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yli.souchet\AppData\Local\Microsoft\Windows\Temporary Internet Files\Content.Outlook\JDGK7BC3\"/>
    </mc:Choice>
  </mc:AlternateContent>
  <workbookProtection workbookAlgorithmName="SHA-512" workbookHashValue="ZpD2MXaeE4srTKWbibHKcMGBu9fk1nTAgdN0AUzxBlUy9OoSKP+8gvjs6gyF5RyjAWtH/MHtzsljIqK7B2ryDQ==" workbookSaltValue="+O5ldXbhbrPw+YwzHlforg==" workbookSpinCount="100000" lockStructure="1"/>
  <bookViews>
    <workbookView xWindow="0" yWindow="0" windowWidth="20490" windowHeight="7020"/>
  </bookViews>
  <sheets>
    <sheet name="Oct" sheetId="1" r:id="rId1"/>
    <sheet name="Nov 15" sheetId="2" r:id="rId2"/>
    <sheet name="Dec 15" sheetId="3" r:id="rId3"/>
    <sheet name="Ene  16" sheetId="4" r:id="rId4"/>
    <sheet name="Feb 16" sheetId="5" r:id="rId5"/>
    <sheet name="Mar 16" sheetId="6" r:id="rId6"/>
    <sheet name="Abr 16" sheetId="7" r:id="rId7"/>
    <sheet name="May 16" sheetId="8" r:id="rId8"/>
    <sheet name="Jun 16" sheetId="9" r:id="rId9"/>
    <sheet name="Julio 16" sheetId="25" r:id="rId10"/>
    <sheet name="Ago 16" sheetId="27" r:id="rId11"/>
    <sheet name="Sep. 16" sheetId="28" r:id="rId12"/>
    <sheet name="Promedio Anual" sheetId="13" r:id="rId13"/>
    <sheet name="Trimestre Oct-Dic" sheetId="14" r:id="rId14"/>
    <sheet name="Trimestre Ene-Mar" sheetId="15" r:id="rId15"/>
    <sheet name="Trimestre Abr-Jun" sheetId="16" r:id="rId16"/>
    <sheet name="Mensual" sheetId="20" r:id="rId17"/>
    <sheet name="Region" sheetId="18" r:id="rId18"/>
  </sheets>
  <calcPr calcId="162913"/>
</workbook>
</file>

<file path=xl/calcChain.xml><?xml version="1.0" encoding="utf-8"?>
<calcChain xmlns="http://schemas.openxmlformats.org/spreadsheetml/2006/main">
  <c r="D16" i="18" l="1"/>
  <c r="C16" i="18"/>
  <c r="D15" i="18"/>
  <c r="C15" i="18"/>
  <c r="B16" i="18"/>
  <c r="B15" i="18"/>
  <c r="I16" i="18"/>
  <c r="H16" i="18"/>
  <c r="I15" i="18"/>
  <c r="H15" i="18"/>
  <c r="G16" i="18"/>
  <c r="G15" i="18"/>
  <c r="N16" i="18"/>
  <c r="M16" i="18"/>
  <c r="N15" i="18"/>
  <c r="M15" i="18"/>
  <c r="L16" i="18"/>
  <c r="L15" i="18"/>
  <c r="S16" i="18"/>
  <c r="R16" i="18"/>
  <c r="S15" i="18"/>
  <c r="R15" i="18"/>
  <c r="Q16" i="18"/>
  <c r="Q15" i="18"/>
  <c r="D32" i="18"/>
  <c r="C32" i="18"/>
  <c r="D31" i="18"/>
  <c r="C31" i="18"/>
  <c r="B32" i="18"/>
  <c r="B31" i="18"/>
  <c r="I32" i="18"/>
  <c r="H32" i="18"/>
  <c r="I31" i="18"/>
  <c r="H31" i="18"/>
  <c r="G32" i="18"/>
  <c r="G31" i="18"/>
  <c r="N32" i="18"/>
  <c r="M32" i="18"/>
  <c r="N31" i="18"/>
  <c r="M31" i="18"/>
  <c r="L32" i="18"/>
  <c r="L31" i="18"/>
  <c r="S32" i="18"/>
  <c r="R32" i="18"/>
  <c r="S31" i="18"/>
  <c r="R31" i="18"/>
  <c r="Q32" i="18"/>
  <c r="Q31" i="18"/>
  <c r="D49" i="18"/>
  <c r="C49" i="18"/>
  <c r="D48" i="18"/>
  <c r="C48" i="18"/>
  <c r="B49" i="18"/>
  <c r="B48" i="18"/>
  <c r="I49" i="18"/>
  <c r="H49" i="18"/>
  <c r="I48" i="18"/>
  <c r="H48" i="18"/>
  <c r="G49" i="18"/>
  <c r="G48" i="18"/>
  <c r="B129" i="27"/>
  <c r="D47" i="18"/>
  <c r="C47" i="18"/>
  <c r="B47" i="18"/>
  <c r="S30" i="18"/>
  <c r="R30" i="18"/>
  <c r="Q30" i="18"/>
  <c r="N30" i="18"/>
  <c r="M30" i="18"/>
  <c r="L30" i="18"/>
  <c r="I30" i="18"/>
  <c r="H30" i="18"/>
  <c r="G30" i="18"/>
  <c r="D30" i="18"/>
  <c r="C30" i="18"/>
  <c r="B30" i="18"/>
  <c r="S14" i="18"/>
  <c r="R14" i="18"/>
  <c r="Q14" i="18"/>
  <c r="N14" i="18"/>
  <c r="M14" i="18"/>
  <c r="L14" i="18"/>
  <c r="I14" i="18"/>
  <c r="H14" i="18"/>
  <c r="G14" i="18"/>
  <c r="D14" i="18"/>
  <c r="C14" i="18"/>
  <c r="B14" i="18"/>
  <c r="E20" i="20"/>
  <c r="D20" i="20"/>
  <c r="F20" i="20" s="1"/>
  <c r="C20" i="20"/>
  <c r="B20" i="20"/>
  <c r="D19" i="20"/>
  <c r="F19" i="20" s="1"/>
  <c r="C19" i="20"/>
  <c r="F18" i="20"/>
  <c r="E18" i="20"/>
  <c r="D18" i="20"/>
  <c r="C18" i="20"/>
  <c r="B18" i="20"/>
  <c r="D140" i="13" l="1"/>
  <c r="D16" i="7" l="1"/>
  <c r="D32" i="7"/>
  <c r="D47" i="7"/>
  <c r="D57" i="7"/>
  <c r="D131" i="7" s="1"/>
  <c r="D67" i="7"/>
  <c r="D76" i="7"/>
  <c r="D89" i="7"/>
  <c r="D101" i="7"/>
  <c r="D118" i="7"/>
  <c r="D129" i="7"/>
  <c r="D16" i="6"/>
  <c r="D32" i="6"/>
  <c r="D47" i="6"/>
  <c r="D57" i="6"/>
  <c r="D67" i="6"/>
  <c r="D76" i="6"/>
  <c r="D89" i="6"/>
  <c r="D101" i="6"/>
  <c r="D118" i="6"/>
  <c r="D131" i="6" s="1"/>
  <c r="D129" i="6"/>
  <c r="D16" i="5"/>
  <c r="D32" i="5"/>
  <c r="D47" i="5"/>
  <c r="D57" i="5"/>
  <c r="D67" i="5"/>
  <c r="D76" i="5"/>
  <c r="D89" i="5"/>
  <c r="D101" i="5"/>
  <c r="D118" i="5"/>
  <c r="D131" i="5" s="1"/>
  <c r="D129" i="5"/>
  <c r="D16" i="4"/>
  <c r="D32" i="4"/>
  <c r="D47" i="4"/>
  <c r="D57" i="4"/>
  <c r="D67" i="4"/>
  <c r="D76" i="4"/>
  <c r="D89" i="4"/>
  <c r="D101" i="4"/>
  <c r="D118" i="4"/>
  <c r="D129" i="4"/>
  <c r="D16" i="3"/>
  <c r="D32" i="3"/>
  <c r="D47" i="3"/>
  <c r="D57" i="3"/>
  <c r="D67" i="3"/>
  <c r="D76" i="3"/>
  <c r="D89" i="3"/>
  <c r="D101" i="3"/>
  <c r="D118" i="3"/>
  <c r="D131" i="3" s="1"/>
  <c r="D129" i="3"/>
  <c r="D16" i="2"/>
  <c r="D32" i="2"/>
  <c r="D47" i="2"/>
  <c r="D57" i="2"/>
  <c r="D67" i="2"/>
  <c r="D76" i="2"/>
  <c r="D89" i="2"/>
  <c r="D101" i="2"/>
  <c r="D118" i="2"/>
  <c r="D131" i="2" s="1"/>
  <c r="D129" i="2"/>
  <c r="D16" i="1"/>
  <c r="D32" i="1"/>
  <c r="D47" i="1"/>
  <c r="D57" i="1"/>
  <c r="D67" i="1"/>
  <c r="D76" i="1"/>
  <c r="D89" i="1"/>
  <c r="D101" i="1"/>
  <c r="D118" i="1"/>
  <c r="D129" i="1"/>
  <c r="D131" i="1"/>
  <c r="B125" i="13"/>
  <c r="C125" i="13"/>
  <c r="D125" i="13"/>
  <c r="B126" i="13"/>
  <c r="C126" i="13"/>
  <c r="D126" i="13"/>
  <c r="B127" i="13"/>
  <c r="C127" i="13"/>
  <c r="D127" i="13"/>
  <c r="B128" i="13"/>
  <c r="C128" i="13"/>
  <c r="D128" i="13"/>
  <c r="B129" i="13"/>
  <c r="C129" i="13"/>
  <c r="D129" i="13"/>
  <c r="B69" i="13"/>
  <c r="C69" i="13"/>
  <c r="D69" i="13"/>
  <c r="B70" i="13"/>
  <c r="C70" i="13"/>
  <c r="D70" i="13"/>
  <c r="B71" i="13"/>
  <c r="C71" i="13"/>
  <c r="D71" i="13"/>
  <c r="B72" i="13"/>
  <c r="C72" i="13"/>
  <c r="D72" i="13"/>
  <c r="B73" i="13"/>
  <c r="C73" i="13"/>
  <c r="D73" i="13"/>
  <c r="B74" i="13"/>
  <c r="C74" i="13"/>
  <c r="D74" i="13"/>
  <c r="B49" i="13"/>
  <c r="C49" i="13"/>
  <c r="D49" i="13"/>
  <c r="B50" i="13"/>
  <c r="C50" i="13"/>
  <c r="D50" i="13"/>
  <c r="B46" i="13"/>
  <c r="C46" i="13"/>
  <c r="D46" i="13"/>
  <c r="B47" i="13"/>
  <c r="C47" i="13"/>
  <c r="D47" i="13"/>
  <c r="B48" i="13"/>
  <c r="C48" i="13"/>
  <c r="D48" i="13"/>
  <c r="B40" i="13"/>
  <c r="C40" i="13"/>
  <c r="D40" i="13"/>
  <c r="B41" i="13"/>
  <c r="C41" i="13"/>
  <c r="D41" i="13"/>
  <c r="B42" i="13"/>
  <c r="C42" i="13"/>
  <c r="D42" i="13"/>
  <c r="B43" i="13"/>
  <c r="C43" i="13"/>
  <c r="D43" i="13"/>
  <c r="B44" i="13"/>
  <c r="C44" i="13"/>
  <c r="D44" i="13"/>
  <c r="B45" i="13"/>
  <c r="C45" i="13"/>
  <c r="D45" i="13"/>
  <c r="B33" i="13"/>
  <c r="C33" i="13"/>
  <c r="D33" i="13"/>
  <c r="B34" i="13"/>
  <c r="C34" i="13"/>
  <c r="D34" i="13"/>
  <c r="B23" i="13"/>
  <c r="C23" i="13"/>
  <c r="D23" i="13"/>
  <c r="B24" i="13"/>
  <c r="C24" i="13"/>
  <c r="D24" i="13"/>
  <c r="B25" i="13"/>
  <c r="C25" i="13"/>
  <c r="D25" i="13"/>
  <c r="B26" i="13"/>
  <c r="C26" i="13"/>
  <c r="D26" i="13"/>
  <c r="B27" i="13"/>
  <c r="C27" i="13"/>
  <c r="D27" i="13"/>
  <c r="B28" i="13"/>
  <c r="C28" i="13"/>
  <c r="D28" i="13"/>
  <c r="B29" i="13"/>
  <c r="C29" i="13"/>
  <c r="D29" i="13"/>
  <c r="B30" i="13"/>
  <c r="C30" i="13"/>
  <c r="D30" i="13"/>
  <c r="B31" i="13"/>
  <c r="C31" i="13"/>
  <c r="D31" i="13"/>
  <c r="B32" i="13"/>
  <c r="C32" i="13"/>
  <c r="D32" i="13"/>
  <c r="B12" i="13"/>
  <c r="C12" i="13"/>
  <c r="D12" i="13"/>
  <c r="B13" i="13"/>
  <c r="C13" i="13"/>
  <c r="D13" i="13"/>
  <c r="B14" i="13"/>
  <c r="C14" i="13"/>
  <c r="D14" i="13"/>
  <c r="B15" i="13"/>
  <c r="C15" i="13"/>
  <c r="D15" i="13"/>
  <c r="B16" i="13"/>
  <c r="C16" i="13"/>
  <c r="D16" i="13"/>
  <c r="B17" i="13"/>
  <c r="C17" i="13"/>
  <c r="D17" i="13"/>
  <c r="B117" i="13"/>
  <c r="C117" i="13"/>
  <c r="B118" i="13"/>
  <c r="C118" i="13"/>
  <c r="B119" i="13"/>
  <c r="C119" i="13"/>
  <c r="B120" i="13"/>
  <c r="C120" i="13"/>
  <c r="B121" i="13"/>
  <c r="C121" i="13"/>
  <c r="B122" i="13"/>
  <c r="C122" i="13"/>
  <c r="B123" i="13"/>
  <c r="C123" i="13"/>
  <c r="B124" i="13"/>
  <c r="C124" i="13"/>
  <c r="D117" i="13"/>
  <c r="D118" i="13"/>
  <c r="D119" i="13"/>
  <c r="D120" i="13"/>
  <c r="D121" i="13"/>
  <c r="D122" i="13"/>
  <c r="D123" i="13"/>
  <c r="D124" i="13"/>
  <c r="D116" i="13"/>
  <c r="D130" i="13" s="1"/>
  <c r="C116" i="13"/>
  <c r="B116" i="13"/>
  <c r="D131" i="4" l="1"/>
  <c r="C130" i="28"/>
  <c r="C132" i="28" s="1"/>
  <c r="D130" i="28"/>
  <c r="B135" i="13"/>
  <c r="C135" i="13"/>
  <c r="D135" i="13"/>
  <c r="B136" i="13"/>
  <c r="C136" i="13"/>
  <c r="D136" i="13"/>
  <c r="B137" i="13"/>
  <c r="C137" i="13"/>
  <c r="D137" i="13"/>
  <c r="B138" i="13"/>
  <c r="C138" i="13"/>
  <c r="D138" i="13"/>
  <c r="B139" i="13"/>
  <c r="C139" i="13"/>
  <c r="D139" i="13"/>
  <c r="B140" i="13"/>
  <c r="C140" i="13"/>
  <c r="B141" i="13"/>
  <c r="C141" i="13"/>
  <c r="D141" i="13"/>
  <c r="D134" i="13"/>
  <c r="C134" i="13"/>
  <c r="B134" i="13"/>
  <c r="B104" i="13"/>
  <c r="C104" i="13"/>
  <c r="D104" i="13"/>
  <c r="B105" i="13"/>
  <c r="C105" i="13"/>
  <c r="D105" i="13"/>
  <c r="B106" i="13"/>
  <c r="C106" i="13"/>
  <c r="D106" i="13"/>
  <c r="B107" i="13"/>
  <c r="C107" i="13"/>
  <c r="D107" i="13"/>
  <c r="B108" i="13"/>
  <c r="C108" i="13"/>
  <c r="D108" i="13"/>
  <c r="B109" i="13"/>
  <c r="C109" i="13"/>
  <c r="D109" i="13"/>
  <c r="B110" i="13"/>
  <c r="C110" i="13"/>
  <c r="D110" i="13"/>
  <c r="B111" i="13"/>
  <c r="C111" i="13"/>
  <c r="D111" i="13"/>
  <c r="D103" i="13"/>
  <c r="C103" i="13"/>
  <c r="B103" i="13"/>
  <c r="B90" i="13"/>
  <c r="C90" i="13"/>
  <c r="D90" i="13"/>
  <c r="B91" i="13"/>
  <c r="C91" i="13"/>
  <c r="D91" i="13"/>
  <c r="B92" i="13"/>
  <c r="C92" i="13"/>
  <c r="D92" i="13"/>
  <c r="B93" i="13"/>
  <c r="C93" i="13"/>
  <c r="D93" i="13"/>
  <c r="B94" i="13"/>
  <c r="C94" i="13"/>
  <c r="D94" i="13"/>
  <c r="B95" i="13"/>
  <c r="C95" i="13"/>
  <c r="D95" i="13"/>
  <c r="B96" i="13"/>
  <c r="C96" i="13"/>
  <c r="D96" i="13"/>
  <c r="B97" i="13"/>
  <c r="C97" i="13"/>
  <c r="D97" i="13"/>
  <c r="B98" i="13"/>
  <c r="C98" i="13"/>
  <c r="D98" i="13"/>
  <c r="D89" i="13"/>
  <c r="C89" i="13"/>
  <c r="B89" i="13"/>
  <c r="B80" i="13"/>
  <c r="C80" i="13"/>
  <c r="D80" i="13"/>
  <c r="B81" i="13"/>
  <c r="C81" i="13"/>
  <c r="D81" i="13"/>
  <c r="B82" i="13"/>
  <c r="C82" i="13"/>
  <c r="D82" i="13"/>
  <c r="B83" i="13"/>
  <c r="C83" i="13"/>
  <c r="D83" i="13"/>
  <c r="B84" i="13"/>
  <c r="C84" i="13"/>
  <c r="D84" i="13"/>
  <c r="D79" i="13"/>
  <c r="C79" i="13"/>
  <c r="B79" i="13"/>
  <c r="D68" i="13"/>
  <c r="C68" i="13"/>
  <c r="B68" i="13"/>
  <c r="B57" i="13"/>
  <c r="C57" i="13"/>
  <c r="D57" i="13"/>
  <c r="B58" i="13"/>
  <c r="C58" i="13"/>
  <c r="D58" i="13"/>
  <c r="B59" i="13"/>
  <c r="C59" i="13"/>
  <c r="D59" i="13"/>
  <c r="B60" i="13"/>
  <c r="C60" i="13"/>
  <c r="D60" i="13"/>
  <c r="B61" i="13"/>
  <c r="C61" i="13"/>
  <c r="D61" i="13"/>
  <c r="B62" i="13"/>
  <c r="C62" i="13"/>
  <c r="D62" i="13"/>
  <c r="D56" i="13"/>
  <c r="C56" i="13"/>
  <c r="B56" i="13"/>
  <c r="D39" i="13"/>
  <c r="D51" i="13" s="1"/>
  <c r="C39" i="13"/>
  <c r="B39" i="13"/>
  <c r="D22" i="13"/>
  <c r="D35" i="13" s="1"/>
  <c r="C22" i="13"/>
  <c r="B22" i="13"/>
  <c r="B11" i="13"/>
  <c r="C11" i="13"/>
  <c r="D11" i="13"/>
  <c r="D10" i="13"/>
  <c r="C10" i="13"/>
  <c r="B10" i="13"/>
  <c r="K130" i="28"/>
  <c r="J130" i="28"/>
  <c r="G130" i="28"/>
  <c r="B130" i="28"/>
  <c r="I130" i="28"/>
  <c r="H130" i="28"/>
  <c r="F130" i="28"/>
  <c r="K119" i="28"/>
  <c r="J119" i="28"/>
  <c r="G119" i="28"/>
  <c r="D119" i="28"/>
  <c r="C119" i="28"/>
  <c r="B119" i="28"/>
  <c r="I118" i="28"/>
  <c r="H118" i="28"/>
  <c r="F118" i="28"/>
  <c r="E118" i="28"/>
  <c r="I117" i="28"/>
  <c r="H117" i="28"/>
  <c r="F117" i="28"/>
  <c r="E117" i="28"/>
  <c r="I116" i="28"/>
  <c r="H116" i="28"/>
  <c r="F116" i="28"/>
  <c r="E116" i="28"/>
  <c r="I115" i="28"/>
  <c r="H115" i="28"/>
  <c r="F115" i="28"/>
  <c r="E115" i="28"/>
  <c r="I114" i="28"/>
  <c r="H114" i="28"/>
  <c r="F114" i="28"/>
  <c r="E114" i="28"/>
  <c r="I113" i="28"/>
  <c r="H113" i="28"/>
  <c r="F113" i="28"/>
  <c r="E113" i="28"/>
  <c r="I112" i="28"/>
  <c r="H112" i="28"/>
  <c r="F112" i="28"/>
  <c r="E112" i="28"/>
  <c r="I111" i="28"/>
  <c r="H111" i="28"/>
  <c r="F111" i="28"/>
  <c r="E111" i="28"/>
  <c r="I110" i="28"/>
  <c r="H110" i="28"/>
  <c r="F110" i="28"/>
  <c r="E110" i="28"/>
  <c r="I109" i="28"/>
  <c r="H109" i="28"/>
  <c r="F109" i="28"/>
  <c r="E109" i="28"/>
  <c r="I108" i="28"/>
  <c r="H108" i="28"/>
  <c r="F108" i="28"/>
  <c r="E108" i="28"/>
  <c r="I107" i="28"/>
  <c r="H107" i="28"/>
  <c r="F107" i="28"/>
  <c r="E107" i="28"/>
  <c r="I106" i="28"/>
  <c r="H106" i="28"/>
  <c r="F106" i="28"/>
  <c r="E106" i="28"/>
  <c r="I105" i="28"/>
  <c r="H105" i="28"/>
  <c r="F105" i="28"/>
  <c r="E105" i="28"/>
  <c r="K102" i="28"/>
  <c r="J102" i="28"/>
  <c r="G102" i="28"/>
  <c r="F102" i="28"/>
  <c r="D102" i="28"/>
  <c r="C102" i="28"/>
  <c r="B102" i="28"/>
  <c r="I101" i="28"/>
  <c r="H101" i="28"/>
  <c r="F101" i="28"/>
  <c r="E101" i="28"/>
  <c r="I100" i="28"/>
  <c r="H100" i="28"/>
  <c r="F100" i="28"/>
  <c r="E100" i="28"/>
  <c r="I99" i="28"/>
  <c r="H99" i="28"/>
  <c r="F99" i="28"/>
  <c r="E99" i="28"/>
  <c r="I98" i="28"/>
  <c r="H98" i="28"/>
  <c r="F98" i="28"/>
  <c r="E98" i="28"/>
  <c r="I97" i="28"/>
  <c r="H97" i="28"/>
  <c r="F97" i="28"/>
  <c r="E97" i="28"/>
  <c r="I96" i="28"/>
  <c r="H96" i="28"/>
  <c r="F96" i="28"/>
  <c r="E96" i="28"/>
  <c r="I95" i="28"/>
  <c r="H95" i="28"/>
  <c r="F95" i="28"/>
  <c r="E95" i="28"/>
  <c r="I94" i="28"/>
  <c r="H94" i="28"/>
  <c r="F94" i="28"/>
  <c r="E94" i="28"/>
  <c r="I93" i="28"/>
  <c r="H93" i="28"/>
  <c r="H102" i="28" s="1"/>
  <c r="F93" i="28"/>
  <c r="E93" i="28"/>
  <c r="K90" i="28"/>
  <c r="J90" i="28"/>
  <c r="G90" i="28"/>
  <c r="D90" i="28"/>
  <c r="C90" i="28"/>
  <c r="B90" i="28"/>
  <c r="I89" i="28"/>
  <c r="H89" i="28"/>
  <c r="F89" i="28"/>
  <c r="E89" i="28"/>
  <c r="I88" i="28"/>
  <c r="H88" i="28"/>
  <c r="F88" i="28"/>
  <c r="E88" i="28"/>
  <c r="I87" i="28"/>
  <c r="H87" i="28"/>
  <c r="F87" i="28"/>
  <c r="E87" i="28"/>
  <c r="I86" i="28"/>
  <c r="H86" i="28"/>
  <c r="F86" i="28"/>
  <c r="E86" i="28"/>
  <c r="I85" i="28"/>
  <c r="H85" i="28"/>
  <c r="F85" i="28"/>
  <c r="E85" i="28"/>
  <c r="I84" i="28"/>
  <c r="H84" i="28"/>
  <c r="F84" i="28"/>
  <c r="E84" i="28"/>
  <c r="I83" i="28"/>
  <c r="H83" i="28"/>
  <c r="F83" i="28"/>
  <c r="E83" i="28"/>
  <c r="I82" i="28"/>
  <c r="H82" i="28"/>
  <c r="F82" i="28"/>
  <c r="E82" i="28"/>
  <c r="I81" i="28"/>
  <c r="H81" i="28"/>
  <c r="F81" i="28"/>
  <c r="E81" i="28"/>
  <c r="I80" i="28"/>
  <c r="H80" i="28"/>
  <c r="H90" i="28" s="1"/>
  <c r="F80" i="28"/>
  <c r="E80" i="28"/>
  <c r="E90" i="28" s="1"/>
  <c r="K77" i="28"/>
  <c r="J77" i="28"/>
  <c r="G77" i="28"/>
  <c r="E77" i="28"/>
  <c r="D77" i="28"/>
  <c r="C77" i="28"/>
  <c r="B77" i="28"/>
  <c r="I76" i="28"/>
  <c r="H76" i="28"/>
  <c r="F76" i="28"/>
  <c r="E76" i="28"/>
  <c r="I75" i="28"/>
  <c r="H75" i="28"/>
  <c r="F75" i="28"/>
  <c r="E75" i="28"/>
  <c r="I74" i="28"/>
  <c r="H74" i="28"/>
  <c r="F74" i="28"/>
  <c r="E74" i="28"/>
  <c r="I73" i="28"/>
  <c r="H73" i="28"/>
  <c r="F73" i="28"/>
  <c r="E73" i="28"/>
  <c r="I72" i="28"/>
  <c r="H72" i="28"/>
  <c r="F72" i="28"/>
  <c r="E72" i="28"/>
  <c r="I71" i="28"/>
  <c r="H71" i="28"/>
  <c r="H77" i="28" s="1"/>
  <c r="F71" i="28"/>
  <c r="F77" i="28" s="1"/>
  <c r="E71" i="28"/>
  <c r="K68" i="28"/>
  <c r="J68" i="28"/>
  <c r="G68" i="28"/>
  <c r="G132" i="28" s="1"/>
  <c r="D68" i="28"/>
  <c r="C68" i="28"/>
  <c r="B68" i="28"/>
  <c r="I67" i="28"/>
  <c r="H67" i="28"/>
  <c r="F67" i="28"/>
  <c r="E67" i="28"/>
  <c r="I66" i="28"/>
  <c r="H66" i="28"/>
  <c r="F66" i="28"/>
  <c r="E66" i="28"/>
  <c r="I65" i="28"/>
  <c r="H65" i="28"/>
  <c r="F65" i="28"/>
  <c r="E65" i="28"/>
  <c r="I64" i="28"/>
  <c r="H64" i="28"/>
  <c r="F64" i="28"/>
  <c r="E64" i="28"/>
  <c r="I63" i="28"/>
  <c r="H63" i="28"/>
  <c r="F63" i="28"/>
  <c r="E63" i="28"/>
  <c r="I62" i="28"/>
  <c r="H62" i="28"/>
  <c r="F62" i="28"/>
  <c r="E62" i="28"/>
  <c r="I61" i="28"/>
  <c r="I68" i="28" s="1"/>
  <c r="H61" i="28"/>
  <c r="H68" i="28" s="1"/>
  <c r="F61" i="28"/>
  <c r="F68" i="28" s="1"/>
  <c r="E61" i="28"/>
  <c r="E68" i="28" s="1"/>
  <c r="K58" i="28"/>
  <c r="J58" i="28"/>
  <c r="G58" i="28"/>
  <c r="D58" i="28"/>
  <c r="C58" i="28"/>
  <c r="B58" i="28"/>
  <c r="I57" i="28"/>
  <c r="H57" i="28"/>
  <c r="F57" i="28"/>
  <c r="E57" i="28"/>
  <c r="I56" i="28"/>
  <c r="H56" i="28"/>
  <c r="F56" i="28"/>
  <c r="E56" i="28"/>
  <c r="I55" i="28"/>
  <c r="H55" i="28"/>
  <c r="F55" i="28"/>
  <c r="E55" i="28"/>
  <c r="I54" i="28"/>
  <c r="H54" i="28"/>
  <c r="F54" i="28"/>
  <c r="E54" i="28"/>
  <c r="I53" i="28"/>
  <c r="H53" i="28"/>
  <c r="F53" i="28"/>
  <c r="E53" i="28"/>
  <c r="I52" i="28"/>
  <c r="H52" i="28"/>
  <c r="F52" i="28"/>
  <c r="E52" i="28"/>
  <c r="E58" i="28" s="1"/>
  <c r="I51" i="28"/>
  <c r="H51" i="28"/>
  <c r="F51" i="28"/>
  <c r="F58" i="28" s="1"/>
  <c r="E51" i="28"/>
  <c r="K48" i="28"/>
  <c r="J48" i="28"/>
  <c r="G48" i="28"/>
  <c r="D48" i="28"/>
  <c r="C48" i="28"/>
  <c r="B48" i="28"/>
  <c r="I47" i="28"/>
  <c r="H47" i="28"/>
  <c r="F47" i="28"/>
  <c r="E47" i="28"/>
  <c r="I46" i="28"/>
  <c r="H46" i="28"/>
  <c r="F46" i="28"/>
  <c r="E46" i="28"/>
  <c r="I45" i="28"/>
  <c r="H45" i="28"/>
  <c r="F45" i="28"/>
  <c r="E45" i="28"/>
  <c r="I44" i="28"/>
  <c r="H44" i="28"/>
  <c r="F44" i="28"/>
  <c r="E44" i="28"/>
  <c r="I43" i="28"/>
  <c r="H43" i="28"/>
  <c r="F43" i="28"/>
  <c r="E43" i="28"/>
  <c r="I42" i="28"/>
  <c r="H42" i="28"/>
  <c r="F42" i="28"/>
  <c r="E42" i="28"/>
  <c r="I41" i="28"/>
  <c r="H41" i="28"/>
  <c r="F41" i="28"/>
  <c r="E41" i="28"/>
  <c r="I40" i="28"/>
  <c r="H40" i="28"/>
  <c r="F40" i="28"/>
  <c r="E40" i="28"/>
  <c r="I39" i="28"/>
  <c r="H39" i="28"/>
  <c r="F39" i="28"/>
  <c r="E39" i="28"/>
  <c r="I38" i="28"/>
  <c r="H38" i="28"/>
  <c r="F38" i="28"/>
  <c r="E38" i="28"/>
  <c r="I37" i="28"/>
  <c r="H37" i="28"/>
  <c r="F37" i="28"/>
  <c r="E37" i="28"/>
  <c r="I36" i="28"/>
  <c r="H36" i="28"/>
  <c r="H48" i="28" s="1"/>
  <c r="F36" i="28"/>
  <c r="E36" i="28"/>
  <c r="K33" i="28"/>
  <c r="J33" i="28"/>
  <c r="G33" i="28"/>
  <c r="F33" i="28"/>
  <c r="E33" i="28"/>
  <c r="D33" i="28"/>
  <c r="C33" i="28"/>
  <c r="B33" i="28"/>
  <c r="I32" i="28"/>
  <c r="H32" i="28"/>
  <c r="F32" i="28"/>
  <c r="E32" i="28"/>
  <c r="I31" i="28"/>
  <c r="H31" i="28"/>
  <c r="F31" i="28"/>
  <c r="E31" i="28"/>
  <c r="I30" i="28"/>
  <c r="H30" i="28"/>
  <c r="F30" i="28"/>
  <c r="E30" i="28"/>
  <c r="I29" i="28"/>
  <c r="H29" i="28"/>
  <c r="F29" i="28"/>
  <c r="E29" i="28"/>
  <c r="I28" i="28"/>
  <c r="H28" i="28"/>
  <c r="F28" i="28"/>
  <c r="E28" i="28"/>
  <c r="I27" i="28"/>
  <c r="H27" i="28"/>
  <c r="F27" i="28"/>
  <c r="E27" i="28"/>
  <c r="I26" i="28"/>
  <c r="H26" i="28"/>
  <c r="F26" i="28"/>
  <c r="E26" i="28"/>
  <c r="I25" i="28"/>
  <c r="H25" i="28"/>
  <c r="F25" i="28"/>
  <c r="E25" i="28"/>
  <c r="I24" i="28"/>
  <c r="H24" i="28"/>
  <c r="F24" i="28"/>
  <c r="E24" i="28"/>
  <c r="I23" i="28"/>
  <c r="H23" i="28"/>
  <c r="F23" i="28"/>
  <c r="E23" i="28"/>
  <c r="I22" i="28"/>
  <c r="H22" i="28"/>
  <c r="F22" i="28"/>
  <c r="E22" i="28"/>
  <c r="I21" i="28"/>
  <c r="H21" i="28"/>
  <c r="F21" i="28"/>
  <c r="E21" i="28"/>
  <c r="I20" i="28"/>
  <c r="I33" i="28" s="1"/>
  <c r="H20" i="28"/>
  <c r="F20" i="28"/>
  <c r="E20" i="28"/>
  <c r="N18" i="28"/>
  <c r="K17" i="28"/>
  <c r="J17" i="28"/>
  <c r="I17" i="28"/>
  <c r="G17" i="28"/>
  <c r="D17" i="28"/>
  <c r="C17" i="28"/>
  <c r="B17" i="28"/>
  <c r="H16" i="28"/>
  <c r="F16" i="28"/>
  <c r="E16" i="28"/>
  <c r="H15" i="28"/>
  <c r="F15" i="28"/>
  <c r="E15" i="28"/>
  <c r="H14" i="28"/>
  <c r="F14" i="28"/>
  <c r="E14" i="28"/>
  <c r="H13" i="28"/>
  <c r="F13" i="28"/>
  <c r="E13" i="28"/>
  <c r="H12" i="28"/>
  <c r="F12" i="28"/>
  <c r="E12" i="28"/>
  <c r="H11" i="28"/>
  <c r="F11" i="28"/>
  <c r="E11" i="28"/>
  <c r="H10" i="28"/>
  <c r="F10" i="28"/>
  <c r="E10" i="28"/>
  <c r="H9" i="28"/>
  <c r="F9" i="28"/>
  <c r="E9" i="28"/>
  <c r="J132" i="28" l="1"/>
  <c r="E17" i="28"/>
  <c r="F119" i="28"/>
  <c r="B132" i="28"/>
  <c r="E48" i="28"/>
  <c r="H58" i="28"/>
  <c r="I77" i="28"/>
  <c r="I90" i="28"/>
  <c r="H119" i="28"/>
  <c r="F48" i="28"/>
  <c r="I58" i="28"/>
  <c r="E102" i="28"/>
  <c r="I119" i="28"/>
  <c r="I48" i="28"/>
  <c r="K132" i="28"/>
  <c r="F17" i="28"/>
  <c r="H17" i="28"/>
  <c r="H33" i="28"/>
  <c r="F90" i="28"/>
  <c r="I102" i="28"/>
  <c r="E119" i="28"/>
  <c r="D18" i="13"/>
  <c r="D142" i="13"/>
  <c r="B142" i="13"/>
  <c r="C142" i="13"/>
  <c r="E130" i="28"/>
  <c r="F132" i="28"/>
  <c r="H132" i="28"/>
  <c r="I132" i="28"/>
  <c r="D132" i="28"/>
  <c r="E132" i="28" l="1"/>
  <c r="K129" i="27"/>
  <c r="J129" i="27"/>
  <c r="G129" i="27"/>
  <c r="D129" i="27"/>
  <c r="C129" i="27"/>
  <c r="I128" i="27"/>
  <c r="H128" i="27"/>
  <c r="F128" i="27"/>
  <c r="E128" i="27"/>
  <c r="I127" i="27"/>
  <c r="H127" i="27"/>
  <c r="F127" i="27"/>
  <c r="E127" i="27"/>
  <c r="I126" i="27"/>
  <c r="H126" i="27"/>
  <c r="F126" i="27"/>
  <c r="E126" i="27"/>
  <c r="I125" i="27"/>
  <c r="H125" i="27"/>
  <c r="F125" i="27"/>
  <c r="E125" i="27"/>
  <c r="I124" i="27"/>
  <c r="H124" i="27"/>
  <c r="F124" i="27"/>
  <c r="E124" i="27"/>
  <c r="I123" i="27"/>
  <c r="H123" i="27"/>
  <c r="F123" i="27"/>
  <c r="E123" i="27"/>
  <c r="I122" i="27"/>
  <c r="H122" i="27"/>
  <c r="F122" i="27"/>
  <c r="E122" i="27"/>
  <c r="I121" i="27"/>
  <c r="H121" i="27"/>
  <c r="F121" i="27"/>
  <c r="E121" i="27"/>
  <c r="K118" i="27"/>
  <c r="J118" i="27"/>
  <c r="G118" i="27"/>
  <c r="D118" i="27"/>
  <c r="C118" i="27"/>
  <c r="B118" i="27"/>
  <c r="I117" i="27"/>
  <c r="H117" i="27"/>
  <c r="F117" i="27"/>
  <c r="E117" i="27"/>
  <c r="I116" i="27"/>
  <c r="H116" i="27"/>
  <c r="F116" i="27"/>
  <c r="E116" i="27"/>
  <c r="I115" i="27"/>
  <c r="H115" i="27"/>
  <c r="F115" i="27"/>
  <c r="E115" i="27"/>
  <c r="I114" i="27"/>
  <c r="H114" i="27"/>
  <c r="F114" i="27"/>
  <c r="E114" i="27"/>
  <c r="I113" i="27"/>
  <c r="H113" i="27"/>
  <c r="F113" i="27"/>
  <c r="E113" i="27"/>
  <c r="I112" i="27"/>
  <c r="H112" i="27"/>
  <c r="F112" i="27"/>
  <c r="E112" i="27"/>
  <c r="I111" i="27"/>
  <c r="H111" i="27"/>
  <c r="F111" i="27"/>
  <c r="E111" i="27"/>
  <c r="I110" i="27"/>
  <c r="H110" i="27"/>
  <c r="F110" i="27"/>
  <c r="E110" i="27"/>
  <c r="I109" i="27"/>
  <c r="H109" i="27"/>
  <c r="F109" i="27"/>
  <c r="E109" i="27"/>
  <c r="I108" i="27"/>
  <c r="H108" i="27"/>
  <c r="F108" i="27"/>
  <c r="E108" i="27"/>
  <c r="I107" i="27"/>
  <c r="H107" i="27"/>
  <c r="F107" i="27"/>
  <c r="E107" i="27"/>
  <c r="I106" i="27"/>
  <c r="H106" i="27"/>
  <c r="F106" i="27"/>
  <c r="E106" i="27"/>
  <c r="I105" i="27"/>
  <c r="H105" i="27"/>
  <c r="F105" i="27"/>
  <c r="E105" i="27"/>
  <c r="I104" i="27"/>
  <c r="I118" i="27" s="1"/>
  <c r="H104" i="27"/>
  <c r="H118" i="27" s="1"/>
  <c r="F104" i="27"/>
  <c r="F118" i="27" s="1"/>
  <c r="E104" i="27"/>
  <c r="E118" i="27" s="1"/>
  <c r="K101" i="27"/>
  <c r="J101" i="27"/>
  <c r="G101" i="27"/>
  <c r="D101" i="27"/>
  <c r="C101" i="27"/>
  <c r="B101" i="27"/>
  <c r="I100" i="27"/>
  <c r="H100" i="27"/>
  <c r="F100" i="27"/>
  <c r="E100" i="27"/>
  <c r="I99" i="27"/>
  <c r="H99" i="27"/>
  <c r="F99" i="27"/>
  <c r="E99" i="27"/>
  <c r="I98" i="27"/>
  <c r="H98" i="27"/>
  <c r="F98" i="27"/>
  <c r="E98" i="27"/>
  <c r="I97" i="27"/>
  <c r="H97" i="27"/>
  <c r="F97" i="27"/>
  <c r="E97" i="27"/>
  <c r="I96" i="27"/>
  <c r="H96" i="27"/>
  <c r="F96" i="27"/>
  <c r="E96" i="27"/>
  <c r="I95" i="27"/>
  <c r="H95" i="27"/>
  <c r="F95" i="27"/>
  <c r="E95" i="27"/>
  <c r="I94" i="27"/>
  <c r="H94" i="27"/>
  <c r="F94" i="27"/>
  <c r="E94" i="27"/>
  <c r="I93" i="27"/>
  <c r="H93" i="27"/>
  <c r="F93" i="27"/>
  <c r="E93" i="27"/>
  <c r="I92" i="27"/>
  <c r="H92" i="27"/>
  <c r="F92" i="27"/>
  <c r="F101" i="27" s="1"/>
  <c r="E92" i="27"/>
  <c r="E101" i="27" s="1"/>
  <c r="K89" i="27"/>
  <c r="J89" i="27"/>
  <c r="G89" i="27"/>
  <c r="D89" i="27"/>
  <c r="C89" i="27"/>
  <c r="B89" i="27"/>
  <c r="I88" i="27"/>
  <c r="H88" i="27"/>
  <c r="F88" i="27"/>
  <c r="E88" i="27"/>
  <c r="I87" i="27"/>
  <c r="H87" i="27"/>
  <c r="F87" i="27"/>
  <c r="E87" i="27"/>
  <c r="I86" i="27"/>
  <c r="H86" i="27"/>
  <c r="F86" i="27"/>
  <c r="E86" i="27"/>
  <c r="I85" i="27"/>
  <c r="H85" i="27"/>
  <c r="F85" i="27"/>
  <c r="E85" i="27"/>
  <c r="I84" i="27"/>
  <c r="H84" i="27"/>
  <c r="F84" i="27"/>
  <c r="E84" i="27"/>
  <c r="I83" i="27"/>
  <c r="H83" i="27"/>
  <c r="F83" i="27"/>
  <c r="E83" i="27"/>
  <c r="I82" i="27"/>
  <c r="H82" i="27"/>
  <c r="F82" i="27"/>
  <c r="E82" i="27"/>
  <c r="I81" i="27"/>
  <c r="H81" i="27"/>
  <c r="F81" i="27"/>
  <c r="E81" i="27"/>
  <c r="I80" i="27"/>
  <c r="H80" i="27"/>
  <c r="F80" i="27"/>
  <c r="E80" i="27"/>
  <c r="I79" i="27"/>
  <c r="I89" i="27" s="1"/>
  <c r="H79" i="27"/>
  <c r="H89" i="27" s="1"/>
  <c r="F79" i="27"/>
  <c r="E79" i="27"/>
  <c r="K76" i="27"/>
  <c r="J76" i="27"/>
  <c r="G76" i="27"/>
  <c r="F76" i="27"/>
  <c r="E76" i="27"/>
  <c r="D76" i="27"/>
  <c r="C76" i="27"/>
  <c r="B76" i="27"/>
  <c r="I75" i="27"/>
  <c r="H75" i="27"/>
  <c r="F75" i="27"/>
  <c r="E75" i="27"/>
  <c r="I74" i="27"/>
  <c r="H74" i="27"/>
  <c r="F74" i="27"/>
  <c r="E74" i="27"/>
  <c r="I73" i="27"/>
  <c r="H73" i="27"/>
  <c r="F73" i="27"/>
  <c r="E73" i="27"/>
  <c r="I72" i="27"/>
  <c r="H72" i="27"/>
  <c r="F72" i="27"/>
  <c r="E72" i="27"/>
  <c r="I71" i="27"/>
  <c r="H71" i="27"/>
  <c r="F71" i="27"/>
  <c r="E71" i="27"/>
  <c r="I70" i="27"/>
  <c r="I76" i="27" s="1"/>
  <c r="H70" i="27"/>
  <c r="H76" i="27" s="1"/>
  <c r="F70" i="27"/>
  <c r="E70" i="27"/>
  <c r="K67" i="27"/>
  <c r="J67" i="27"/>
  <c r="G67" i="27"/>
  <c r="D67" i="27"/>
  <c r="C67" i="27"/>
  <c r="B67" i="27"/>
  <c r="I66" i="27"/>
  <c r="H66" i="27"/>
  <c r="F66" i="27"/>
  <c r="E66" i="27"/>
  <c r="I65" i="27"/>
  <c r="H65" i="27"/>
  <c r="F65" i="27"/>
  <c r="E65" i="27"/>
  <c r="I64" i="27"/>
  <c r="H64" i="27"/>
  <c r="F64" i="27"/>
  <c r="E64" i="27"/>
  <c r="I63" i="27"/>
  <c r="H63" i="27"/>
  <c r="F63" i="27"/>
  <c r="E63" i="27"/>
  <c r="I62" i="27"/>
  <c r="H62" i="27"/>
  <c r="F62" i="27"/>
  <c r="E62" i="27"/>
  <c r="I61" i="27"/>
  <c r="H61" i="27"/>
  <c r="F61" i="27"/>
  <c r="F67" i="27" s="1"/>
  <c r="E61" i="27"/>
  <c r="I60" i="27"/>
  <c r="H60" i="27"/>
  <c r="F60" i="27"/>
  <c r="E60" i="27"/>
  <c r="E67" i="27" s="1"/>
  <c r="K57" i="27"/>
  <c r="J57" i="27"/>
  <c r="G57" i="27"/>
  <c r="E57" i="27"/>
  <c r="D57" i="27"/>
  <c r="C57" i="27"/>
  <c r="B57" i="27"/>
  <c r="I56" i="27"/>
  <c r="H56" i="27"/>
  <c r="F56" i="27"/>
  <c r="E56" i="27"/>
  <c r="I55" i="27"/>
  <c r="H55" i="27"/>
  <c r="F55" i="27"/>
  <c r="E55" i="27"/>
  <c r="I54" i="27"/>
  <c r="H54" i="27"/>
  <c r="F54" i="27"/>
  <c r="E54" i="27"/>
  <c r="I53" i="27"/>
  <c r="H53" i="27"/>
  <c r="F53" i="27"/>
  <c r="E53" i="27"/>
  <c r="I52" i="27"/>
  <c r="H52" i="27"/>
  <c r="F52" i="27"/>
  <c r="E52" i="27"/>
  <c r="I51" i="27"/>
  <c r="H51" i="27"/>
  <c r="F51" i="27"/>
  <c r="E51" i="27"/>
  <c r="I50" i="27"/>
  <c r="I57" i="27" s="1"/>
  <c r="H50" i="27"/>
  <c r="H57" i="27" s="1"/>
  <c r="F50" i="27"/>
  <c r="F57" i="27" s="1"/>
  <c r="E50" i="27"/>
  <c r="K47" i="27"/>
  <c r="J47" i="27"/>
  <c r="G47" i="27"/>
  <c r="D47" i="27"/>
  <c r="C47" i="27"/>
  <c r="B47" i="27"/>
  <c r="I46" i="27"/>
  <c r="H46" i="27"/>
  <c r="F46" i="27"/>
  <c r="E46" i="27"/>
  <c r="I45" i="27"/>
  <c r="H45" i="27"/>
  <c r="F45" i="27"/>
  <c r="E45" i="27"/>
  <c r="I44" i="27"/>
  <c r="H44" i="27"/>
  <c r="F44" i="27"/>
  <c r="E44" i="27"/>
  <c r="I43" i="27"/>
  <c r="H43" i="27"/>
  <c r="F43" i="27"/>
  <c r="E43" i="27"/>
  <c r="I42" i="27"/>
  <c r="H42" i="27"/>
  <c r="F42" i="27"/>
  <c r="E42" i="27"/>
  <c r="I41" i="27"/>
  <c r="H41" i="27"/>
  <c r="F41" i="27"/>
  <c r="E41" i="27"/>
  <c r="I40" i="27"/>
  <c r="H40" i="27"/>
  <c r="F40" i="27"/>
  <c r="E40" i="27"/>
  <c r="I39" i="27"/>
  <c r="H39" i="27"/>
  <c r="F39" i="27"/>
  <c r="E39" i="27"/>
  <c r="I38" i="27"/>
  <c r="H38" i="27"/>
  <c r="F38" i="27"/>
  <c r="E38" i="27"/>
  <c r="I37" i="27"/>
  <c r="H37" i="27"/>
  <c r="F37" i="27"/>
  <c r="E37" i="27"/>
  <c r="I36" i="27"/>
  <c r="H36" i="27"/>
  <c r="F36" i="27"/>
  <c r="E36" i="27"/>
  <c r="I35" i="27"/>
  <c r="H35" i="27"/>
  <c r="H47" i="27" s="1"/>
  <c r="F35" i="27"/>
  <c r="F47" i="27" s="1"/>
  <c r="E35" i="27"/>
  <c r="E47" i="27" s="1"/>
  <c r="K32" i="27"/>
  <c r="J32" i="27"/>
  <c r="G32" i="27"/>
  <c r="F32" i="27"/>
  <c r="D32" i="27"/>
  <c r="C32" i="27"/>
  <c r="B32" i="27"/>
  <c r="I31" i="27"/>
  <c r="H31" i="27"/>
  <c r="F31" i="27"/>
  <c r="E31" i="27"/>
  <c r="I30" i="27"/>
  <c r="H30" i="27"/>
  <c r="F30" i="27"/>
  <c r="E30" i="27"/>
  <c r="I29" i="27"/>
  <c r="H29" i="27"/>
  <c r="F29" i="27"/>
  <c r="E29" i="27"/>
  <c r="I28" i="27"/>
  <c r="H28" i="27"/>
  <c r="F28" i="27"/>
  <c r="E28" i="27"/>
  <c r="I27" i="27"/>
  <c r="H27" i="27"/>
  <c r="F27" i="27"/>
  <c r="E27" i="27"/>
  <c r="I26" i="27"/>
  <c r="H26" i="27"/>
  <c r="F26" i="27"/>
  <c r="E26" i="27"/>
  <c r="I25" i="27"/>
  <c r="H25" i="27"/>
  <c r="F25" i="27"/>
  <c r="E25" i="27"/>
  <c r="I24" i="27"/>
  <c r="H24" i="27"/>
  <c r="F24" i="27"/>
  <c r="E24" i="27"/>
  <c r="I23" i="27"/>
  <c r="H23" i="27"/>
  <c r="F23" i="27"/>
  <c r="E23" i="27"/>
  <c r="I22" i="27"/>
  <c r="H22" i="27"/>
  <c r="F22" i="27"/>
  <c r="E22" i="27"/>
  <c r="I21" i="27"/>
  <c r="H21" i="27"/>
  <c r="F21" i="27"/>
  <c r="E21" i="27"/>
  <c r="I20" i="27"/>
  <c r="H20" i="27"/>
  <c r="F20" i="27"/>
  <c r="E20" i="27"/>
  <c r="I19" i="27"/>
  <c r="I32" i="27" s="1"/>
  <c r="H19" i="27"/>
  <c r="F19" i="27"/>
  <c r="E19" i="27"/>
  <c r="E32" i="27" s="1"/>
  <c r="K16" i="27"/>
  <c r="J16" i="27"/>
  <c r="I16" i="27"/>
  <c r="G16" i="27"/>
  <c r="D16" i="27"/>
  <c r="C16" i="27"/>
  <c r="B16" i="27"/>
  <c r="H15" i="27"/>
  <c r="F15" i="27"/>
  <c r="E15" i="27"/>
  <c r="H14" i="27"/>
  <c r="F14" i="27"/>
  <c r="E14" i="27"/>
  <c r="H13" i="27"/>
  <c r="F13" i="27"/>
  <c r="E13" i="27"/>
  <c r="H12" i="27"/>
  <c r="F12" i="27"/>
  <c r="E12" i="27"/>
  <c r="H11" i="27"/>
  <c r="F11" i="27"/>
  <c r="E11" i="27"/>
  <c r="H10" i="27"/>
  <c r="F10" i="27"/>
  <c r="E10" i="27"/>
  <c r="H9" i="27"/>
  <c r="F9" i="27"/>
  <c r="E9" i="27"/>
  <c r="H8" i="27"/>
  <c r="H16" i="27" s="1"/>
  <c r="F8" i="27"/>
  <c r="E8" i="27"/>
  <c r="K129" i="25"/>
  <c r="J129" i="25"/>
  <c r="G129" i="25"/>
  <c r="D129" i="25"/>
  <c r="C129" i="25"/>
  <c r="B129" i="25"/>
  <c r="I128" i="25"/>
  <c r="H128" i="25"/>
  <c r="F128" i="25"/>
  <c r="E128" i="25"/>
  <c r="I127" i="25"/>
  <c r="H127" i="25"/>
  <c r="F127" i="25"/>
  <c r="E127" i="25"/>
  <c r="I126" i="25"/>
  <c r="H126" i="25"/>
  <c r="F126" i="25"/>
  <c r="E126" i="25"/>
  <c r="I125" i="25"/>
  <c r="H125" i="25"/>
  <c r="F125" i="25"/>
  <c r="E125" i="25"/>
  <c r="I124" i="25"/>
  <c r="H124" i="25"/>
  <c r="F124" i="25"/>
  <c r="E124" i="25"/>
  <c r="I123" i="25"/>
  <c r="H123" i="25"/>
  <c r="F123" i="25"/>
  <c r="E123" i="25"/>
  <c r="I122" i="25"/>
  <c r="H122" i="25"/>
  <c r="F122" i="25"/>
  <c r="E122" i="25"/>
  <c r="I121" i="25"/>
  <c r="H121" i="25"/>
  <c r="H129" i="25" s="1"/>
  <c r="F121" i="25"/>
  <c r="F129" i="25" s="1"/>
  <c r="E121" i="25"/>
  <c r="K118" i="25"/>
  <c r="J118" i="25"/>
  <c r="G118" i="25"/>
  <c r="D118" i="25"/>
  <c r="C118" i="25"/>
  <c r="B118" i="25"/>
  <c r="I117" i="25"/>
  <c r="H117" i="25"/>
  <c r="F117" i="25"/>
  <c r="E117" i="25"/>
  <c r="I116" i="25"/>
  <c r="H116" i="25"/>
  <c r="F116" i="25"/>
  <c r="E116" i="25"/>
  <c r="I115" i="25"/>
  <c r="H115" i="25"/>
  <c r="F115" i="25"/>
  <c r="E115" i="25"/>
  <c r="I114" i="25"/>
  <c r="H114" i="25"/>
  <c r="F114" i="25"/>
  <c r="E114" i="25"/>
  <c r="I113" i="25"/>
  <c r="H113" i="25"/>
  <c r="F113" i="25"/>
  <c r="E113" i="25"/>
  <c r="I112" i="25"/>
  <c r="H112" i="25"/>
  <c r="F112" i="25"/>
  <c r="E112" i="25"/>
  <c r="I111" i="25"/>
  <c r="H111" i="25"/>
  <c r="F111" i="25"/>
  <c r="E111" i="25"/>
  <c r="I110" i="25"/>
  <c r="H110" i="25"/>
  <c r="F110" i="25"/>
  <c r="E110" i="25"/>
  <c r="I109" i="25"/>
  <c r="H109" i="25"/>
  <c r="F109" i="25"/>
  <c r="E109" i="25"/>
  <c r="I108" i="25"/>
  <c r="H108" i="25"/>
  <c r="F108" i="25"/>
  <c r="E108" i="25"/>
  <c r="I107" i="25"/>
  <c r="H107" i="25"/>
  <c r="F107" i="25"/>
  <c r="E107" i="25"/>
  <c r="I106" i="25"/>
  <c r="H106" i="25"/>
  <c r="F106" i="25"/>
  <c r="E106" i="25"/>
  <c r="I105" i="25"/>
  <c r="H105" i="25"/>
  <c r="F105" i="25"/>
  <c r="E105" i="25"/>
  <c r="I104" i="25"/>
  <c r="H104" i="25"/>
  <c r="H118" i="25" s="1"/>
  <c r="F104" i="25"/>
  <c r="F118" i="25" s="1"/>
  <c r="E104" i="25"/>
  <c r="E118" i="25" s="1"/>
  <c r="K101" i="25"/>
  <c r="J101" i="25"/>
  <c r="G101" i="25"/>
  <c r="F101" i="25"/>
  <c r="D101" i="25"/>
  <c r="C101" i="25"/>
  <c r="B101" i="25"/>
  <c r="I100" i="25"/>
  <c r="H100" i="25"/>
  <c r="F100" i="25"/>
  <c r="E100" i="25"/>
  <c r="I99" i="25"/>
  <c r="H99" i="25"/>
  <c r="F99" i="25"/>
  <c r="E99" i="25"/>
  <c r="I98" i="25"/>
  <c r="H98" i="25"/>
  <c r="F98" i="25"/>
  <c r="E98" i="25"/>
  <c r="I97" i="25"/>
  <c r="H97" i="25"/>
  <c r="F97" i="25"/>
  <c r="E97" i="25"/>
  <c r="I96" i="25"/>
  <c r="H96" i="25"/>
  <c r="F96" i="25"/>
  <c r="E96" i="25"/>
  <c r="I95" i="25"/>
  <c r="H95" i="25"/>
  <c r="F95" i="25"/>
  <c r="E95" i="25"/>
  <c r="I94" i="25"/>
  <c r="H94" i="25"/>
  <c r="F94" i="25"/>
  <c r="E94" i="25"/>
  <c r="I93" i="25"/>
  <c r="H93" i="25"/>
  <c r="F93" i="25"/>
  <c r="E93" i="25"/>
  <c r="I92" i="25"/>
  <c r="I101" i="25" s="1"/>
  <c r="H92" i="25"/>
  <c r="F92" i="25"/>
  <c r="E92" i="25"/>
  <c r="E101" i="25" s="1"/>
  <c r="K89" i="25"/>
  <c r="J89" i="25"/>
  <c r="G89" i="25"/>
  <c r="E89" i="25"/>
  <c r="D89" i="25"/>
  <c r="C89" i="25"/>
  <c r="B89" i="25"/>
  <c r="I88" i="25"/>
  <c r="H88" i="25"/>
  <c r="F88" i="25"/>
  <c r="E88" i="25"/>
  <c r="I87" i="25"/>
  <c r="H87" i="25"/>
  <c r="F87" i="25"/>
  <c r="E87" i="25"/>
  <c r="I86" i="25"/>
  <c r="H86" i="25"/>
  <c r="F86" i="25"/>
  <c r="E86" i="25"/>
  <c r="I85" i="25"/>
  <c r="H85" i="25"/>
  <c r="F85" i="25"/>
  <c r="E85" i="25"/>
  <c r="I84" i="25"/>
  <c r="H84" i="25"/>
  <c r="F84" i="25"/>
  <c r="E84" i="25"/>
  <c r="I83" i="25"/>
  <c r="H83" i="25"/>
  <c r="F83" i="25"/>
  <c r="E83" i="25"/>
  <c r="I82" i="25"/>
  <c r="H82" i="25"/>
  <c r="F82" i="25"/>
  <c r="E82" i="25"/>
  <c r="I81" i="25"/>
  <c r="H81" i="25"/>
  <c r="F81" i="25"/>
  <c r="E81" i="25"/>
  <c r="I80" i="25"/>
  <c r="H80" i="25"/>
  <c r="F80" i="25"/>
  <c r="E80" i="25"/>
  <c r="I79" i="25"/>
  <c r="I89" i="25" s="1"/>
  <c r="H79" i="25"/>
  <c r="H89" i="25" s="1"/>
  <c r="F79" i="25"/>
  <c r="E79" i="25"/>
  <c r="K76" i="25"/>
  <c r="J76" i="25"/>
  <c r="G76" i="25"/>
  <c r="F76" i="25"/>
  <c r="E76" i="25"/>
  <c r="D76" i="25"/>
  <c r="C76" i="25"/>
  <c r="B76" i="25"/>
  <c r="I75" i="25"/>
  <c r="H75" i="25"/>
  <c r="F75" i="25"/>
  <c r="E75" i="25"/>
  <c r="I74" i="25"/>
  <c r="H74" i="25"/>
  <c r="F74" i="25"/>
  <c r="E74" i="25"/>
  <c r="I73" i="25"/>
  <c r="H73" i="25"/>
  <c r="F73" i="25"/>
  <c r="E73" i="25"/>
  <c r="I72" i="25"/>
  <c r="H72" i="25"/>
  <c r="F72" i="25"/>
  <c r="E72" i="25"/>
  <c r="I71" i="25"/>
  <c r="H71" i="25"/>
  <c r="F71" i="25"/>
  <c r="E71" i="25"/>
  <c r="I70" i="25"/>
  <c r="I76" i="25" s="1"/>
  <c r="H70" i="25"/>
  <c r="F70" i="25"/>
  <c r="E70" i="25"/>
  <c r="K67" i="25"/>
  <c r="J67" i="25"/>
  <c r="G67" i="25"/>
  <c r="D67" i="25"/>
  <c r="C67" i="25"/>
  <c r="B67" i="25"/>
  <c r="I66" i="25"/>
  <c r="H66" i="25"/>
  <c r="F66" i="25"/>
  <c r="E66" i="25"/>
  <c r="I65" i="25"/>
  <c r="H65" i="25"/>
  <c r="F65" i="25"/>
  <c r="E65" i="25"/>
  <c r="I64" i="25"/>
  <c r="H64" i="25"/>
  <c r="F64" i="25"/>
  <c r="E64" i="25"/>
  <c r="I63" i="25"/>
  <c r="H63" i="25"/>
  <c r="F63" i="25"/>
  <c r="E63" i="25"/>
  <c r="I62" i="25"/>
  <c r="H62" i="25"/>
  <c r="F62" i="25"/>
  <c r="E62" i="25"/>
  <c r="I61" i="25"/>
  <c r="H61" i="25"/>
  <c r="F61" i="25"/>
  <c r="E61" i="25"/>
  <c r="I60" i="25"/>
  <c r="H60" i="25"/>
  <c r="F60" i="25"/>
  <c r="E60" i="25"/>
  <c r="K57" i="25"/>
  <c r="J57" i="25"/>
  <c r="G57" i="25"/>
  <c r="F57" i="25"/>
  <c r="D57" i="25"/>
  <c r="E57" i="25" s="1"/>
  <c r="C57" i="25"/>
  <c r="B57" i="25"/>
  <c r="I56" i="25"/>
  <c r="H56" i="25"/>
  <c r="F56" i="25"/>
  <c r="E56" i="25"/>
  <c r="I55" i="25"/>
  <c r="H55" i="25"/>
  <c r="F55" i="25"/>
  <c r="E55" i="25"/>
  <c r="I54" i="25"/>
  <c r="H54" i="25"/>
  <c r="F54" i="25"/>
  <c r="E54" i="25"/>
  <c r="I53" i="25"/>
  <c r="H53" i="25"/>
  <c r="F53" i="25"/>
  <c r="E53" i="25"/>
  <c r="I52" i="25"/>
  <c r="H52" i="25"/>
  <c r="F52" i="25"/>
  <c r="E52" i="25"/>
  <c r="I51" i="25"/>
  <c r="H51" i="25"/>
  <c r="F51" i="25"/>
  <c r="E51" i="25"/>
  <c r="I50" i="25"/>
  <c r="I57" i="25" s="1"/>
  <c r="H50" i="25"/>
  <c r="H57" i="25" s="1"/>
  <c r="E50" i="25"/>
  <c r="K47" i="25"/>
  <c r="J47" i="25"/>
  <c r="G47" i="25"/>
  <c r="D47" i="25"/>
  <c r="E47" i="25" s="1"/>
  <c r="C47" i="25"/>
  <c r="B47" i="25"/>
  <c r="I46" i="25"/>
  <c r="H46" i="25"/>
  <c r="F46" i="25"/>
  <c r="E46" i="25"/>
  <c r="I45" i="25"/>
  <c r="H45" i="25"/>
  <c r="F45" i="25"/>
  <c r="E45" i="25"/>
  <c r="I44" i="25"/>
  <c r="H44" i="25"/>
  <c r="F44" i="25"/>
  <c r="E44" i="25"/>
  <c r="I43" i="25"/>
  <c r="H43" i="25"/>
  <c r="F43" i="25"/>
  <c r="E43" i="25"/>
  <c r="I42" i="25"/>
  <c r="H42" i="25"/>
  <c r="F42" i="25"/>
  <c r="E42" i="25"/>
  <c r="I41" i="25"/>
  <c r="H41" i="25"/>
  <c r="F41" i="25"/>
  <c r="E41" i="25"/>
  <c r="I40" i="25"/>
  <c r="H40" i="25"/>
  <c r="F40" i="25"/>
  <c r="E40" i="25"/>
  <c r="I39" i="25"/>
  <c r="H39" i="25"/>
  <c r="F39" i="25"/>
  <c r="E39" i="25"/>
  <c r="I38" i="25"/>
  <c r="H38" i="25"/>
  <c r="F38" i="25"/>
  <c r="E38" i="25"/>
  <c r="I37" i="25"/>
  <c r="H37" i="25"/>
  <c r="F37" i="25"/>
  <c r="E37" i="25"/>
  <c r="I36" i="25"/>
  <c r="H36" i="25"/>
  <c r="F36" i="25"/>
  <c r="E36" i="25"/>
  <c r="I35" i="25"/>
  <c r="H35" i="25"/>
  <c r="F35" i="25"/>
  <c r="E35" i="25"/>
  <c r="K32" i="25"/>
  <c r="J32" i="25"/>
  <c r="G32" i="25"/>
  <c r="E32" i="25"/>
  <c r="D32" i="25"/>
  <c r="C32" i="25"/>
  <c r="B32" i="25"/>
  <c r="I31" i="25"/>
  <c r="H31" i="25"/>
  <c r="F31" i="25"/>
  <c r="E31" i="25"/>
  <c r="I30" i="25"/>
  <c r="H30" i="25"/>
  <c r="F30" i="25"/>
  <c r="E30" i="25"/>
  <c r="I29" i="25"/>
  <c r="H29" i="25"/>
  <c r="F29" i="25"/>
  <c r="E29" i="25"/>
  <c r="I28" i="25"/>
  <c r="H28" i="25"/>
  <c r="F28" i="25"/>
  <c r="E28" i="25"/>
  <c r="I27" i="25"/>
  <c r="H27" i="25"/>
  <c r="F27" i="25"/>
  <c r="E27" i="25"/>
  <c r="I26" i="25"/>
  <c r="H26" i="25"/>
  <c r="F26" i="25"/>
  <c r="E26" i="25"/>
  <c r="I25" i="25"/>
  <c r="H25" i="25"/>
  <c r="F25" i="25"/>
  <c r="E25" i="25"/>
  <c r="I24" i="25"/>
  <c r="H24" i="25"/>
  <c r="F24" i="25"/>
  <c r="E24" i="25"/>
  <c r="I23" i="25"/>
  <c r="H23" i="25"/>
  <c r="F23" i="25"/>
  <c r="E23" i="25"/>
  <c r="I22" i="25"/>
  <c r="H22" i="25"/>
  <c r="F22" i="25"/>
  <c r="E22" i="25"/>
  <c r="I21" i="25"/>
  <c r="H21" i="25"/>
  <c r="F21" i="25"/>
  <c r="E21" i="25"/>
  <c r="I20" i="25"/>
  <c r="H20" i="25"/>
  <c r="F20" i="25"/>
  <c r="E20" i="25"/>
  <c r="I19" i="25"/>
  <c r="I32" i="25" s="1"/>
  <c r="H19" i="25"/>
  <c r="H32" i="25" s="1"/>
  <c r="F19" i="25"/>
  <c r="F32" i="25" s="1"/>
  <c r="E19" i="25"/>
  <c r="K16" i="25"/>
  <c r="J16" i="25"/>
  <c r="I16" i="25"/>
  <c r="G16" i="25"/>
  <c r="D16" i="25"/>
  <c r="C16" i="25"/>
  <c r="B16" i="25"/>
  <c r="J15" i="25"/>
  <c r="H15" i="25"/>
  <c r="F15" i="25"/>
  <c r="E15" i="25"/>
  <c r="J14" i="25"/>
  <c r="H14" i="25"/>
  <c r="F14" i="25"/>
  <c r="E14" i="25"/>
  <c r="J13" i="25"/>
  <c r="H13" i="25"/>
  <c r="F13" i="25"/>
  <c r="E13" i="25"/>
  <c r="J12" i="25"/>
  <c r="H12" i="25"/>
  <c r="F12" i="25"/>
  <c r="E12" i="25"/>
  <c r="J11" i="25"/>
  <c r="H11" i="25"/>
  <c r="F11" i="25"/>
  <c r="E11" i="25"/>
  <c r="J10" i="25"/>
  <c r="H10" i="25"/>
  <c r="F10" i="25"/>
  <c r="E10" i="25"/>
  <c r="J9" i="25"/>
  <c r="H9" i="25"/>
  <c r="E9" i="25"/>
  <c r="J8" i="25"/>
  <c r="H8" i="25"/>
  <c r="F8" i="25"/>
  <c r="E8" i="25"/>
  <c r="H47" i="25" l="1"/>
  <c r="F67" i="25"/>
  <c r="K131" i="25"/>
  <c r="H67" i="27"/>
  <c r="I129" i="27"/>
  <c r="I131" i="27" s="1"/>
  <c r="I47" i="25"/>
  <c r="I131" i="25" s="1"/>
  <c r="H67" i="25"/>
  <c r="E16" i="27"/>
  <c r="I67" i="27"/>
  <c r="E89" i="27"/>
  <c r="H101" i="27"/>
  <c r="E129" i="27"/>
  <c r="I67" i="25"/>
  <c r="F89" i="25"/>
  <c r="H101" i="25"/>
  <c r="I129" i="25"/>
  <c r="F16" i="27"/>
  <c r="H32" i="27"/>
  <c r="F89" i="27"/>
  <c r="I101" i="27"/>
  <c r="F129" i="27"/>
  <c r="F131" i="27" s="1"/>
  <c r="C131" i="27"/>
  <c r="F16" i="25"/>
  <c r="F131" i="25" s="1"/>
  <c r="D131" i="25"/>
  <c r="D131" i="27"/>
  <c r="J131" i="27"/>
  <c r="H16" i="25"/>
  <c r="G131" i="25"/>
  <c r="G131" i="27"/>
  <c r="K131" i="27"/>
  <c r="B133" i="25"/>
  <c r="E16" i="25"/>
  <c r="C131" i="25"/>
  <c r="F47" i="25"/>
  <c r="E67" i="25"/>
  <c r="H76" i="25"/>
  <c r="I118" i="25"/>
  <c r="J131" i="25"/>
  <c r="I47" i="27"/>
  <c r="H129" i="27"/>
  <c r="B133" i="27"/>
  <c r="B131" i="27"/>
  <c r="H131" i="25"/>
  <c r="B131" i="25"/>
  <c r="E131" i="25" s="1"/>
  <c r="E129" i="25"/>
  <c r="E131" i="27" l="1"/>
  <c r="E19" i="20" s="1"/>
  <c r="B19" i="20"/>
  <c r="H131" i="27"/>
  <c r="C18" i="13" l="1"/>
  <c r="C51" i="13" l="1"/>
  <c r="C35" i="13"/>
  <c r="B51" i="13" l="1"/>
  <c r="B35" i="13"/>
  <c r="B18" i="13"/>
  <c r="B130" i="13" l="1"/>
  <c r="B63" i="13"/>
  <c r="B85" i="13"/>
  <c r="B99" i="13"/>
  <c r="B112" i="13"/>
  <c r="B75" i="13"/>
  <c r="C130" i="13"/>
  <c r="C85" i="13"/>
  <c r="C99" i="13"/>
  <c r="C112" i="13"/>
  <c r="C63" i="13"/>
  <c r="C75" i="13"/>
  <c r="B144" i="13" l="1"/>
  <c r="D15" i="20" l="1"/>
  <c r="D14" i="20"/>
  <c r="D13" i="20"/>
  <c r="D12" i="20"/>
  <c r="D11" i="20"/>
  <c r="D10" i="20"/>
  <c r="N125" i="9" l="1"/>
  <c r="B36" i="15" l="1"/>
  <c r="C36" i="15"/>
  <c r="D36" i="15"/>
  <c r="B37" i="15"/>
  <c r="C37" i="15"/>
  <c r="D37" i="15"/>
  <c r="B38" i="15"/>
  <c r="C38" i="15"/>
  <c r="D38" i="15"/>
  <c r="B39" i="15"/>
  <c r="C39" i="15"/>
  <c r="D39" i="15"/>
  <c r="B40" i="15"/>
  <c r="C40" i="15"/>
  <c r="D40" i="15"/>
  <c r="B41" i="15"/>
  <c r="C41" i="15"/>
  <c r="D41" i="15"/>
  <c r="B42" i="15"/>
  <c r="C42" i="15"/>
  <c r="D42" i="15"/>
  <c r="B43" i="15"/>
  <c r="C43" i="15"/>
  <c r="D43" i="15"/>
  <c r="B44" i="15"/>
  <c r="C44" i="15"/>
  <c r="D44" i="15"/>
  <c r="B45" i="15"/>
  <c r="C45" i="15"/>
  <c r="D45" i="15"/>
  <c r="B46" i="15"/>
  <c r="C46" i="15"/>
  <c r="D46" i="15"/>
  <c r="C35" i="15"/>
  <c r="D35" i="15"/>
  <c r="B35" i="15"/>
  <c r="K129" i="7" l="1"/>
  <c r="J118" i="7"/>
  <c r="H88" i="7"/>
  <c r="H82" i="7"/>
  <c r="H83" i="7"/>
  <c r="H84" i="7"/>
  <c r="H85" i="7"/>
  <c r="H86" i="7"/>
  <c r="H87" i="7"/>
  <c r="I84" i="7"/>
  <c r="I85" i="7"/>
  <c r="I86" i="7"/>
  <c r="I87" i="7"/>
  <c r="I81" i="7"/>
  <c r="I82" i="7"/>
  <c r="I83" i="7"/>
  <c r="I80" i="7"/>
  <c r="I79" i="7"/>
  <c r="I10" i="7"/>
  <c r="I11" i="7"/>
  <c r="I12" i="7"/>
  <c r="I13" i="7"/>
  <c r="I14" i="7"/>
  <c r="I15" i="7"/>
  <c r="I9" i="7"/>
  <c r="I8" i="7"/>
  <c r="G129" i="6" l="1"/>
  <c r="I15" i="6"/>
  <c r="I14" i="6"/>
  <c r="I13" i="6"/>
  <c r="I12" i="6"/>
  <c r="I11" i="6"/>
  <c r="I10" i="6"/>
  <c r="I9" i="6"/>
  <c r="I8" i="6"/>
  <c r="G118" i="5" l="1"/>
  <c r="K129" i="5"/>
  <c r="G129" i="5"/>
  <c r="B129" i="5"/>
  <c r="K101" i="5"/>
  <c r="E106" i="5"/>
  <c r="F106" i="5"/>
  <c r="H106" i="5"/>
  <c r="I106" i="5"/>
  <c r="L84" i="5"/>
  <c r="E129" i="4" l="1"/>
  <c r="B129" i="4"/>
  <c r="E118" i="4"/>
  <c r="E101" i="4"/>
  <c r="E89" i="4" l="1"/>
  <c r="E131" i="4" s="1"/>
  <c r="E76" i="4"/>
  <c r="E67" i="4"/>
  <c r="E57" i="4"/>
  <c r="E47" i="4"/>
  <c r="E32" i="4"/>
  <c r="E16" i="4"/>
  <c r="C118" i="3" l="1"/>
  <c r="H50" i="3"/>
  <c r="I60" i="2" l="1"/>
  <c r="I66" i="2"/>
  <c r="I65" i="2"/>
  <c r="I64" i="2"/>
  <c r="I63" i="2"/>
  <c r="I62" i="2"/>
  <c r="I61" i="2"/>
  <c r="I56" i="2"/>
  <c r="I55" i="2"/>
  <c r="I54" i="2"/>
  <c r="I53" i="2"/>
  <c r="I52" i="2"/>
  <c r="I51" i="2"/>
  <c r="I50" i="2"/>
  <c r="N35" i="2"/>
  <c r="I15" i="2"/>
  <c r="I14" i="2"/>
  <c r="I13" i="2"/>
  <c r="I12" i="2"/>
  <c r="I11" i="2"/>
  <c r="I10" i="2"/>
  <c r="I9" i="2"/>
  <c r="I8" i="2"/>
  <c r="J16" i="2"/>
  <c r="H8" i="2"/>
  <c r="K32" i="1" l="1"/>
  <c r="G32" i="1" l="1"/>
  <c r="B123" i="16" l="1"/>
  <c r="C123" i="16"/>
  <c r="D123" i="16"/>
  <c r="B124" i="16"/>
  <c r="C124" i="16"/>
  <c r="D124" i="16"/>
  <c r="B125" i="16"/>
  <c r="C125" i="16"/>
  <c r="D125" i="16"/>
  <c r="B126" i="16"/>
  <c r="C126" i="16"/>
  <c r="D126" i="16"/>
  <c r="B127" i="16"/>
  <c r="C127" i="16"/>
  <c r="D127" i="16"/>
  <c r="B128" i="16"/>
  <c r="C128" i="16"/>
  <c r="D128" i="16"/>
  <c r="B129" i="16"/>
  <c r="C129" i="16"/>
  <c r="D129" i="16"/>
  <c r="C122" i="16"/>
  <c r="D122" i="16"/>
  <c r="B122" i="16"/>
  <c r="B106" i="16"/>
  <c r="C106" i="16"/>
  <c r="D106" i="16"/>
  <c r="B107" i="16"/>
  <c r="C107" i="16"/>
  <c r="D107" i="16"/>
  <c r="B108" i="16"/>
  <c r="C108" i="16"/>
  <c r="D108" i="16"/>
  <c r="B109" i="16"/>
  <c r="C109" i="16"/>
  <c r="D109" i="16"/>
  <c r="B110" i="16"/>
  <c r="C110" i="16"/>
  <c r="D110" i="16"/>
  <c r="B111" i="16"/>
  <c r="C111" i="16"/>
  <c r="D111" i="16"/>
  <c r="B112" i="16"/>
  <c r="C112" i="16"/>
  <c r="D112" i="16"/>
  <c r="B113" i="16"/>
  <c r="C113" i="16"/>
  <c r="D113" i="16"/>
  <c r="B114" i="16"/>
  <c r="C114" i="16"/>
  <c r="D114" i="16"/>
  <c r="B115" i="16"/>
  <c r="C115" i="16"/>
  <c r="D115" i="16"/>
  <c r="B116" i="16"/>
  <c r="C116" i="16"/>
  <c r="D116" i="16"/>
  <c r="B117" i="16"/>
  <c r="C117" i="16"/>
  <c r="D117" i="16"/>
  <c r="B118" i="16"/>
  <c r="C118" i="16"/>
  <c r="D118" i="16"/>
  <c r="C105" i="16"/>
  <c r="D105" i="16"/>
  <c r="B105" i="16"/>
  <c r="B94" i="16"/>
  <c r="C94" i="16"/>
  <c r="D94" i="16"/>
  <c r="B95" i="16"/>
  <c r="C95" i="16"/>
  <c r="D95" i="16"/>
  <c r="B96" i="16"/>
  <c r="C96" i="16"/>
  <c r="D96" i="16"/>
  <c r="B97" i="16"/>
  <c r="C97" i="16"/>
  <c r="D97" i="16"/>
  <c r="B98" i="16"/>
  <c r="C98" i="16"/>
  <c r="D98" i="16"/>
  <c r="B99" i="16"/>
  <c r="C99" i="16"/>
  <c r="D99" i="16"/>
  <c r="B100" i="16"/>
  <c r="C100" i="16"/>
  <c r="D100" i="16"/>
  <c r="B101" i="16"/>
  <c r="C101" i="16"/>
  <c r="D101" i="16"/>
  <c r="C93" i="16"/>
  <c r="D93" i="16"/>
  <c r="B93" i="16"/>
  <c r="B81" i="16"/>
  <c r="C81" i="16"/>
  <c r="D81" i="16"/>
  <c r="B82" i="16"/>
  <c r="C82" i="16"/>
  <c r="D82" i="16"/>
  <c r="B83" i="16"/>
  <c r="C83" i="16"/>
  <c r="D83" i="16"/>
  <c r="B84" i="16"/>
  <c r="C84" i="16"/>
  <c r="D84" i="16"/>
  <c r="B85" i="16"/>
  <c r="C85" i="16"/>
  <c r="D85" i="16"/>
  <c r="B86" i="16"/>
  <c r="C86" i="16"/>
  <c r="D86" i="16"/>
  <c r="B87" i="16"/>
  <c r="C87" i="16"/>
  <c r="D87" i="16"/>
  <c r="B88" i="16"/>
  <c r="C88" i="16"/>
  <c r="D88" i="16"/>
  <c r="B89" i="16"/>
  <c r="C89" i="16"/>
  <c r="D89" i="16"/>
  <c r="C80" i="16"/>
  <c r="D80" i="16"/>
  <c r="B80" i="16"/>
  <c r="B72" i="16"/>
  <c r="C72" i="16"/>
  <c r="D72" i="16"/>
  <c r="B73" i="16"/>
  <c r="C73" i="16"/>
  <c r="D73" i="16"/>
  <c r="B74" i="16"/>
  <c r="C74" i="16"/>
  <c r="D74" i="16"/>
  <c r="B75" i="16"/>
  <c r="C75" i="16"/>
  <c r="D75" i="16"/>
  <c r="B76" i="16"/>
  <c r="C76" i="16"/>
  <c r="D76" i="16"/>
  <c r="C71" i="16"/>
  <c r="D71" i="16"/>
  <c r="B71" i="16"/>
  <c r="B62" i="16"/>
  <c r="C62" i="16"/>
  <c r="D62" i="16"/>
  <c r="B63" i="16"/>
  <c r="C63" i="16"/>
  <c r="D63" i="16"/>
  <c r="B64" i="16"/>
  <c r="C64" i="16"/>
  <c r="D64" i="16"/>
  <c r="B65" i="16"/>
  <c r="C65" i="16"/>
  <c r="D65" i="16"/>
  <c r="B66" i="16"/>
  <c r="C66" i="16"/>
  <c r="D66" i="16"/>
  <c r="B67" i="16"/>
  <c r="C67" i="16"/>
  <c r="D67" i="16"/>
  <c r="C61" i="16"/>
  <c r="D61" i="16"/>
  <c r="B61" i="16"/>
  <c r="B52" i="16"/>
  <c r="C52" i="16"/>
  <c r="D52" i="16"/>
  <c r="B53" i="16"/>
  <c r="C53" i="16"/>
  <c r="D53" i="16"/>
  <c r="B54" i="16"/>
  <c r="C54" i="16"/>
  <c r="D54" i="16"/>
  <c r="B55" i="16"/>
  <c r="C55" i="16"/>
  <c r="D55" i="16"/>
  <c r="B56" i="16"/>
  <c r="C56" i="16"/>
  <c r="D56" i="16"/>
  <c r="B57" i="16"/>
  <c r="C57" i="16"/>
  <c r="D57" i="16"/>
  <c r="C51" i="16"/>
  <c r="D51" i="16"/>
  <c r="B51" i="16"/>
  <c r="B37" i="16"/>
  <c r="C37" i="16"/>
  <c r="D37" i="16"/>
  <c r="B38" i="16"/>
  <c r="C38" i="16"/>
  <c r="D38" i="16"/>
  <c r="B39" i="16"/>
  <c r="C39" i="16"/>
  <c r="D39" i="16"/>
  <c r="B40" i="16"/>
  <c r="C40" i="16"/>
  <c r="D40" i="16"/>
  <c r="B41" i="16"/>
  <c r="C41" i="16"/>
  <c r="D41" i="16"/>
  <c r="B42" i="16"/>
  <c r="C42" i="16"/>
  <c r="D42" i="16"/>
  <c r="B43" i="16"/>
  <c r="C43" i="16"/>
  <c r="D43" i="16"/>
  <c r="B44" i="16"/>
  <c r="C44" i="16"/>
  <c r="D44" i="16"/>
  <c r="B45" i="16"/>
  <c r="C45" i="16"/>
  <c r="D45" i="16"/>
  <c r="B46" i="16"/>
  <c r="C46" i="16"/>
  <c r="D46" i="16"/>
  <c r="B47" i="16"/>
  <c r="C47" i="16"/>
  <c r="D47" i="16"/>
  <c r="C36" i="16"/>
  <c r="D36" i="16"/>
  <c r="B36" i="16"/>
  <c r="B21" i="16"/>
  <c r="C21" i="16"/>
  <c r="D21" i="16"/>
  <c r="B22" i="16"/>
  <c r="C22" i="16"/>
  <c r="D22" i="16"/>
  <c r="B23" i="16"/>
  <c r="C23" i="16"/>
  <c r="D23" i="16"/>
  <c r="B24" i="16"/>
  <c r="C24" i="16"/>
  <c r="D24" i="16"/>
  <c r="B25" i="16"/>
  <c r="C25" i="16"/>
  <c r="D25" i="16"/>
  <c r="B26" i="16"/>
  <c r="C26" i="16"/>
  <c r="D26" i="16"/>
  <c r="B27" i="16"/>
  <c r="C27" i="16"/>
  <c r="D27" i="16"/>
  <c r="B28" i="16"/>
  <c r="C28" i="16"/>
  <c r="D28" i="16"/>
  <c r="B29" i="16"/>
  <c r="C29" i="16"/>
  <c r="D29" i="16"/>
  <c r="B30" i="16"/>
  <c r="C30" i="16"/>
  <c r="D30" i="16"/>
  <c r="B31" i="16"/>
  <c r="C31" i="16"/>
  <c r="D31" i="16"/>
  <c r="B32" i="16"/>
  <c r="C32" i="16"/>
  <c r="D32" i="16"/>
  <c r="C20" i="16"/>
  <c r="D20" i="16"/>
  <c r="B20" i="16"/>
  <c r="B10" i="16"/>
  <c r="C10" i="16"/>
  <c r="D10" i="16"/>
  <c r="B11" i="16"/>
  <c r="C11" i="16"/>
  <c r="D11" i="16"/>
  <c r="B12" i="16"/>
  <c r="C12" i="16"/>
  <c r="D12" i="16"/>
  <c r="B13" i="16"/>
  <c r="C13" i="16"/>
  <c r="D13" i="16"/>
  <c r="B14" i="16"/>
  <c r="C14" i="16"/>
  <c r="D14" i="16"/>
  <c r="B15" i="16"/>
  <c r="C15" i="16"/>
  <c r="D15" i="16"/>
  <c r="B16" i="16"/>
  <c r="C16" i="16"/>
  <c r="D16" i="16"/>
  <c r="C9" i="16"/>
  <c r="D9" i="16"/>
  <c r="B9" i="16"/>
  <c r="B122" i="15"/>
  <c r="C122" i="15"/>
  <c r="D122" i="15"/>
  <c r="B123" i="15"/>
  <c r="C123" i="15"/>
  <c r="D123" i="15"/>
  <c r="B124" i="15"/>
  <c r="C124" i="15"/>
  <c r="D124" i="15"/>
  <c r="B125" i="15"/>
  <c r="C125" i="15"/>
  <c r="D125" i="15"/>
  <c r="B126" i="15"/>
  <c r="C126" i="15"/>
  <c r="D126" i="15"/>
  <c r="B127" i="15"/>
  <c r="C127" i="15"/>
  <c r="D127" i="15"/>
  <c r="B128" i="15"/>
  <c r="C128" i="15"/>
  <c r="D128" i="15"/>
  <c r="C121" i="15"/>
  <c r="D121" i="15"/>
  <c r="B121" i="15"/>
  <c r="B105" i="15"/>
  <c r="C105" i="15"/>
  <c r="D105" i="15"/>
  <c r="B106" i="15"/>
  <c r="C106" i="15"/>
  <c r="D106" i="15"/>
  <c r="B107" i="15"/>
  <c r="C107" i="15"/>
  <c r="D107" i="15"/>
  <c r="B108" i="15"/>
  <c r="C108" i="15"/>
  <c r="D108" i="15"/>
  <c r="B109" i="15"/>
  <c r="C109" i="15"/>
  <c r="D109" i="15"/>
  <c r="B110" i="15"/>
  <c r="C110" i="15"/>
  <c r="D110" i="15"/>
  <c r="B111" i="15"/>
  <c r="C111" i="15"/>
  <c r="D111" i="15"/>
  <c r="B112" i="15"/>
  <c r="C112" i="15"/>
  <c r="D112" i="15"/>
  <c r="B113" i="15"/>
  <c r="C113" i="15"/>
  <c r="D113" i="15"/>
  <c r="B114" i="15"/>
  <c r="C114" i="15"/>
  <c r="D114" i="15"/>
  <c r="B115" i="15"/>
  <c r="C115" i="15"/>
  <c r="D115" i="15"/>
  <c r="B116" i="15"/>
  <c r="C116" i="15"/>
  <c r="D116" i="15"/>
  <c r="B117" i="15"/>
  <c r="C117" i="15"/>
  <c r="D117" i="15"/>
  <c r="C104" i="15"/>
  <c r="D104" i="15"/>
  <c r="B104" i="15"/>
  <c r="B93" i="15"/>
  <c r="C93" i="15"/>
  <c r="D93" i="15"/>
  <c r="B94" i="15"/>
  <c r="C94" i="15"/>
  <c r="D94" i="15"/>
  <c r="B95" i="15"/>
  <c r="C95" i="15"/>
  <c r="D95" i="15"/>
  <c r="B96" i="15"/>
  <c r="C96" i="15"/>
  <c r="D96" i="15"/>
  <c r="B97" i="15"/>
  <c r="C97" i="15"/>
  <c r="D97" i="15"/>
  <c r="B98" i="15"/>
  <c r="C98" i="15"/>
  <c r="D98" i="15"/>
  <c r="B99" i="15"/>
  <c r="C99" i="15"/>
  <c r="D99" i="15"/>
  <c r="B100" i="15"/>
  <c r="C100" i="15"/>
  <c r="D100" i="15"/>
  <c r="C92" i="15"/>
  <c r="D92" i="15"/>
  <c r="B92" i="15"/>
  <c r="B80" i="15"/>
  <c r="C80" i="15"/>
  <c r="D80" i="15"/>
  <c r="B81" i="15"/>
  <c r="C81" i="15"/>
  <c r="D81" i="15"/>
  <c r="B82" i="15"/>
  <c r="C82" i="15"/>
  <c r="D82" i="15"/>
  <c r="B83" i="15"/>
  <c r="C83" i="15"/>
  <c r="D83" i="15"/>
  <c r="B84" i="15"/>
  <c r="C84" i="15"/>
  <c r="D84" i="15"/>
  <c r="B85" i="15"/>
  <c r="C85" i="15"/>
  <c r="D85" i="15"/>
  <c r="B86" i="15"/>
  <c r="C86" i="15"/>
  <c r="D86" i="15"/>
  <c r="B87" i="15"/>
  <c r="C87" i="15"/>
  <c r="D87" i="15"/>
  <c r="B88" i="15"/>
  <c r="C88" i="15"/>
  <c r="D88" i="15"/>
  <c r="C79" i="15"/>
  <c r="D79" i="15"/>
  <c r="B79" i="15"/>
  <c r="B71" i="15"/>
  <c r="C71" i="15"/>
  <c r="D71" i="15"/>
  <c r="B72" i="15"/>
  <c r="C72" i="15"/>
  <c r="D72" i="15"/>
  <c r="B73" i="15"/>
  <c r="C73" i="15"/>
  <c r="D73" i="15"/>
  <c r="B74" i="15"/>
  <c r="C74" i="15"/>
  <c r="D74" i="15"/>
  <c r="B75" i="15"/>
  <c r="C75" i="15"/>
  <c r="D75" i="15"/>
  <c r="C70" i="15"/>
  <c r="D70" i="15"/>
  <c r="B70" i="15"/>
  <c r="B61" i="15"/>
  <c r="C61" i="15"/>
  <c r="D61" i="15"/>
  <c r="B62" i="15"/>
  <c r="C62" i="15"/>
  <c r="D62" i="15"/>
  <c r="B63" i="15"/>
  <c r="C63" i="15"/>
  <c r="D63" i="15"/>
  <c r="B64" i="15"/>
  <c r="C64" i="15"/>
  <c r="D64" i="15"/>
  <c r="B65" i="15"/>
  <c r="C65" i="15"/>
  <c r="D65" i="15"/>
  <c r="B66" i="15"/>
  <c r="C66" i="15"/>
  <c r="D66" i="15"/>
  <c r="C60" i="15"/>
  <c r="D60" i="15"/>
  <c r="B60" i="15"/>
  <c r="B51" i="15"/>
  <c r="C51" i="15"/>
  <c r="D51" i="15"/>
  <c r="B52" i="15"/>
  <c r="C52" i="15"/>
  <c r="D52" i="15"/>
  <c r="B53" i="15"/>
  <c r="C53" i="15"/>
  <c r="D53" i="15"/>
  <c r="B54" i="15"/>
  <c r="C54" i="15"/>
  <c r="D54" i="15"/>
  <c r="B55" i="15"/>
  <c r="C55" i="15"/>
  <c r="D55" i="15"/>
  <c r="B56" i="15"/>
  <c r="C56" i="15"/>
  <c r="D56" i="15"/>
  <c r="C50" i="15"/>
  <c r="D50" i="15"/>
  <c r="B50" i="15"/>
  <c r="B20" i="15"/>
  <c r="C20" i="15"/>
  <c r="D20" i="15"/>
  <c r="B21" i="15"/>
  <c r="C21" i="15"/>
  <c r="D21" i="15"/>
  <c r="B22" i="15"/>
  <c r="C22" i="15"/>
  <c r="D22" i="15"/>
  <c r="B23" i="15"/>
  <c r="C23" i="15"/>
  <c r="D23" i="15"/>
  <c r="B24" i="15"/>
  <c r="C24" i="15"/>
  <c r="D24" i="15"/>
  <c r="B25" i="15"/>
  <c r="C25" i="15"/>
  <c r="D25" i="15"/>
  <c r="B26" i="15"/>
  <c r="C26" i="15"/>
  <c r="D26" i="15"/>
  <c r="B27" i="15"/>
  <c r="C27" i="15"/>
  <c r="D27" i="15"/>
  <c r="B28" i="15"/>
  <c r="C28" i="15"/>
  <c r="D28" i="15"/>
  <c r="B29" i="15"/>
  <c r="C29" i="15"/>
  <c r="D29" i="15"/>
  <c r="B30" i="15"/>
  <c r="C30" i="15"/>
  <c r="D30" i="15"/>
  <c r="B31" i="15"/>
  <c r="C31" i="15"/>
  <c r="D31" i="15"/>
  <c r="C19" i="15"/>
  <c r="D19" i="15"/>
  <c r="B19" i="15"/>
  <c r="B9" i="15"/>
  <c r="C9" i="15"/>
  <c r="D9" i="15"/>
  <c r="B10" i="15"/>
  <c r="C10" i="15"/>
  <c r="D10" i="15"/>
  <c r="B11" i="15"/>
  <c r="C11" i="15"/>
  <c r="D11" i="15"/>
  <c r="B12" i="15"/>
  <c r="C12" i="15"/>
  <c r="D12" i="15"/>
  <c r="B13" i="15"/>
  <c r="C13" i="15"/>
  <c r="D13" i="15"/>
  <c r="B14" i="15"/>
  <c r="C14" i="15"/>
  <c r="D14" i="15"/>
  <c r="B15" i="15"/>
  <c r="C15" i="15"/>
  <c r="D15" i="15"/>
  <c r="C8" i="15"/>
  <c r="D8" i="15"/>
  <c r="B8" i="15"/>
  <c r="B122" i="14"/>
  <c r="C122" i="14"/>
  <c r="D122" i="14"/>
  <c r="B123" i="14"/>
  <c r="C123" i="14"/>
  <c r="D123" i="14"/>
  <c r="B124" i="14"/>
  <c r="C124" i="14"/>
  <c r="D124" i="14"/>
  <c r="B125" i="14"/>
  <c r="C125" i="14"/>
  <c r="D125" i="14"/>
  <c r="B126" i="14"/>
  <c r="C126" i="14"/>
  <c r="D126" i="14"/>
  <c r="B127" i="14"/>
  <c r="C127" i="14"/>
  <c r="D127" i="14"/>
  <c r="B128" i="14"/>
  <c r="C128" i="14"/>
  <c r="D128" i="14"/>
  <c r="C121" i="14"/>
  <c r="D121" i="14"/>
  <c r="B121" i="14"/>
  <c r="B105" i="14"/>
  <c r="C105" i="14"/>
  <c r="D105" i="14"/>
  <c r="B106" i="14"/>
  <c r="C106" i="14"/>
  <c r="D106" i="14"/>
  <c r="B107" i="14"/>
  <c r="C107" i="14"/>
  <c r="D107" i="14"/>
  <c r="B108" i="14"/>
  <c r="C108" i="14"/>
  <c r="D108" i="14"/>
  <c r="B109" i="14"/>
  <c r="C109" i="14"/>
  <c r="D109" i="14"/>
  <c r="B110" i="14"/>
  <c r="C110" i="14"/>
  <c r="D110" i="14"/>
  <c r="B111" i="14"/>
  <c r="C111" i="14"/>
  <c r="D111" i="14"/>
  <c r="B112" i="14"/>
  <c r="C112" i="14"/>
  <c r="D112" i="14"/>
  <c r="B113" i="14"/>
  <c r="C113" i="14"/>
  <c r="D113" i="14"/>
  <c r="B114" i="14"/>
  <c r="C114" i="14"/>
  <c r="D114" i="14"/>
  <c r="B115" i="14"/>
  <c r="C115" i="14"/>
  <c r="D115" i="14"/>
  <c r="B116" i="14"/>
  <c r="C116" i="14"/>
  <c r="D116" i="14"/>
  <c r="B117" i="14"/>
  <c r="C117" i="14"/>
  <c r="D117" i="14"/>
  <c r="C104" i="14"/>
  <c r="D104" i="14"/>
  <c r="B104" i="14"/>
  <c r="B93" i="14"/>
  <c r="C93" i="14"/>
  <c r="D93" i="14"/>
  <c r="B94" i="14"/>
  <c r="C94" i="14"/>
  <c r="D94" i="14"/>
  <c r="B95" i="14"/>
  <c r="C95" i="14"/>
  <c r="D95" i="14"/>
  <c r="B96" i="14"/>
  <c r="C96" i="14"/>
  <c r="D96" i="14"/>
  <c r="B97" i="14"/>
  <c r="C97" i="14"/>
  <c r="D97" i="14"/>
  <c r="B98" i="14"/>
  <c r="C98" i="14"/>
  <c r="D98" i="14"/>
  <c r="B99" i="14"/>
  <c r="C99" i="14"/>
  <c r="D99" i="14"/>
  <c r="B100" i="14"/>
  <c r="C100" i="14"/>
  <c r="D100" i="14"/>
  <c r="C92" i="14"/>
  <c r="D92" i="14"/>
  <c r="B92" i="14"/>
  <c r="B80" i="14"/>
  <c r="C80" i="14"/>
  <c r="D80" i="14"/>
  <c r="B81" i="14"/>
  <c r="C81" i="14"/>
  <c r="D81" i="14"/>
  <c r="B82" i="14"/>
  <c r="C82" i="14"/>
  <c r="D82" i="14"/>
  <c r="B83" i="14"/>
  <c r="C83" i="14"/>
  <c r="D83" i="14"/>
  <c r="B84" i="14"/>
  <c r="C84" i="14"/>
  <c r="D84" i="14"/>
  <c r="B85" i="14"/>
  <c r="C85" i="14"/>
  <c r="D85" i="14"/>
  <c r="B86" i="14"/>
  <c r="C86" i="14"/>
  <c r="D86" i="14"/>
  <c r="B87" i="14"/>
  <c r="C87" i="14"/>
  <c r="D87" i="14"/>
  <c r="B88" i="14"/>
  <c r="C88" i="14"/>
  <c r="D88" i="14"/>
  <c r="C79" i="14"/>
  <c r="D79" i="14"/>
  <c r="B79" i="14"/>
  <c r="B71" i="14"/>
  <c r="C71" i="14"/>
  <c r="D71" i="14"/>
  <c r="B72" i="14"/>
  <c r="C72" i="14"/>
  <c r="D72" i="14"/>
  <c r="B73" i="14"/>
  <c r="C73" i="14"/>
  <c r="D73" i="14"/>
  <c r="B74" i="14"/>
  <c r="C74" i="14"/>
  <c r="D74" i="14"/>
  <c r="B75" i="14"/>
  <c r="C75" i="14"/>
  <c r="D75" i="14"/>
  <c r="C70" i="14"/>
  <c r="D70" i="14"/>
  <c r="B70" i="14"/>
  <c r="B61" i="14"/>
  <c r="C61" i="14"/>
  <c r="D61" i="14"/>
  <c r="B62" i="14"/>
  <c r="C62" i="14"/>
  <c r="D62" i="14"/>
  <c r="B63" i="14"/>
  <c r="C63" i="14"/>
  <c r="D63" i="14"/>
  <c r="B64" i="14"/>
  <c r="C64" i="14"/>
  <c r="D64" i="14"/>
  <c r="B65" i="14"/>
  <c r="C65" i="14"/>
  <c r="D65" i="14"/>
  <c r="B66" i="14"/>
  <c r="C66" i="14"/>
  <c r="D66" i="14"/>
  <c r="C60" i="14"/>
  <c r="D60" i="14"/>
  <c r="B60" i="14"/>
  <c r="B51" i="14"/>
  <c r="C51" i="14"/>
  <c r="D51" i="14"/>
  <c r="B52" i="14"/>
  <c r="C52" i="14"/>
  <c r="D52" i="14"/>
  <c r="B53" i="14"/>
  <c r="C53" i="14"/>
  <c r="D53" i="14"/>
  <c r="B54" i="14"/>
  <c r="C54" i="14"/>
  <c r="D54" i="14"/>
  <c r="B55" i="14"/>
  <c r="C55" i="14"/>
  <c r="D55" i="14"/>
  <c r="B56" i="14"/>
  <c r="C56" i="14"/>
  <c r="D56" i="14"/>
  <c r="C50" i="14"/>
  <c r="D50" i="14"/>
  <c r="B50" i="14"/>
  <c r="B36" i="14"/>
  <c r="C36" i="14"/>
  <c r="D36" i="14"/>
  <c r="B37" i="14"/>
  <c r="C37" i="14"/>
  <c r="D37" i="14"/>
  <c r="B38" i="14"/>
  <c r="C38" i="14"/>
  <c r="D38" i="14"/>
  <c r="B39" i="14"/>
  <c r="C39" i="14"/>
  <c r="D39" i="14"/>
  <c r="B40" i="14"/>
  <c r="C40" i="14"/>
  <c r="D40" i="14"/>
  <c r="B41" i="14"/>
  <c r="C41" i="14"/>
  <c r="D41" i="14"/>
  <c r="B42" i="14"/>
  <c r="C42" i="14"/>
  <c r="D42" i="14"/>
  <c r="B43" i="14"/>
  <c r="C43" i="14"/>
  <c r="D43" i="14"/>
  <c r="B44" i="14"/>
  <c r="C44" i="14"/>
  <c r="D44" i="14"/>
  <c r="B45" i="14"/>
  <c r="C45" i="14"/>
  <c r="D45" i="14"/>
  <c r="B46" i="14"/>
  <c r="C46" i="14"/>
  <c r="D46" i="14"/>
  <c r="C35" i="14"/>
  <c r="D35" i="14"/>
  <c r="B35" i="14"/>
  <c r="B20" i="14"/>
  <c r="C20" i="14"/>
  <c r="D20" i="14"/>
  <c r="B21" i="14"/>
  <c r="C21" i="14"/>
  <c r="D21" i="14"/>
  <c r="B22" i="14"/>
  <c r="C22" i="14"/>
  <c r="D22" i="14"/>
  <c r="B23" i="14"/>
  <c r="C23" i="14"/>
  <c r="D23" i="14"/>
  <c r="B24" i="14"/>
  <c r="C24" i="14"/>
  <c r="D24" i="14"/>
  <c r="B25" i="14"/>
  <c r="C25" i="14"/>
  <c r="D25" i="14"/>
  <c r="B26" i="14"/>
  <c r="C26" i="14"/>
  <c r="D26" i="14"/>
  <c r="B27" i="14"/>
  <c r="C27" i="14"/>
  <c r="D27" i="14"/>
  <c r="B28" i="14"/>
  <c r="C28" i="14"/>
  <c r="D28" i="14"/>
  <c r="B29" i="14"/>
  <c r="C29" i="14"/>
  <c r="D29" i="14"/>
  <c r="B30" i="14"/>
  <c r="C30" i="14"/>
  <c r="D30" i="14"/>
  <c r="B31" i="14"/>
  <c r="C31" i="14"/>
  <c r="D31" i="14"/>
  <c r="C19" i="14"/>
  <c r="D19" i="14"/>
  <c r="B19" i="14"/>
  <c r="B9" i="14"/>
  <c r="C9" i="14"/>
  <c r="D9" i="14"/>
  <c r="B10" i="14"/>
  <c r="C10" i="14"/>
  <c r="D10" i="14"/>
  <c r="B11" i="14"/>
  <c r="C11" i="14"/>
  <c r="D11" i="14"/>
  <c r="B12" i="14"/>
  <c r="C12" i="14"/>
  <c r="D12" i="14"/>
  <c r="B13" i="14"/>
  <c r="C13" i="14"/>
  <c r="D13" i="14"/>
  <c r="B14" i="14"/>
  <c r="C14" i="14"/>
  <c r="D14" i="14"/>
  <c r="B15" i="14"/>
  <c r="C15" i="14"/>
  <c r="D15" i="14"/>
  <c r="C8" i="14"/>
  <c r="D8" i="14"/>
  <c r="B8" i="14"/>
  <c r="D130" i="16" l="1"/>
  <c r="J18" i="16" s="1"/>
  <c r="C130" i="16"/>
  <c r="I18" i="16" s="1"/>
  <c r="B130" i="16"/>
  <c r="H18" i="16" s="1"/>
  <c r="D119" i="16"/>
  <c r="J17" i="16" s="1"/>
  <c r="C119" i="16"/>
  <c r="I17" i="16" s="1"/>
  <c r="B119" i="16"/>
  <c r="H17" i="16" s="1"/>
  <c r="D102" i="16"/>
  <c r="J16" i="16" s="1"/>
  <c r="C102" i="16"/>
  <c r="I16" i="16" s="1"/>
  <c r="B102" i="16"/>
  <c r="H16" i="16" s="1"/>
  <c r="D90" i="16"/>
  <c r="J15" i="16" s="1"/>
  <c r="C90" i="16"/>
  <c r="I15" i="16" s="1"/>
  <c r="B90" i="16"/>
  <c r="H15" i="16" s="1"/>
  <c r="D77" i="16"/>
  <c r="J14" i="16" s="1"/>
  <c r="C77" i="16"/>
  <c r="I14" i="16" s="1"/>
  <c r="B77" i="16"/>
  <c r="H14" i="16" s="1"/>
  <c r="D68" i="16"/>
  <c r="J13" i="16" s="1"/>
  <c r="C68" i="16"/>
  <c r="I13" i="16" s="1"/>
  <c r="B68" i="16"/>
  <c r="H13" i="16" s="1"/>
  <c r="D58" i="16"/>
  <c r="J12" i="16" s="1"/>
  <c r="C58" i="16"/>
  <c r="I12" i="16" s="1"/>
  <c r="B58" i="16"/>
  <c r="H12" i="16" s="1"/>
  <c r="D48" i="16"/>
  <c r="J11" i="16" s="1"/>
  <c r="C48" i="16"/>
  <c r="I11" i="16" s="1"/>
  <c r="B48" i="16"/>
  <c r="H11" i="16" s="1"/>
  <c r="D33" i="16"/>
  <c r="J10" i="16" s="1"/>
  <c r="C33" i="16"/>
  <c r="I10" i="16" s="1"/>
  <c r="B33" i="16"/>
  <c r="H10" i="16" s="1"/>
  <c r="D17" i="16"/>
  <c r="J9" i="16" s="1"/>
  <c r="C17" i="16"/>
  <c r="I9" i="16" s="1"/>
  <c r="B17" i="16"/>
  <c r="H9" i="16" s="1"/>
  <c r="D129" i="15"/>
  <c r="J16" i="15" s="1"/>
  <c r="C129" i="15"/>
  <c r="I16" i="15" s="1"/>
  <c r="B129" i="15"/>
  <c r="H16" i="15" s="1"/>
  <c r="D118" i="15"/>
  <c r="J15" i="15" s="1"/>
  <c r="C118" i="15"/>
  <c r="I15" i="15" s="1"/>
  <c r="B118" i="15"/>
  <c r="H15" i="15" s="1"/>
  <c r="D101" i="15"/>
  <c r="J14" i="15" s="1"/>
  <c r="C101" i="15"/>
  <c r="I14" i="15" s="1"/>
  <c r="B101" i="15"/>
  <c r="H14" i="15" s="1"/>
  <c r="D89" i="15"/>
  <c r="J13" i="15" s="1"/>
  <c r="C89" i="15"/>
  <c r="I13" i="15" s="1"/>
  <c r="B89" i="15"/>
  <c r="H13" i="15" s="1"/>
  <c r="D76" i="15"/>
  <c r="J12" i="15" s="1"/>
  <c r="C76" i="15"/>
  <c r="I12" i="15" s="1"/>
  <c r="B76" i="15"/>
  <c r="H12" i="15" s="1"/>
  <c r="D67" i="15"/>
  <c r="J11" i="15" s="1"/>
  <c r="C67" i="15"/>
  <c r="I11" i="15" s="1"/>
  <c r="B67" i="15"/>
  <c r="H11" i="15" s="1"/>
  <c r="D57" i="15"/>
  <c r="J10" i="15" s="1"/>
  <c r="C57" i="15"/>
  <c r="I10" i="15" s="1"/>
  <c r="B57" i="15"/>
  <c r="H10" i="15" s="1"/>
  <c r="D32" i="15"/>
  <c r="J8" i="15" s="1"/>
  <c r="C32" i="15"/>
  <c r="I8" i="15" s="1"/>
  <c r="B32" i="15"/>
  <c r="H8" i="15" s="1"/>
  <c r="D16" i="15"/>
  <c r="J7" i="15" s="1"/>
  <c r="C16" i="15"/>
  <c r="I7" i="15" s="1"/>
  <c r="B16" i="15"/>
  <c r="H7" i="15" s="1"/>
  <c r="D129" i="14"/>
  <c r="C129" i="14"/>
  <c r="B129" i="14"/>
  <c r="D118" i="14"/>
  <c r="C118" i="14"/>
  <c r="B118" i="14"/>
  <c r="D101" i="14"/>
  <c r="C101" i="14"/>
  <c r="B101" i="14"/>
  <c r="D89" i="14"/>
  <c r="C89" i="14"/>
  <c r="B89" i="14"/>
  <c r="D76" i="14"/>
  <c r="C76" i="14"/>
  <c r="B76" i="14"/>
  <c r="D67" i="14"/>
  <c r="C67" i="14"/>
  <c r="B67" i="14"/>
  <c r="D57" i="14"/>
  <c r="C57" i="14"/>
  <c r="B57" i="14"/>
  <c r="D47" i="14"/>
  <c r="C47" i="14"/>
  <c r="B47" i="14"/>
  <c r="D32" i="14"/>
  <c r="C32" i="14"/>
  <c r="B32" i="14"/>
  <c r="D16" i="14"/>
  <c r="C16" i="14"/>
  <c r="B16" i="14"/>
  <c r="D112" i="13"/>
  <c r="D99" i="13"/>
  <c r="D85" i="13"/>
  <c r="D75" i="13"/>
  <c r="D63" i="13"/>
  <c r="K129" i="9"/>
  <c r="J129" i="9"/>
  <c r="G129" i="9"/>
  <c r="G131" i="9" s="1"/>
  <c r="D129" i="9"/>
  <c r="E129" i="9" s="1"/>
  <c r="C129" i="9"/>
  <c r="B129" i="9"/>
  <c r="I128" i="9"/>
  <c r="H128" i="9"/>
  <c r="F128" i="9"/>
  <c r="E128" i="9"/>
  <c r="I127" i="9"/>
  <c r="H127" i="9"/>
  <c r="F127" i="9"/>
  <c r="E127" i="9"/>
  <c r="I126" i="9"/>
  <c r="H126" i="9"/>
  <c r="F126" i="9"/>
  <c r="E126" i="9"/>
  <c r="I125" i="9"/>
  <c r="H125" i="9"/>
  <c r="F125" i="9"/>
  <c r="E125" i="9"/>
  <c r="I124" i="9"/>
  <c r="H124" i="9"/>
  <c r="F124" i="9"/>
  <c r="E124" i="9"/>
  <c r="I123" i="9"/>
  <c r="H123" i="9"/>
  <c r="F123" i="9"/>
  <c r="E123" i="9"/>
  <c r="I122" i="9"/>
  <c r="H122" i="9"/>
  <c r="F122" i="9"/>
  <c r="E122" i="9"/>
  <c r="I121" i="9"/>
  <c r="H121" i="9"/>
  <c r="F121" i="9"/>
  <c r="E121" i="9"/>
  <c r="K118" i="9"/>
  <c r="J118" i="9"/>
  <c r="G118" i="9"/>
  <c r="D118" i="9"/>
  <c r="D46" i="18" s="1"/>
  <c r="C118" i="9"/>
  <c r="C46" i="18" s="1"/>
  <c r="B118" i="9"/>
  <c r="B46" i="18" s="1"/>
  <c r="I117" i="9"/>
  <c r="H117" i="9"/>
  <c r="F117" i="9"/>
  <c r="E117" i="9"/>
  <c r="I116" i="9"/>
  <c r="H116" i="9"/>
  <c r="F116" i="9"/>
  <c r="E116" i="9"/>
  <c r="I115" i="9"/>
  <c r="H115" i="9"/>
  <c r="F115" i="9"/>
  <c r="E115" i="9"/>
  <c r="I114" i="9"/>
  <c r="H114" i="9"/>
  <c r="F114" i="9"/>
  <c r="E114" i="9"/>
  <c r="I113" i="9"/>
  <c r="H113" i="9"/>
  <c r="F113" i="9"/>
  <c r="E113" i="9"/>
  <c r="I112" i="9"/>
  <c r="H112" i="9"/>
  <c r="F112" i="9"/>
  <c r="E112" i="9"/>
  <c r="I111" i="9"/>
  <c r="H111" i="9"/>
  <c r="F111" i="9"/>
  <c r="E111" i="9"/>
  <c r="I110" i="9"/>
  <c r="H110" i="9"/>
  <c r="F110" i="9"/>
  <c r="E110" i="9"/>
  <c r="I109" i="9"/>
  <c r="H109" i="9"/>
  <c r="F109" i="9"/>
  <c r="E109" i="9"/>
  <c r="I108" i="9"/>
  <c r="H108" i="9"/>
  <c r="F108" i="9"/>
  <c r="E108" i="9"/>
  <c r="I107" i="9"/>
  <c r="H107" i="9"/>
  <c r="F107" i="9"/>
  <c r="E107" i="9"/>
  <c r="I106" i="9"/>
  <c r="H106" i="9"/>
  <c r="F106" i="9"/>
  <c r="E106" i="9"/>
  <c r="I105" i="9"/>
  <c r="H105" i="9"/>
  <c r="F105" i="9"/>
  <c r="E105" i="9"/>
  <c r="I104" i="9"/>
  <c r="H104" i="9"/>
  <c r="F104" i="9"/>
  <c r="E104" i="9"/>
  <c r="K101" i="9"/>
  <c r="J101" i="9"/>
  <c r="G101" i="9"/>
  <c r="D101" i="9"/>
  <c r="S29" i="18" s="1"/>
  <c r="C101" i="9"/>
  <c r="R29" i="18" s="1"/>
  <c r="B101" i="9"/>
  <c r="Q29" i="18" s="1"/>
  <c r="I100" i="9"/>
  <c r="H100" i="9"/>
  <c r="F100" i="9"/>
  <c r="E100" i="9"/>
  <c r="I99" i="9"/>
  <c r="H99" i="9"/>
  <c r="F99" i="9"/>
  <c r="E99" i="9"/>
  <c r="I98" i="9"/>
  <c r="H98" i="9"/>
  <c r="F98" i="9"/>
  <c r="E98" i="9"/>
  <c r="I97" i="9"/>
  <c r="H97" i="9"/>
  <c r="F97" i="9"/>
  <c r="E97" i="9"/>
  <c r="I96" i="9"/>
  <c r="H96" i="9"/>
  <c r="F96" i="9"/>
  <c r="E96" i="9"/>
  <c r="I95" i="9"/>
  <c r="H95" i="9"/>
  <c r="F95" i="9"/>
  <c r="E95" i="9"/>
  <c r="I94" i="9"/>
  <c r="H94" i="9"/>
  <c r="F94" i="9"/>
  <c r="E94" i="9"/>
  <c r="I93" i="9"/>
  <c r="H93" i="9"/>
  <c r="F93" i="9"/>
  <c r="E93" i="9"/>
  <c r="I92" i="9"/>
  <c r="H92" i="9"/>
  <c r="F92" i="9"/>
  <c r="E92" i="9"/>
  <c r="K89" i="9"/>
  <c r="J89" i="9"/>
  <c r="G89" i="9"/>
  <c r="E89" i="9"/>
  <c r="D89" i="9"/>
  <c r="N29" i="18" s="1"/>
  <c r="C89" i="9"/>
  <c r="M29" i="18" s="1"/>
  <c r="B89" i="9"/>
  <c r="L29" i="18" s="1"/>
  <c r="I88" i="9"/>
  <c r="H88" i="9"/>
  <c r="F88" i="9"/>
  <c r="E88" i="9"/>
  <c r="I87" i="9"/>
  <c r="H87" i="9"/>
  <c r="F87" i="9"/>
  <c r="E87" i="9"/>
  <c r="I86" i="9"/>
  <c r="H86" i="9"/>
  <c r="F86" i="9"/>
  <c r="E86" i="9"/>
  <c r="I85" i="9"/>
  <c r="H85" i="9"/>
  <c r="F85" i="9"/>
  <c r="E85" i="9"/>
  <c r="I84" i="9"/>
  <c r="H84" i="9"/>
  <c r="F84" i="9"/>
  <c r="E84" i="9"/>
  <c r="I83" i="9"/>
  <c r="H83" i="9"/>
  <c r="F83" i="9"/>
  <c r="E83" i="9"/>
  <c r="I82" i="9"/>
  <c r="H82" i="9"/>
  <c r="F82" i="9"/>
  <c r="E82" i="9"/>
  <c r="I81" i="9"/>
  <c r="H81" i="9"/>
  <c r="F81" i="9"/>
  <c r="E81" i="9"/>
  <c r="I80" i="9"/>
  <c r="H80" i="9"/>
  <c r="F80" i="9"/>
  <c r="E80" i="9"/>
  <c r="I79" i="9"/>
  <c r="H79" i="9"/>
  <c r="F79" i="9"/>
  <c r="E79" i="9"/>
  <c r="K76" i="9"/>
  <c r="J76" i="9"/>
  <c r="G76" i="9"/>
  <c r="F76" i="9"/>
  <c r="E76" i="9"/>
  <c r="D76" i="9"/>
  <c r="I29" i="18" s="1"/>
  <c r="C76" i="9"/>
  <c r="H29" i="18" s="1"/>
  <c r="B76" i="9"/>
  <c r="G29" i="18" s="1"/>
  <c r="I75" i="9"/>
  <c r="H75" i="9"/>
  <c r="F75" i="9"/>
  <c r="E75" i="9"/>
  <c r="I74" i="9"/>
  <c r="H74" i="9"/>
  <c r="F74" i="9"/>
  <c r="E74" i="9"/>
  <c r="I73" i="9"/>
  <c r="H73" i="9"/>
  <c r="F73" i="9"/>
  <c r="E73" i="9"/>
  <c r="I72" i="9"/>
  <c r="H72" i="9"/>
  <c r="F72" i="9"/>
  <c r="E72" i="9"/>
  <c r="I71" i="9"/>
  <c r="H71" i="9"/>
  <c r="F71" i="9"/>
  <c r="E71" i="9"/>
  <c r="I70" i="9"/>
  <c r="H70" i="9"/>
  <c r="F70" i="9"/>
  <c r="E70" i="9"/>
  <c r="K67" i="9"/>
  <c r="J67" i="9"/>
  <c r="G67" i="9"/>
  <c r="D67" i="9"/>
  <c r="D29" i="18" s="1"/>
  <c r="C67" i="9"/>
  <c r="C29" i="18" s="1"/>
  <c r="B67" i="9"/>
  <c r="B29" i="18" s="1"/>
  <c r="I66" i="9"/>
  <c r="H66" i="9"/>
  <c r="F66" i="9"/>
  <c r="E66" i="9"/>
  <c r="I65" i="9"/>
  <c r="H65" i="9"/>
  <c r="F65" i="9"/>
  <c r="E65" i="9"/>
  <c r="I64" i="9"/>
  <c r="H64" i="9"/>
  <c r="F64" i="9"/>
  <c r="E64" i="9"/>
  <c r="I63" i="9"/>
  <c r="H63" i="9"/>
  <c r="F63" i="9"/>
  <c r="E63" i="9"/>
  <c r="I62" i="9"/>
  <c r="H62" i="9"/>
  <c r="F62" i="9"/>
  <c r="E62" i="9"/>
  <c r="I61" i="9"/>
  <c r="H61" i="9"/>
  <c r="F61" i="9"/>
  <c r="E61" i="9"/>
  <c r="I60" i="9"/>
  <c r="H60" i="9"/>
  <c r="F60" i="9"/>
  <c r="E60" i="9"/>
  <c r="K57" i="9"/>
  <c r="J57" i="9"/>
  <c r="G57" i="9"/>
  <c r="D57" i="9"/>
  <c r="S13" i="18" s="1"/>
  <c r="C57" i="9"/>
  <c r="R13" i="18" s="1"/>
  <c r="B57" i="9"/>
  <c r="Q13" i="18" s="1"/>
  <c r="I56" i="9"/>
  <c r="H56" i="9"/>
  <c r="F56" i="9"/>
  <c r="E56" i="9"/>
  <c r="I55" i="9"/>
  <c r="H55" i="9"/>
  <c r="F55" i="9"/>
  <c r="E55" i="9"/>
  <c r="I54" i="9"/>
  <c r="H54" i="9"/>
  <c r="F54" i="9"/>
  <c r="E54" i="9"/>
  <c r="I53" i="9"/>
  <c r="H53" i="9"/>
  <c r="F53" i="9"/>
  <c r="E53" i="9"/>
  <c r="I52" i="9"/>
  <c r="H52" i="9"/>
  <c r="F52" i="9"/>
  <c r="E52" i="9"/>
  <c r="I51" i="9"/>
  <c r="H51" i="9"/>
  <c r="F51" i="9"/>
  <c r="E51" i="9"/>
  <c r="I50" i="9"/>
  <c r="H50" i="9"/>
  <c r="F50" i="9"/>
  <c r="F57" i="9" s="1"/>
  <c r="E50" i="9"/>
  <c r="K47" i="9"/>
  <c r="J47" i="9"/>
  <c r="G47" i="9"/>
  <c r="D47" i="9"/>
  <c r="N13" i="18" s="1"/>
  <c r="C47" i="9"/>
  <c r="M13" i="18" s="1"/>
  <c r="B47" i="9"/>
  <c r="L13" i="18" s="1"/>
  <c r="I46" i="9"/>
  <c r="H46" i="9"/>
  <c r="F46" i="9"/>
  <c r="E46" i="9"/>
  <c r="I45" i="9"/>
  <c r="H45" i="9"/>
  <c r="F45" i="9"/>
  <c r="E45" i="9"/>
  <c r="I44" i="9"/>
  <c r="H44" i="9"/>
  <c r="F44" i="9"/>
  <c r="E44" i="9"/>
  <c r="I43" i="9"/>
  <c r="H43" i="9"/>
  <c r="F43" i="9"/>
  <c r="E43" i="9"/>
  <c r="I42" i="9"/>
  <c r="H42" i="9"/>
  <c r="F42" i="9"/>
  <c r="E42" i="9"/>
  <c r="I41" i="9"/>
  <c r="H41" i="9"/>
  <c r="F41" i="9"/>
  <c r="E41" i="9"/>
  <c r="I40" i="9"/>
  <c r="H40" i="9"/>
  <c r="F40" i="9"/>
  <c r="E40" i="9"/>
  <c r="I39" i="9"/>
  <c r="H39" i="9"/>
  <c r="F39" i="9"/>
  <c r="E39" i="9"/>
  <c r="I38" i="9"/>
  <c r="H38" i="9"/>
  <c r="F38" i="9"/>
  <c r="E38" i="9"/>
  <c r="I37" i="9"/>
  <c r="H37" i="9"/>
  <c r="F37" i="9"/>
  <c r="E37" i="9"/>
  <c r="I36" i="9"/>
  <c r="H36" i="9"/>
  <c r="F36" i="9"/>
  <c r="E36" i="9"/>
  <c r="I35" i="9"/>
  <c r="H35" i="9"/>
  <c r="F35" i="9"/>
  <c r="E35" i="9"/>
  <c r="K32" i="9"/>
  <c r="J32" i="9"/>
  <c r="G32" i="9"/>
  <c r="D32" i="9"/>
  <c r="I13" i="18" s="1"/>
  <c r="C32" i="9"/>
  <c r="H13" i="18" s="1"/>
  <c r="B32" i="9"/>
  <c r="G13" i="18" s="1"/>
  <c r="I31" i="9"/>
  <c r="H31" i="9"/>
  <c r="F31" i="9"/>
  <c r="E31" i="9"/>
  <c r="I30" i="9"/>
  <c r="H30" i="9"/>
  <c r="F30" i="9"/>
  <c r="E30" i="9"/>
  <c r="I29" i="9"/>
  <c r="H29" i="9"/>
  <c r="F29" i="9"/>
  <c r="E29" i="9"/>
  <c r="I28" i="9"/>
  <c r="H28" i="9"/>
  <c r="F28" i="9"/>
  <c r="E28" i="9"/>
  <c r="I27" i="9"/>
  <c r="H27" i="9"/>
  <c r="F27" i="9"/>
  <c r="E27" i="9"/>
  <c r="I26" i="9"/>
  <c r="H26" i="9"/>
  <c r="F26" i="9"/>
  <c r="E26" i="9"/>
  <c r="I25" i="9"/>
  <c r="H25" i="9"/>
  <c r="F25" i="9"/>
  <c r="E25" i="9"/>
  <c r="I24" i="9"/>
  <c r="H24" i="9"/>
  <c r="F24" i="9"/>
  <c r="E24" i="9"/>
  <c r="I23" i="9"/>
  <c r="H23" i="9"/>
  <c r="F23" i="9"/>
  <c r="E23" i="9"/>
  <c r="I22" i="9"/>
  <c r="H22" i="9"/>
  <c r="F22" i="9"/>
  <c r="E22" i="9"/>
  <c r="I21" i="9"/>
  <c r="H21" i="9"/>
  <c r="F21" i="9"/>
  <c r="E21" i="9"/>
  <c r="I20" i="9"/>
  <c r="H20" i="9"/>
  <c r="F20" i="9"/>
  <c r="E20" i="9"/>
  <c r="I19" i="9"/>
  <c r="H19" i="9"/>
  <c r="F19" i="9"/>
  <c r="E19" i="9"/>
  <c r="K16" i="9"/>
  <c r="J16" i="9"/>
  <c r="I16" i="9"/>
  <c r="G16" i="9"/>
  <c r="D16" i="9"/>
  <c r="D13" i="18" s="1"/>
  <c r="C16" i="9"/>
  <c r="C13" i="18" s="1"/>
  <c r="B16" i="9"/>
  <c r="B13" i="18" s="1"/>
  <c r="H15" i="9"/>
  <c r="F15" i="9"/>
  <c r="E15" i="9"/>
  <c r="H14" i="9"/>
  <c r="F14" i="9"/>
  <c r="E14" i="9"/>
  <c r="H13" i="9"/>
  <c r="F13" i="9"/>
  <c r="E13" i="9"/>
  <c r="H12" i="9"/>
  <c r="F12" i="9"/>
  <c r="E12" i="9"/>
  <c r="H11" i="9"/>
  <c r="F11" i="9"/>
  <c r="E11" i="9"/>
  <c r="H10" i="9"/>
  <c r="F10" i="9"/>
  <c r="E10" i="9"/>
  <c r="H9" i="9"/>
  <c r="F9" i="9"/>
  <c r="E9" i="9"/>
  <c r="H8" i="9"/>
  <c r="F8" i="9"/>
  <c r="E8" i="9"/>
  <c r="K129" i="8"/>
  <c r="J129" i="8"/>
  <c r="G129" i="8"/>
  <c r="D129" i="8"/>
  <c r="C129" i="8"/>
  <c r="H45" i="18" s="1"/>
  <c r="B129" i="8"/>
  <c r="G45" i="18" s="1"/>
  <c r="I128" i="8"/>
  <c r="H128" i="8"/>
  <c r="F128" i="8"/>
  <c r="E128" i="8"/>
  <c r="I127" i="8"/>
  <c r="H127" i="8"/>
  <c r="F127" i="8"/>
  <c r="E127" i="8"/>
  <c r="I126" i="8"/>
  <c r="H126" i="8"/>
  <c r="F126" i="8"/>
  <c r="E126" i="8"/>
  <c r="I125" i="8"/>
  <c r="H125" i="8"/>
  <c r="F125" i="8"/>
  <c r="E125" i="8"/>
  <c r="I124" i="8"/>
  <c r="H124" i="8"/>
  <c r="F124" i="8"/>
  <c r="E124" i="8"/>
  <c r="I123" i="8"/>
  <c r="H123" i="8"/>
  <c r="F123" i="8"/>
  <c r="E123" i="8"/>
  <c r="I122" i="8"/>
  <c r="H122" i="8"/>
  <c r="F122" i="8"/>
  <c r="E122" i="8"/>
  <c r="I121" i="8"/>
  <c r="H121" i="8"/>
  <c r="F121" i="8"/>
  <c r="E121" i="8"/>
  <c r="K118" i="8"/>
  <c r="J118" i="8"/>
  <c r="G118" i="8"/>
  <c r="D118" i="8"/>
  <c r="C118" i="8"/>
  <c r="C45" i="18" s="1"/>
  <c r="B118" i="8"/>
  <c r="B45" i="18" s="1"/>
  <c r="I117" i="8"/>
  <c r="H117" i="8"/>
  <c r="F117" i="8"/>
  <c r="E117" i="8"/>
  <c r="I116" i="8"/>
  <c r="H116" i="8"/>
  <c r="F116" i="8"/>
  <c r="E116" i="8"/>
  <c r="I115" i="8"/>
  <c r="H115" i="8"/>
  <c r="F115" i="8"/>
  <c r="E115" i="8"/>
  <c r="I114" i="8"/>
  <c r="H114" i="8"/>
  <c r="F114" i="8"/>
  <c r="E114" i="8"/>
  <c r="I113" i="8"/>
  <c r="H113" i="8"/>
  <c r="F113" i="8"/>
  <c r="E113" i="8"/>
  <c r="I112" i="8"/>
  <c r="H112" i="8"/>
  <c r="F112" i="8"/>
  <c r="E112" i="8"/>
  <c r="I111" i="8"/>
  <c r="H111" i="8"/>
  <c r="F111" i="8"/>
  <c r="E111" i="8"/>
  <c r="I110" i="8"/>
  <c r="H110" i="8"/>
  <c r="F110" i="8"/>
  <c r="E110" i="8"/>
  <c r="I109" i="8"/>
  <c r="H109" i="8"/>
  <c r="F109" i="8"/>
  <c r="E109" i="8"/>
  <c r="I108" i="8"/>
  <c r="H108" i="8"/>
  <c r="F108" i="8"/>
  <c r="E108" i="8"/>
  <c r="I107" i="8"/>
  <c r="H107" i="8"/>
  <c r="F107" i="8"/>
  <c r="E107" i="8"/>
  <c r="I106" i="8"/>
  <c r="H106" i="8"/>
  <c r="F106" i="8"/>
  <c r="E106" i="8"/>
  <c r="I105" i="8"/>
  <c r="H105" i="8"/>
  <c r="F105" i="8"/>
  <c r="E105" i="8"/>
  <c r="I104" i="8"/>
  <c r="H104" i="8"/>
  <c r="H118" i="8" s="1"/>
  <c r="F104" i="8"/>
  <c r="F118" i="8" s="1"/>
  <c r="E104" i="8"/>
  <c r="K101" i="8"/>
  <c r="J101" i="8"/>
  <c r="G101" i="8"/>
  <c r="D101" i="8"/>
  <c r="C101" i="8"/>
  <c r="R28" i="18" s="1"/>
  <c r="B101" i="8"/>
  <c r="Q28" i="18" s="1"/>
  <c r="I100" i="8"/>
  <c r="H100" i="8"/>
  <c r="F100" i="8"/>
  <c r="E100" i="8"/>
  <c r="I99" i="8"/>
  <c r="H99" i="8"/>
  <c r="F99" i="8"/>
  <c r="E99" i="8"/>
  <c r="I98" i="8"/>
  <c r="H98" i="8"/>
  <c r="F98" i="8"/>
  <c r="E98" i="8"/>
  <c r="I97" i="8"/>
  <c r="H97" i="8"/>
  <c r="F97" i="8"/>
  <c r="E97" i="8"/>
  <c r="I96" i="8"/>
  <c r="H96" i="8"/>
  <c r="F96" i="8"/>
  <c r="E96" i="8"/>
  <c r="I95" i="8"/>
  <c r="H95" i="8"/>
  <c r="F95" i="8"/>
  <c r="E95" i="8"/>
  <c r="I94" i="8"/>
  <c r="H94" i="8"/>
  <c r="F94" i="8"/>
  <c r="E94" i="8"/>
  <c r="I93" i="8"/>
  <c r="H93" i="8"/>
  <c r="F93" i="8"/>
  <c r="E93" i="8"/>
  <c r="E101" i="8" s="1"/>
  <c r="I92" i="8"/>
  <c r="H92" i="8"/>
  <c r="F92" i="8"/>
  <c r="E92" i="8"/>
  <c r="K89" i="8"/>
  <c r="J89" i="8"/>
  <c r="G89" i="8"/>
  <c r="E89" i="8"/>
  <c r="D89" i="8"/>
  <c r="C89" i="8"/>
  <c r="M28" i="18" s="1"/>
  <c r="B89" i="8"/>
  <c r="L28" i="18" s="1"/>
  <c r="I88" i="8"/>
  <c r="H88" i="8"/>
  <c r="F88" i="8"/>
  <c r="E88" i="8"/>
  <c r="I87" i="8"/>
  <c r="H87" i="8"/>
  <c r="F87" i="8"/>
  <c r="E87" i="8"/>
  <c r="I86" i="8"/>
  <c r="H86" i="8"/>
  <c r="F86" i="8"/>
  <c r="E86" i="8"/>
  <c r="I85" i="8"/>
  <c r="H85" i="8"/>
  <c r="F85" i="8"/>
  <c r="E85" i="8"/>
  <c r="I84" i="8"/>
  <c r="H84" i="8"/>
  <c r="F84" i="8"/>
  <c r="E84" i="8"/>
  <c r="I83" i="8"/>
  <c r="H83" i="8"/>
  <c r="F83" i="8"/>
  <c r="E83" i="8"/>
  <c r="I82" i="8"/>
  <c r="H82" i="8"/>
  <c r="F82" i="8"/>
  <c r="E82" i="8"/>
  <c r="I81" i="8"/>
  <c r="H81" i="8"/>
  <c r="F81" i="8"/>
  <c r="E81" i="8"/>
  <c r="I80" i="8"/>
  <c r="H80" i="8"/>
  <c r="F80" i="8"/>
  <c r="E80" i="8"/>
  <c r="I79" i="8"/>
  <c r="H79" i="8"/>
  <c r="F79" i="8"/>
  <c r="E79" i="8"/>
  <c r="K76" i="8"/>
  <c r="J76" i="8"/>
  <c r="G76" i="8"/>
  <c r="F76" i="8"/>
  <c r="E76" i="8"/>
  <c r="D76" i="8"/>
  <c r="C76" i="8"/>
  <c r="H28" i="18" s="1"/>
  <c r="B76" i="8"/>
  <c r="G28" i="18" s="1"/>
  <c r="I75" i="8"/>
  <c r="H75" i="8"/>
  <c r="F75" i="8"/>
  <c r="E75" i="8"/>
  <c r="I74" i="8"/>
  <c r="H74" i="8"/>
  <c r="F74" i="8"/>
  <c r="E74" i="8"/>
  <c r="I73" i="8"/>
  <c r="H73" i="8"/>
  <c r="F73" i="8"/>
  <c r="E73" i="8"/>
  <c r="I72" i="8"/>
  <c r="H72" i="8"/>
  <c r="F72" i="8"/>
  <c r="E72" i="8"/>
  <c r="I71" i="8"/>
  <c r="H71" i="8"/>
  <c r="F71" i="8"/>
  <c r="E71" i="8"/>
  <c r="I70" i="8"/>
  <c r="I76" i="8" s="1"/>
  <c r="H70" i="8"/>
  <c r="F70" i="8"/>
  <c r="E70" i="8"/>
  <c r="K67" i="8"/>
  <c r="J67" i="8"/>
  <c r="G67" i="8"/>
  <c r="E67" i="8"/>
  <c r="D67" i="8"/>
  <c r="C67" i="8"/>
  <c r="C28" i="18" s="1"/>
  <c r="B67" i="8"/>
  <c r="B28" i="18" s="1"/>
  <c r="I66" i="8"/>
  <c r="H66" i="8"/>
  <c r="F66" i="8"/>
  <c r="E66" i="8"/>
  <c r="I65" i="8"/>
  <c r="H65" i="8"/>
  <c r="F65" i="8"/>
  <c r="E65" i="8"/>
  <c r="I64" i="8"/>
  <c r="H64" i="8"/>
  <c r="F64" i="8"/>
  <c r="E64" i="8"/>
  <c r="I63" i="8"/>
  <c r="H63" i="8"/>
  <c r="F63" i="8"/>
  <c r="E63" i="8"/>
  <c r="I62" i="8"/>
  <c r="H62" i="8"/>
  <c r="F62" i="8"/>
  <c r="E62" i="8"/>
  <c r="I61" i="8"/>
  <c r="H61" i="8"/>
  <c r="F61" i="8"/>
  <c r="E61" i="8"/>
  <c r="I60" i="8"/>
  <c r="H60" i="8"/>
  <c r="F60" i="8"/>
  <c r="E60" i="8"/>
  <c r="K57" i="8"/>
  <c r="J57" i="8"/>
  <c r="G57" i="8"/>
  <c r="D57" i="8"/>
  <c r="C57" i="8"/>
  <c r="R12" i="18" s="1"/>
  <c r="B57" i="8"/>
  <c r="Q12" i="18" s="1"/>
  <c r="I56" i="8"/>
  <c r="H56" i="8"/>
  <c r="F56" i="8"/>
  <c r="E56" i="8"/>
  <c r="I55" i="8"/>
  <c r="H55" i="8"/>
  <c r="F55" i="8"/>
  <c r="E55" i="8"/>
  <c r="I54" i="8"/>
  <c r="H54" i="8"/>
  <c r="F54" i="8"/>
  <c r="E54" i="8"/>
  <c r="I53" i="8"/>
  <c r="H53" i="8"/>
  <c r="F53" i="8"/>
  <c r="E53" i="8"/>
  <c r="I52" i="8"/>
  <c r="H52" i="8"/>
  <c r="F52" i="8"/>
  <c r="E52" i="8"/>
  <c r="I51" i="8"/>
  <c r="H51" i="8"/>
  <c r="F51" i="8"/>
  <c r="E51" i="8"/>
  <c r="I50" i="8"/>
  <c r="H50" i="8"/>
  <c r="F50" i="8"/>
  <c r="F57" i="8" s="1"/>
  <c r="E50" i="8"/>
  <c r="K47" i="8"/>
  <c r="J47" i="8"/>
  <c r="G47" i="8"/>
  <c r="D47" i="8"/>
  <c r="C47" i="8"/>
  <c r="M12" i="18" s="1"/>
  <c r="B47" i="8"/>
  <c r="L12" i="18" s="1"/>
  <c r="I46" i="8"/>
  <c r="H46" i="8"/>
  <c r="F46" i="8"/>
  <c r="E46" i="8"/>
  <c r="I45" i="8"/>
  <c r="H45" i="8"/>
  <c r="F45" i="8"/>
  <c r="E45" i="8"/>
  <c r="I44" i="8"/>
  <c r="H44" i="8"/>
  <c r="F44" i="8"/>
  <c r="E44" i="8"/>
  <c r="I43" i="8"/>
  <c r="H43" i="8"/>
  <c r="F43" i="8"/>
  <c r="E43" i="8"/>
  <c r="I42" i="8"/>
  <c r="H42" i="8"/>
  <c r="F42" i="8"/>
  <c r="E42" i="8"/>
  <c r="I41" i="8"/>
  <c r="H41" i="8"/>
  <c r="F41" i="8"/>
  <c r="E41" i="8"/>
  <c r="I40" i="8"/>
  <c r="H40" i="8"/>
  <c r="F40" i="8"/>
  <c r="E40" i="8"/>
  <c r="I39" i="8"/>
  <c r="H39" i="8"/>
  <c r="F39" i="8"/>
  <c r="E39" i="8"/>
  <c r="I38" i="8"/>
  <c r="H38" i="8"/>
  <c r="F38" i="8"/>
  <c r="E38" i="8"/>
  <c r="I37" i="8"/>
  <c r="H37" i="8"/>
  <c r="F37" i="8"/>
  <c r="E37" i="8"/>
  <c r="I36" i="8"/>
  <c r="H36" i="8"/>
  <c r="F36" i="8"/>
  <c r="E36" i="8"/>
  <c r="I35" i="8"/>
  <c r="H35" i="8"/>
  <c r="F35" i="8"/>
  <c r="E35" i="8"/>
  <c r="K32" i="8"/>
  <c r="J32" i="8"/>
  <c r="G32" i="8"/>
  <c r="D32" i="8"/>
  <c r="C32" i="8"/>
  <c r="H12" i="18" s="1"/>
  <c r="B32" i="8"/>
  <c r="G12" i="18" s="1"/>
  <c r="I31" i="8"/>
  <c r="H31" i="8"/>
  <c r="F31" i="8"/>
  <c r="E31" i="8"/>
  <c r="I30" i="8"/>
  <c r="H30" i="8"/>
  <c r="F30" i="8"/>
  <c r="E30" i="8"/>
  <c r="I29" i="8"/>
  <c r="H29" i="8"/>
  <c r="F29" i="8"/>
  <c r="E29" i="8"/>
  <c r="I28" i="8"/>
  <c r="H28" i="8"/>
  <c r="F28" i="8"/>
  <c r="E28" i="8"/>
  <c r="I27" i="8"/>
  <c r="H27" i="8"/>
  <c r="F27" i="8"/>
  <c r="E27" i="8"/>
  <c r="I26" i="8"/>
  <c r="H26" i="8"/>
  <c r="F26" i="8"/>
  <c r="E26" i="8"/>
  <c r="I25" i="8"/>
  <c r="H25" i="8"/>
  <c r="F25" i="8"/>
  <c r="E25" i="8"/>
  <c r="I24" i="8"/>
  <c r="H24" i="8"/>
  <c r="F24" i="8"/>
  <c r="E24" i="8"/>
  <c r="I23" i="8"/>
  <c r="H23" i="8"/>
  <c r="F23" i="8"/>
  <c r="E23" i="8"/>
  <c r="I22" i="8"/>
  <c r="H22" i="8"/>
  <c r="F22" i="8"/>
  <c r="E22" i="8"/>
  <c r="I21" i="8"/>
  <c r="H21" i="8"/>
  <c r="F21" i="8"/>
  <c r="E21" i="8"/>
  <c r="I20" i="8"/>
  <c r="H20" i="8"/>
  <c r="F20" i="8"/>
  <c r="E20" i="8"/>
  <c r="I19" i="8"/>
  <c r="H19" i="8"/>
  <c r="F19" i="8"/>
  <c r="E19" i="8"/>
  <c r="E32" i="8" s="1"/>
  <c r="K16" i="8"/>
  <c r="J16" i="8"/>
  <c r="I16" i="8"/>
  <c r="G16" i="8"/>
  <c r="D16" i="8"/>
  <c r="C16" i="8"/>
  <c r="C12" i="18" s="1"/>
  <c r="B16" i="8"/>
  <c r="B12" i="18" s="1"/>
  <c r="H15" i="8"/>
  <c r="F15" i="8"/>
  <c r="E15" i="8"/>
  <c r="H14" i="8"/>
  <c r="F14" i="8"/>
  <c r="E14" i="8"/>
  <c r="H13" i="8"/>
  <c r="F13" i="8"/>
  <c r="E13" i="8"/>
  <c r="H12" i="8"/>
  <c r="F12" i="8"/>
  <c r="E12" i="8"/>
  <c r="H11" i="8"/>
  <c r="F11" i="8"/>
  <c r="E11" i="8"/>
  <c r="H10" i="8"/>
  <c r="F10" i="8"/>
  <c r="E10" i="8"/>
  <c r="H9" i="8"/>
  <c r="F9" i="8"/>
  <c r="E9" i="8"/>
  <c r="H8" i="8"/>
  <c r="F8" i="8"/>
  <c r="E8" i="8"/>
  <c r="J129" i="7"/>
  <c r="G129" i="7"/>
  <c r="I44" i="18"/>
  <c r="C129" i="7"/>
  <c r="H44" i="18" s="1"/>
  <c r="B129" i="7"/>
  <c r="I128" i="7"/>
  <c r="H128" i="7"/>
  <c r="F128" i="7"/>
  <c r="E128" i="7"/>
  <c r="I127" i="7"/>
  <c r="H127" i="7"/>
  <c r="F127" i="7"/>
  <c r="E127" i="7"/>
  <c r="I126" i="7"/>
  <c r="H126" i="7"/>
  <c r="F126" i="7"/>
  <c r="E126" i="7"/>
  <c r="I125" i="7"/>
  <c r="H125" i="7"/>
  <c r="F125" i="7"/>
  <c r="E125" i="7"/>
  <c r="I124" i="7"/>
  <c r="H124" i="7"/>
  <c r="F124" i="7"/>
  <c r="E124" i="7"/>
  <c r="I123" i="7"/>
  <c r="H123" i="7"/>
  <c r="F123" i="7"/>
  <c r="E123" i="7"/>
  <c r="I122" i="7"/>
  <c r="H122" i="7"/>
  <c r="F122" i="7"/>
  <c r="E122" i="7"/>
  <c r="I121" i="7"/>
  <c r="H121" i="7"/>
  <c r="F121" i="7"/>
  <c r="E121" i="7"/>
  <c r="K118" i="7"/>
  <c r="G118" i="7"/>
  <c r="D44" i="18"/>
  <c r="C118" i="7"/>
  <c r="C44" i="18" s="1"/>
  <c r="B118" i="7"/>
  <c r="I117" i="7"/>
  <c r="H117" i="7"/>
  <c r="F117" i="7"/>
  <c r="E117" i="7"/>
  <c r="I116" i="7"/>
  <c r="H116" i="7"/>
  <c r="F116" i="7"/>
  <c r="E116" i="7"/>
  <c r="I115" i="7"/>
  <c r="H115" i="7"/>
  <c r="F115" i="7"/>
  <c r="E115" i="7"/>
  <c r="I114" i="7"/>
  <c r="H114" i="7"/>
  <c r="F114" i="7"/>
  <c r="E114" i="7"/>
  <c r="I113" i="7"/>
  <c r="H113" i="7"/>
  <c r="F113" i="7"/>
  <c r="E113" i="7"/>
  <c r="I112" i="7"/>
  <c r="H112" i="7"/>
  <c r="F112" i="7"/>
  <c r="E112" i="7"/>
  <c r="I111" i="7"/>
  <c r="H111" i="7"/>
  <c r="F111" i="7"/>
  <c r="E111" i="7"/>
  <c r="I110" i="7"/>
  <c r="H110" i="7"/>
  <c r="F110" i="7"/>
  <c r="E110" i="7"/>
  <c r="I109" i="7"/>
  <c r="H109" i="7"/>
  <c r="F109" i="7"/>
  <c r="E109" i="7"/>
  <c r="I108" i="7"/>
  <c r="H108" i="7"/>
  <c r="F108" i="7"/>
  <c r="E108" i="7"/>
  <c r="I107" i="7"/>
  <c r="H107" i="7"/>
  <c r="F107" i="7"/>
  <c r="E107" i="7"/>
  <c r="I106" i="7"/>
  <c r="H106" i="7"/>
  <c r="F106" i="7"/>
  <c r="E106" i="7"/>
  <c r="I105" i="7"/>
  <c r="H105" i="7"/>
  <c r="F105" i="7"/>
  <c r="E105" i="7"/>
  <c r="I104" i="7"/>
  <c r="H104" i="7"/>
  <c r="F104" i="7"/>
  <c r="E104" i="7"/>
  <c r="K101" i="7"/>
  <c r="J101" i="7"/>
  <c r="G101" i="7"/>
  <c r="S27" i="18"/>
  <c r="C101" i="7"/>
  <c r="R27" i="18" s="1"/>
  <c r="B101" i="7"/>
  <c r="I100" i="7"/>
  <c r="H100" i="7"/>
  <c r="F100" i="7"/>
  <c r="E100" i="7"/>
  <c r="I99" i="7"/>
  <c r="H99" i="7"/>
  <c r="F99" i="7"/>
  <c r="E99" i="7"/>
  <c r="I98" i="7"/>
  <c r="H98" i="7"/>
  <c r="F98" i="7"/>
  <c r="E98" i="7"/>
  <c r="I97" i="7"/>
  <c r="H97" i="7"/>
  <c r="F97" i="7"/>
  <c r="E97" i="7"/>
  <c r="I96" i="7"/>
  <c r="H96" i="7"/>
  <c r="F96" i="7"/>
  <c r="E96" i="7"/>
  <c r="I95" i="7"/>
  <c r="H95" i="7"/>
  <c r="F95" i="7"/>
  <c r="E95" i="7"/>
  <c r="I94" i="7"/>
  <c r="H94" i="7"/>
  <c r="F94" i="7"/>
  <c r="E94" i="7"/>
  <c r="I93" i="7"/>
  <c r="H93" i="7"/>
  <c r="F93" i="7"/>
  <c r="F101" i="7" s="1"/>
  <c r="E93" i="7"/>
  <c r="I92" i="7"/>
  <c r="H92" i="7"/>
  <c r="F92" i="7"/>
  <c r="E92" i="7"/>
  <c r="K89" i="7"/>
  <c r="J89" i="7"/>
  <c r="G89" i="7"/>
  <c r="N27" i="18"/>
  <c r="C89" i="7"/>
  <c r="M27" i="18" s="1"/>
  <c r="B89" i="7"/>
  <c r="I88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H81" i="7"/>
  <c r="F81" i="7"/>
  <c r="E81" i="7"/>
  <c r="H80" i="7"/>
  <c r="F80" i="7"/>
  <c r="E80" i="7"/>
  <c r="H79" i="7"/>
  <c r="F79" i="7"/>
  <c r="E79" i="7"/>
  <c r="K76" i="7"/>
  <c r="J76" i="7"/>
  <c r="G76" i="7"/>
  <c r="I27" i="18"/>
  <c r="C76" i="7"/>
  <c r="H27" i="18" s="1"/>
  <c r="B76" i="7"/>
  <c r="I75" i="7"/>
  <c r="H75" i="7"/>
  <c r="F75" i="7"/>
  <c r="E75" i="7"/>
  <c r="I74" i="7"/>
  <c r="H74" i="7"/>
  <c r="F74" i="7"/>
  <c r="E74" i="7"/>
  <c r="I73" i="7"/>
  <c r="H73" i="7"/>
  <c r="F73" i="7"/>
  <c r="E73" i="7"/>
  <c r="I72" i="7"/>
  <c r="H72" i="7"/>
  <c r="F72" i="7"/>
  <c r="E72" i="7"/>
  <c r="I71" i="7"/>
  <c r="H71" i="7"/>
  <c r="F71" i="7"/>
  <c r="E71" i="7"/>
  <c r="I70" i="7"/>
  <c r="H70" i="7"/>
  <c r="F70" i="7"/>
  <c r="E70" i="7"/>
  <c r="K67" i="7"/>
  <c r="J67" i="7"/>
  <c r="G67" i="7"/>
  <c r="D27" i="18"/>
  <c r="C67" i="7"/>
  <c r="C27" i="18" s="1"/>
  <c r="B67" i="7"/>
  <c r="I66" i="7"/>
  <c r="H66" i="7"/>
  <c r="F66" i="7"/>
  <c r="E66" i="7"/>
  <c r="I65" i="7"/>
  <c r="H65" i="7"/>
  <c r="F65" i="7"/>
  <c r="E65" i="7"/>
  <c r="I64" i="7"/>
  <c r="H64" i="7"/>
  <c r="F64" i="7"/>
  <c r="E64" i="7"/>
  <c r="I63" i="7"/>
  <c r="H63" i="7"/>
  <c r="F63" i="7"/>
  <c r="E63" i="7"/>
  <c r="I62" i="7"/>
  <c r="H62" i="7"/>
  <c r="F62" i="7"/>
  <c r="E62" i="7"/>
  <c r="I61" i="7"/>
  <c r="H61" i="7"/>
  <c r="F61" i="7"/>
  <c r="E61" i="7"/>
  <c r="I60" i="7"/>
  <c r="H60" i="7"/>
  <c r="F60" i="7"/>
  <c r="E60" i="7"/>
  <c r="K57" i="7"/>
  <c r="J57" i="7"/>
  <c r="G57" i="7"/>
  <c r="S11" i="18"/>
  <c r="C57" i="7"/>
  <c r="R11" i="18" s="1"/>
  <c r="B57" i="7"/>
  <c r="I56" i="7"/>
  <c r="H56" i="7"/>
  <c r="F56" i="7"/>
  <c r="E56" i="7"/>
  <c r="I55" i="7"/>
  <c r="H55" i="7"/>
  <c r="F55" i="7"/>
  <c r="E55" i="7"/>
  <c r="I54" i="7"/>
  <c r="H54" i="7"/>
  <c r="F54" i="7"/>
  <c r="E54" i="7"/>
  <c r="I53" i="7"/>
  <c r="H53" i="7"/>
  <c r="F53" i="7"/>
  <c r="E53" i="7"/>
  <c r="I52" i="7"/>
  <c r="H52" i="7"/>
  <c r="F52" i="7"/>
  <c r="E52" i="7"/>
  <c r="I51" i="7"/>
  <c r="H51" i="7"/>
  <c r="F51" i="7"/>
  <c r="E51" i="7"/>
  <c r="I50" i="7"/>
  <c r="H50" i="7"/>
  <c r="F50" i="7"/>
  <c r="E50" i="7"/>
  <c r="K47" i="7"/>
  <c r="J47" i="7"/>
  <c r="G47" i="7"/>
  <c r="N11" i="18"/>
  <c r="C47" i="7"/>
  <c r="M11" i="18" s="1"/>
  <c r="B47" i="7"/>
  <c r="I46" i="7"/>
  <c r="H46" i="7"/>
  <c r="F46" i="7"/>
  <c r="E46" i="7"/>
  <c r="I45" i="7"/>
  <c r="H45" i="7"/>
  <c r="F45" i="7"/>
  <c r="E45" i="7"/>
  <c r="I44" i="7"/>
  <c r="H44" i="7"/>
  <c r="F44" i="7"/>
  <c r="E44" i="7"/>
  <c r="I43" i="7"/>
  <c r="H43" i="7"/>
  <c r="F43" i="7"/>
  <c r="E43" i="7"/>
  <c r="I42" i="7"/>
  <c r="H42" i="7"/>
  <c r="F42" i="7"/>
  <c r="E42" i="7"/>
  <c r="I41" i="7"/>
  <c r="H41" i="7"/>
  <c r="F41" i="7"/>
  <c r="E41" i="7"/>
  <c r="I40" i="7"/>
  <c r="H40" i="7"/>
  <c r="F40" i="7"/>
  <c r="E40" i="7"/>
  <c r="I39" i="7"/>
  <c r="H39" i="7"/>
  <c r="F39" i="7"/>
  <c r="E39" i="7"/>
  <c r="I38" i="7"/>
  <c r="H38" i="7"/>
  <c r="F38" i="7"/>
  <c r="E38" i="7"/>
  <c r="I37" i="7"/>
  <c r="H37" i="7"/>
  <c r="F37" i="7"/>
  <c r="E37" i="7"/>
  <c r="I36" i="7"/>
  <c r="H36" i="7"/>
  <c r="F36" i="7"/>
  <c r="E36" i="7"/>
  <c r="I35" i="7"/>
  <c r="H35" i="7"/>
  <c r="F35" i="7"/>
  <c r="E35" i="7"/>
  <c r="K32" i="7"/>
  <c r="J32" i="7"/>
  <c r="G32" i="7"/>
  <c r="I11" i="18"/>
  <c r="C32" i="7"/>
  <c r="H11" i="18" s="1"/>
  <c r="B32" i="7"/>
  <c r="I31" i="7"/>
  <c r="H31" i="7"/>
  <c r="F31" i="7"/>
  <c r="E31" i="7"/>
  <c r="I30" i="7"/>
  <c r="H30" i="7"/>
  <c r="F30" i="7"/>
  <c r="E30" i="7"/>
  <c r="I29" i="7"/>
  <c r="H29" i="7"/>
  <c r="F29" i="7"/>
  <c r="E29" i="7"/>
  <c r="I28" i="7"/>
  <c r="H28" i="7"/>
  <c r="F28" i="7"/>
  <c r="E28" i="7"/>
  <c r="I27" i="7"/>
  <c r="H27" i="7"/>
  <c r="F27" i="7"/>
  <c r="E27" i="7"/>
  <c r="I26" i="7"/>
  <c r="H26" i="7"/>
  <c r="F26" i="7"/>
  <c r="E26" i="7"/>
  <c r="I25" i="7"/>
  <c r="H25" i="7"/>
  <c r="F25" i="7"/>
  <c r="E25" i="7"/>
  <c r="I24" i="7"/>
  <c r="H24" i="7"/>
  <c r="F24" i="7"/>
  <c r="E24" i="7"/>
  <c r="I23" i="7"/>
  <c r="H23" i="7"/>
  <c r="F23" i="7"/>
  <c r="E23" i="7"/>
  <c r="I22" i="7"/>
  <c r="H22" i="7"/>
  <c r="F22" i="7"/>
  <c r="E22" i="7"/>
  <c r="I21" i="7"/>
  <c r="H21" i="7"/>
  <c r="F21" i="7"/>
  <c r="E21" i="7"/>
  <c r="I20" i="7"/>
  <c r="H20" i="7"/>
  <c r="F20" i="7"/>
  <c r="F32" i="7" s="1"/>
  <c r="E20" i="7"/>
  <c r="I19" i="7"/>
  <c r="H19" i="7"/>
  <c r="F19" i="7"/>
  <c r="E19" i="7"/>
  <c r="K16" i="7"/>
  <c r="J16" i="7"/>
  <c r="I16" i="7"/>
  <c r="G16" i="7"/>
  <c r="D11" i="18"/>
  <c r="C16" i="7"/>
  <c r="C11" i="18" s="1"/>
  <c r="B16" i="7"/>
  <c r="H15" i="7"/>
  <c r="F15" i="7"/>
  <c r="E15" i="7"/>
  <c r="H14" i="7"/>
  <c r="F14" i="7"/>
  <c r="E14" i="7"/>
  <c r="H13" i="7"/>
  <c r="F13" i="7"/>
  <c r="E13" i="7"/>
  <c r="H12" i="7"/>
  <c r="F12" i="7"/>
  <c r="E12" i="7"/>
  <c r="H11" i="7"/>
  <c r="F11" i="7"/>
  <c r="E11" i="7"/>
  <c r="H10" i="7"/>
  <c r="F10" i="7"/>
  <c r="E10" i="7"/>
  <c r="H9" i="7"/>
  <c r="F9" i="7"/>
  <c r="E9" i="7"/>
  <c r="H8" i="7"/>
  <c r="F8" i="7"/>
  <c r="E8" i="7"/>
  <c r="K129" i="6"/>
  <c r="J129" i="6"/>
  <c r="I43" i="18"/>
  <c r="C129" i="6"/>
  <c r="H43" i="18" s="1"/>
  <c r="B129" i="6"/>
  <c r="G43" i="18" s="1"/>
  <c r="I128" i="6"/>
  <c r="H128" i="6"/>
  <c r="F128" i="6"/>
  <c r="E128" i="6"/>
  <c r="I127" i="6"/>
  <c r="H127" i="6"/>
  <c r="F127" i="6"/>
  <c r="E127" i="6"/>
  <c r="I126" i="6"/>
  <c r="H126" i="6"/>
  <c r="F126" i="6"/>
  <c r="E126" i="6"/>
  <c r="I125" i="6"/>
  <c r="H125" i="6"/>
  <c r="F125" i="6"/>
  <c r="E125" i="6"/>
  <c r="I124" i="6"/>
  <c r="H124" i="6"/>
  <c r="F124" i="6"/>
  <c r="E124" i="6"/>
  <c r="I123" i="6"/>
  <c r="H123" i="6"/>
  <c r="F123" i="6"/>
  <c r="E123" i="6"/>
  <c r="I122" i="6"/>
  <c r="H122" i="6"/>
  <c r="F122" i="6"/>
  <c r="E122" i="6"/>
  <c r="I121" i="6"/>
  <c r="H121" i="6"/>
  <c r="F121" i="6"/>
  <c r="E121" i="6"/>
  <c r="K118" i="6"/>
  <c r="J118" i="6"/>
  <c r="G118" i="6"/>
  <c r="D43" i="18"/>
  <c r="C118" i="6"/>
  <c r="C43" i="18" s="1"/>
  <c r="B118" i="6"/>
  <c r="B43" i="18" s="1"/>
  <c r="I117" i="6"/>
  <c r="H117" i="6"/>
  <c r="F117" i="6"/>
  <c r="E117" i="6"/>
  <c r="I116" i="6"/>
  <c r="H116" i="6"/>
  <c r="F116" i="6"/>
  <c r="E116" i="6"/>
  <c r="I115" i="6"/>
  <c r="H115" i="6"/>
  <c r="F115" i="6"/>
  <c r="E115" i="6"/>
  <c r="I114" i="6"/>
  <c r="H114" i="6"/>
  <c r="F114" i="6"/>
  <c r="E114" i="6"/>
  <c r="I113" i="6"/>
  <c r="H113" i="6"/>
  <c r="F113" i="6"/>
  <c r="E113" i="6"/>
  <c r="I112" i="6"/>
  <c r="H112" i="6"/>
  <c r="F112" i="6"/>
  <c r="E112" i="6"/>
  <c r="I111" i="6"/>
  <c r="H111" i="6"/>
  <c r="F111" i="6"/>
  <c r="E111" i="6"/>
  <c r="I110" i="6"/>
  <c r="H110" i="6"/>
  <c r="F110" i="6"/>
  <c r="E110" i="6"/>
  <c r="I109" i="6"/>
  <c r="H109" i="6"/>
  <c r="F109" i="6"/>
  <c r="E109" i="6"/>
  <c r="I108" i="6"/>
  <c r="H108" i="6"/>
  <c r="F108" i="6"/>
  <c r="E108" i="6"/>
  <c r="I107" i="6"/>
  <c r="H107" i="6"/>
  <c r="F107" i="6"/>
  <c r="E107" i="6"/>
  <c r="I106" i="6"/>
  <c r="H106" i="6"/>
  <c r="F106" i="6"/>
  <c r="E106" i="6"/>
  <c r="I105" i="6"/>
  <c r="H105" i="6"/>
  <c r="F105" i="6"/>
  <c r="E105" i="6"/>
  <c r="I104" i="6"/>
  <c r="H104" i="6"/>
  <c r="F104" i="6"/>
  <c r="E104" i="6"/>
  <c r="K101" i="6"/>
  <c r="J101" i="6"/>
  <c r="G101" i="6"/>
  <c r="S26" i="18"/>
  <c r="C101" i="6"/>
  <c r="R26" i="18" s="1"/>
  <c r="B101" i="6"/>
  <c r="Q26" i="18" s="1"/>
  <c r="I100" i="6"/>
  <c r="H100" i="6"/>
  <c r="F100" i="6"/>
  <c r="E100" i="6"/>
  <c r="I99" i="6"/>
  <c r="H99" i="6"/>
  <c r="F99" i="6"/>
  <c r="E99" i="6"/>
  <c r="I98" i="6"/>
  <c r="H98" i="6"/>
  <c r="F98" i="6"/>
  <c r="E98" i="6"/>
  <c r="I97" i="6"/>
  <c r="H97" i="6"/>
  <c r="F97" i="6"/>
  <c r="E97" i="6"/>
  <c r="I96" i="6"/>
  <c r="H96" i="6"/>
  <c r="F96" i="6"/>
  <c r="E96" i="6"/>
  <c r="I95" i="6"/>
  <c r="H95" i="6"/>
  <c r="F95" i="6"/>
  <c r="E95" i="6"/>
  <c r="I94" i="6"/>
  <c r="H94" i="6"/>
  <c r="F94" i="6"/>
  <c r="E94" i="6"/>
  <c r="I93" i="6"/>
  <c r="H93" i="6"/>
  <c r="F93" i="6"/>
  <c r="E93" i="6"/>
  <c r="I92" i="6"/>
  <c r="H92" i="6"/>
  <c r="F92" i="6"/>
  <c r="E92" i="6"/>
  <c r="K89" i="6"/>
  <c r="J89" i="6"/>
  <c r="G89" i="6"/>
  <c r="C89" i="6"/>
  <c r="M26" i="18" s="1"/>
  <c r="B89" i="6"/>
  <c r="L26" i="18" s="1"/>
  <c r="I88" i="6"/>
  <c r="H88" i="6"/>
  <c r="F88" i="6"/>
  <c r="E88" i="6"/>
  <c r="I87" i="6"/>
  <c r="H87" i="6"/>
  <c r="F87" i="6"/>
  <c r="E87" i="6"/>
  <c r="I86" i="6"/>
  <c r="H86" i="6"/>
  <c r="F86" i="6"/>
  <c r="E86" i="6"/>
  <c r="I85" i="6"/>
  <c r="H85" i="6"/>
  <c r="F85" i="6"/>
  <c r="E85" i="6"/>
  <c r="I84" i="6"/>
  <c r="H84" i="6"/>
  <c r="F84" i="6"/>
  <c r="E84" i="6"/>
  <c r="I83" i="6"/>
  <c r="H83" i="6"/>
  <c r="F83" i="6"/>
  <c r="E83" i="6"/>
  <c r="I82" i="6"/>
  <c r="H82" i="6"/>
  <c r="F82" i="6"/>
  <c r="E82" i="6"/>
  <c r="I81" i="6"/>
  <c r="H81" i="6"/>
  <c r="F81" i="6"/>
  <c r="E81" i="6"/>
  <c r="I80" i="6"/>
  <c r="H80" i="6"/>
  <c r="F80" i="6"/>
  <c r="E80" i="6"/>
  <c r="I79" i="6"/>
  <c r="H79" i="6"/>
  <c r="F79" i="6"/>
  <c r="E79" i="6"/>
  <c r="K76" i="6"/>
  <c r="J76" i="6"/>
  <c r="G76" i="6"/>
  <c r="I26" i="18"/>
  <c r="C76" i="6"/>
  <c r="H26" i="18" s="1"/>
  <c r="B76" i="6"/>
  <c r="G26" i="18" s="1"/>
  <c r="I75" i="6"/>
  <c r="H75" i="6"/>
  <c r="F75" i="6"/>
  <c r="E75" i="6"/>
  <c r="I74" i="6"/>
  <c r="H74" i="6"/>
  <c r="F74" i="6"/>
  <c r="E74" i="6"/>
  <c r="I73" i="6"/>
  <c r="H73" i="6"/>
  <c r="F73" i="6"/>
  <c r="E73" i="6"/>
  <c r="I72" i="6"/>
  <c r="H72" i="6"/>
  <c r="F72" i="6"/>
  <c r="E72" i="6"/>
  <c r="I71" i="6"/>
  <c r="H71" i="6"/>
  <c r="F71" i="6"/>
  <c r="E71" i="6"/>
  <c r="I70" i="6"/>
  <c r="H70" i="6"/>
  <c r="F70" i="6"/>
  <c r="E70" i="6"/>
  <c r="K67" i="6"/>
  <c r="J67" i="6"/>
  <c r="G67" i="6"/>
  <c r="D26" i="18"/>
  <c r="C67" i="6"/>
  <c r="C26" i="18" s="1"/>
  <c r="B67" i="6"/>
  <c r="B26" i="18" s="1"/>
  <c r="I66" i="6"/>
  <c r="H66" i="6"/>
  <c r="F66" i="6"/>
  <c r="E66" i="6"/>
  <c r="I65" i="6"/>
  <c r="H65" i="6"/>
  <c r="F65" i="6"/>
  <c r="E65" i="6"/>
  <c r="I64" i="6"/>
  <c r="H64" i="6"/>
  <c r="F64" i="6"/>
  <c r="E64" i="6"/>
  <c r="I63" i="6"/>
  <c r="H63" i="6"/>
  <c r="F63" i="6"/>
  <c r="E63" i="6"/>
  <c r="I62" i="6"/>
  <c r="H62" i="6"/>
  <c r="F62" i="6"/>
  <c r="E62" i="6"/>
  <c r="I61" i="6"/>
  <c r="H61" i="6"/>
  <c r="F61" i="6"/>
  <c r="E61" i="6"/>
  <c r="I60" i="6"/>
  <c r="H60" i="6"/>
  <c r="F60" i="6"/>
  <c r="E60" i="6"/>
  <c r="K57" i="6"/>
  <c r="J57" i="6"/>
  <c r="G57" i="6"/>
  <c r="S10" i="18"/>
  <c r="C57" i="6"/>
  <c r="R10" i="18" s="1"/>
  <c r="B57" i="6"/>
  <c r="Q10" i="18" s="1"/>
  <c r="I56" i="6"/>
  <c r="H56" i="6"/>
  <c r="F56" i="6"/>
  <c r="E56" i="6"/>
  <c r="I55" i="6"/>
  <c r="H55" i="6"/>
  <c r="F55" i="6"/>
  <c r="E55" i="6"/>
  <c r="I54" i="6"/>
  <c r="H54" i="6"/>
  <c r="F54" i="6"/>
  <c r="E54" i="6"/>
  <c r="I53" i="6"/>
  <c r="H53" i="6"/>
  <c r="F53" i="6"/>
  <c r="E53" i="6"/>
  <c r="I52" i="6"/>
  <c r="H52" i="6"/>
  <c r="F52" i="6"/>
  <c r="E52" i="6"/>
  <c r="I51" i="6"/>
  <c r="H51" i="6"/>
  <c r="F51" i="6"/>
  <c r="E51" i="6"/>
  <c r="I50" i="6"/>
  <c r="H50" i="6"/>
  <c r="F50" i="6"/>
  <c r="E50" i="6"/>
  <c r="K47" i="6"/>
  <c r="J47" i="6"/>
  <c r="G47" i="6"/>
  <c r="N10" i="18"/>
  <c r="C47" i="6"/>
  <c r="M10" i="18" s="1"/>
  <c r="B47" i="6"/>
  <c r="L10" i="18" s="1"/>
  <c r="I46" i="6"/>
  <c r="H46" i="6"/>
  <c r="F46" i="6"/>
  <c r="E46" i="6"/>
  <c r="I45" i="6"/>
  <c r="H45" i="6"/>
  <c r="F45" i="6"/>
  <c r="E45" i="6"/>
  <c r="I44" i="6"/>
  <c r="H44" i="6"/>
  <c r="F44" i="6"/>
  <c r="E44" i="6"/>
  <c r="I43" i="6"/>
  <c r="H43" i="6"/>
  <c r="F43" i="6"/>
  <c r="E43" i="6"/>
  <c r="I42" i="6"/>
  <c r="H42" i="6"/>
  <c r="F42" i="6"/>
  <c r="E42" i="6"/>
  <c r="I41" i="6"/>
  <c r="H41" i="6"/>
  <c r="F41" i="6"/>
  <c r="E41" i="6"/>
  <c r="I40" i="6"/>
  <c r="H40" i="6"/>
  <c r="F40" i="6"/>
  <c r="E40" i="6"/>
  <c r="I39" i="6"/>
  <c r="H39" i="6"/>
  <c r="F39" i="6"/>
  <c r="E39" i="6"/>
  <c r="I38" i="6"/>
  <c r="H38" i="6"/>
  <c r="F38" i="6"/>
  <c r="E38" i="6"/>
  <c r="I37" i="6"/>
  <c r="H37" i="6"/>
  <c r="F37" i="6"/>
  <c r="E37" i="6"/>
  <c r="I36" i="6"/>
  <c r="H36" i="6"/>
  <c r="F36" i="6"/>
  <c r="E36" i="6"/>
  <c r="I35" i="6"/>
  <c r="H35" i="6"/>
  <c r="F35" i="6"/>
  <c r="E35" i="6"/>
  <c r="K32" i="6"/>
  <c r="J32" i="6"/>
  <c r="G32" i="6"/>
  <c r="I10" i="18"/>
  <c r="C32" i="6"/>
  <c r="H10" i="18" s="1"/>
  <c r="B32" i="6"/>
  <c r="G10" i="18" s="1"/>
  <c r="H31" i="6"/>
  <c r="F31" i="6"/>
  <c r="E31" i="6"/>
  <c r="H30" i="6"/>
  <c r="F30" i="6"/>
  <c r="E30" i="6"/>
  <c r="H29" i="6"/>
  <c r="F29" i="6"/>
  <c r="E29" i="6"/>
  <c r="H28" i="6"/>
  <c r="F28" i="6"/>
  <c r="E28" i="6"/>
  <c r="H27" i="6"/>
  <c r="F27" i="6"/>
  <c r="E27" i="6"/>
  <c r="H26" i="6"/>
  <c r="F26" i="6"/>
  <c r="E26" i="6"/>
  <c r="H25" i="6"/>
  <c r="F25" i="6"/>
  <c r="E25" i="6"/>
  <c r="H24" i="6"/>
  <c r="F24" i="6"/>
  <c r="E24" i="6"/>
  <c r="H23" i="6"/>
  <c r="F23" i="6"/>
  <c r="E23" i="6"/>
  <c r="H22" i="6"/>
  <c r="F22" i="6"/>
  <c r="E22" i="6"/>
  <c r="H21" i="6"/>
  <c r="F21" i="6"/>
  <c r="E21" i="6"/>
  <c r="H20" i="6"/>
  <c r="F20" i="6"/>
  <c r="E20" i="6"/>
  <c r="H19" i="6"/>
  <c r="F19" i="6"/>
  <c r="E19" i="6"/>
  <c r="K16" i="6"/>
  <c r="J16" i="6"/>
  <c r="I16" i="6"/>
  <c r="G16" i="6"/>
  <c r="D10" i="18"/>
  <c r="C16" i="6"/>
  <c r="C10" i="18" s="1"/>
  <c r="B16" i="6"/>
  <c r="B10" i="18" s="1"/>
  <c r="H15" i="6"/>
  <c r="F15" i="6"/>
  <c r="E15" i="6"/>
  <c r="H14" i="6"/>
  <c r="F14" i="6"/>
  <c r="E14" i="6"/>
  <c r="H13" i="6"/>
  <c r="F13" i="6"/>
  <c r="E13" i="6"/>
  <c r="H12" i="6"/>
  <c r="F12" i="6"/>
  <c r="E12" i="6"/>
  <c r="H11" i="6"/>
  <c r="F11" i="6"/>
  <c r="E11" i="6"/>
  <c r="H10" i="6"/>
  <c r="F10" i="6"/>
  <c r="E10" i="6"/>
  <c r="H9" i="6"/>
  <c r="F9" i="6"/>
  <c r="E9" i="6"/>
  <c r="H8" i="6"/>
  <c r="F8" i="6"/>
  <c r="E8" i="6"/>
  <c r="J129" i="5"/>
  <c r="I42" i="18"/>
  <c r="C129" i="5"/>
  <c r="H42" i="18" s="1"/>
  <c r="G42" i="18"/>
  <c r="I128" i="5"/>
  <c r="H128" i="5"/>
  <c r="F128" i="5"/>
  <c r="E128" i="5"/>
  <c r="I127" i="5"/>
  <c r="H127" i="5"/>
  <c r="F127" i="5"/>
  <c r="E127" i="5"/>
  <c r="I126" i="5"/>
  <c r="H126" i="5"/>
  <c r="F126" i="5"/>
  <c r="E126" i="5"/>
  <c r="I125" i="5"/>
  <c r="H125" i="5"/>
  <c r="F125" i="5"/>
  <c r="E125" i="5"/>
  <c r="I124" i="5"/>
  <c r="H124" i="5"/>
  <c r="F124" i="5"/>
  <c r="E124" i="5"/>
  <c r="I123" i="5"/>
  <c r="H123" i="5"/>
  <c r="F123" i="5"/>
  <c r="E123" i="5"/>
  <c r="I122" i="5"/>
  <c r="H122" i="5"/>
  <c r="F122" i="5"/>
  <c r="E122" i="5"/>
  <c r="I121" i="5"/>
  <c r="H121" i="5"/>
  <c r="F121" i="5"/>
  <c r="E121" i="5"/>
  <c r="K118" i="5"/>
  <c r="J118" i="5"/>
  <c r="D42" i="18"/>
  <c r="C118" i="5"/>
  <c r="C42" i="18" s="1"/>
  <c r="B118" i="5"/>
  <c r="B42" i="18" s="1"/>
  <c r="I117" i="5"/>
  <c r="H117" i="5"/>
  <c r="F117" i="5"/>
  <c r="E117" i="5"/>
  <c r="I116" i="5"/>
  <c r="H116" i="5"/>
  <c r="F116" i="5"/>
  <c r="E116" i="5"/>
  <c r="I115" i="5"/>
  <c r="H115" i="5"/>
  <c r="F115" i="5"/>
  <c r="E115" i="5"/>
  <c r="I114" i="5"/>
  <c r="H114" i="5"/>
  <c r="F114" i="5"/>
  <c r="E114" i="5"/>
  <c r="I113" i="5"/>
  <c r="H113" i="5"/>
  <c r="F113" i="5"/>
  <c r="E113" i="5"/>
  <c r="I112" i="5"/>
  <c r="H112" i="5"/>
  <c r="F112" i="5"/>
  <c r="E112" i="5"/>
  <c r="I111" i="5"/>
  <c r="H111" i="5"/>
  <c r="F111" i="5"/>
  <c r="E111" i="5"/>
  <c r="I110" i="5"/>
  <c r="H110" i="5"/>
  <c r="F110" i="5"/>
  <c r="E110" i="5"/>
  <c r="I109" i="5"/>
  <c r="H109" i="5"/>
  <c r="F109" i="5"/>
  <c r="E109" i="5"/>
  <c r="I108" i="5"/>
  <c r="H108" i="5"/>
  <c r="F108" i="5"/>
  <c r="E108" i="5"/>
  <c r="I107" i="5"/>
  <c r="H107" i="5"/>
  <c r="F107" i="5"/>
  <c r="E107" i="5"/>
  <c r="I105" i="5"/>
  <c r="H105" i="5"/>
  <c r="F105" i="5"/>
  <c r="E105" i="5"/>
  <c r="I104" i="5"/>
  <c r="H104" i="5"/>
  <c r="F104" i="5"/>
  <c r="E104" i="5"/>
  <c r="J101" i="5"/>
  <c r="G101" i="5"/>
  <c r="S25" i="18"/>
  <c r="C101" i="5"/>
  <c r="R25" i="18" s="1"/>
  <c r="B101" i="5"/>
  <c r="Q25" i="18" s="1"/>
  <c r="I100" i="5"/>
  <c r="H100" i="5"/>
  <c r="F100" i="5"/>
  <c r="E100" i="5"/>
  <c r="I99" i="5"/>
  <c r="H99" i="5"/>
  <c r="F99" i="5"/>
  <c r="E99" i="5"/>
  <c r="I98" i="5"/>
  <c r="H98" i="5"/>
  <c r="F98" i="5"/>
  <c r="E98" i="5"/>
  <c r="I97" i="5"/>
  <c r="H97" i="5"/>
  <c r="F97" i="5"/>
  <c r="E97" i="5"/>
  <c r="I96" i="5"/>
  <c r="H96" i="5"/>
  <c r="F96" i="5"/>
  <c r="E96" i="5"/>
  <c r="I95" i="5"/>
  <c r="H95" i="5"/>
  <c r="F95" i="5"/>
  <c r="E95" i="5"/>
  <c r="I94" i="5"/>
  <c r="H94" i="5"/>
  <c r="F94" i="5"/>
  <c r="E94" i="5"/>
  <c r="I93" i="5"/>
  <c r="H93" i="5"/>
  <c r="F93" i="5"/>
  <c r="E93" i="5"/>
  <c r="I92" i="5"/>
  <c r="H92" i="5"/>
  <c r="F92" i="5"/>
  <c r="E92" i="5"/>
  <c r="K89" i="5"/>
  <c r="J89" i="5"/>
  <c r="G89" i="5"/>
  <c r="N25" i="18"/>
  <c r="C89" i="5"/>
  <c r="M25" i="18" s="1"/>
  <c r="B89" i="5"/>
  <c r="L25" i="18" s="1"/>
  <c r="I88" i="5"/>
  <c r="H88" i="5"/>
  <c r="F88" i="5"/>
  <c r="E88" i="5"/>
  <c r="I87" i="5"/>
  <c r="H87" i="5"/>
  <c r="F87" i="5"/>
  <c r="E87" i="5"/>
  <c r="I86" i="5"/>
  <c r="H86" i="5"/>
  <c r="F86" i="5"/>
  <c r="E86" i="5"/>
  <c r="I85" i="5"/>
  <c r="H85" i="5"/>
  <c r="F85" i="5"/>
  <c r="E85" i="5"/>
  <c r="I84" i="5"/>
  <c r="H84" i="5"/>
  <c r="F84" i="5"/>
  <c r="E84" i="5"/>
  <c r="I83" i="5"/>
  <c r="H83" i="5"/>
  <c r="F83" i="5"/>
  <c r="E83" i="5"/>
  <c r="I82" i="5"/>
  <c r="H82" i="5"/>
  <c r="F82" i="5"/>
  <c r="E82" i="5"/>
  <c r="I81" i="5"/>
  <c r="H81" i="5"/>
  <c r="F81" i="5"/>
  <c r="E81" i="5"/>
  <c r="I80" i="5"/>
  <c r="H80" i="5"/>
  <c r="F80" i="5"/>
  <c r="E80" i="5"/>
  <c r="I79" i="5"/>
  <c r="H79" i="5"/>
  <c r="F79" i="5"/>
  <c r="E79" i="5"/>
  <c r="E89" i="5" s="1"/>
  <c r="K76" i="5"/>
  <c r="J76" i="5"/>
  <c r="G76" i="5"/>
  <c r="I25" i="18"/>
  <c r="C76" i="5"/>
  <c r="H25" i="18" s="1"/>
  <c r="B76" i="5"/>
  <c r="G25" i="18" s="1"/>
  <c r="I75" i="5"/>
  <c r="H75" i="5"/>
  <c r="F75" i="5"/>
  <c r="E75" i="5"/>
  <c r="I74" i="5"/>
  <c r="H74" i="5"/>
  <c r="F74" i="5"/>
  <c r="E74" i="5"/>
  <c r="I73" i="5"/>
  <c r="H73" i="5"/>
  <c r="F73" i="5"/>
  <c r="E73" i="5"/>
  <c r="I72" i="5"/>
  <c r="H72" i="5"/>
  <c r="F72" i="5"/>
  <c r="E72" i="5"/>
  <c r="I71" i="5"/>
  <c r="H71" i="5"/>
  <c r="F71" i="5"/>
  <c r="E71" i="5"/>
  <c r="I70" i="5"/>
  <c r="H70" i="5"/>
  <c r="F70" i="5"/>
  <c r="E70" i="5"/>
  <c r="K67" i="5"/>
  <c r="J67" i="5"/>
  <c r="G67" i="5"/>
  <c r="D25" i="18"/>
  <c r="C67" i="5"/>
  <c r="C25" i="18" s="1"/>
  <c r="B67" i="5"/>
  <c r="B25" i="18" s="1"/>
  <c r="I66" i="5"/>
  <c r="H66" i="5"/>
  <c r="F66" i="5"/>
  <c r="E66" i="5"/>
  <c r="I65" i="5"/>
  <c r="H65" i="5"/>
  <c r="F65" i="5"/>
  <c r="E65" i="5"/>
  <c r="I64" i="5"/>
  <c r="H64" i="5"/>
  <c r="F64" i="5"/>
  <c r="E64" i="5"/>
  <c r="I63" i="5"/>
  <c r="H63" i="5"/>
  <c r="F63" i="5"/>
  <c r="E63" i="5"/>
  <c r="I62" i="5"/>
  <c r="H62" i="5"/>
  <c r="F62" i="5"/>
  <c r="E62" i="5"/>
  <c r="I61" i="5"/>
  <c r="H61" i="5"/>
  <c r="F61" i="5"/>
  <c r="E61" i="5"/>
  <c r="I60" i="5"/>
  <c r="H60" i="5"/>
  <c r="F60" i="5"/>
  <c r="E60" i="5"/>
  <c r="K57" i="5"/>
  <c r="J57" i="5"/>
  <c r="G57" i="5"/>
  <c r="S9" i="18"/>
  <c r="C57" i="5"/>
  <c r="R9" i="18" s="1"/>
  <c r="B57" i="5"/>
  <c r="Q9" i="18" s="1"/>
  <c r="I56" i="5"/>
  <c r="H56" i="5"/>
  <c r="F56" i="5"/>
  <c r="E56" i="5"/>
  <c r="I55" i="5"/>
  <c r="H55" i="5"/>
  <c r="F55" i="5"/>
  <c r="E55" i="5"/>
  <c r="I54" i="5"/>
  <c r="H54" i="5"/>
  <c r="F54" i="5"/>
  <c r="E54" i="5"/>
  <c r="I53" i="5"/>
  <c r="H53" i="5"/>
  <c r="F53" i="5"/>
  <c r="E53" i="5"/>
  <c r="I52" i="5"/>
  <c r="H52" i="5"/>
  <c r="F52" i="5"/>
  <c r="E52" i="5"/>
  <c r="I51" i="5"/>
  <c r="H51" i="5"/>
  <c r="F51" i="5"/>
  <c r="E51" i="5"/>
  <c r="I50" i="5"/>
  <c r="H50" i="5"/>
  <c r="F50" i="5"/>
  <c r="E50" i="5"/>
  <c r="K47" i="5"/>
  <c r="J47" i="5"/>
  <c r="G47" i="5"/>
  <c r="N9" i="18"/>
  <c r="C47" i="5"/>
  <c r="M9" i="18" s="1"/>
  <c r="B47" i="5"/>
  <c r="L9" i="18" s="1"/>
  <c r="I46" i="5"/>
  <c r="H46" i="5"/>
  <c r="F46" i="5"/>
  <c r="E46" i="5"/>
  <c r="I45" i="5"/>
  <c r="H45" i="5"/>
  <c r="F45" i="5"/>
  <c r="E45" i="5"/>
  <c r="I44" i="5"/>
  <c r="H44" i="5"/>
  <c r="F44" i="5"/>
  <c r="E44" i="5"/>
  <c r="I43" i="5"/>
  <c r="H43" i="5"/>
  <c r="F43" i="5"/>
  <c r="E43" i="5"/>
  <c r="I42" i="5"/>
  <c r="H42" i="5"/>
  <c r="F42" i="5"/>
  <c r="E42" i="5"/>
  <c r="I41" i="5"/>
  <c r="H41" i="5"/>
  <c r="F41" i="5"/>
  <c r="E41" i="5"/>
  <c r="I40" i="5"/>
  <c r="H40" i="5"/>
  <c r="F40" i="5"/>
  <c r="E40" i="5"/>
  <c r="I39" i="5"/>
  <c r="H39" i="5"/>
  <c r="F39" i="5"/>
  <c r="E39" i="5"/>
  <c r="I38" i="5"/>
  <c r="H38" i="5"/>
  <c r="F38" i="5"/>
  <c r="E38" i="5"/>
  <c r="I37" i="5"/>
  <c r="H37" i="5"/>
  <c r="F37" i="5"/>
  <c r="E37" i="5"/>
  <c r="I36" i="5"/>
  <c r="H36" i="5"/>
  <c r="F36" i="5"/>
  <c r="E36" i="5"/>
  <c r="I35" i="5"/>
  <c r="H35" i="5"/>
  <c r="F35" i="5"/>
  <c r="E35" i="5"/>
  <c r="K32" i="5"/>
  <c r="G32" i="5"/>
  <c r="I9" i="18"/>
  <c r="C32" i="5"/>
  <c r="H9" i="18" s="1"/>
  <c r="B32" i="5"/>
  <c r="G9" i="18" s="1"/>
  <c r="I31" i="5"/>
  <c r="H31" i="5"/>
  <c r="F31" i="5"/>
  <c r="E31" i="5"/>
  <c r="I30" i="5"/>
  <c r="H30" i="5"/>
  <c r="F30" i="5"/>
  <c r="E30" i="5"/>
  <c r="I29" i="5"/>
  <c r="H29" i="5"/>
  <c r="F29" i="5"/>
  <c r="E29" i="5"/>
  <c r="I28" i="5"/>
  <c r="H28" i="5"/>
  <c r="F28" i="5"/>
  <c r="E28" i="5"/>
  <c r="I27" i="5"/>
  <c r="H27" i="5"/>
  <c r="F27" i="5"/>
  <c r="E27" i="5"/>
  <c r="H26" i="5"/>
  <c r="F26" i="5"/>
  <c r="E26" i="5"/>
  <c r="H25" i="5"/>
  <c r="F25" i="5"/>
  <c r="E25" i="5"/>
  <c r="H24" i="5"/>
  <c r="F24" i="5"/>
  <c r="E24" i="5"/>
  <c r="H23" i="5"/>
  <c r="F23" i="5"/>
  <c r="E23" i="5"/>
  <c r="H22" i="5"/>
  <c r="F22" i="5"/>
  <c r="E22" i="5"/>
  <c r="H21" i="5"/>
  <c r="F21" i="5"/>
  <c r="E21" i="5"/>
  <c r="H20" i="5"/>
  <c r="F20" i="5"/>
  <c r="E20" i="5"/>
  <c r="H19" i="5"/>
  <c r="F19" i="5"/>
  <c r="E19" i="5"/>
  <c r="K16" i="5"/>
  <c r="I16" i="5"/>
  <c r="G16" i="5"/>
  <c r="D9" i="18"/>
  <c r="C16" i="5"/>
  <c r="C9" i="18" s="1"/>
  <c r="B16" i="5"/>
  <c r="B9" i="18" s="1"/>
  <c r="H15" i="5"/>
  <c r="J15" i="5" s="1"/>
  <c r="F15" i="5"/>
  <c r="E15" i="5"/>
  <c r="H14" i="5"/>
  <c r="J14" i="5" s="1"/>
  <c r="F14" i="5"/>
  <c r="E14" i="5"/>
  <c r="H13" i="5"/>
  <c r="J13" i="5" s="1"/>
  <c r="F13" i="5"/>
  <c r="E13" i="5"/>
  <c r="H12" i="5"/>
  <c r="J12" i="5" s="1"/>
  <c r="F12" i="5"/>
  <c r="E12" i="5"/>
  <c r="H11" i="5"/>
  <c r="J11" i="5" s="1"/>
  <c r="F11" i="5"/>
  <c r="E11" i="5"/>
  <c r="H10" i="5"/>
  <c r="J10" i="5" s="1"/>
  <c r="F10" i="5"/>
  <c r="E10" i="5"/>
  <c r="H9" i="5"/>
  <c r="J9" i="5" s="1"/>
  <c r="F9" i="5"/>
  <c r="E9" i="5"/>
  <c r="H8" i="5"/>
  <c r="J8" i="5" s="1"/>
  <c r="J16" i="5" s="1"/>
  <c r="F8" i="5"/>
  <c r="E8" i="5"/>
  <c r="L129" i="4"/>
  <c r="K129" i="4"/>
  <c r="H129" i="4"/>
  <c r="I41" i="18"/>
  <c r="C129" i="4"/>
  <c r="H41" i="18" s="1"/>
  <c r="G41" i="18"/>
  <c r="J128" i="4"/>
  <c r="I128" i="4"/>
  <c r="G128" i="4"/>
  <c r="F128" i="4"/>
  <c r="J127" i="4"/>
  <c r="I127" i="4"/>
  <c r="G127" i="4"/>
  <c r="F127" i="4"/>
  <c r="J126" i="4"/>
  <c r="I126" i="4"/>
  <c r="G126" i="4"/>
  <c r="F126" i="4"/>
  <c r="J125" i="4"/>
  <c r="I125" i="4"/>
  <c r="G125" i="4"/>
  <c r="F125" i="4"/>
  <c r="J124" i="4"/>
  <c r="I124" i="4"/>
  <c r="G124" i="4"/>
  <c r="F124" i="4"/>
  <c r="J123" i="4"/>
  <c r="I123" i="4"/>
  <c r="G123" i="4"/>
  <c r="F123" i="4"/>
  <c r="J122" i="4"/>
  <c r="I122" i="4"/>
  <c r="G122" i="4"/>
  <c r="F122" i="4"/>
  <c r="J121" i="4"/>
  <c r="I121" i="4"/>
  <c r="G121" i="4"/>
  <c r="F121" i="4"/>
  <c r="L118" i="4"/>
  <c r="K118" i="4"/>
  <c r="H118" i="4"/>
  <c r="D41" i="18"/>
  <c r="C118" i="4"/>
  <c r="C41" i="18" s="1"/>
  <c r="B118" i="4"/>
  <c r="B41" i="18" s="1"/>
  <c r="J117" i="4"/>
  <c r="I117" i="4"/>
  <c r="G117" i="4"/>
  <c r="F117" i="4"/>
  <c r="J116" i="4"/>
  <c r="I116" i="4"/>
  <c r="G116" i="4"/>
  <c r="F116" i="4"/>
  <c r="J115" i="4"/>
  <c r="I115" i="4"/>
  <c r="G115" i="4"/>
  <c r="F115" i="4"/>
  <c r="J114" i="4"/>
  <c r="I114" i="4"/>
  <c r="G114" i="4"/>
  <c r="F114" i="4"/>
  <c r="J113" i="4"/>
  <c r="I113" i="4"/>
  <c r="G113" i="4"/>
  <c r="F113" i="4"/>
  <c r="J112" i="4"/>
  <c r="I112" i="4"/>
  <c r="G112" i="4"/>
  <c r="F112" i="4"/>
  <c r="J111" i="4"/>
  <c r="I111" i="4"/>
  <c r="G111" i="4"/>
  <c r="F111" i="4"/>
  <c r="J110" i="4"/>
  <c r="I110" i="4"/>
  <c r="G110" i="4"/>
  <c r="F110" i="4"/>
  <c r="J109" i="4"/>
  <c r="I109" i="4"/>
  <c r="G109" i="4"/>
  <c r="F109" i="4"/>
  <c r="J108" i="4"/>
  <c r="I108" i="4"/>
  <c r="G108" i="4"/>
  <c r="F108" i="4"/>
  <c r="J107" i="4"/>
  <c r="I107" i="4"/>
  <c r="G107" i="4"/>
  <c r="F107" i="4"/>
  <c r="J106" i="4"/>
  <c r="I106" i="4"/>
  <c r="G106" i="4"/>
  <c r="F106" i="4"/>
  <c r="J105" i="4"/>
  <c r="I105" i="4"/>
  <c r="G105" i="4"/>
  <c r="F105" i="4"/>
  <c r="J104" i="4"/>
  <c r="I104" i="4"/>
  <c r="G104" i="4"/>
  <c r="F104" i="4"/>
  <c r="F118" i="4" s="1"/>
  <c r="L101" i="4"/>
  <c r="K101" i="4"/>
  <c r="H101" i="4"/>
  <c r="S24" i="18"/>
  <c r="C101" i="4"/>
  <c r="R24" i="18" s="1"/>
  <c r="B101" i="4"/>
  <c r="Q24" i="18" s="1"/>
  <c r="J100" i="4"/>
  <c r="I100" i="4"/>
  <c r="G100" i="4"/>
  <c r="F100" i="4"/>
  <c r="J99" i="4"/>
  <c r="I99" i="4"/>
  <c r="G99" i="4"/>
  <c r="F99" i="4"/>
  <c r="J98" i="4"/>
  <c r="I98" i="4"/>
  <c r="G98" i="4"/>
  <c r="F98" i="4"/>
  <c r="J97" i="4"/>
  <c r="I97" i="4"/>
  <c r="G97" i="4"/>
  <c r="F97" i="4"/>
  <c r="J96" i="4"/>
  <c r="I96" i="4"/>
  <c r="G96" i="4"/>
  <c r="F96" i="4"/>
  <c r="J95" i="4"/>
  <c r="I95" i="4"/>
  <c r="G95" i="4"/>
  <c r="F95" i="4"/>
  <c r="J94" i="4"/>
  <c r="I94" i="4"/>
  <c r="G94" i="4"/>
  <c r="F94" i="4"/>
  <c r="J93" i="4"/>
  <c r="I93" i="4"/>
  <c r="G93" i="4"/>
  <c r="F93" i="4"/>
  <c r="J92" i="4"/>
  <c r="I92" i="4"/>
  <c r="G92" i="4"/>
  <c r="F92" i="4"/>
  <c r="L89" i="4"/>
  <c r="K89" i="4"/>
  <c r="H89" i="4"/>
  <c r="N24" i="18"/>
  <c r="C89" i="4"/>
  <c r="M24" i="18" s="1"/>
  <c r="B89" i="4"/>
  <c r="L24" i="18" s="1"/>
  <c r="J88" i="4"/>
  <c r="I88" i="4"/>
  <c r="G88" i="4"/>
  <c r="F88" i="4"/>
  <c r="J87" i="4"/>
  <c r="I87" i="4"/>
  <c r="G87" i="4"/>
  <c r="F87" i="4"/>
  <c r="J86" i="4"/>
  <c r="I86" i="4"/>
  <c r="G86" i="4"/>
  <c r="F86" i="4"/>
  <c r="J85" i="4"/>
  <c r="I85" i="4"/>
  <c r="G85" i="4"/>
  <c r="F85" i="4"/>
  <c r="J84" i="4"/>
  <c r="I84" i="4"/>
  <c r="G84" i="4"/>
  <c r="F84" i="4"/>
  <c r="J83" i="4"/>
  <c r="I83" i="4"/>
  <c r="G83" i="4"/>
  <c r="F83" i="4"/>
  <c r="J82" i="4"/>
  <c r="I82" i="4"/>
  <c r="G82" i="4"/>
  <c r="F82" i="4"/>
  <c r="J81" i="4"/>
  <c r="I81" i="4"/>
  <c r="G81" i="4"/>
  <c r="F81" i="4"/>
  <c r="J80" i="4"/>
  <c r="I80" i="4"/>
  <c r="G80" i="4"/>
  <c r="F80" i="4"/>
  <c r="J79" i="4"/>
  <c r="I79" i="4"/>
  <c r="G79" i="4"/>
  <c r="F79" i="4"/>
  <c r="L76" i="4"/>
  <c r="K76" i="4"/>
  <c r="H76" i="4"/>
  <c r="I24" i="18"/>
  <c r="C76" i="4"/>
  <c r="H24" i="18" s="1"/>
  <c r="B76" i="4"/>
  <c r="G24" i="18" s="1"/>
  <c r="J75" i="4"/>
  <c r="I75" i="4"/>
  <c r="G75" i="4"/>
  <c r="F75" i="4"/>
  <c r="J74" i="4"/>
  <c r="I74" i="4"/>
  <c r="G74" i="4"/>
  <c r="F74" i="4"/>
  <c r="J73" i="4"/>
  <c r="I73" i="4"/>
  <c r="G73" i="4"/>
  <c r="F73" i="4"/>
  <c r="J72" i="4"/>
  <c r="I72" i="4"/>
  <c r="G72" i="4"/>
  <c r="F72" i="4"/>
  <c r="J71" i="4"/>
  <c r="I71" i="4"/>
  <c r="G71" i="4"/>
  <c r="F71" i="4"/>
  <c r="J70" i="4"/>
  <c r="I70" i="4"/>
  <c r="G70" i="4"/>
  <c r="F70" i="4"/>
  <c r="L67" i="4"/>
  <c r="K67" i="4"/>
  <c r="H67" i="4"/>
  <c r="D24" i="18"/>
  <c r="C67" i="4"/>
  <c r="C24" i="18" s="1"/>
  <c r="B67" i="4"/>
  <c r="B24" i="18" s="1"/>
  <c r="J66" i="4"/>
  <c r="I66" i="4"/>
  <c r="G66" i="4"/>
  <c r="F66" i="4"/>
  <c r="J65" i="4"/>
  <c r="I65" i="4"/>
  <c r="G65" i="4"/>
  <c r="F65" i="4"/>
  <c r="J64" i="4"/>
  <c r="I64" i="4"/>
  <c r="G64" i="4"/>
  <c r="F64" i="4"/>
  <c r="J63" i="4"/>
  <c r="I63" i="4"/>
  <c r="G63" i="4"/>
  <c r="F63" i="4"/>
  <c r="J62" i="4"/>
  <c r="I62" i="4"/>
  <c r="G62" i="4"/>
  <c r="F62" i="4"/>
  <c r="J61" i="4"/>
  <c r="I61" i="4"/>
  <c r="G61" i="4"/>
  <c r="F61" i="4"/>
  <c r="J60" i="4"/>
  <c r="I60" i="4"/>
  <c r="G60" i="4"/>
  <c r="F60" i="4"/>
  <c r="L57" i="4"/>
  <c r="K57" i="4"/>
  <c r="H57" i="4"/>
  <c r="S8" i="18"/>
  <c r="C57" i="4"/>
  <c r="R8" i="18" s="1"/>
  <c r="B57" i="4"/>
  <c r="Q8" i="18" s="1"/>
  <c r="J56" i="4"/>
  <c r="I56" i="4"/>
  <c r="G56" i="4"/>
  <c r="F56" i="4"/>
  <c r="J55" i="4"/>
  <c r="I55" i="4"/>
  <c r="G55" i="4"/>
  <c r="F55" i="4"/>
  <c r="J54" i="4"/>
  <c r="I54" i="4"/>
  <c r="G54" i="4"/>
  <c r="F54" i="4"/>
  <c r="J53" i="4"/>
  <c r="I53" i="4"/>
  <c r="G53" i="4"/>
  <c r="F53" i="4"/>
  <c r="J52" i="4"/>
  <c r="I52" i="4"/>
  <c r="G52" i="4"/>
  <c r="F52" i="4"/>
  <c r="J51" i="4"/>
  <c r="I51" i="4"/>
  <c r="G51" i="4"/>
  <c r="F51" i="4"/>
  <c r="J50" i="4"/>
  <c r="I50" i="4"/>
  <c r="G50" i="4"/>
  <c r="F50" i="4"/>
  <c r="L47" i="4"/>
  <c r="K47" i="4"/>
  <c r="H47" i="4"/>
  <c r="C47" i="4"/>
  <c r="B47" i="4"/>
  <c r="F47" i="4" s="1"/>
  <c r="J46" i="4"/>
  <c r="I46" i="4"/>
  <c r="G46" i="4"/>
  <c r="F46" i="4"/>
  <c r="J45" i="4"/>
  <c r="I45" i="4"/>
  <c r="G45" i="4"/>
  <c r="F45" i="4"/>
  <c r="J44" i="4"/>
  <c r="I44" i="4"/>
  <c r="G44" i="4"/>
  <c r="F44" i="4"/>
  <c r="J43" i="4"/>
  <c r="I43" i="4"/>
  <c r="G43" i="4"/>
  <c r="F43" i="4"/>
  <c r="J42" i="4"/>
  <c r="I42" i="4"/>
  <c r="G42" i="4"/>
  <c r="F42" i="4"/>
  <c r="J41" i="4"/>
  <c r="I41" i="4"/>
  <c r="G41" i="4"/>
  <c r="F41" i="4"/>
  <c r="J40" i="4"/>
  <c r="I40" i="4"/>
  <c r="G40" i="4"/>
  <c r="F40" i="4"/>
  <c r="J39" i="4"/>
  <c r="I39" i="4"/>
  <c r="G39" i="4"/>
  <c r="F39" i="4"/>
  <c r="J38" i="4"/>
  <c r="I38" i="4"/>
  <c r="G38" i="4"/>
  <c r="F38" i="4"/>
  <c r="J37" i="4"/>
  <c r="I37" i="4"/>
  <c r="G37" i="4"/>
  <c r="F37" i="4"/>
  <c r="J36" i="4"/>
  <c r="I36" i="4"/>
  <c r="G36" i="4"/>
  <c r="F36" i="4"/>
  <c r="J35" i="4"/>
  <c r="I35" i="4"/>
  <c r="G35" i="4"/>
  <c r="F35" i="4"/>
  <c r="L32" i="4"/>
  <c r="K32" i="4"/>
  <c r="H32" i="4"/>
  <c r="I8" i="18"/>
  <c r="C32" i="4"/>
  <c r="H8" i="18" s="1"/>
  <c r="B32" i="4"/>
  <c r="G8" i="18" s="1"/>
  <c r="J31" i="4"/>
  <c r="I31" i="4"/>
  <c r="G31" i="4"/>
  <c r="F31" i="4"/>
  <c r="J30" i="4"/>
  <c r="I30" i="4"/>
  <c r="G30" i="4"/>
  <c r="F30" i="4"/>
  <c r="J29" i="4"/>
  <c r="I29" i="4"/>
  <c r="G29" i="4"/>
  <c r="F29" i="4"/>
  <c r="J28" i="4"/>
  <c r="I28" i="4"/>
  <c r="G28" i="4"/>
  <c r="F28" i="4"/>
  <c r="J27" i="4"/>
  <c r="I27" i="4"/>
  <c r="G27" i="4"/>
  <c r="F27" i="4"/>
  <c r="J26" i="4"/>
  <c r="I26" i="4"/>
  <c r="G26" i="4"/>
  <c r="F26" i="4"/>
  <c r="J25" i="4"/>
  <c r="I25" i="4"/>
  <c r="G25" i="4"/>
  <c r="F25" i="4"/>
  <c r="J24" i="4"/>
  <c r="I24" i="4"/>
  <c r="G24" i="4"/>
  <c r="F24" i="4"/>
  <c r="J23" i="4"/>
  <c r="I23" i="4"/>
  <c r="G23" i="4"/>
  <c r="F23" i="4"/>
  <c r="J22" i="4"/>
  <c r="I22" i="4"/>
  <c r="G22" i="4"/>
  <c r="F22" i="4"/>
  <c r="J21" i="4"/>
  <c r="I21" i="4"/>
  <c r="G21" i="4"/>
  <c r="F21" i="4"/>
  <c r="J20" i="4"/>
  <c r="I20" i="4"/>
  <c r="G20" i="4"/>
  <c r="F20" i="4"/>
  <c r="J19" i="4"/>
  <c r="I19" i="4"/>
  <c r="G19" i="4"/>
  <c r="F19" i="4"/>
  <c r="F32" i="4" s="1"/>
  <c r="L16" i="4"/>
  <c r="K16" i="4"/>
  <c r="J16" i="4"/>
  <c r="H16" i="4"/>
  <c r="D8" i="18"/>
  <c r="C16" i="4"/>
  <c r="C8" i="18" s="1"/>
  <c r="B16" i="4"/>
  <c r="B8" i="18" s="1"/>
  <c r="I15" i="4"/>
  <c r="G15" i="4"/>
  <c r="F15" i="4"/>
  <c r="I14" i="4"/>
  <c r="G14" i="4"/>
  <c r="F14" i="4"/>
  <c r="I13" i="4"/>
  <c r="G13" i="4"/>
  <c r="F13" i="4"/>
  <c r="I12" i="4"/>
  <c r="G12" i="4"/>
  <c r="F12" i="4"/>
  <c r="I11" i="4"/>
  <c r="G11" i="4"/>
  <c r="F11" i="4"/>
  <c r="I10" i="4"/>
  <c r="G10" i="4"/>
  <c r="F10" i="4"/>
  <c r="I9" i="4"/>
  <c r="G9" i="4"/>
  <c r="F9" i="4"/>
  <c r="I8" i="4"/>
  <c r="G8" i="4"/>
  <c r="F8" i="4"/>
  <c r="K129" i="3"/>
  <c r="J129" i="3"/>
  <c r="G129" i="3"/>
  <c r="I40" i="18"/>
  <c r="C129" i="3"/>
  <c r="B129" i="3"/>
  <c r="G40" i="18" s="1"/>
  <c r="I128" i="3"/>
  <c r="H128" i="3"/>
  <c r="F128" i="3"/>
  <c r="E128" i="3"/>
  <c r="I127" i="3"/>
  <c r="H127" i="3"/>
  <c r="F127" i="3"/>
  <c r="E127" i="3"/>
  <c r="I126" i="3"/>
  <c r="H126" i="3"/>
  <c r="F126" i="3"/>
  <c r="E126" i="3"/>
  <c r="I125" i="3"/>
  <c r="H125" i="3"/>
  <c r="F125" i="3"/>
  <c r="E125" i="3"/>
  <c r="I124" i="3"/>
  <c r="H124" i="3"/>
  <c r="F124" i="3"/>
  <c r="E124" i="3"/>
  <c r="I123" i="3"/>
  <c r="H123" i="3"/>
  <c r="F123" i="3"/>
  <c r="E123" i="3"/>
  <c r="I122" i="3"/>
  <c r="H122" i="3"/>
  <c r="F122" i="3"/>
  <c r="E122" i="3"/>
  <c r="I121" i="3"/>
  <c r="H121" i="3"/>
  <c r="F121" i="3"/>
  <c r="E121" i="3"/>
  <c r="K118" i="3"/>
  <c r="J118" i="3"/>
  <c r="G118" i="3"/>
  <c r="D40" i="18"/>
  <c r="C40" i="18"/>
  <c r="B118" i="3"/>
  <c r="B40" i="18" s="1"/>
  <c r="I117" i="3"/>
  <c r="H117" i="3"/>
  <c r="F117" i="3"/>
  <c r="E117" i="3"/>
  <c r="I116" i="3"/>
  <c r="H116" i="3"/>
  <c r="F116" i="3"/>
  <c r="E116" i="3"/>
  <c r="I115" i="3"/>
  <c r="H115" i="3"/>
  <c r="F115" i="3"/>
  <c r="E115" i="3"/>
  <c r="I114" i="3"/>
  <c r="H114" i="3"/>
  <c r="F114" i="3"/>
  <c r="E114" i="3"/>
  <c r="I113" i="3"/>
  <c r="H113" i="3"/>
  <c r="F113" i="3"/>
  <c r="E113" i="3"/>
  <c r="I112" i="3"/>
  <c r="H112" i="3"/>
  <c r="F112" i="3"/>
  <c r="E112" i="3"/>
  <c r="I111" i="3"/>
  <c r="H111" i="3"/>
  <c r="F111" i="3"/>
  <c r="E111" i="3"/>
  <c r="I110" i="3"/>
  <c r="H110" i="3"/>
  <c r="F110" i="3"/>
  <c r="E110" i="3"/>
  <c r="I109" i="3"/>
  <c r="H109" i="3"/>
  <c r="F109" i="3"/>
  <c r="E109" i="3"/>
  <c r="I108" i="3"/>
  <c r="H108" i="3"/>
  <c r="F108" i="3"/>
  <c r="E108" i="3"/>
  <c r="I107" i="3"/>
  <c r="H107" i="3"/>
  <c r="F107" i="3"/>
  <c r="E107" i="3"/>
  <c r="I106" i="3"/>
  <c r="H106" i="3"/>
  <c r="F106" i="3"/>
  <c r="E106" i="3"/>
  <c r="I105" i="3"/>
  <c r="H105" i="3"/>
  <c r="F105" i="3"/>
  <c r="E105" i="3"/>
  <c r="I104" i="3"/>
  <c r="H104" i="3"/>
  <c r="F104" i="3"/>
  <c r="E104" i="3"/>
  <c r="K101" i="3"/>
  <c r="J101" i="3"/>
  <c r="G101" i="3"/>
  <c r="S23" i="18"/>
  <c r="C101" i="3"/>
  <c r="R23" i="18" s="1"/>
  <c r="B101" i="3"/>
  <c r="Q23" i="18" s="1"/>
  <c r="I100" i="3"/>
  <c r="H100" i="3"/>
  <c r="F100" i="3"/>
  <c r="E100" i="3"/>
  <c r="I99" i="3"/>
  <c r="H99" i="3"/>
  <c r="F99" i="3"/>
  <c r="E99" i="3"/>
  <c r="I98" i="3"/>
  <c r="H98" i="3"/>
  <c r="F98" i="3"/>
  <c r="E98" i="3"/>
  <c r="I97" i="3"/>
  <c r="H97" i="3"/>
  <c r="F97" i="3"/>
  <c r="E97" i="3"/>
  <c r="I96" i="3"/>
  <c r="H96" i="3"/>
  <c r="F96" i="3"/>
  <c r="E96" i="3"/>
  <c r="I95" i="3"/>
  <c r="H95" i="3"/>
  <c r="F95" i="3"/>
  <c r="E95" i="3"/>
  <c r="I94" i="3"/>
  <c r="H94" i="3"/>
  <c r="F94" i="3"/>
  <c r="E94" i="3"/>
  <c r="I93" i="3"/>
  <c r="H93" i="3"/>
  <c r="F93" i="3"/>
  <c r="E93" i="3"/>
  <c r="I92" i="3"/>
  <c r="H92" i="3"/>
  <c r="F92" i="3"/>
  <c r="E92" i="3"/>
  <c r="K89" i="3"/>
  <c r="J89" i="3"/>
  <c r="G89" i="3"/>
  <c r="N23" i="18"/>
  <c r="C89" i="3"/>
  <c r="M23" i="18" s="1"/>
  <c r="B89" i="3"/>
  <c r="L23" i="18" s="1"/>
  <c r="I88" i="3"/>
  <c r="H88" i="3"/>
  <c r="F88" i="3"/>
  <c r="E88" i="3"/>
  <c r="I87" i="3"/>
  <c r="H87" i="3"/>
  <c r="F87" i="3"/>
  <c r="E87" i="3"/>
  <c r="I86" i="3"/>
  <c r="H86" i="3"/>
  <c r="F86" i="3"/>
  <c r="E86" i="3"/>
  <c r="I85" i="3"/>
  <c r="H85" i="3"/>
  <c r="F85" i="3"/>
  <c r="E85" i="3"/>
  <c r="I84" i="3"/>
  <c r="H84" i="3"/>
  <c r="F84" i="3"/>
  <c r="E84" i="3"/>
  <c r="I83" i="3"/>
  <c r="H83" i="3"/>
  <c r="F83" i="3"/>
  <c r="E83" i="3"/>
  <c r="I82" i="3"/>
  <c r="H82" i="3"/>
  <c r="F82" i="3"/>
  <c r="E82" i="3"/>
  <c r="I81" i="3"/>
  <c r="H81" i="3"/>
  <c r="F81" i="3"/>
  <c r="E81" i="3"/>
  <c r="I80" i="3"/>
  <c r="H80" i="3"/>
  <c r="F80" i="3"/>
  <c r="E80" i="3"/>
  <c r="I79" i="3"/>
  <c r="H79" i="3"/>
  <c r="F79" i="3"/>
  <c r="E79" i="3"/>
  <c r="K76" i="3"/>
  <c r="J76" i="3"/>
  <c r="G76" i="3"/>
  <c r="I23" i="18"/>
  <c r="C76" i="3"/>
  <c r="H23" i="18" s="1"/>
  <c r="B76" i="3"/>
  <c r="G23" i="18" s="1"/>
  <c r="I75" i="3"/>
  <c r="H75" i="3"/>
  <c r="F75" i="3"/>
  <c r="E75" i="3"/>
  <c r="I74" i="3"/>
  <c r="H74" i="3"/>
  <c r="F74" i="3"/>
  <c r="E74" i="3"/>
  <c r="I73" i="3"/>
  <c r="H73" i="3"/>
  <c r="F73" i="3"/>
  <c r="E73" i="3"/>
  <c r="I72" i="3"/>
  <c r="H72" i="3"/>
  <c r="F72" i="3"/>
  <c r="E72" i="3"/>
  <c r="I71" i="3"/>
  <c r="H71" i="3"/>
  <c r="F71" i="3"/>
  <c r="E71" i="3"/>
  <c r="I70" i="3"/>
  <c r="H70" i="3"/>
  <c r="F70" i="3"/>
  <c r="E70" i="3"/>
  <c r="K67" i="3"/>
  <c r="J67" i="3"/>
  <c r="G67" i="3"/>
  <c r="D23" i="18"/>
  <c r="C67" i="3"/>
  <c r="C23" i="18" s="1"/>
  <c r="B67" i="3"/>
  <c r="B23" i="18" s="1"/>
  <c r="I66" i="3"/>
  <c r="H66" i="3"/>
  <c r="F66" i="3"/>
  <c r="E66" i="3"/>
  <c r="I65" i="3"/>
  <c r="H65" i="3"/>
  <c r="F65" i="3"/>
  <c r="E65" i="3"/>
  <c r="I64" i="3"/>
  <c r="H64" i="3"/>
  <c r="F64" i="3"/>
  <c r="E64" i="3"/>
  <c r="I63" i="3"/>
  <c r="H63" i="3"/>
  <c r="F63" i="3"/>
  <c r="E63" i="3"/>
  <c r="I62" i="3"/>
  <c r="H62" i="3"/>
  <c r="F62" i="3"/>
  <c r="E62" i="3"/>
  <c r="I61" i="3"/>
  <c r="H61" i="3"/>
  <c r="F61" i="3"/>
  <c r="E61" i="3"/>
  <c r="I60" i="3"/>
  <c r="H60" i="3"/>
  <c r="F60" i="3"/>
  <c r="E60" i="3"/>
  <c r="K57" i="3"/>
  <c r="J57" i="3"/>
  <c r="G57" i="3"/>
  <c r="S7" i="18"/>
  <c r="C57" i="3"/>
  <c r="R7" i="18" s="1"/>
  <c r="B57" i="3"/>
  <c r="Q7" i="18" s="1"/>
  <c r="I56" i="3"/>
  <c r="H56" i="3"/>
  <c r="F56" i="3"/>
  <c r="E56" i="3"/>
  <c r="I55" i="3"/>
  <c r="H55" i="3"/>
  <c r="F55" i="3"/>
  <c r="E55" i="3"/>
  <c r="I54" i="3"/>
  <c r="H54" i="3"/>
  <c r="F54" i="3"/>
  <c r="E54" i="3"/>
  <c r="I53" i="3"/>
  <c r="H53" i="3"/>
  <c r="F53" i="3"/>
  <c r="E53" i="3"/>
  <c r="I52" i="3"/>
  <c r="H52" i="3"/>
  <c r="F52" i="3"/>
  <c r="E52" i="3"/>
  <c r="I51" i="3"/>
  <c r="H51" i="3"/>
  <c r="F51" i="3"/>
  <c r="F57" i="3" s="1"/>
  <c r="E51" i="3"/>
  <c r="E57" i="3" s="1"/>
  <c r="I50" i="3"/>
  <c r="F50" i="3"/>
  <c r="E50" i="3"/>
  <c r="K47" i="3"/>
  <c r="J47" i="3"/>
  <c r="G47" i="3"/>
  <c r="N7" i="18"/>
  <c r="C47" i="3"/>
  <c r="M7" i="18" s="1"/>
  <c r="B47" i="3"/>
  <c r="I46" i="3"/>
  <c r="H46" i="3"/>
  <c r="F46" i="3"/>
  <c r="E46" i="3"/>
  <c r="I45" i="3"/>
  <c r="H45" i="3"/>
  <c r="F45" i="3"/>
  <c r="E45" i="3"/>
  <c r="I44" i="3"/>
  <c r="H44" i="3"/>
  <c r="F44" i="3"/>
  <c r="E44" i="3"/>
  <c r="I43" i="3"/>
  <c r="H43" i="3"/>
  <c r="F43" i="3"/>
  <c r="E43" i="3"/>
  <c r="I42" i="3"/>
  <c r="H42" i="3"/>
  <c r="F42" i="3"/>
  <c r="E42" i="3"/>
  <c r="I41" i="3"/>
  <c r="H41" i="3"/>
  <c r="F41" i="3"/>
  <c r="E41" i="3"/>
  <c r="I40" i="3"/>
  <c r="H40" i="3"/>
  <c r="F40" i="3"/>
  <c r="E40" i="3"/>
  <c r="I39" i="3"/>
  <c r="H39" i="3"/>
  <c r="F39" i="3"/>
  <c r="E39" i="3"/>
  <c r="I38" i="3"/>
  <c r="H38" i="3"/>
  <c r="F38" i="3"/>
  <c r="E38" i="3"/>
  <c r="I37" i="3"/>
  <c r="H37" i="3"/>
  <c r="F37" i="3"/>
  <c r="E37" i="3"/>
  <c r="I36" i="3"/>
  <c r="H36" i="3"/>
  <c r="F36" i="3"/>
  <c r="E36" i="3"/>
  <c r="I35" i="3"/>
  <c r="H35" i="3"/>
  <c r="F35" i="3"/>
  <c r="E35" i="3"/>
  <c r="K32" i="3"/>
  <c r="J32" i="3"/>
  <c r="G32" i="3"/>
  <c r="I7" i="18"/>
  <c r="C32" i="3"/>
  <c r="H7" i="18" s="1"/>
  <c r="B32" i="3"/>
  <c r="G7" i="18" s="1"/>
  <c r="I31" i="3"/>
  <c r="H31" i="3"/>
  <c r="F31" i="3"/>
  <c r="E31" i="3"/>
  <c r="I30" i="3"/>
  <c r="H30" i="3"/>
  <c r="F30" i="3"/>
  <c r="E30" i="3"/>
  <c r="I29" i="3"/>
  <c r="H29" i="3"/>
  <c r="F29" i="3"/>
  <c r="E29" i="3"/>
  <c r="I28" i="3"/>
  <c r="H28" i="3"/>
  <c r="F28" i="3"/>
  <c r="E28" i="3"/>
  <c r="I27" i="3"/>
  <c r="H27" i="3"/>
  <c r="F27" i="3"/>
  <c r="E27" i="3"/>
  <c r="I26" i="3"/>
  <c r="H26" i="3"/>
  <c r="F26" i="3"/>
  <c r="E26" i="3"/>
  <c r="I25" i="3"/>
  <c r="H25" i="3"/>
  <c r="F25" i="3"/>
  <c r="E25" i="3"/>
  <c r="I24" i="3"/>
  <c r="H24" i="3"/>
  <c r="F24" i="3"/>
  <c r="E24" i="3"/>
  <c r="I23" i="3"/>
  <c r="H23" i="3"/>
  <c r="F23" i="3"/>
  <c r="E23" i="3"/>
  <c r="I22" i="3"/>
  <c r="H22" i="3"/>
  <c r="F22" i="3"/>
  <c r="E22" i="3"/>
  <c r="I21" i="3"/>
  <c r="H21" i="3"/>
  <c r="F21" i="3"/>
  <c r="E21" i="3"/>
  <c r="I20" i="3"/>
  <c r="H20" i="3"/>
  <c r="F20" i="3"/>
  <c r="E20" i="3"/>
  <c r="I19" i="3"/>
  <c r="H19" i="3"/>
  <c r="F19" i="3"/>
  <c r="E19" i="3"/>
  <c r="K16" i="3"/>
  <c r="J16" i="3"/>
  <c r="I16" i="3"/>
  <c r="G16" i="3"/>
  <c r="D7" i="18"/>
  <c r="C16" i="3"/>
  <c r="C7" i="18" s="1"/>
  <c r="B16" i="3"/>
  <c r="B7" i="18" s="1"/>
  <c r="H15" i="3"/>
  <c r="F15" i="3"/>
  <c r="E15" i="3"/>
  <c r="H14" i="3"/>
  <c r="F14" i="3"/>
  <c r="E14" i="3"/>
  <c r="H13" i="3"/>
  <c r="F13" i="3"/>
  <c r="E13" i="3"/>
  <c r="H12" i="3"/>
  <c r="F12" i="3"/>
  <c r="E12" i="3"/>
  <c r="H11" i="3"/>
  <c r="F11" i="3"/>
  <c r="E11" i="3"/>
  <c r="H10" i="3"/>
  <c r="F10" i="3"/>
  <c r="E10" i="3"/>
  <c r="H9" i="3"/>
  <c r="F9" i="3"/>
  <c r="E9" i="3"/>
  <c r="H8" i="3"/>
  <c r="F8" i="3"/>
  <c r="E8" i="3"/>
  <c r="K129" i="2"/>
  <c r="J129" i="2"/>
  <c r="G129" i="2"/>
  <c r="I39" i="18"/>
  <c r="C129" i="2"/>
  <c r="H39" i="18" s="1"/>
  <c r="B129" i="2"/>
  <c r="G39" i="18" s="1"/>
  <c r="I128" i="2"/>
  <c r="H128" i="2"/>
  <c r="F128" i="2"/>
  <c r="E128" i="2"/>
  <c r="I127" i="2"/>
  <c r="H127" i="2"/>
  <c r="F127" i="2"/>
  <c r="E127" i="2"/>
  <c r="I126" i="2"/>
  <c r="H126" i="2"/>
  <c r="F126" i="2"/>
  <c r="E126" i="2"/>
  <c r="I125" i="2"/>
  <c r="H125" i="2"/>
  <c r="F125" i="2"/>
  <c r="E125" i="2"/>
  <c r="I124" i="2"/>
  <c r="H124" i="2"/>
  <c r="F124" i="2"/>
  <c r="E124" i="2"/>
  <c r="I123" i="2"/>
  <c r="H123" i="2"/>
  <c r="F123" i="2"/>
  <c r="E123" i="2"/>
  <c r="I122" i="2"/>
  <c r="H122" i="2"/>
  <c r="F122" i="2"/>
  <c r="E122" i="2"/>
  <c r="I121" i="2"/>
  <c r="H121" i="2"/>
  <c r="F121" i="2"/>
  <c r="E121" i="2"/>
  <c r="K118" i="2"/>
  <c r="J118" i="2"/>
  <c r="G118" i="2"/>
  <c r="D39" i="18"/>
  <c r="C118" i="2"/>
  <c r="C39" i="18" s="1"/>
  <c r="B118" i="2"/>
  <c r="B39" i="18" s="1"/>
  <c r="I117" i="2"/>
  <c r="H117" i="2"/>
  <c r="F117" i="2"/>
  <c r="E117" i="2"/>
  <c r="I116" i="2"/>
  <c r="H116" i="2"/>
  <c r="F116" i="2"/>
  <c r="E116" i="2"/>
  <c r="I115" i="2"/>
  <c r="H115" i="2"/>
  <c r="F115" i="2"/>
  <c r="E115" i="2"/>
  <c r="I114" i="2"/>
  <c r="H114" i="2"/>
  <c r="F114" i="2"/>
  <c r="E114" i="2"/>
  <c r="I113" i="2"/>
  <c r="H113" i="2"/>
  <c r="F113" i="2"/>
  <c r="E113" i="2"/>
  <c r="I112" i="2"/>
  <c r="H112" i="2"/>
  <c r="F112" i="2"/>
  <c r="E112" i="2"/>
  <c r="I111" i="2"/>
  <c r="H111" i="2"/>
  <c r="F111" i="2"/>
  <c r="E111" i="2"/>
  <c r="I110" i="2"/>
  <c r="H110" i="2"/>
  <c r="F110" i="2"/>
  <c r="E110" i="2"/>
  <c r="I109" i="2"/>
  <c r="H109" i="2"/>
  <c r="F109" i="2"/>
  <c r="E109" i="2"/>
  <c r="I108" i="2"/>
  <c r="H108" i="2"/>
  <c r="F108" i="2"/>
  <c r="E108" i="2"/>
  <c r="I107" i="2"/>
  <c r="H107" i="2"/>
  <c r="F107" i="2"/>
  <c r="E107" i="2"/>
  <c r="I106" i="2"/>
  <c r="H106" i="2"/>
  <c r="F106" i="2"/>
  <c r="E106" i="2"/>
  <c r="I105" i="2"/>
  <c r="H105" i="2"/>
  <c r="F105" i="2"/>
  <c r="E105" i="2"/>
  <c r="I104" i="2"/>
  <c r="H104" i="2"/>
  <c r="F104" i="2"/>
  <c r="E104" i="2"/>
  <c r="K101" i="2"/>
  <c r="J101" i="2"/>
  <c r="G101" i="2"/>
  <c r="S22" i="18"/>
  <c r="C101" i="2"/>
  <c r="R22" i="18" s="1"/>
  <c r="B101" i="2"/>
  <c r="Q22" i="18" s="1"/>
  <c r="I100" i="2"/>
  <c r="H100" i="2"/>
  <c r="F100" i="2"/>
  <c r="E100" i="2"/>
  <c r="I99" i="2"/>
  <c r="H99" i="2"/>
  <c r="F99" i="2"/>
  <c r="E99" i="2"/>
  <c r="I98" i="2"/>
  <c r="H98" i="2"/>
  <c r="F98" i="2"/>
  <c r="E98" i="2"/>
  <c r="I97" i="2"/>
  <c r="H97" i="2"/>
  <c r="F97" i="2"/>
  <c r="E97" i="2"/>
  <c r="I96" i="2"/>
  <c r="H96" i="2"/>
  <c r="F96" i="2"/>
  <c r="E96" i="2"/>
  <c r="I95" i="2"/>
  <c r="H95" i="2"/>
  <c r="F95" i="2"/>
  <c r="E95" i="2"/>
  <c r="I94" i="2"/>
  <c r="H94" i="2"/>
  <c r="F94" i="2"/>
  <c r="E94" i="2"/>
  <c r="I93" i="2"/>
  <c r="H93" i="2"/>
  <c r="F93" i="2"/>
  <c r="E93" i="2"/>
  <c r="I92" i="2"/>
  <c r="H92" i="2"/>
  <c r="H101" i="2" s="1"/>
  <c r="F92" i="2"/>
  <c r="E92" i="2"/>
  <c r="K89" i="2"/>
  <c r="J89" i="2"/>
  <c r="G89" i="2"/>
  <c r="N22" i="18"/>
  <c r="C89" i="2"/>
  <c r="M22" i="18" s="1"/>
  <c r="B89" i="2"/>
  <c r="L22" i="18" s="1"/>
  <c r="I88" i="2"/>
  <c r="H88" i="2"/>
  <c r="F88" i="2"/>
  <c r="E88" i="2"/>
  <c r="I87" i="2"/>
  <c r="H87" i="2"/>
  <c r="F87" i="2"/>
  <c r="E87" i="2"/>
  <c r="I86" i="2"/>
  <c r="H86" i="2"/>
  <c r="F86" i="2"/>
  <c r="E86" i="2"/>
  <c r="I85" i="2"/>
  <c r="H85" i="2"/>
  <c r="F85" i="2"/>
  <c r="E85" i="2"/>
  <c r="I84" i="2"/>
  <c r="H84" i="2"/>
  <c r="F84" i="2"/>
  <c r="E84" i="2"/>
  <c r="I83" i="2"/>
  <c r="H83" i="2"/>
  <c r="F83" i="2"/>
  <c r="E83" i="2"/>
  <c r="I82" i="2"/>
  <c r="H82" i="2"/>
  <c r="F82" i="2"/>
  <c r="E82" i="2"/>
  <c r="I81" i="2"/>
  <c r="H81" i="2"/>
  <c r="F81" i="2"/>
  <c r="E81" i="2"/>
  <c r="I80" i="2"/>
  <c r="H80" i="2"/>
  <c r="F80" i="2"/>
  <c r="E80" i="2"/>
  <c r="I79" i="2"/>
  <c r="H79" i="2"/>
  <c r="F79" i="2"/>
  <c r="E79" i="2"/>
  <c r="K76" i="2"/>
  <c r="J76" i="2"/>
  <c r="G76" i="2"/>
  <c r="I22" i="18"/>
  <c r="C76" i="2"/>
  <c r="H22" i="18" s="1"/>
  <c r="B76" i="2"/>
  <c r="G22" i="18" s="1"/>
  <c r="I75" i="2"/>
  <c r="H75" i="2"/>
  <c r="F75" i="2"/>
  <c r="E75" i="2"/>
  <c r="I74" i="2"/>
  <c r="H74" i="2"/>
  <c r="F74" i="2"/>
  <c r="E74" i="2"/>
  <c r="I73" i="2"/>
  <c r="H73" i="2"/>
  <c r="F73" i="2"/>
  <c r="E73" i="2"/>
  <c r="I72" i="2"/>
  <c r="H72" i="2"/>
  <c r="F72" i="2"/>
  <c r="E72" i="2"/>
  <c r="I71" i="2"/>
  <c r="H71" i="2"/>
  <c r="F71" i="2"/>
  <c r="E71" i="2"/>
  <c r="I70" i="2"/>
  <c r="H70" i="2"/>
  <c r="F70" i="2"/>
  <c r="E70" i="2"/>
  <c r="K67" i="2"/>
  <c r="J67" i="2"/>
  <c r="G67" i="2"/>
  <c r="D22" i="18"/>
  <c r="C67" i="2"/>
  <c r="C22" i="18" s="1"/>
  <c r="B67" i="2"/>
  <c r="B22" i="18" s="1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K57" i="2"/>
  <c r="J57" i="2"/>
  <c r="G57" i="2"/>
  <c r="S6" i="18"/>
  <c r="C57" i="2"/>
  <c r="R6" i="18" s="1"/>
  <c r="B57" i="2"/>
  <c r="Q6" i="18" s="1"/>
  <c r="F56" i="2"/>
  <c r="E56" i="2"/>
  <c r="F55" i="2"/>
  <c r="E55" i="2"/>
  <c r="F54" i="2"/>
  <c r="E54" i="2"/>
  <c r="F53" i="2"/>
  <c r="E53" i="2"/>
  <c r="F52" i="2"/>
  <c r="E52" i="2"/>
  <c r="F51" i="2"/>
  <c r="E51" i="2"/>
  <c r="H57" i="2"/>
  <c r="F50" i="2"/>
  <c r="E50" i="2"/>
  <c r="K47" i="2"/>
  <c r="J47" i="2"/>
  <c r="G47" i="2"/>
  <c r="N6" i="18"/>
  <c r="C47" i="2"/>
  <c r="M6" i="18" s="1"/>
  <c r="B47" i="2"/>
  <c r="L6" i="18" s="1"/>
  <c r="I46" i="2"/>
  <c r="H46" i="2"/>
  <c r="F46" i="2"/>
  <c r="E46" i="2"/>
  <c r="H45" i="2"/>
  <c r="I45" i="2" s="1"/>
  <c r="F45" i="2"/>
  <c r="E45" i="2"/>
  <c r="H44" i="2"/>
  <c r="I44" i="2" s="1"/>
  <c r="F44" i="2"/>
  <c r="E44" i="2"/>
  <c r="H43" i="2"/>
  <c r="I43" i="2" s="1"/>
  <c r="F43" i="2"/>
  <c r="E43" i="2"/>
  <c r="H42" i="2"/>
  <c r="I42" i="2" s="1"/>
  <c r="F42" i="2"/>
  <c r="E42" i="2"/>
  <c r="H41" i="2"/>
  <c r="I41" i="2" s="1"/>
  <c r="F41" i="2"/>
  <c r="E41" i="2"/>
  <c r="H40" i="2"/>
  <c r="I40" i="2" s="1"/>
  <c r="F40" i="2"/>
  <c r="E40" i="2"/>
  <c r="H39" i="2"/>
  <c r="I39" i="2" s="1"/>
  <c r="F39" i="2"/>
  <c r="E39" i="2"/>
  <c r="H38" i="2"/>
  <c r="I38" i="2" s="1"/>
  <c r="F38" i="2"/>
  <c r="E38" i="2"/>
  <c r="H37" i="2"/>
  <c r="I37" i="2" s="1"/>
  <c r="F37" i="2"/>
  <c r="E37" i="2"/>
  <c r="H36" i="2"/>
  <c r="I36" i="2" s="1"/>
  <c r="F36" i="2"/>
  <c r="E36" i="2"/>
  <c r="H35" i="2"/>
  <c r="F35" i="2"/>
  <c r="E35" i="2"/>
  <c r="K32" i="2"/>
  <c r="J32" i="2"/>
  <c r="G32" i="2"/>
  <c r="I6" i="18"/>
  <c r="C32" i="2"/>
  <c r="H6" i="18" s="1"/>
  <c r="B32" i="2"/>
  <c r="G6" i="18" s="1"/>
  <c r="I31" i="2"/>
  <c r="H31" i="2"/>
  <c r="F31" i="2"/>
  <c r="E31" i="2"/>
  <c r="I30" i="2"/>
  <c r="H30" i="2"/>
  <c r="F30" i="2"/>
  <c r="E30" i="2"/>
  <c r="I29" i="2"/>
  <c r="H29" i="2"/>
  <c r="F29" i="2"/>
  <c r="E29" i="2"/>
  <c r="I28" i="2"/>
  <c r="H28" i="2"/>
  <c r="F28" i="2"/>
  <c r="E28" i="2"/>
  <c r="I27" i="2"/>
  <c r="H27" i="2"/>
  <c r="F27" i="2"/>
  <c r="E27" i="2"/>
  <c r="I26" i="2"/>
  <c r="H26" i="2"/>
  <c r="F26" i="2"/>
  <c r="E26" i="2"/>
  <c r="I25" i="2"/>
  <c r="H25" i="2"/>
  <c r="F25" i="2"/>
  <c r="E25" i="2"/>
  <c r="I24" i="2"/>
  <c r="H24" i="2"/>
  <c r="F24" i="2"/>
  <c r="E24" i="2"/>
  <c r="I23" i="2"/>
  <c r="H23" i="2"/>
  <c r="F23" i="2"/>
  <c r="E23" i="2"/>
  <c r="I22" i="2"/>
  <c r="H22" i="2"/>
  <c r="F22" i="2"/>
  <c r="E22" i="2"/>
  <c r="I21" i="2"/>
  <c r="H21" i="2"/>
  <c r="F21" i="2"/>
  <c r="E21" i="2"/>
  <c r="I20" i="2"/>
  <c r="H20" i="2"/>
  <c r="F20" i="2"/>
  <c r="E20" i="2"/>
  <c r="I19" i="2"/>
  <c r="H19" i="2"/>
  <c r="F19" i="2"/>
  <c r="E19" i="2"/>
  <c r="K16" i="2"/>
  <c r="G16" i="2"/>
  <c r="D6" i="18"/>
  <c r="C16" i="2"/>
  <c r="B16" i="2"/>
  <c r="B6" i="18" s="1"/>
  <c r="H15" i="2"/>
  <c r="F15" i="2"/>
  <c r="E15" i="2"/>
  <c r="H14" i="2"/>
  <c r="F14" i="2"/>
  <c r="E14" i="2"/>
  <c r="H13" i="2"/>
  <c r="F13" i="2"/>
  <c r="E13" i="2"/>
  <c r="H12" i="2"/>
  <c r="F12" i="2"/>
  <c r="E12" i="2"/>
  <c r="H11" i="2"/>
  <c r="F11" i="2"/>
  <c r="E11" i="2"/>
  <c r="H10" i="2"/>
  <c r="F10" i="2"/>
  <c r="E10" i="2"/>
  <c r="H9" i="2"/>
  <c r="F9" i="2"/>
  <c r="E9" i="2"/>
  <c r="F8" i="2"/>
  <c r="E8" i="2"/>
  <c r="K129" i="1"/>
  <c r="J129" i="1"/>
  <c r="G129" i="1"/>
  <c r="I38" i="18"/>
  <c r="C129" i="1"/>
  <c r="H38" i="18" s="1"/>
  <c r="B129" i="1"/>
  <c r="G38" i="18" s="1"/>
  <c r="I128" i="1"/>
  <c r="H128" i="1"/>
  <c r="F128" i="1"/>
  <c r="E128" i="1"/>
  <c r="I127" i="1"/>
  <c r="H127" i="1"/>
  <c r="F127" i="1"/>
  <c r="E127" i="1"/>
  <c r="I126" i="1"/>
  <c r="H126" i="1"/>
  <c r="F126" i="1"/>
  <c r="E126" i="1"/>
  <c r="I125" i="1"/>
  <c r="H125" i="1"/>
  <c r="F125" i="1"/>
  <c r="E125" i="1"/>
  <c r="I124" i="1"/>
  <c r="H124" i="1"/>
  <c r="F124" i="1"/>
  <c r="E124" i="1"/>
  <c r="I123" i="1"/>
  <c r="H123" i="1"/>
  <c r="F123" i="1"/>
  <c r="E123" i="1"/>
  <c r="I122" i="1"/>
  <c r="H122" i="1"/>
  <c r="F122" i="1"/>
  <c r="E122" i="1"/>
  <c r="I121" i="1"/>
  <c r="H121" i="1"/>
  <c r="F121" i="1"/>
  <c r="E121" i="1"/>
  <c r="E129" i="1" s="1"/>
  <c r="K118" i="1"/>
  <c r="J118" i="1"/>
  <c r="G118" i="1"/>
  <c r="D38" i="18"/>
  <c r="C118" i="1"/>
  <c r="C38" i="18" s="1"/>
  <c r="B118" i="1"/>
  <c r="B38" i="18" s="1"/>
  <c r="I117" i="1"/>
  <c r="H117" i="1"/>
  <c r="F117" i="1"/>
  <c r="E117" i="1"/>
  <c r="I116" i="1"/>
  <c r="H116" i="1"/>
  <c r="F116" i="1"/>
  <c r="E116" i="1"/>
  <c r="I115" i="1"/>
  <c r="H115" i="1"/>
  <c r="F115" i="1"/>
  <c r="E115" i="1"/>
  <c r="I114" i="1"/>
  <c r="H114" i="1"/>
  <c r="F114" i="1"/>
  <c r="E114" i="1"/>
  <c r="I113" i="1"/>
  <c r="H113" i="1"/>
  <c r="F113" i="1"/>
  <c r="E113" i="1"/>
  <c r="I112" i="1"/>
  <c r="H112" i="1"/>
  <c r="F112" i="1"/>
  <c r="E112" i="1"/>
  <c r="I111" i="1"/>
  <c r="H111" i="1"/>
  <c r="F111" i="1"/>
  <c r="E111" i="1"/>
  <c r="I110" i="1"/>
  <c r="H110" i="1"/>
  <c r="F110" i="1"/>
  <c r="E110" i="1"/>
  <c r="I109" i="1"/>
  <c r="H109" i="1"/>
  <c r="F109" i="1"/>
  <c r="E109" i="1"/>
  <c r="I108" i="1"/>
  <c r="H108" i="1"/>
  <c r="F108" i="1"/>
  <c r="E108" i="1"/>
  <c r="I107" i="1"/>
  <c r="H107" i="1"/>
  <c r="F107" i="1"/>
  <c r="E107" i="1"/>
  <c r="I106" i="1"/>
  <c r="H106" i="1"/>
  <c r="F106" i="1"/>
  <c r="E106" i="1"/>
  <c r="I105" i="1"/>
  <c r="H105" i="1"/>
  <c r="F105" i="1"/>
  <c r="E105" i="1"/>
  <c r="I104" i="1"/>
  <c r="H104" i="1"/>
  <c r="F104" i="1"/>
  <c r="E104" i="1"/>
  <c r="K101" i="1"/>
  <c r="J101" i="1"/>
  <c r="G101" i="1"/>
  <c r="S21" i="18"/>
  <c r="C101" i="1"/>
  <c r="R21" i="18" s="1"/>
  <c r="B101" i="1"/>
  <c r="Q21" i="18" s="1"/>
  <c r="I100" i="1"/>
  <c r="H100" i="1"/>
  <c r="F100" i="1"/>
  <c r="E100" i="1"/>
  <c r="I99" i="1"/>
  <c r="H99" i="1"/>
  <c r="F99" i="1"/>
  <c r="E99" i="1"/>
  <c r="I98" i="1"/>
  <c r="H98" i="1"/>
  <c r="F98" i="1"/>
  <c r="E98" i="1"/>
  <c r="I97" i="1"/>
  <c r="H97" i="1"/>
  <c r="F97" i="1"/>
  <c r="E97" i="1"/>
  <c r="I96" i="1"/>
  <c r="H96" i="1"/>
  <c r="F96" i="1"/>
  <c r="E96" i="1"/>
  <c r="I95" i="1"/>
  <c r="H95" i="1"/>
  <c r="F95" i="1"/>
  <c r="E95" i="1"/>
  <c r="I94" i="1"/>
  <c r="H94" i="1"/>
  <c r="F94" i="1"/>
  <c r="E94" i="1"/>
  <c r="I93" i="1"/>
  <c r="H93" i="1"/>
  <c r="F93" i="1"/>
  <c r="E93" i="1"/>
  <c r="I92" i="1"/>
  <c r="H92" i="1"/>
  <c r="F92" i="1"/>
  <c r="E92" i="1"/>
  <c r="K89" i="1"/>
  <c r="J89" i="1"/>
  <c r="G89" i="1"/>
  <c r="N21" i="18"/>
  <c r="C89" i="1"/>
  <c r="M21" i="18" s="1"/>
  <c r="B89" i="1"/>
  <c r="L21" i="18" s="1"/>
  <c r="I88" i="1"/>
  <c r="H88" i="1"/>
  <c r="F88" i="1"/>
  <c r="E88" i="1"/>
  <c r="I87" i="1"/>
  <c r="H87" i="1"/>
  <c r="F87" i="1"/>
  <c r="E87" i="1"/>
  <c r="I86" i="1"/>
  <c r="H86" i="1"/>
  <c r="F86" i="1"/>
  <c r="E86" i="1"/>
  <c r="I85" i="1"/>
  <c r="H85" i="1"/>
  <c r="F85" i="1"/>
  <c r="E85" i="1"/>
  <c r="I84" i="1"/>
  <c r="H84" i="1"/>
  <c r="F84" i="1"/>
  <c r="E84" i="1"/>
  <c r="I83" i="1"/>
  <c r="H83" i="1"/>
  <c r="F83" i="1"/>
  <c r="E83" i="1"/>
  <c r="I82" i="1"/>
  <c r="H82" i="1"/>
  <c r="F82" i="1"/>
  <c r="E82" i="1"/>
  <c r="I81" i="1"/>
  <c r="H81" i="1"/>
  <c r="F81" i="1"/>
  <c r="E81" i="1"/>
  <c r="I80" i="1"/>
  <c r="H80" i="1"/>
  <c r="F80" i="1"/>
  <c r="E80" i="1"/>
  <c r="I79" i="1"/>
  <c r="H79" i="1"/>
  <c r="F79" i="1"/>
  <c r="E79" i="1"/>
  <c r="K76" i="1"/>
  <c r="J76" i="1"/>
  <c r="G76" i="1"/>
  <c r="I21" i="18"/>
  <c r="C76" i="1"/>
  <c r="H21" i="18" s="1"/>
  <c r="B76" i="1"/>
  <c r="G21" i="18" s="1"/>
  <c r="I75" i="1"/>
  <c r="H75" i="1"/>
  <c r="F75" i="1"/>
  <c r="E75" i="1"/>
  <c r="I74" i="1"/>
  <c r="H74" i="1"/>
  <c r="F74" i="1"/>
  <c r="E74" i="1"/>
  <c r="I73" i="1"/>
  <c r="H73" i="1"/>
  <c r="F73" i="1"/>
  <c r="E73" i="1"/>
  <c r="I72" i="1"/>
  <c r="H72" i="1"/>
  <c r="F72" i="1"/>
  <c r="E72" i="1"/>
  <c r="I71" i="1"/>
  <c r="H71" i="1"/>
  <c r="F71" i="1"/>
  <c r="E71" i="1"/>
  <c r="I70" i="1"/>
  <c r="H70" i="1"/>
  <c r="F70" i="1"/>
  <c r="E70" i="1"/>
  <c r="K67" i="1"/>
  <c r="J67" i="1"/>
  <c r="G67" i="1"/>
  <c r="D21" i="18"/>
  <c r="C67" i="1"/>
  <c r="C21" i="18" s="1"/>
  <c r="B67" i="1"/>
  <c r="B21" i="18" s="1"/>
  <c r="I66" i="1"/>
  <c r="H66" i="1"/>
  <c r="F66" i="1"/>
  <c r="E66" i="1"/>
  <c r="I65" i="1"/>
  <c r="H65" i="1"/>
  <c r="F65" i="1"/>
  <c r="E65" i="1"/>
  <c r="I64" i="1"/>
  <c r="H64" i="1"/>
  <c r="F64" i="1"/>
  <c r="E64" i="1"/>
  <c r="I63" i="1"/>
  <c r="H63" i="1"/>
  <c r="F63" i="1"/>
  <c r="E63" i="1"/>
  <c r="I62" i="1"/>
  <c r="H62" i="1"/>
  <c r="F62" i="1"/>
  <c r="E62" i="1"/>
  <c r="I61" i="1"/>
  <c r="H61" i="1"/>
  <c r="F61" i="1"/>
  <c r="E61" i="1"/>
  <c r="I60" i="1"/>
  <c r="H60" i="1"/>
  <c r="F60" i="1"/>
  <c r="E60" i="1"/>
  <c r="K57" i="1"/>
  <c r="J57" i="1"/>
  <c r="G57" i="1"/>
  <c r="S5" i="18"/>
  <c r="C57" i="1"/>
  <c r="R5" i="18" s="1"/>
  <c r="B57" i="1"/>
  <c r="Q5" i="18" s="1"/>
  <c r="I56" i="1"/>
  <c r="H56" i="1"/>
  <c r="F56" i="1"/>
  <c r="E56" i="1"/>
  <c r="I55" i="1"/>
  <c r="H55" i="1"/>
  <c r="F55" i="1"/>
  <c r="E55" i="1"/>
  <c r="I54" i="1"/>
  <c r="H54" i="1"/>
  <c r="F54" i="1"/>
  <c r="E54" i="1"/>
  <c r="I53" i="1"/>
  <c r="H53" i="1"/>
  <c r="F53" i="1"/>
  <c r="E53" i="1"/>
  <c r="I52" i="1"/>
  <c r="H52" i="1"/>
  <c r="F52" i="1"/>
  <c r="E52" i="1"/>
  <c r="I51" i="1"/>
  <c r="H51" i="1"/>
  <c r="F51" i="1"/>
  <c r="E51" i="1"/>
  <c r="I50" i="1"/>
  <c r="H50" i="1"/>
  <c r="F50" i="1"/>
  <c r="E50" i="1"/>
  <c r="K47" i="1"/>
  <c r="J47" i="1"/>
  <c r="G47" i="1"/>
  <c r="C47" i="1"/>
  <c r="B47" i="1"/>
  <c r="H46" i="1"/>
  <c r="F46" i="1"/>
  <c r="E46" i="1"/>
  <c r="I45" i="1"/>
  <c r="H45" i="1"/>
  <c r="F45" i="1"/>
  <c r="E45" i="1"/>
  <c r="I44" i="1"/>
  <c r="H44" i="1"/>
  <c r="F44" i="1"/>
  <c r="E44" i="1"/>
  <c r="I43" i="1"/>
  <c r="H43" i="1"/>
  <c r="F43" i="1"/>
  <c r="E43" i="1"/>
  <c r="I42" i="1"/>
  <c r="H42" i="1"/>
  <c r="F42" i="1"/>
  <c r="E42" i="1"/>
  <c r="I41" i="1"/>
  <c r="H41" i="1"/>
  <c r="F41" i="1"/>
  <c r="E41" i="1"/>
  <c r="I40" i="1"/>
  <c r="H40" i="1"/>
  <c r="F40" i="1"/>
  <c r="E40" i="1"/>
  <c r="I39" i="1"/>
  <c r="H39" i="1"/>
  <c r="F39" i="1"/>
  <c r="E39" i="1"/>
  <c r="I38" i="1"/>
  <c r="H38" i="1"/>
  <c r="F38" i="1"/>
  <c r="E38" i="1"/>
  <c r="I37" i="1"/>
  <c r="H37" i="1"/>
  <c r="F37" i="1"/>
  <c r="E37" i="1"/>
  <c r="I36" i="1"/>
  <c r="H36" i="1"/>
  <c r="F36" i="1"/>
  <c r="E36" i="1"/>
  <c r="I35" i="1"/>
  <c r="H35" i="1"/>
  <c r="F35" i="1"/>
  <c r="E35" i="1"/>
  <c r="J32" i="1"/>
  <c r="I5" i="18"/>
  <c r="C32" i="1"/>
  <c r="H5" i="18" s="1"/>
  <c r="B32" i="1"/>
  <c r="G5" i="18" s="1"/>
  <c r="I31" i="1"/>
  <c r="H31" i="1"/>
  <c r="F31" i="1"/>
  <c r="E31" i="1"/>
  <c r="I30" i="1"/>
  <c r="H30" i="1"/>
  <c r="F30" i="1"/>
  <c r="E30" i="1"/>
  <c r="I29" i="1"/>
  <c r="H29" i="1"/>
  <c r="F29" i="1"/>
  <c r="E29" i="1"/>
  <c r="I28" i="1"/>
  <c r="H28" i="1"/>
  <c r="F28" i="1"/>
  <c r="E28" i="1"/>
  <c r="I27" i="1"/>
  <c r="H27" i="1"/>
  <c r="F27" i="1"/>
  <c r="E27" i="1"/>
  <c r="I26" i="1"/>
  <c r="H26" i="1"/>
  <c r="F26" i="1"/>
  <c r="E26" i="1"/>
  <c r="I25" i="1"/>
  <c r="H25" i="1"/>
  <c r="F25" i="1"/>
  <c r="E25" i="1"/>
  <c r="I24" i="1"/>
  <c r="H24" i="1"/>
  <c r="F24" i="1"/>
  <c r="E24" i="1"/>
  <c r="I23" i="1"/>
  <c r="H23" i="1"/>
  <c r="F23" i="1"/>
  <c r="E23" i="1"/>
  <c r="I22" i="1"/>
  <c r="H22" i="1"/>
  <c r="F22" i="1"/>
  <c r="E22" i="1"/>
  <c r="I21" i="1"/>
  <c r="H21" i="1"/>
  <c r="F21" i="1"/>
  <c r="E21" i="1"/>
  <c r="I20" i="1"/>
  <c r="H20" i="1"/>
  <c r="F20" i="1"/>
  <c r="E20" i="1"/>
  <c r="I19" i="1"/>
  <c r="H19" i="1"/>
  <c r="F19" i="1"/>
  <c r="E19" i="1"/>
  <c r="K16" i="1"/>
  <c r="J16" i="1"/>
  <c r="I16" i="1"/>
  <c r="G16" i="1"/>
  <c r="D5" i="18"/>
  <c r="C16" i="1"/>
  <c r="C5" i="18" s="1"/>
  <c r="B16" i="1"/>
  <c r="B5" i="18" s="1"/>
  <c r="H15" i="1"/>
  <c r="F15" i="1"/>
  <c r="E15" i="1"/>
  <c r="H14" i="1"/>
  <c r="F14" i="1"/>
  <c r="E14" i="1"/>
  <c r="H13" i="1"/>
  <c r="F13" i="1"/>
  <c r="E13" i="1"/>
  <c r="H12" i="1"/>
  <c r="F12" i="1"/>
  <c r="E12" i="1"/>
  <c r="H11" i="1"/>
  <c r="F11" i="1"/>
  <c r="E11" i="1"/>
  <c r="H10" i="1"/>
  <c r="F10" i="1"/>
  <c r="E10" i="1"/>
  <c r="H9" i="1"/>
  <c r="F9" i="1"/>
  <c r="E9" i="1"/>
  <c r="H8" i="1"/>
  <c r="F8" i="1"/>
  <c r="E8" i="1"/>
  <c r="E16" i="1" s="1"/>
  <c r="Q11" i="18" l="1"/>
  <c r="E57" i="7"/>
  <c r="I28" i="18"/>
  <c r="C6" i="18"/>
  <c r="C17" i="18" s="1"/>
  <c r="M38" i="18" s="1"/>
  <c r="I16" i="2"/>
  <c r="F16" i="5"/>
  <c r="E131" i="5"/>
  <c r="K131" i="6"/>
  <c r="S28" i="18"/>
  <c r="B11" i="18"/>
  <c r="E16" i="7"/>
  <c r="F16" i="3"/>
  <c r="L7" i="18"/>
  <c r="E47" i="3"/>
  <c r="H40" i="18"/>
  <c r="C131" i="3"/>
  <c r="C11" i="20" s="1"/>
  <c r="F11" i="20" s="1"/>
  <c r="G11" i="18"/>
  <c r="E32" i="7"/>
  <c r="B44" i="18"/>
  <c r="G50" i="18" s="1"/>
  <c r="L47" i="18" s="1"/>
  <c r="E118" i="7"/>
  <c r="S12" i="18"/>
  <c r="E118" i="8"/>
  <c r="I45" i="18"/>
  <c r="D131" i="8"/>
  <c r="D16" i="20" s="1"/>
  <c r="N28" i="18"/>
  <c r="D45" i="18"/>
  <c r="I50" i="18" s="1"/>
  <c r="N47" i="18" s="1"/>
  <c r="I35" i="2"/>
  <c r="M36" i="2" s="1"/>
  <c r="M35" i="2"/>
  <c r="B27" i="18"/>
  <c r="E67" i="7"/>
  <c r="D12" i="18"/>
  <c r="D17" i="18" s="1"/>
  <c r="N38" i="18" s="1"/>
  <c r="G44" i="18"/>
  <c r="E129" i="7"/>
  <c r="F67" i="8"/>
  <c r="I57" i="2"/>
  <c r="G16" i="4"/>
  <c r="F76" i="6"/>
  <c r="F32" i="8"/>
  <c r="H47" i="8"/>
  <c r="N12" i="18"/>
  <c r="G27" i="18"/>
  <c r="E76" i="7"/>
  <c r="Q27" i="18"/>
  <c r="E101" i="7"/>
  <c r="D28" i="18"/>
  <c r="B131" i="1"/>
  <c r="B9" i="20" s="1"/>
  <c r="L11" i="18"/>
  <c r="E47" i="7"/>
  <c r="L27" i="18"/>
  <c r="E89" i="7"/>
  <c r="I12" i="18"/>
  <c r="I17" i="18" s="1"/>
  <c r="N39" i="18" s="1"/>
  <c r="F101" i="8"/>
  <c r="H129" i="9"/>
  <c r="F129" i="9"/>
  <c r="I129" i="9"/>
  <c r="I46" i="18"/>
  <c r="I47" i="18"/>
  <c r="H46" i="18"/>
  <c r="H47" i="18"/>
  <c r="G47" i="18"/>
  <c r="G46" i="18"/>
  <c r="F118" i="9"/>
  <c r="H118" i="9"/>
  <c r="I118" i="9"/>
  <c r="E118" i="9"/>
  <c r="F101" i="9"/>
  <c r="H101" i="9"/>
  <c r="I101" i="9"/>
  <c r="E101" i="9"/>
  <c r="F89" i="9"/>
  <c r="I89" i="9"/>
  <c r="H89" i="9"/>
  <c r="I76" i="9"/>
  <c r="H76" i="9"/>
  <c r="E67" i="9"/>
  <c r="F67" i="9"/>
  <c r="H67" i="9"/>
  <c r="I67" i="9"/>
  <c r="C131" i="9"/>
  <c r="C17" i="20" s="1"/>
  <c r="H57" i="9"/>
  <c r="I57" i="9"/>
  <c r="E57" i="9"/>
  <c r="F47" i="9"/>
  <c r="H47" i="9"/>
  <c r="I47" i="9"/>
  <c r="E47" i="9"/>
  <c r="F32" i="9"/>
  <c r="I32" i="9"/>
  <c r="H32" i="9"/>
  <c r="E32" i="9"/>
  <c r="K131" i="9"/>
  <c r="J131" i="9"/>
  <c r="D131" i="9"/>
  <c r="F16" i="9"/>
  <c r="H16" i="9"/>
  <c r="E16" i="9"/>
  <c r="F129" i="8"/>
  <c r="H129" i="8"/>
  <c r="I129" i="8"/>
  <c r="E129" i="8"/>
  <c r="E131" i="8" s="1"/>
  <c r="I118" i="8"/>
  <c r="I101" i="8"/>
  <c r="H101" i="8"/>
  <c r="I89" i="8"/>
  <c r="G131" i="8"/>
  <c r="H89" i="8"/>
  <c r="F89" i="8"/>
  <c r="H76" i="8"/>
  <c r="J131" i="8"/>
  <c r="H67" i="8"/>
  <c r="I67" i="8"/>
  <c r="I57" i="8"/>
  <c r="H57" i="8"/>
  <c r="E57" i="8"/>
  <c r="F47" i="8"/>
  <c r="E47" i="8"/>
  <c r="I47" i="8"/>
  <c r="H32" i="8"/>
  <c r="C131" i="8"/>
  <c r="C16" i="20" s="1"/>
  <c r="I32" i="8"/>
  <c r="K131" i="8"/>
  <c r="E16" i="8"/>
  <c r="F16" i="8"/>
  <c r="H16" i="8"/>
  <c r="F129" i="7"/>
  <c r="H129" i="7"/>
  <c r="I129" i="7"/>
  <c r="F118" i="7"/>
  <c r="H118" i="7"/>
  <c r="I118" i="7"/>
  <c r="I101" i="7"/>
  <c r="H101" i="7"/>
  <c r="F89" i="7"/>
  <c r="H89" i="7"/>
  <c r="I89" i="7"/>
  <c r="H76" i="7"/>
  <c r="F76" i="7"/>
  <c r="I76" i="7"/>
  <c r="J131" i="7"/>
  <c r="F67" i="7"/>
  <c r="H67" i="7"/>
  <c r="I67" i="7"/>
  <c r="F57" i="7"/>
  <c r="I57" i="7"/>
  <c r="H57" i="7"/>
  <c r="F47" i="7"/>
  <c r="I47" i="7"/>
  <c r="H47" i="7"/>
  <c r="G131" i="7"/>
  <c r="H32" i="7"/>
  <c r="I32" i="7"/>
  <c r="K131" i="7"/>
  <c r="F16" i="7"/>
  <c r="H16" i="7"/>
  <c r="C131" i="7"/>
  <c r="C15" i="20" s="1"/>
  <c r="F15" i="20" s="1"/>
  <c r="B133" i="7"/>
  <c r="N26" i="18"/>
  <c r="N33" i="18" s="1"/>
  <c r="N44" i="18" s="1"/>
  <c r="F57" i="6"/>
  <c r="F129" i="6"/>
  <c r="I129" i="6"/>
  <c r="H129" i="6"/>
  <c r="E129" i="6"/>
  <c r="E131" i="6" s="1"/>
  <c r="F118" i="6"/>
  <c r="H118" i="6"/>
  <c r="I118" i="6"/>
  <c r="E118" i="6"/>
  <c r="F101" i="6"/>
  <c r="H101" i="6"/>
  <c r="I101" i="6"/>
  <c r="E101" i="6"/>
  <c r="F89" i="6"/>
  <c r="H89" i="6"/>
  <c r="I89" i="6"/>
  <c r="E89" i="6"/>
  <c r="I76" i="6"/>
  <c r="H76" i="6"/>
  <c r="E76" i="6"/>
  <c r="F67" i="6"/>
  <c r="H67" i="6"/>
  <c r="I67" i="6"/>
  <c r="E67" i="6"/>
  <c r="H57" i="6"/>
  <c r="I57" i="6"/>
  <c r="E57" i="6"/>
  <c r="F47" i="6"/>
  <c r="H47" i="6"/>
  <c r="I47" i="6"/>
  <c r="E47" i="6"/>
  <c r="F32" i="6"/>
  <c r="H32" i="6"/>
  <c r="I32" i="6"/>
  <c r="E32" i="6"/>
  <c r="J131" i="6"/>
  <c r="G131" i="6"/>
  <c r="F16" i="6"/>
  <c r="H16" i="6"/>
  <c r="C131" i="6"/>
  <c r="C14" i="20" s="1"/>
  <c r="F14" i="20" s="1"/>
  <c r="E16" i="6"/>
  <c r="B133" i="6"/>
  <c r="F129" i="5"/>
  <c r="H129" i="5"/>
  <c r="E129" i="5"/>
  <c r="I129" i="5"/>
  <c r="F118" i="5"/>
  <c r="E118" i="5"/>
  <c r="H118" i="5"/>
  <c r="I118" i="5"/>
  <c r="F101" i="5"/>
  <c r="S33" i="18"/>
  <c r="N45" i="18" s="1"/>
  <c r="H101" i="5"/>
  <c r="I101" i="5"/>
  <c r="R33" i="18"/>
  <c r="M45" i="18" s="1"/>
  <c r="E101" i="5"/>
  <c r="F89" i="5"/>
  <c r="I89" i="5"/>
  <c r="H89" i="5"/>
  <c r="I76" i="5"/>
  <c r="E76" i="5"/>
  <c r="F76" i="5"/>
  <c r="H76" i="5"/>
  <c r="D33" i="18"/>
  <c r="N42" i="18" s="1"/>
  <c r="F67" i="5"/>
  <c r="I67" i="5"/>
  <c r="H67" i="5"/>
  <c r="E67" i="5"/>
  <c r="H57" i="5"/>
  <c r="F57" i="5"/>
  <c r="S17" i="18"/>
  <c r="N41" i="18" s="1"/>
  <c r="I57" i="5"/>
  <c r="E57" i="5"/>
  <c r="F47" i="5"/>
  <c r="E47" i="5"/>
  <c r="H47" i="5"/>
  <c r="I47" i="5"/>
  <c r="F32" i="5"/>
  <c r="H32" i="5"/>
  <c r="E32" i="5"/>
  <c r="K131" i="5"/>
  <c r="G131" i="5"/>
  <c r="H16" i="5"/>
  <c r="C131" i="5"/>
  <c r="C13" i="20" s="1"/>
  <c r="F13" i="20" s="1"/>
  <c r="E16" i="5"/>
  <c r="G129" i="4"/>
  <c r="I129" i="4"/>
  <c r="F129" i="4"/>
  <c r="J129" i="4"/>
  <c r="G118" i="4"/>
  <c r="I118" i="4"/>
  <c r="J118" i="4"/>
  <c r="F101" i="4"/>
  <c r="G101" i="4"/>
  <c r="I101" i="4"/>
  <c r="J101" i="4"/>
  <c r="G89" i="4"/>
  <c r="I89" i="4"/>
  <c r="J89" i="4"/>
  <c r="F89" i="4"/>
  <c r="G76" i="4"/>
  <c r="I76" i="4"/>
  <c r="J76" i="4"/>
  <c r="F76" i="4"/>
  <c r="G67" i="4"/>
  <c r="I67" i="4"/>
  <c r="J67" i="4"/>
  <c r="F67" i="4"/>
  <c r="G57" i="4"/>
  <c r="I57" i="4"/>
  <c r="J57" i="4"/>
  <c r="F57" i="4"/>
  <c r="Q17" i="18"/>
  <c r="L41" i="18" s="1"/>
  <c r="G47" i="4"/>
  <c r="I47" i="4"/>
  <c r="J47" i="4"/>
  <c r="L8" i="18"/>
  <c r="B47" i="15"/>
  <c r="K131" i="4"/>
  <c r="L131" i="4"/>
  <c r="M8" i="18"/>
  <c r="C47" i="15"/>
  <c r="D47" i="15"/>
  <c r="N8" i="18"/>
  <c r="H131" i="4"/>
  <c r="G32" i="4"/>
  <c r="I32" i="4"/>
  <c r="J32" i="4"/>
  <c r="I16" i="4"/>
  <c r="C131" i="4"/>
  <c r="B17" i="18"/>
  <c r="L38" i="18" s="1"/>
  <c r="F16" i="4"/>
  <c r="B133" i="4"/>
  <c r="F129" i="3"/>
  <c r="I129" i="3"/>
  <c r="H129" i="3"/>
  <c r="E129" i="3"/>
  <c r="F118" i="3"/>
  <c r="H118" i="3"/>
  <c r="I118" i="3"/>
  <c r="E118" i="3"/>
  <c r="F101" i="3"/>
  <c r="H101" i="3"/>
  <c r="I101" i="3"/>
  <c r="E101" i="3"/>
  <c r="F89" i="3"/>
  <c r="H89" i="3"/>
  <c r="I89" i="3"/>
  <c r="E89" i="3"/>
  <c r="L33" i="18"/>
  <c r="L44" i="18" s="1"/>
  <c r="F76" i="3"/>
  <c r="I33" i="18"/>
  <c r="N43" i="18" s="1"/>
  <c r="I76" i="3"/>
  <c r="H76" i="3"/>
  <c r="E76" i="3"/>
  <c r="F67" i="3"/>
  <c r="H67" i="3"/>
  <c r="I67" i="3"/>
  <c r="E67" i="3"/>
  <c r="H57" i="3"/>
  <c r="I57" i="3"/>
  <c r="F47" i="3"/>
  <c r="H47" i="3"/>
  <c r="I47" i="3"/>
  <c r="F32" i="3"/>
  <c r="H32" i="3"/>
  <c r="I32" i="3"/>
  <c r="E32" i="3"/>
  <c r="G17" i="18"/>
  <c r="L39" i="18" s="1"/>
  <c r="K131" i="3"/>
  <c r="J131" i="3"/>
  <c r="G131" i="3"/>
  <c r="H16" i="3"/>
  <c r="E16" i="3"/>
  <c r="F129" i="2"/>
  <c r="H129" i="2"/>
  <c r="I129" i="2"/>
  <c r="E129" i="2"/>
  <c r="F118" i="2"/>
  <c r="D50" i="18"/>
  <c r="N46" i="18" s="1"/>
  <c r="C50" i="18"/>
  <c r="M46" i="18" s="1"/>
  <c r="I118" i="2"/>
  <c r="H118" i="2"/>
  <c r="E118" i="2"/>
  <c r="F101" i="2"/>
  <c r="I101" i="2"/>
  <c r="Q33" i="18"/>
  <c r="L45" i="18" s="1"/>
  <c r="E101" i="2"/>
  <c r="F89" i="2"/>
  <c r="M33" i="18"/>
  <c r="M44" i="18" s="1"/>
  <c r="I89" i="2"/>
  <c r="H89" i="2"/>
  <c r="E89" i="2"/>
  <c r="H76" i="2"/>
  <c r="F76" i="2"/>
  <c r="I76" i="2"/>
  <c r="H33" i="18"/>
  <c r="M43" i="18" s="1"/>
  <c r="E76" i="2"/>
  <c r="G33" i="18"/>
  <c r="L43" i="18" s="1"/>
  <c r="E67" i="2"/>
  <c r="F67" i="2"/>
  <c r="H67" i="2"/>
  <c r="C33" i="18"/>
  <c r="M42" i="18" s="1"/>
  <c r="I67" i="2"/>
  <c r="B33" i="18"/>
  <c r="L42" i="18" s="1"/>
  <c r="F57" i="2"/>
  <c r="R17" i="18"/>
  <c r="M41" i="18" s="1"/>
  <c r="E57" i="2"/>
  <c r="F47" i="2"/>
  <c r="I47" i="2"/>
  <c r="H47" i="2"/>
  <c r="E47" i="2"/>
  <c r="F32" i="2"/>
  <c r="H17" i="18"/>
  <c r="M39" i="18" s="1"/>
  <c r="I32" i="2"/>
  <c r="H32" i="2"/>
  <c r="E32" i="2"/>
  <c r="B131" i="2"/>
  <c r="B10" i="20" s="1"/>
  <c r="E10" i="20" s="1"/>
  <c r="B133" i="2"/>
  <c r="K131" i="2"/>
  <c r="J131" i="2"/>
  <c r="G131" i="2"/>
  <c r="F16" i="2"/>
  <c r="C131" i="2"/>
  <c r="C10" i="20" s="1"/>
  <c r="F10" i="20" s="1"/>
  <c r="H16" i="2"/>
  <c r="E16" i="2"/>
  <c r="H50" i="18"/>
  <c r="M47" i="18" s="1"/>
  <c r="E118" i="1"/>
  <c r="E101" i="1"/>
  <c r="E89" i="1"/>
  <c r="E76" i="1"/>
  <c r="E67" i="1"/>
  <c r="E57" i="1"/>
  <c r="D144" i="13"/>
  <c r="N5" i="18"/>
  <c r="M5" i="18"/>
  <c r="C144" i="13"/>
  <c r="E47" i="1"/>
  <c r="L5" i="18"/>
  <c r="E32" i="1"/>
  <c r="C132" i="16"/>
  <c r="D132" i="16"/>
  <c r="B132" i="16"/>
  <c r="C131" i="14"/>
  <c r="D131" i="14"/>
  <c r="B131" i="14"/>
  <c r="B131" i="9"/>
  <c r="B17" i="20" s="1"/>
  <c r="B131" i="8"/>
  <c r="B16" i="20" s="1"/>
  <c r="B131" i="7"/>
  <c r="B131" i="6"/>
  <c r="B14" i="20" s="1"/>
  <c r="E14" i="20" s="1"/>
  <c r="B131" i="5"/>
  <c r="B13" i="20" s="1"/>
  <c r="E13" i="20" s="1"/>
  <c r="B131" i="4"/>
  <c r="B12" i="20" s="1"/>
  <c r="E12" i="20" s="1"/>
  <c r="B131" i="3"/>
  <c r="B11" i="20" s="1"/>
  <c r="E11" i="20" s="1"/>
  <c r="I47" i="1"/>
  <c r="F57" i="1"/>
  <c r="F47" i="1"/>
  <c r="F89" i="1"/>
  <c r="I101" i="1"/>
  <c r="F118" i="1"/>
  <c r="H16" i="1"/>
  <c r="H47" i="1"/>
  <c r="H67" i="1"/>
  <c r="F101" i="1"/>
  <c r="I118" i="1"/>
  <c r="H101" i="1"/>
  <c r="F16" i="1"/>
  <c r="F32" i="1"/>
  <c r="I76" i="1"/>
  <c r="K131" i="1"/>
  <c r="H32" i="1"/>
  <c r="H57" i="1"/>
  <c r="H89" i="1"/>
  <c r="H118" i="1"/>
  <c r="G131" i="1"/>
  <c r="I129" i="1"/>
  <c r="I32" i="1"/>
  <c r="F76" i="1"/>
  <c r="J131" i="1"/>
  <c r="F129" i="1"/>
  <c r="C131" i="1"/>
  <c r="C9" i="20" s="1"/>
  <c r="F67" i="1"/>
  <c r="H76" i="1"/>
  <c r="H129" i="1"/>
  <c r="I57" i="1"/>
  <c r="I89" i="1"/>
  <c r="I67" i="1"/>
  <c r="C12" i="20" l="1"/>
  <c r="F12" i="20" s="1"/>
  <c r="C134" i="4"/>
  <c r="C131" i="15"/>
  <c r="I9" i="15"/>
  <c r="B50" i="18"/>
  <c r="L46" i="18" s="1"/>
  <c r="B15" i="20"/>
  <c r="E15" i="20" s="1"/>
  <c r="E131" i="7"/>
  <c r="D17" i="20"/>
  <c r="F17" i="20" s="1"/>
  <c r="E131" i="9"/>
  <c r="B131" i="15"/>
  <c r="H9" i="15"/>
  <c r="F16" i="20"/>
  <c r="E16" i="20"/>
  <c r="D131" i="15"/>
  <c r="J9" i="15"/>
  <c r="D133" i="9"/>
  <c r="D9" i="20"/>
  <c r="E131" i="1"/>
  <c r="C21" i="20"/>
  <c r="F131" i="9"/>
  <c r="I131" i="9"/>
  <c r="H131" i="9"/>
  <c r="B21" i="20"/>
  <c r="F131" i="8"/>
  <c r="I131" i="8"/>
  <c r="H131" i="8"/>
  <c r="F131" i="7"/>
  <c r="I131" i="7"/>
  <c r="H131" i="7"/>
  <c r="I131" i="6"/>
  <c r="H131" i="6"/>
  <c r="F131" i="6"/>
  <c r="F131" i="5"/>
  <c r="H131" i="5"/>
  <c r="G131" i="4"/>
  <c r="J131" i="4"/>
  <c r="L17" i="18"/>
  <c r="L40" i="18" s="1"/>
  <c r="N17" i="18"/>
  <c r="N40" i="18" s="1"/>
  <c r="M17" i="18"/>
  <c r="M40" i="18" s="1"/>
  <c r="F131" i="4"/>
  <c r="I131" i="4"/>
  <c r="F131" i="3"/>
  <c r="I131" i="3"/>
  <c r="H131" i="3"/>
  <c r="E131" i="3"/>
  <c r="I131" i="2"/>
  <c r="F131" i="2"/>
  <c r="H131" i="2"/>
  <c r="E131" i="2"/>
  <c r="F131" i="1"/>
  <c r="H131" i="1"/>
  <c r="I131" i="1"/>
  <c r="E17" i="20" l="1"/>
  <c r="D21" i="20"/>
  <c r="F9" i="20"/>
  <c r="E9" i="20"/>
  <c r="E21" i="20" s="1"/>
  <c r="F21" i="20"/>
  <c r="I23" i="5"/>
  <c r="I21" i="5"/>
  <c r="I24" i="5"/>
  <c r="I22" i="5"/>
  <c r="I25" i="5"/>
  <c r="I26" i="5"/>
  <c r="I20" i="5"/>
  <c r="J32" i="5"/>
  <c r="J131" i="5" s="1"/>
  <c r="I19" i="5"/>
  <c r="I32" i="5" l="1"/>
  <c r="I131" i="5" s="1"/>
</calcChain>
</file>

<file path=xl/sharedStrings.xml><?xml version="1.0" encoding="utf-8"?>
<sst xmlns="http://schemas.openxmlformats.org/spreadsheetml/2006/main" count="2353" uniqueCount="191">
  <si>
    <t>Departamento de la Familia</t>
  </si>
  <si>
    <t>Administración de Desarrollo Socioeconomico</t>
  </si>
  <si>
    <t>REGULAR</t>
  </si>
  <si>
    <t>Familias</t>
  </si>
  <si>
    <t>Participantes</t>
  </si>
  <si>
    <t>Beneficios Pagados</t>
  </si>
  <si>
    <t>Beneficio Promedio por Familia</t>
  </si>
  <si>
    <t>Total Beneficio</t>
  </si>
  <si>
    <t>Masculino</t>
  </si>
  <si>
    <t>Femenino</t>
  </si>
  <si>
    <t>Total</t>
  </si>
  <si>
    <t>Aguadilla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</si>
  <si>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</si>
  <si>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</si>
  <si>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</si>
  <si>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</si>
  <si>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</si>
  <si>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</si>
  <si>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</si>
  <si>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</si>
  <si>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</si>
  <si>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</si>
  <si>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</si>
  <si>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</si>
  <si>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</si>
  <si>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</si>
  <si>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</si>
  <si>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</si>
  <si>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</si>
  <si>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</si>
  <si>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</si>
  <si>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</si>
  <si>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</si>
  <si>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</si>
  <si>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</si>
  <si>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</si>
  <si>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</si>
  <si>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</si>
  <si>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</si>
  <si>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</si>
  <si>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</si>
  <si>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</si>
  <si>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</si>
  <si>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</si>
  <si>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</si>
  <si>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</si>
  <si>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</si>
  <si>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>Vega Baja II</t>
  </si>
  <si>
    <t xml:space="preserve">Total </t>
  </si>
  <si>
    <t>Caguas</t>
  </si>
  <si>
    <t>Aguas Buenas</t>
  </si>
  <si>
    <t>Barranquitas</t>
  </si>
  <si>
    <t xml:space="preserve">Caguas 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</si>
  <si>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</si>
  <si>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</si>
  <si>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</si>
  <si>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</si>
  <si>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</si>
  <si>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</si>
  <si>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</si>
  <si>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</si>
  <si>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</si>
  <si>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</si>
  <si>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</si>
  <si>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Trujillo Alto 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</si>
  <si>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</si>
  <si>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</si>
  <si>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</si>
  <si>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</si>
  <si>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</si>
  <si>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</si>
  <si>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</si>
  <si>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</si>
  <si>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Culebra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</si>
  <si>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</si>
  <si>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</si>
  <si>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</si>
  <si>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</si>
  <si>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</si>
  <si>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</si>
  <si>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</si>
  <si>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</si>
  <si>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</si>
  <si>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</si>
  <si>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</si>
  <si>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</si>
  <si>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</si>
  <si>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</si>
  <si>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</si>
  <si>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</si>
  <si>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</si>
  <si>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</si>
  <si>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</si>
  <si>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</si>
  <si>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</si>
  <si>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</si>
  <si>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</si>
  <si>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</si>
  <si>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</si>
  <si>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</si>
  <si>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</si>
  <si>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</si>
  <si>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</si>
  <si>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</si>
  <si>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</si>
  <si>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</si>
  <si>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</si>
  <si>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</si>
  <si>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</si>
  <si>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</si>
  <si>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Río Piedras I</t>
  </si>
  <si>
    <t>Río Piedras II</t>
  </si>
  <si>
    <t>Río Piedras III</t>
  </si>
  <si>
    <t>Río Piedras IV</t>
  </si>
  <si>
    <t>San Juan I</t>
  </si>
  <si>
    <t>Total PR</t>
  </si>
  <si>
    <t>Niños</t>
  </si>
  <si>
    <t>Adultos</t>
  </si>
  <si>
    <t>Otro</t>
  </si>
  <si>
    <t>JUNIO 2016</t>
  </si>
  <si>
    <t>MAYO 2016</t>
  </si>
  <si>
    <t>ABRIL 2016</t>
  </si>
  <si>
    <t>MARZO 2016</t>
  </si>
  <si>
    <t>FEBRERO 2016</t>
  </si>
  <si>
    <t>ENERO 2016</t>
  </si>
  <si>
    <t>DICIEMBRE 2015</t>
  </si>
  <si>
    <t>NOVIEMBRE 2015</t>
  </si>
  <si>
    <t>PAN</t>
  </si>
  <si>
    <t>Oficina de Planes y Programas</t>
  </si>
  <si>
    <t>Informe Anual de Beneficios del Programa Asistencia Nutricional</t>
  </si>
  <si>
    <t>Bayamón I</t>
  </si>
  <si>
    <t>Caguas I, II, III</t>
  </si>
  <si>
    <t>Bayamon</t>
  </si>
  <si>
    <t>Mes</t>
  </si>
  <si>
    <t>Familia</t>
  </si>
  <si>
    <t>Participante</t>
  </si>
  <si>
    <t>Beneficio</t>
  </si>
  <si>
    <t>Promedio</t>
  </si>
  <si>
    <t>Promedio 2014-2015</t>
  </si>
  <si>
    <t>Región</t>
  </si>
  <si>
    <t>Mayaguez</t>
  </si>
  <si>
    <t>Octubre 15</t>
  </si>
  <si>
    <t>Noviembre 15</t>
  </si>
  <si>
    <t>Diciembre 15</t>
  </si>
  <si>
    <t>Enero 16</t>
  </si>
  <si>
    <t>Febrero 16</t>
  </si>
  <si>
    <t>Marzo 16</t>
  </si>
  <si>
    <t>Abril 16</t>
  </si>
  <si>
    <t>Mayo 16</t>
  </si>
  <si>
    <t>Junio 16</t>
  </si>
  <si>
    <t>Julio 16</t>
  </si>
  <si>
    <t>Agosto 16</t>
  </si>
  <si>
    <t>Septiembre 16</t>
  </si>
  <si>
    <t>OCTUBRE 2015</t>
  </si>
  <si>
    <t>Reclamación</t>
  </si>
  <si>
    <t>Trimestre Octubre - Diciembre 2015</t>
  </si>
  <si>
    <t>Trimestre Enero - Marzo 2016</t>
  </si>
  <si>
    <t>Trimestre Abril - Junio 2016</t>
  </si>
  <si>
    <t>Programa Asistencia Nutricional</t>
  </si>
  <si>
    <t>Informe Mensual de Participación y Beneficios Otorgados</t>
  </si>
  <si>
    <t>Pago Promedio</t>
  </si>
  <si>
    <t>Personas</t>
  </si>
  <si>
    <t>Beneficio Mensual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</si>
  <si>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</si>
  <si>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</si>
  <si>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</si>
  <si>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</si>
  <si>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</si>
  <si>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</si>
  <si>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</si>
  <si>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</si>
  <si>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</si>
  <si>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</si>
  <si>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</si>
  <si>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</si>
  <si>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Año Fiscal Federal 2015-2016</t>
  </si>
  <si>
    <t>Trimestre Abril- Junio 2016</t>
  </si>
  <si>
    <t>Municipio</t>
  </si>
  <si>
    <t xml:space="preserve">San Sebastian </t>
  </si>
  <si>
    <t xml:space="preserve">Loíza </t>
  </si>
  <si>
    <t xml:space="preserve">Río Grande </t>
  </si>
  <si>
    <t xml:space="preserve">Trujillo Alto </t>
  </si>
  <si>
    <t xml:space="preserve">Juncos </t>
  </si>
  <si>
    <t xml:space="preserve">Mayagüez </t>
  </si>
  <si>
    <t xml:space="preserve">Beneficios </t>
  </si>
  <si>
    <t>JULIO 2016</t>
  </si>
  <si>
    <t>AGOSTO 2016</t>
  </si>
  <si>
    <t>Informe Mensual de Familias, Participantes y Beneficios del PAN</t>
  </si>
  <si>
    <t>Septiembre 2016</t>
  </si>
  <si>
    <t>Aguadilla II</t>
  </si>
  <si>
    <t>InformePromedio Annual de Familias, Participantes y Beneficios del 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</si>
</sst>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  <numFmt numFmtId="167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name val="Arial"/>
      <family val="2"/>
    </font>
    <font>
      <b/>
      <sz val="12"/>
      <color indexed="4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name val="Calibri"/>
      <family val="2"/>
    </font>
    <font>
      <b/>
      <i/>
      <sz val="12"/>
      <name val="Calibri"/>
      <family val="2"/>
    </font>
    <font>
      <sz val="11"/>
      <color theme="1"/>
      <name val="Calibri"/>
      <family val="2"/>
    </font>
    <font>
      <sz val="11"/>
      <color theme="1"/>
      <name val="Californian FB"/>
      <family val="1"/>
    </font>
    <font>
      <b/>
      <sz val="14"/>
      <name val="Californian FB"/>
      <family val="1"/>
    </font>
    <font>
      <sz val="14"/>
      <name val="Californian FB"/>
      <family val="1"/>
    </font>
    <font>
      <b/>
      <sz val="12"/>
      <name val="Californian FB"/>
      <family val="1"/>
    </font>
    <font>
      <sz val="12"/>
      <name val="Californian FB"/>
      <family val="1"/>
    </font>
    <font>
      <sz val="12"/>
      <color indexed="8"/>
      <name val="Californian FB"/>
      <family val="1"/>
    </font>
    <font>
      <b/>
      <sz val="12"/>
      <color theme="0"/>
      <name val="Californian FB"/>
      <family val="1"/>
    </font>
    <font>
      <b/>
      <sz val="12"/>
      <color indexed="40"/>
      <name val="Californian FB"/>
      <family val="1"/>
    </font>
    <font>
      <sz val="12"/>
      <color theme="0"/>
      <name val="Californian FB"/>
      <family val="1"/>
    </font>
    <font>
      <sz val="12"/>
      <color theme="1"/>
      <name val="Californian FB"/>
      <family val="1"/>
    </font>
    <font>
      <sz val="14"/>
      <color theme="1"/>
      <name val="Californian FB"/>
      <family val="1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8937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3300"/>
        <bgColor indexed="64"/>
      </patternFill>
    </fill>
    <fill>
      <patternFill patternType="solid">
        <fgColor indexed="2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667">
    <xf numFmtId="0" fontId="0" fillId="0" borderId="0" xfId="0"/>
    <xf numFmtId="0" fontId="4" fillId="0" borderId="0" xfId="0" applyFont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/>
    <xf numFmtId="164" fontId="8" fillId="0" borderId="15" xfId="1" applyNumberFormat="1" applyFont="1" applyFill="1" applyBorder="1" applyAlignment="1" applyProtection="1">
      <alignment vertical="center"/>
    </xf>
    <xf numFmtId="3" fontId="5" fillId="0" borderId="16" xfId="1" applyNumberFormat="1" applyFont="1" applyFill="1" applyBorder="1" applyProtection="1">
      <protection locked="0"/>
    </xf>
    <xf numFmtId="3" fontId="5" fillId="0" borderId="17" xfId="1" applyNumberFormat="1" applyFont="1" applyFill="1" applyBorder="1" applyProtection="1">
      <protection locked="0"/>
    </xf>
    <xf numFmtId="3" fontId="5" fillId="0" borderId="18" xfId="1" applyNumberFormat="1" applyFont="1" applyFill="1" applyBorder="1" applyProtection="1">
      <protection locked="0"/>
    </xf>
    <xf numFmtId="3" fontId="5" fillId="0" borderId="19" xfId="1" applyNumberFormat="1" applyFont="1" applyFill="1" applyBorder="1" applyProtection="1">
      <protection locked="0"/>
    </xf>
    <xf numFmtId="3" fontId="5" fillId="0" borderId="20" xfId="1" applyNumberFormat="1" applyFont="1" applyFill="1" applyBorder="1" applyProtection="1"/>
    <xf numFmtId="3" fontId="5" fillId="0" borderId="21" xfId="1" applyNumberFormat="1" applyFont="1" applyFill="1" applyBorder="1" applyProtection="1">
      <protection locked="0"/>
    </xf>
    <xf numFmtId="3" fontId="5" fillId="0" borderId="15" xfId="1" applyNumberFormat="1" applyFont="1" applyFill="1" applyBorder="1" applyProtection="1"/>
    <xf numFmtId="3" fontId="5" fillId="0" borderId="19" xfId="1" applyNumberFormat="1" applyFont="1" applyFill="1" applyBorder="1" applyProtection="1"/>
    <xf numFmtId="3" fontId="5" fillId="0" borderId="22" xfId="1" applyNumberFormat="1" applyFont="1" applyFill="1" applyBorder="1" applyProtection="1"/>
    <xf numFmtId="3" fontId="5" fillId="0" borderId="23" xfId="1" applyNumberFormat="1" applyFont="1" applyFill="1" applyBorder="1" applyProtection="1">
      <protection locked="0"/>
    </xf>
    <xf numFmtId="164" fontId="8" fillId="0" borderId="24" xfId="1" applyNumberFormat="1" applyFont="1" applyFill="1" applyBorder="1" applyAlignment="1" applyProtection="1">
      <alignment vertical="center"/>
    </xf>
    <xf numFmtId="3" fontId="5" fillId="0" borderId="25" xfId="1" applyNumberFormat="1" applyFont="1" applyFill="1" applyBorder="1" applyProtection="1">
      <protection locked="0"/>
    </xf>
    <xf numFmtId="3" fontId="5" fillId="0" borderId="26" xfId="1" applyNumberFormat="1" applyFont="1" applyFill="1" applyBorder="1" applyProtection="1">
      <protection locked="0"/>
    </xf>
    <xf numFmtId="3" fontId="5" fillId="0" borderId="27" xfId="1" applyNumberFormat="1" applyFont="1" applyFill="1" applyBorder="1" applyProtection="1">
      <protection locked="0"/>
    </xf>
    <xf numFmtId="3" fontId="5" fillId="0" borderId="28" xfId="1" applyNumberFormat="1" applyFont="1" applyFill="1" applyBorder="1" applyProtection="1"/>
    <xf numFmtId="164" fontId="8" fillId="0" borderId="29" xfId="1" applyNumberFormat="1" applyFont="1" applyFill="1" applyBorder="1" applyAlignment="1" applyProtection="1">
      <alignment vertical="center"/>
    </xf>
    <xf numFmtId="3" fontId="5" fillId="0" borderId="30" xfId="1" applyNumberFormat="1" applyFont="1" applyFill="1" applyBorder="1" applyProtection="1">
      <protection locked="0"/>
    </xf>
    <xf numFmtId="3" fontId="5" fillId="0" borderId="31" xfId="1" applyNumberFormat="1" applyFont="1" applyFill="1" applyBorder="1" applyProtection="1">
      <protection locked="0"/>
    </xf>
    <xf numFmtId="3" fontId="5" fillId="0" borderId="32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/>
    <xf numFmtId="164" fontId="8" fillId="0" borderId="34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0" fontId="8" fillId="0" borderId="15" xfId="0" applyFont="1" applyFill="1" applyBorder="1" applyAlignment="1" applyProtection="1">
      <alignment vertical="center"/>
    </xf>
    <xf numFmtId="3" fontId="5" fillId="0" borderId="28" xfId="1" applyNumberFormat="1" applyFont="1" applyFill="1" applyBorder="1" applyProtection="1">
      <protection locked="0"/>
    </xf>
    <xf numFmtId="3" fontId="5" fillId="0" borderId="38" xfId="1" applyNumberFormat="1" applyFont="1" applyFill="1" applyBorder="1" applyProtection="1"/>
    <xf numFmtId="3" fontId="5" fillId="0" borderId="39" xfId="1" applyNumberFormat="1" applyFont="1" applyFill="1" applyBorder="1" applyProtection="1"/>
    <xf numFmtId="3" fontId="5" fillId="0" borderId="24" xfId="1" applyNumberFormat="1" applyFont="1" applyFill="1" applyBorder="1" applyProtection="1"/>
    <xf numFmtId="3" fontId="5" fillId="0" borderId="40" xfId="1" applyNumberFormat="1" applyFont="1" applyFill="1" applyBorder="1" applyProtection="1">
      <protection locked="0"/>
    </xf>
    <xf numFmtId="3" fontId="5" fillId="0" borderId="21" xfId="1" applyNumberFormat="1" applyFont="1" applyFill="1" applyBorder="1" applyProtection="1"/>
    <xf numFmtId="3" fontId="5" fillId="0" borderId="25" xfId="1" applyNumberFormat="1" applyFont="1" applyFill="1" applyBorder="1" applyProtection="1"/>
    <xf numFmtId="3" fontId="5" fillId="0" borderId="23" xfId="0" applyNumberFormat="1" applyFont="1" applyFill="1" applyBorder="1" applyProtection="1">
      <protection locked="0"/>
    </xf>
    <xf numFmtId="3" fontId="5" fillId="0" borderId="17" xfId="0" applyNumberFormat="1" applyFont="1" applyFill="1" applyBorder="1" applyProtection="1">
      <protection locked="0"/>
    </xf>
    <xf numFmtId="3" fontId="5" fillId="0" borderId="18" xfId="0" applyNumberFormat="1" applyFont="1" applyFill="1" applyBorder="1" applyProtection="1">
      <protection locked="0"/>
    </xf>
    <xf numFmtId="3" fontId="5" fillId="0" borderId="28" xfId="0" applyNumberFormat="1" applyFont="1" applyFill="1" applyBorder="1" applyProtection="1">
      <protection locked="0"/>
    </xf>
    <xf numFmtId="3" fontId="5" fillId="0" borderId="19" xfId="0" applyNumberFormat="1" applyFont="1" applyFill="1" applyBorder="1" applyProtection="1">
      <protection locked="0"/>
    </xf>
    <xf numFmtId="3" fontId="5" fillId="0" borderId="25" xfId="0" applyNumberFormat="1" applyFont="1" applyFill="1" applyBorder="1" applyProtection="1">
      <protection locked="0"/>
    </xf>
    <xf numFmtId="3" fontId="5" fillId="0" borderId="26" xfId="0" applyNumberFormat="1" applyFont="1" applyFill="1" applyBorder="1" applyProtection="1">
      <protection locked="0"/>
    </xf>
    <xf numFmtId="3" fontId="5" fillId="0" borderId="27" xfId="0" applyNumberFormat="1" applyFont="1" applyFill="1" applyBorder="1" applyProtection="1">
      <protection locked="0"/>
    </xf>
    <xf numFmtId="3" fontId="5" fillId="0" borderId="41" xfId="0" applyNumberFormat="1" applyFont="1" applyFill="1" applyBorder="1" applyProtection="1">
      <protection locked="0"/>
    </xf>
    <xf numFmtId="3" fontId="5" fillId="0" borderId="40" xfId="0" applyNumberFormat="1" applyFont="1" applyFill="1" applyBorder="1" applyProtection="1">
      <protection locked="0"/>
    </xf>
    <xf numFmtId="3" fontId="5" fillId="0" borderId="42" xfId="1" applyNumberFormat="1" applyFont="1" applyFill="1" applyBorder="1" applyProtection="1"/>
    <xf numFmtId="3" fontId="5" fillId="0" borderId="31" xfId="0" applyNumberFormat="1" applyFont="1" applyFill="1" applyBorder="1" applyProtection="1">
      <protection locked="0"/>
    </xf>
    <xf numFmtId="3" fontId="5" fillId="0" borderId="32" xfId="0" applyNumberFormat="1" applyFont="1" applyFill="1" applyBorder="1" applyProtection="1">
      <protection locked="0"/>
    </xf>
    <xf numFmtId="3" fontId="5" fillId="0" borderId="44" xfId="0" applyNumberFormat="1" applyFont="1" applyFill="1" applyBorder="1" applyProtection="1">
      <protection locked="0"/>
    </xf>
    <xf numFmtId="3" fontId="5" fillId="0" borderId="46" xfId="1" applyNumberFormat="1" applyFont="1" applyFill="1" applyBorder="1" applyProtection="1"/>
    <xf numFmtId="3" fontId="5" fillId="0" borderId="47" xfId="0" applyNumberFormat="1" applyFont="1" applyFill="1" applyBorder="1" applyProtection="1">
      <protection locked="0"/>
    </xf>
    <xf numFmtId="3" fontId="5" fillId="0" borderId="29" xfId="1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41" xfId="1" applyNumberFormat="1" applyFont="1" applyFill="1" applyBorder="1" applyProtection="1"/>
    <xf numFmtId="3" fontId="5" fillId="0" borderId="33" xfId="0" applyNumberFormat="1" applyFont="1" applyFill="1" applyBorder="1" applyProtection="1">
      <protection locked="0"/>
    </xf>
    <xf numFmtId="3" fontId="5" fillId="0" borderId="51" xfId="0" applyNumberFormat="1" applyFont="1" applyFill="1" applyBorder="1" applyProtection="1">
      <protection locked="0"/>
    </xf>
    <xf numFmtId="3" fontId="5" fillId="0" borderId="48" xfId="0" applyNumberFormat="1" applyFont="1" applyFill="1" applyBorder="1" applyProtection="1">
      <protection locked="0"/>
    </xf>
    <xf numFmtId="3" fontId="5" fillId="0" borderId="52" xfId="1" applyNumberFormat="1" applyFont="1" applyFill="1" applyBorder="1" applyProtection="1"/>
    <xf numFmtId="0" fontId="8" fillId="0" borderId="9" xfId="0" applyFont="1" applyFill="1" applyBorder="1" applyAlignment="1" applyProtection="1">
      <alignment vertical="center" wrapText="1"/>
    </xf>
    <xf numFmtId="3" fontId="5" fillId="0" borderId="9" xfId="0" applyNumberFormat="1" applyFont="1" applyFill="1" applyBorder="1" applyProtection="1"/>
    <xf numFmtId="3" fontId="5" fillId="0" borderId="9" xfId="1" applyNumberFormat="1" applyFont="1" applyFill="1" applyBorder="1" applyProtection="1"/>
    <xf numFmtId="3" fontId="5" fillId="0" borderId="20" xfId="0" applyNumberFormat="1" applyFont="1" applyFill="1" applyBorder="1" applyProtection="1">
      <protection locked="0"/>
    </xf>
    <xf numFmtId="3" fontId="5" fillId="0" borderId="53" xfId="0" applyNumberFormat="1" applyFont="1" applyFill="1" applyBorder="1" applyProtection="1">
      <protection locked="0"/>
    </xf>
    <xf numFmtId="3" fontId="5" fillId="0" borderId="22" xfId="0" applyNumberFormat="1" applyFont="1" applyFill="1" applyBorder="1" applyProtection="1">
      <protection locked="0"/>
    </xf>
    <xf numFmtId="3" fontId="5" fillId="0" borderId="43" xfId="0" applyNumberFormat="1" applyFont="1" applyFill="1" applyBorder="1" applyProtection="1">
      <protection locked="0"/>
    </xf>
    <xf numFmtId="3" fontId="5" fillId="0" borderId="26" xfId="1" applyNumberFormat="1" applyFont="1" applyFill="1" applyBorder="1" applyProtection="1"/>
    <xf numFmtId="3" fontId="5" fillId="0" borderId="52" xfId="0" applyNumberFormat="1" applyFont="1" applyFill="1" applyBorder="1" applyProtection="1">
      <protection locked="0"/>
    </xf>
    <xf numFmtId="3" fontId="5" fillId="0" borderId="54" xfId="0" applyNumberFormat="1" applyFont="1" applyFill="1" applyBorder="1" applyProtection="1">
      <protection locked="0"/>
    </xf>
    <xf numFmtId="3" fontId="5" fillId="0" borderId="39" xfId="0" applyNumberFormat="1" applyFont="1" applyFill="1" applyBorder="1" applyProtection="1">
      <protection locked="0"/>
    </xf>
    <xf numFmtId="3" fontId="5" fillId="0" borderId="21" xfId="0" applyNumberFormat="1" applyFont="1" applyFill="1" applyBorder="1" applyProtection="1">
      <protection locked="0"/>
    </xf>
    <xf numFmtId="3" fontId="5" fillId="0" borderId="42" xfId="0" applyNumberFormat="1" applyFont="1" applyFill="1" applyBorder="1" applyProtection="1">
      <protection locked="0"/>
    </xf>
    <xf numFmtId="3" fontId="5" fillId="0" borderId="55" xfId="0" applyNumberFormat="1" applyFont="1" applyFill="1" applyBorder="1" applyProtection="1">
      <protection locked="0"/>
    </xf>
    <xf numFmtId="3" fontId="5" fillId="0" borderId="56" xfId="0" applyNumberFormat="1" applyFont="1" applyFill="1" applyBorder="1" applyProtection="1">
      <protection locked="0"/>
    </xf>
    <xf numFmtId="3" fontId="5" fillId="0" borderId="0" xfId="0" applyNumberFormat="1" applyFont="1" applyFill="1" applyBorder="1" applyProtection="1">
      <protection locked="0"/>
    </xf>
    <xf numFmtId="164" fontId="8" fillId="0" borderId="24" xfId="1" applyNumberFormat="1" applyFont="1" applyFill="1" applyBorder="1" applyAlignment="1" applyProtection="1">
      <alignment vertical="center" wrapText="1"/>
    </xf>
    <xf numFmtId="164" fontId="9" fillId="0" borderId="15" xfId="1" applyNumberFormat="1" applyFont="1" applyFill="1" applyBorder="1" applyAlignment="1" applyProtection="1">
      <alignment vertical="center"/>
    </xf>
    <xf numFmtId="3" fontId="5" fillId="0" borderId="6" xfId="0" applyNumberFormat="1" applyFont="1" applyFill="1" applyBorder="1" applyProtection="1">
      <protection locked="0"/>
    </xf>
    <xf numFmtId="3" fontId="5" fillId="0" borderId="57" xfId="0" applyNumberFormat="1" applyFont="1" applyFill="1" applyBorder="1" applyProtection="1">
      <protection locked="0"/>
    </xf>
    <xf numFmtId="164" fontId="9" fillId="0" borderId="24" xfId="1" applyNumberFormat="1" applyFont="1" applyFill="1" applyBorder="1" applyAlignment="1" applyProtection="1">
      <alignment vertical="center"/>
    </xf>
    <xf numFmtId="3" fontId="4" fillId="0" borderId="0" xfId="0" applyNumberFormat="1" applyFont="1"/>
    <xf numFmtId="0" fontId="7" fillId="0" borderId="0" xfId="0" applyFont="1" applyBorder="1" applyAlignment="1" applyProtection="1">
      <alignment horizontal="center"/>
    </xf>
    <xf numFmtId="3" fontId="5" fillId="0" borderId="59" xfId="1" applyNumberFormat="1" applyFont="1" applyFill="1" applyBorder="1" applyProtection="1"/>
    <xf numFmtId="3" fontId="5" fillId="0" borderId="20" xfId="1" applyNumberFormat="1" applyFont="1" applyFill="1" applyBorder="1" applyProtection="1">
      <protection locked="0"/>
    </xf>
    <xf numFmtId="3" fontId="5" fillId="0" borderId="22" xfId="1" applyNumberFormat="1" applyFont="1" applyFill="1" applyBorder="1" applyProtection="1">
      <protection locked="0"/>
    </xf>
    <xf numFmtId="3" fontId="5" fillId="0" borderId="60" xfId="1" applyNumberFormat="1" applyFont="1" applyFill="1" applyBorder="1" applyProtection="1"/>
    <xf numFmtId="3" fontId="5" fillId="0" borderId="61" xfId="1" applyNumberFormat="1" applyFont="1" applyFill="1" applyBorder="1" applyProtection="1"/>
    <xf numFmtId="3" fontId="5" fillId="0" borderId="33" xfId="1" applyNumberFormat="1" applyFont="1" applyFill="1" applyBorder="1" applyProtection="1">
      <protection locked="0"/>
    </xf>
    <xf numFmtId="3" fontId="5" fillId="0" borderId="53" xfId="1" applyNumberFormat="1" applyFont="1" applyFill="1" applyBorder="1" applyProtection="1">
      <protection locked="0"/>
    </xf>
    <xf numFmtId="3" fontId="5" fillId="0" borderId="41" xfId="1" applyNumberFormat="1" applyFont="1" applyFill="1" applyBorder="1" applyProtection="1">
      <protection locked="0"/>
    </xf>
    <xf numFmtId="3" fontId="5" fillId="0" borderId="43" xfId="1" applyNumberFormat="1" applyFont="1" applyFill="1" applyBorder="1" applyProtection="1">
      <protection locked="0"/>
    </xf>
    <xf numFmtId="3" fontId="5" fillId="0" borderId="44" xfId="1" applyNumberFormat="1" applyFont="1" applyFill="1" applyBorder="1" applyProtection="1">
      <protection locked="0"/>
    </xf>
    <xf numFmtId="3" fontId="5" fillId="0" borderId="52" xfId="1" applyNumberFormat="1" applyFont="1" applyFill="1" applyBorder="1" applyProtection="1">
      <protection locked="0"/>
    </xf>
    <xf numFmtId="3" fontId="5" fillId="0" borderId="54" xfId="1" applyNumberFormat="1" applyFont="1" applyFill="1" applyBorder="1" applyProtection="1">
      <protection locked="0"/>
    </xf>
    <xf numFmtId="3" fontId="5" fillId="0" borderId="55" xfId="1" applyNumberFormat="1" applyFont="1" applyFill="1" applyBorder="1" applyProtection="1"/>
    <xf numFmtId="3" fontId="5" fillId="0" borderId="16" xfId="1" applyNumberFormat="1" applyFont="1" applyFill="1" applyBorder="1" applyProtection="1"/>
    <xf numFmtId="3" fontId="5" fillId="0" borderId="63" xfId="1" applyNumberFormat="1" applyFont="1" applyFill="1" applyBorder="1" applyProtection="1"/>
    <xf numFmtId="3" fontId="5" fillId="0" borderId="40" xfId="1" applyNumberFormat="1" applyFont="1" applyFill="1" applyBorder="1" applyProtection="1"/>
    <xf numFmtId="3" fontId="5" fillId="0" borderId="30" xfId="1" applyNumberFormat="1" applyFont="1" applyFill="1" applyBorder="1" applyProtection="1"/>
    <xf numFmtId="3" fontId="5" fillId="0" borderId="48" xfId="1" applyNumberFormat="1" applyFont="1" applyFill="1" applyBorder="1" applyProtection="1"/>
    <xf numFmtId="3" fontId="5" fillId="0" borderId="38" xfId="0" applyNumberFormat="1" applyFont="1" applyFill="1" applyBorder="1" applyProtection="1">
      <protection locked="0"/>
    </xf>
    <xf numFmtId="3" fontId="5" fillId="0" borderId="24" xfId="0" applyNumberFormat="1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64" xfId="1" applyNumberFormat="1" applyFont="1" applyFill="1" applyBorder="1" applyProtection="1"/>
    <xf numFmtId="3" fontId="5" fillId="0" borderId="51" xfId="1" applyNumberFormat="1" applyFont="1" applyFill="1" applyBorder="1" applyProtection="1"/>
    <xf numFmtId="3" fontId="5" fillId="0" borderId="34" xfId="0" applyNumberFormat="1" applyFont="1" applyFill="1" applyBorder="1" applyProtection="1">
      <protection locked="0"/>
    </xf>
    <xf numFmtId="3" fontId="5" fillId="0" borderId="44" xfId="1" applyNumberFormat="1" applyFont="1" applyFill="1" applyBorder="1" applyProtection="1"/>
    <xf numFmtId="3" fontId="5" fillId="0" borderId="65" xfId="0" applyNumberFormat="1" applyFont="1" applyFill="1" applyBorder="1" applyProtection="1">
      <protection locked="0"/>
    </xf>
    <xf numFmtId="3" fontId="5" fillId="0" borderId="66" xfId="0" applyNumberFormat="1" applyFont="1" applyFill="1" applyBorder="1" applyProtection="1">
      <protection locked="0"/>
    </xf>
    <xf numFmtId="3" fontId="5" fillId="0" borderId="67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center"/>
    </xf>
    <xf numFmtId="164" fontId="6" fillId="2" borderId="3" xfId="1" applyNumberFormat="1" applyFont="1" applyFill="1" applyBorder="1" applyAlignment="1" applyProtection="1">
      <alignment horizontal="center" vertical="center" wrapText="1"/>
    </xf>
    <xf numFmtId="164" fontId="6" fillId="2" borderId="4" xfId="1" applyNumberFormat="1" applyFont="1" applyFill="1" applyBorder="1" applyAlignment="1" applyProtection="1">
      <alignment horizontal="center" vertical="center" wrapText="1"/>
    </xf>
    <xf numFmtId="164" fontId="6" fillId="2" borderId="5" xfId="1" applyNumberFormat="1" applyFont="1" applyFill="1" applyBorder="1" applyAlignment="1" applyProtection="1">
      <alignment horizontal="center" vertical="center" wrapText="1"/>
    </xf>
    <xf numFmtId="164" fontId="6" fillId="2" borderId="6" xfId="1" applyNumberFormat="1" applyFont="1" applyFill="1" applyBorder="1" applyAlignment="1" applyProtection="1">
      <alignment horizontal="center" vertical="center" wrapText="1"/>
    </xf>
    <xf numFmtId="164" fontId="6" fillId="2" borderId="7" xfId="1" applyNumberFormat="1" applyFont="1" applyFill="1" applyBorder="1" applyAlignment="1" applyProtection="1">
      <alignment horizontal="center" vertical="center" wrapText="1"/>
    </xf>
    <xf numFmtId="164" fontId="6" fillId="2" borderId="10" xfId="1" applyNumberFormat="1" applyFont="1" applyFill="1" applyBorder="1" applyAlignment="1" applyProtection="1">
      <alignment horizontal="center" vertical="center" wrapText="1"/>
    </xf>
    <xf numFmtId="164" fontId="6" fillId="3" borderId="10" xfId="1" applyNumberFormat="1" applyFont="1" applyFill="1" applyBorder="1" applyAlignment="1" applyProtection="1">
      <alignment vertical="center"/>
    </xf>
    <xf numFmtId="0" fontId="5" fillId="3" borderId="11" xfId="0" applyFont="1" applyFill="1" applyBorder="1" applyProtection="1"/>
    <xf numFmtId="0" fontId="5" fillId="3" borderId="58" xfId="0" applyFont="1" applyFill="1" applyBorder="1" applyProtection="1"/>
    <xf numFmtId="0" fontId="5" fillId="3" borderId="12" xfId="0" applyFont="1" applyFill="1" applyBorder="1" applyProtection="1"/>
    <xf numFmtId="0" fontId="5" fillId="3" borderId="10" xfId="0" applyFont="1" applyFill="1" applyBorder="1" applyProtection="1"/>
    <xf numFmtId="164" fontId="6" fillId="3" borderId="13" xfId="1" applyNumberFormat="1" applyFont="1" applyFill="1" applyBorder="1" applyAlignment="1" applyProtection="1">
      <alignment vertical="center"/>
    </xf>
    <xf numFmtId="3" fontId="7" fillId="3" borderId="8" xfId="1" applyNumberFormat="1" applyFont="1" applyFill="1" applyBorder="1" applyProtection="1"/>
    <xf numFmtId="3" fontId="7" fillId="3" borderId="10" xfId="1" applyNumberFormat="1" applyFont="1" applyFill="1" applyBorder="1" applyProtection="1"/>
    <xf numFmtId="3" fontId="5" fillId="3" borderId="49" xfId="1" applyNumberFormat="1" applyFont="1" applyFill="1" applyBorder="1" applyProtection="1"/>
    <xf numFmtId="3" fontId="5" fillId="3" borderId="8" xfId="1" applyNumberFormat="1" applyFont="1" applyFill="1" applyBorder="1" applyProtection="1"/>
    <xf numFmtId="3" fontId="5" fillId="3" borderId="11" xfId="1" applyNumberFormat="1" applyFont="1" applyFill="1" applyBorder="1" applyProtection="1"/>
    <xf numFmtId="3" fontId="5" fillId="3" borderId="14" xfId="1" applyNumberFormat="1" applyFont="1" applyFill="1" applyBorder="1" applyProtection="1"/>
    <xf numFmtId="164" fontId="6" fillId="2" borderId="11" xfId="1" applyNumberFormat="1" applyFont="1" applyFill="1" applyBorder="1" applyAlignment="1" applyProtection="1">
      <alignment horizontal="center" vertical="center" wrapText="1"/>
    </xf>
    <xf numFmtId="3" fontId="5" fillId="3" borderId="33" xfId="1" applyNumberFormat="1" applyFont="1" applyFill="1" applyBorder="1" applyProtection="1"/>
    <xf numFmtId="3" fontId="5" fillId="3" borderId="1" xfId="1" applyNumberFormat="1" applyFont="1" applyFill="1" applyBorder="1" applyProtection="1"/>
    <xf numFmtId="3" fontId="5" fillId="3" borderId="62" xfId="1" applyNumberFormat="1" applyFont="1" applyFill="1" applyBorder="1" applyProtection="1"/>
    <xf numFmtId="3" fontId="5" fillId="0" borderId="1" xfId="1" applyNumberFormat="1" applyFont="1" applyFill="1" applyBorder="1" applyProtection="1"/>
    <xf numFmtId="3" fontId="5" fillId="0" borderId="62" xfId="1" applyNumberFormat="1" applyFont="1" applyFill="1" applyBorder="1" applyProtection="1"/>
    <xf numFmtId="164" fontId="6" fillId="2" borderId="4" xfId="1" applyNumberFormat="1" applyFont="1" applyFill="1" applyBorder="1" applyAlignment="1" applyProtection="1">
      <alignment horizontal="center" vertical="top" wrapText="1"/>
    </xf>
    <xf numFmtId="3" fontId="7" fillId="3" borderId="8" xfId="0" applyNumberFormat="1" applyFont="1" applyFill="1" applyBorder="1" applyProtection="1"/>
    <xf numFmtId="3" fontId="7" fillId="3" borderId="10" xfId="0" applyNumberFormat="1" applyFont="1" applyFill="1" applyBorder="1" applyProtection="1"/>
    <xf numFmtId="3" fontId="7" fillId="3" borderId="50" xfId="0" applyNumberFormat="1" applyFont="1" applyFill="1" applyBorder="1" applyProtection="1"/>
    <xf numFmtId="3" fontId="7" fillId="3" borderId="33" xfId="0" applyNumberFormat="1" applyFont="1" applyFill="1" applyBorder="1" applyProtection="1"/>
    <xf numFmtId="3" fontId="7" fillId="3" borderId="1" xfId="0" applyNumberFormat="1" applyFont="1" applyFill="1" applyBorder="1" applyProtection="1"/>
    <xf numFmtId="3" fontId="5" fillId="3" borderId="13" xfId="1" applyNumberFormat="1" applyFont="1" applyFill="1" applyBorder="1" applyProtection="1"/>
    <xf numFmtId="3" fontId="5" fillId="3" borderId="68" xfId="1" applyNumberFormat="1" applyFont="1" applyFill="1" applyBorder="1" applyProtection="1"/>
    <xf numFmtId="164" fontId="6" fillId="3" borderId="10" xfId="1" applyNumberFormat="1" applyFont="1" applyFill="1" applyBorder="1" applyAlignment="1" applyProtection="1">
      <alignment horizontal="left" vertical="center"/>
    </xf>
    <xf numFmtId="3" fontId="5" fillId="3" borderId="11" xfId="0" applyNumberFormat="1" applyFont="1" applyFill="1" applyBorder="1" applyAlignment="1" applyProtection="1">
      <alignment horizontal="left"/>
    </xf>
    <xf numFmtId="3" fontId="5" fillId="3" borderId="12" xfId="0" applyNumberFormat="1" applyFont="1" applyFill="1" applyBorder="1" applyAlignment="1" applyProtection="1">
      <alignment horizontal="left"/>
    </xf>
    <xf numFmtId="3" fontId="5" fillId="3" borderId="9" xfId="0" applyNumberFormat="1" applyFont="1" applyFill="1" applyBorder="1" applyAlignment="1" applyProtection="1">
      <alignment horizontal="left"/>
    </xf>
    <xf numFmtId="3" fontId="7" fillId="3" borderId="37" xfId="0" applyNumberFormat="1" applyFont="1" applyFill="1" applyBorder="1" applyProtection="1"/>
    <xf numFmtId="3" fontId="7" fillId="3" borderId="11" xfId="0" applyNumberFormat="1" applyFont="1" applyFill="1" applyBorder="1" applyProtection="1"/>
    <xf numFmtId="0" fontId="6" fillId="3" borderId="13" xfId="0" applyFont="1" applyFill="1" applyBorder="1" applyAlignment="1" applyProtection="1">
      <alignment vertical="center"/>
    </xf>
    <xf numFmtId="3" fontId="7" fillId="3" borderId="13" xfId="0" applyNumberFormat="1" applyFont="1" applyFill="1" applyBorder="1" applyProtection="1"/>
    <xf numFmtId="3" fontId="7" fillId="3" borderId="14" xfId="0" applyNumberFormat="1" applyFont="1" applyFill="1" applyBorder="1" applyProtection="1"/>
    <xf numFmtId="164" fontId="6" fillId="0" borderId="10" xfId="4" applyNumberFormat="1" applyFont="1" applyFill="1" applyBorder="1" applyAlignment="1" applyProtection="1">
      <alignment vertical="center"/>
    </xf>
    <xf numFmtId="3" fontId="6" fillId="0" borderId="20" xfId="4" applyNumberFormat="1" applyFont="1" applyFill="1" applyBorder="1" applyProtection="1"/>
    <xf numFmtId="3" fontId="6" fillId="0" borderId="16" xfId="4" applyNumberFormat="1" applyFont="1" applyFill="1" applyBorder="1" applyProtection="1"/>
    <xf numFmtId="3" fontId="6" fillId="0" borderId="63" xfId="4" applyNumberFormat="1" applyFont="1" applyFill="1" applyBorder="1" applyProtection="1"/>
    <xf numFmtId="3" fontId="6" fillId="0" borderId="41" xfId="4" applyNumberFormat="1" applyFont="1" applyFill="1" applyBorder="1" applyProtection="1"/>
    <xf numFmtId="3" fontId="6" fillId="0" borderId="25" xfId="4" applyNumberFormat="1" applyFont="1" applyFill="1" applyBorder="1" applyProtection="1"/>
    <xf numFmtId="3" fontId="6" fillId="0" borderId="40" xfId="4" applyNumberFormat="1" applyFont="1" applyFill="1" applyBorder="1" applyProtection="1"/>
    <xf numFmtId="164" fontId="0" fillId="0" borderId="0" xfId="1" applyNumberFormat="1" applyFont="1"/>
    <xf numFmtId="3" fontId="6" fillId="0" borderId="52" xfId="4" applyNumberFormat="1" applyFont="1" applyFill="1" applyBorder="1" applyProtection="1"/>
    <xf numFmtId="3" fontId="6" fillId="0" borderId="30" xfId="4" applyNumberFormat="1" applyFont="1" applyFill="1" applyBorder="1" applyProtection="1"/>
    <xf numFmtId="3" fontId="6" fillId="0" borderId="48" xfId="4" applyNumberFormat="1" applyFont="1" applyFill="1" applyBorder="1" applyProtection="1"/>
    <xf numFmtId="164" fontId="6" fillId="0" borderId="0" xfId="4" applyNumberFormat="1" applyFont="1" applyFill="1" applyBorder="1" applyAlignment="1" applyProtection="1">
      <alignment vertical="center"/>
    </xf>
    <xf numFmtId="3" fontId="6" fillId="0" borderId="0" xfId="4" applyNumberFormat="1" applyFont="1" applyFill="1" applyBorder="1" applyProtection="1"/>
    <xf numFmtId="43" fontId="6" fillId="0" borderId="0" xfId="4" applyFont="1" applyFill="1" applyBorder="1" applyProtection="1"/>
    <xf numFmtId="0" fontId="6" fillId="0" borderId="13" xfId="3" applyFont="1" applyFill="1" applyBorder="1" applyAlignment="1" applyProtection="1">
      <alignment vertical="center"/>
    </xf>
    <xf numFmtId="3" fontId="6" fillId="0" borderId="26" xfId="4" applyNumberFormat="1" applyFont="1" applyFill="1" applyBorder="1" applyProtection="1"/>
    <xf numFmtId="164" fontId="6" fillId="0" borderId="13" xfId="4" applyNumberFormat="1" applyFont="1" applyFill="1" applyBorder="1" applyAlignment="1" applyProtection="1">
      <alignment vertical="center"/>
    </xf>
    <xf numFmtId="3" fontId="6" fillId="0" borderId="0" xfId="3" applyNumberFormat="1" applyFont="1" applyFill="1" applyBorder="1" applyProtection="1"/>
    <xf numFmtId="0" fontId="6" fillId="0" borderId="9" xfId="3" applyFont="1" applyFill="1" applyBorder="1" applyAlignment="1" applyProtection="1">
      <alignment vertical="center" wrapText="1"/>
    </xf>
    <xf numFmtId="3" fontId="6" fillId="0" borderId="9" xfId="3" applyNumberFormat="1" applyFont="1" applyFill="1" applyBorder="1" applyProtection="1"/>
    <xf numFmtId="43" fontId="6" fillId="0" borderId="9" xfId="4" applyFont="1" applyFill="1" applyBorder="1" applyProtection="1"/>
    <xf numFmtId="164" fontId="6" fillId="0" borderId="50" xfId="4" applyNumberFormat="1" applyFont="1" applyFill="1" applyBorder="1" applyAlignment="1" applyProtection="1">
      <alignment vertical="center"/>
    </xf>
    <xf numFmtId="164" fontId="6" fillId="0" borderId="10" xfId="4" applyNumberFormat="1" applyFont="1" applyFill="1" applyBorder="1" applyAlignment="1" applyProtection="1">
      <alignment vertical="center" wrapText="1"/>
    </xf>
    <xf numFmtId="0" fontId="0" fillId="0" borderId="0" xfId="0" applyBorder="1"/>
    <xf numFmtId="44" fontId="0" fillId="0" borderId="0" xfId="2" applyFont="1" applyBorder="1"/>
    <xf numFmtId="44" fontId="0" fillId="0" borderId="0" xfId="0" applyNumberFormat="1" applyBorder="1"/>
    <xf numFmtId="164" fontId="6" fillId="0" borderId="13" xfId="4" applyNumberFormat="1" applyFont="1" applyFill="1" applyBorder="1" applyAlignment="1" applyProtection="1">
      <alignment vertical="center" wrapText="1"/>
    </xf>
    <xf numFmtId="165" fontId="0" fillId="0" borderId="0" xfId="0" applyNumberFormat="1"/>
    <xf numFmtId="3" fontId="6" fillId="0" borderId="42" xfId="4" applyNumberFormat="1" applyFont="1" applyFill="1" applyBorder="1" applyProtection="1"/>
    <xf numFmtId="0" fontId="3" fillId="0" borderId="5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20" xfId="0" applyBorder="1"/>
    <xf numFmtId="164" fontId="0" fillId="0" borderId="16" xfId="1" applyNumberFormat="1" applyFont="1" applyBorder="1"/>
    <xf numFmtId="164" fontId="0" fillId="0" borderId="63" xfId="1" applyNumberFormat="1" applyFont="1" applyBorder="1"/>
    <xf numFmtId="0" fontId="0" fillId="0" borderId="41" xfId="0" applyBorder="1"/>
    <xf numFmtId="164" fontId="0" fillId="0" borderId="25" xfId="1" applyNumberFormat="1" applyFont="1" applyBorder="1"/>
    <xf numFmtId="164" fontId="0" fillId="0" borderId="40" xfId="1" applyNumberFormat="1" applyFont="1" applyBorder="1"/>
    <xf numFmtId="164" fontId="2" fillId="0" borderId="25" xfId="1" applyNumberFormat="1" applyFont="1" applyBorder="1"/>
    <xf numFmtId="0" fontId="0" fillId="0" borderId="52" xfId="0" applyBorder="1"/>
    <xf numFmtId="164" fontId="0" fillId="0" borderId="30" xfId="1" applyNumberFormat="1" applyFont="1" applyBorder="1"/>
    <xf numFmtId="164" fontId="0" fillId="0" borderId="48" xfId="1" applyNumberFormat="1" applyFont="1" applyBorder="1"/>
    <xf numFmtId="0" fontId="3" fillId="0" borderId="8" xfId="0" applyFont="1" applyFill="1" applyBorder="1"/>
    <xf numFmtId="164" fontId="0" fillId="0" borderId="3" xfId="0" applyNumberFormat="1" applyBorder="1"/>
    <xf numFmtId="166" fontId="0" fillId="0" borderId="16" xfId="1" applyNumberFormat="1" applyFont="1" applyBorder="1"/>
    <xf numFmtId="166" fontId="0" fillId="0" borderId="63" xfId="1" applyNumberFormat="1" applyFont="1" applyBorder="1"/>
    <xf numFmtId="166" fontId="0" fillId="0" borderId="25" xfId="1" applyNumberFormat="1" applyFont="1" applyBorder="1"/>
    <xf numFmtId="166" fontId="0" fillId="0" borderId="40" xfId="1" applyNumberFormat="1" applyFont="1" applyBorder="1"/>
    <xf numFmtId="166" fontId="2" fillId="0" borderId="25" xfId="1" applyNumberFormat="1" applyFont="1" applyBorder="1"/>
    <xf numFmtId="164" fontId="3" fillId="0" borderId="3" xfId="0" applyNumberFormat="1" applyFont="1" applyBorder="1"/>
    <xf numFmtId="0" fontId="0" fillId="0" borderId="0" xfId="0" applyFill="1" applyBorder="1"/>
    <xf numFmtId="164" fontId="0" fillId="0" borderId="0" xfId="0" applyNumberForma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8" xfId="0" applyFont="1" applyBorder="1"/>
    <xf numFmtId="164" fontId="0" fillId="0" borderId="16" xfId="0" applyNumberFormat="1" applyBorder="1"/>
    <xf numFmtId="164" fontId="0" fillId="0" borderId="63" xfId="0" applyNumberFormat="1" applyBorder="1"/>
    <xf numFmtId="0" fontId="3" fillId="0" borderId="24" xfId="0" applyFont="1" applyBorder="1"/>
    <xf numFmtId="164" fontId="0" fillId="0" borderId="25" xfId="0" applyNumberFormat="1" applyBorder="1"/>
    <xf numFmtId="164" fontId="0" fillId="0" borderId="40" xfId="0" applyNumberFormat="1" applyBorder="1"/>
    <xf numFmtId="0" fontId="3" fillId="0" borderId="29" xfId="0" applyFont="1" applyBorder="1"/>
    <xf numFmtId="164" fontId="0" fillId="0" borderId="30" xfId="0" applyNumberFormat="1" applyBorder="1"/>
    <xf numFmtId="164" fontId="0" fillId="0" borderId="48" xfId="0" applyNumberFormat="1" applyBorder="1"/>
    <xf numFmtId="3" fontId="6" fillId="0" borderId="64" xfId="4" applyNumberFormat="1" applyFont="1" applyFill="1" applyBorder="1" applyProtection="1"/>
    <xf numFmtId="3" fontId="6" fillId="0" borderId="39" xfId="4" applyNumberFormat="1" applyFont="1" applyFill="1" applyBorder="1" applyProtection="1"/>
    <xf numFmtId="3" fontId="6" fillId="0" borderId="51" xfId="4" applyNumberFormat="1" applyFont="1" applyFill="1" applyBorder="1" applyProtection="1"/>
    <xf numFmtId="3" fontId="6" fillId="0" borderId="55" xfId="4" applyNumberFormat="1" applyFont="1" applyFill="1" applyBorder="1" applyProtection="1"/>
    <xf numFmtId="164" fontId="0" fillId="0" borderId="4" xfId="1" applyNumberFormat="1" applyFont="1" applyBorder="1"/>
    <xf numFmtId="0" fontId="0" fillId="0" borderId="38" xfId="0" applyBorder="1"/>
    <xf numFmtId="0" fontId="0" fillId="0" borderId="24" xfId="0" applyBorder="1"/>
    <xf numFmtId="0" fontId="0" fillId="0" borderId="34" xfId="0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41" xfId="1" applyNumberFormat="1" applyFont="1" applyBorder="1"/>
    <xf numFmtId="164" fontId="0" fillId="0" borderId="52" xfId="1" applyNumberFormat="1" applyFont="1" applyBorder="1"/>
    <xf numFmtId="0" fontId="0" fillId="0" borderId="29" xfId="0" applyBorder="1"/>
    <xf numFmtId="164" fontId="0" fillId="0" borderId="20" xfId="1" applyNumberFormat="1" applyFont="1" applyBorder="1"/>
    <xf numFmtId="164" fontId="2" fillId="0" borderId="41" xfId="1" applyNumberFormat="1" applyFont="1" applyBorder="1"/>
    <xf numFmtId="164" fontId="2" fillId="0" borderId="40" xfId="1" applyNumberFormat="1" applyFont="1" applyBorder="1"/>
    <xf numFmtId="3" fontId="0" fillId="0" borderId="25" xfId="0" applyNumberFormat="1" applyBorder="1"/>
    <xf numFmtId="3" fontId="0" fillId="0" borderId="30" xfId="0" applyNumberFormat="1" applyBorder="1"/>
    <xf numFmtId="3" fontId="0" fillId="0" borderId="41" xfId="0" applyNumberFormat="1" applyBorder="1"/>
    <xf numFmtId="3" fontId="0" fillId="0" borderId="40" xfId="0" applyNumberFormat="1" applyBorder="1"/>
    <xf numFmtId="3" fontId="0" fillId="0" borderId="52" xfId="0" applyNumberFormat="1" applyBorder="1"/>
    <xf numFmtId="3" fontId="0" fillId="0" borderId="48" xfId="0" applyNumberFormat="1" applyBorder="1"/>
    <xf numFmtId="166" fontId="0" fillId="0" borderId="20" xfId="1" applyNumberFormat="1" applyFont="1" applyBorder="1"/>
    <xf numFmtId="166" fontId="0" fillId="0" borderId="41" xfId="1" applyNumberFormat="1" applyFont="1" applyBorder="1"/>
    <xf numFmtId="166" fontId="2" fillId="0" borderId="41" xfId="1" applyNumberFormat="1" applyFont="1" applyBorder="1"/>
    <xf numFmtId="166" fontId="2" fillId="0" borderId="40" xfId="1" applyNumberFormat="1" applyFont="1" applyBorder="1"/>
    <xf numFmtId="164" fontId="3" fillId="0" borderId="47" xfId="0" applyNumberFormat="1" applyFont="1" applyBorder="1"/>
    <xf numFmtId="3" fontId="0" fillId="0" borderId="20" xfId="0" applyNumberFormat="1" applyBorder="1"/>
    <xf numFmtId="3" fontId="0" fillId="0" borderId="16" xfId="0" applyNumberFormat="1" applyBorder="1"/>
    <xf numFmtId="3" fontId="0" fillId="0" borderId="63" xfId="0" applyNumberFormat="1" applyBorder="1"/>
    <xf numFmtId="0" fontId="3" fillId="0" borderId="33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0" fillId="0" borderId="15" xfId="0" applyBorder="1"/>
    <xf numFmtId="0" fontId="6" fillId="4" borderId="13" xfId="3" applyFont="1" applyFill="1" applyBorder="1" applyAlignment="1" applyProtection="1">
      <alignment vertical="center"/>
    </xf>
    <xf numFmtId="164" fontId="6" fillId="4" borderId="13" xfId="4" applyNumberFormat="1" applyFont="1" applyFill="1" applyBorder="1" applyAlignment="1" applyProtection="1">
      <alignment vertical="center"/>
    </xf>
    <xf numFmtId="0" fontId="12" fillId="5" borderId="13" xfId="3" applyFont="1" applyFill="1" applyBorder="1" applyAlignment="1" applyProtection="1">
      <alignment vertical="center"/>
    </xf>
    <xf numFmtId="164" fontId="12" fillId="5" borderId="36" xfId="4" applyNumberFormat="1" applyFont="1" applyFill="1" applyBorder="1" applyAlignment="1" applyProtection="1">
      <alignment horizontal="center" vertical="center" wrapText="1"/>
    </xf>
    <xf numFmtId="164" fontId="12" fillId="5" borderId="5" xfId="4" applyNumberFormat="1" applyFont="1" applyFill="1" applyBorder="1" applyAlignment="1" applyProtection="1">
      <alignment horizontal="center" vertical="center" wrapText="1"/>
    </xf>
    <xf numFmtId="43" fontId="12" fillId="5" borderId="13" xfId="4" applyFont="1" applyFill="1" applyBorder="1" applyAlignment="1" applyProtection="1">
      <alignment horizontal="center" wrapText="1"/>
    </xf>
    <xf numFmtId="164" fontId="6" fillId="6" borderId="10" xfId="4" applyNumberFormat="1" applyFont="1" applyFill="1" applyBorder="1" applyAlignment="1" applyProtection="1">
      <alignment vertical="center"/>
    </xf>
    <xf numFmtId="0" fontId="6" fillId="6" borderId="9" xfId="3" applyFont="1" applyFill="1" applyBorder="1" applyProtection="1"/>
    <xf numFmtId="43" fontId="6" fillId="6" borderId="9" xfId="4" applyFont="1" applyFill="1" applyBorder="1" applyProtection="1"/>
    <xf numFmtId="164" fontId="12" fillId="5" borderId="13" xfId="4" applyNumberFormat="1" applyFont="1" applyFill="1" applyBorder="1" applyAlignment="1" applyProtection="1">
      <alignment vertical="center"/>
    </xf>
    <xf numFmtId="3" fontId="12" fillId="5" borderId="49" xfId="4" applyNumberFormat="1" applyFont="1" applyFill="1" applyBorder="1" applyProtection="1"/>
    <xf numFmtId="0" fontId="6" fillId="6" borderId="10" xfId="3" applyFont="1" applyFill="1" applyBorder="1" applyAlignment="1" applyProtection="1">
      <alignment vertical="center"/>
    </xf>
    <xf numFmtId="3" fontId="6" fillId="6" borderId="11" xfId="4" applyNumberFormat="1" applyFont="1" applyFill="1" applyBorder="1" applyProtection="1"/>
    <xf numFmtId="3" fontId="11" fillId="6" borderId="11" xfId="4" applyNumberFormat="1" applyFont="1" applyFill="1" applyBorder="1" applyProtection="1"/>
    <xf numFmtId="43" fontId="11" fillId="6" borderId="12" xfId="4" applyFont="1" applyFill="1" applyBorder="1" applyProtection="1"/>
    <xf numFmtId="3" fontId="12" fillId="5" borderId="8" xfId="3" applyNumberFormat="1" applyFont="1" applyFill="1" applyBorder="1" applyProtection="1"/>
    <xf numFmtId="3" fontId="12" fillId="5" borderId="13" xfId="3" applyNumberFormat="1" applyFont="1" applyFill="1" applyBorder="1" applyProtection="1"/>
    <xf numFmtId="3" fontId="6" fillId="6" borderId="11" xfId="3" applyNumberFormat="1" applyFont="1" applyFill="1" applyBorder="1" applyProtection="1"/>
    <xf numFmtId="43" fontId="6" fillId="6" borderId="12" xfId="4" applyFont="1" applyFill="1" applyBorder="1" applyProtection="1"/>
    <xf numFmtId="164" fontId="6" fillId="6" borderId="13" xfId="4" applyNumberFormat="1" applyFont="1" applyFill="1" applyBorder="1" applyAlignment="1" applyProtection="1">
      <alignment vertical="center"/>
    </xf>
    <xf numFmtId="3" fontId="11" fillId="6" borderId="11" xfId="3" applyNumberFormat="1" applyFont="1" applyFill="1" applyBorder="1" applyProtection="1"/>
    <xf numFmtId="3" fontId="6" fillId="6" borderId="9" xfId="3" applyNumberFormat="1" applyFont="1" applyFill="1" applyBorder="1" applyProtection="1"/>
    <xf numFmtId="3" fontId="11" fillId="6" borderId="9" xfId="3" applyNumberFormat="1" applyFont="1" applyFill="1" applyBorder="1" applyProtection="1"/>
    <xf numFmtId="43" fontId="11" fillId="6" borderId="57" xfId="4" applyFont="1" applyFill="1" applyBorder="1" applyProtection="1"/>
    <xf numFmtId="3" fontId="12" fillId="5" borderId="49" xfId="3" applyNumberFormat="1" applyFont="1" applyFill="1" applyBorder="1" applyProtection="1"/>
    <xf numFmtId="43" fontId="6" fillId="6" borderId="57" xfId="4" applyFont="1" applyFill="1" applyBorder="1" applyProtection="1"/>
    <xf numFmtId="3" fontId="12" fillId="5" borderId="33" xfId="3" applyNumberFormat="1" applyFont="1" applyFill="1" applyBorder="1" applyProtection="1"/>
    <xf numFmtId="0" fontId="6" fillId="6" borderId="13" xfId="3" applyFont="1" applyFill="1" applyBorder="1" applyAlignment="1" applyProtection="1">
      <alignment vertical="center"/>
    </xf>
    <xf numFmtId="0" fontId="12" fillId="7" borderId="13" xfId="3" applyFont="1" applyFill="1" applyBorder="1" applyAlignment="1" applyProtection="1">
      <alignment vertical="center"/>
    </xf>
    <xf numFmtId="164" fontId="12" fillId="7" borderId="36" xfId="4" applyNumberFormat="1" applyFont="1" applyFill="1" applyBorder="1" applyAlignment="1" applyProtection="1">
      <alignment horizontal="center" vertical="center" wrapText="1"/>
    </xf>
    <xf numFmtId="43" fontId="12" fillId="7" borderId="13" xfId="4" applyFont="1" applyFill="1" applyBorder="1" applyAlignment="1" applyProtection="1">
      <alignment horizontal="center" wrapText="1"/>
    </xf>
    <xf numFmtId="164" fontId="6" fillId="4" borderId="10" xfId="4" applyNumberFormat="1" applyFont="1" applyFill="1" applyBorder="1" applyAlignment="1" applyProtection="1">
      <alignment vertical="center"/>
    </xf>
    <xf numFmtId="0" fontId="6" fillId="4" borderId="9" xfId="3" applyFont="1" applyFill="1" applyBorder="1" applyProtection="1"/>
    <xf numFmtId="43" fontId="6" fillId="4" borderId="9" xfId="4" applyFont="1" applyFill="1" applyBorder="1" applyProtection="1"/>
    <xf numFmtId="164" fontId="12" fillId="7" borderId="13" xfId="4" applyNumberFormat="1" applyFont="1" applyFill="1" applyBorder="1" applyAlignment="1" applyProtection="1">
      <alignment vertical="center"/>
    </xf>
    <xf numFmtId="3" fontId="12" fillId="7" borderId="49" xfId="4" applyNumberFormat="1" applyFont="1" applyFill="1" applyBorder="1" applyProtection="1"/>
    <xf numFmtId="0" fontId="6" fillId="4" borderId="10" xfId="3" applyFont="1" applyFill="1" applyBorder="1" applyAlignment="1" applyProtection="1">
      <alignment vertical="center"/>
    </xf>
    <xf numFmtId="3" fontId="6" fillId="4" borderId="11" xfId="4" applyNumberFormat="1" applyFont="1" applyFill="1" applyBorder="1" applyProtection="1"/>
    <xf numFmtId="3" fontId="11" fillId="4" borderId="11" xfId="4" applyNumberFormat="1" applyFont="1" applyFill="1" applyBorder="1" applyProtection="1"/>
    <xf numFmtId="43" fontId="11" fillId="4" borderId="12" xfId="4" applyFont="1" applyFill="1" applyBorder="1" applyProtection="1"/>
    <xf numFmtId="3" fontId="12" fillId="7" borderId="8" xfId="3" applyNumberFormat="1" applyFont="1" applyFill="1" applyBorder="1" applyProtection="1"/>
    <xf numFmtId="3" fontId="12" fillId="7" borderId="13" xfId="3" applyNumberFormat="1" applyFont="1" applyFill="1" applyBorder="1" applyProtection="1"/>
    <xf numFmtId="3" fontId="6" fillId="4" borderId="11" xfId="3" applyNumberFormat="1" applyFont="1" applyFill="1" applyBorder="1" applyProtection="1"/>
    <xf numFmtId="43" fontId="6" fillId="4" borderId="12" xfId="4" applyFont="1" applyFill="1" applyBorder="1" applyProtection="1"/>
    <xf numFmtId="3" fontId="11" fillId="4" borderId="11" xfId="3" applyNumberFormat="1" applyFont="1" applyFill="1" applyBorder="1" applyProtection="1"/>
    <xf numFmtId="3" fontId="6" fillId="4" borderId="9" xfId="3" applyNumberFormat="1" applyFont="1" applyFill="1" applyBorder="1" applyProtection="1"/>
    <xf numFmtId="3" fontId="11" fillId="4" borderId="9" xfId="3" applyNumberFormat="1" applyFont="1" applyFill="1" applyBorder="1" applyProtection="1"/>
    <xf numFmtId="43" fontId="11" fillId="4" borderId="57" xfId="4" applyFont="1" applyFill="1" applyBorder="1" applyProtection="1"/>
    <xf numFmtId="3" fontId="12" fillId="7" borderId="49" xfId="3" applyNumberFormat="1" applyFont="1" applyFill="1" applyBorder="1" applyProtection="1"/>
    <xf numFmtId="43" fontId="6" fillId="4" borderId="57" xfId="4" applyFont="1" applyFill="1" applyBorder="1" applyProtection="1"/>
    <xf numFmtId="3" fontId="12" fillId="7" borderId="33" xfId="3" applyNumberFormat="1" applyFont="1" applyFill="1" applyBorder="1" applyProtection="1"/>
    <xf numFmtId="0" fontId="12" fillId="8" borderId="13" xfId="3" applyFont="1" applyFill="1" applyBorder="1" applyAlignment="1" applyProtection="1">
      <alignment vertical="center"/>
    </xf>
    <xf numFmtId="164" fontId="12" fillId="8" borderId="36" xfId="4" applyNumberFormat="1" applyFont="1" applyFill="1" applyBorder="1" applyAlignment="1" applyProtection="1">
      <alignment horizontal="center" vertical="center" wrapText="1"/>
    </xf>
    <xf numFmtId="164" fontId="12" fillId="8" borderId="5" xfId="4" applyNumberFormat="1" applyFont="1" applyFill="1" applyBorder="1" applyAlignment="1" applyProtection="1">
      <alignment horizontal="center" vertical="center" wrapText="1"/>
    </xf>
    <xf numFmtId="43" fontId="12" fillId="8" borderId="13" xfId="4" applyFont="1" applyFill="1" applyBorder="1" applyAlignment="1" applyProtection="1">
      <alignment horizontal="center" wrapText="1"/>
    </xf>
    <xf numFmtId="164" fontId="6" fillId="8" borderId="13" xfId="4" applyNumberFormat="1" applyFont="1" applyFill="1" applyBorder="1" applyAlignment="1" applyProtection="1">
      <alignment vertical="center"/>
    </xf>
    <xf numFmtId="3" fontId="6" fillId="8" borderId="49" xfId="4" applyNumberFormat="1" applyFont="1" applyFill="1" applyBorder="1" applyProtection="1"/>
    <xf numFmtId="164" fontId="12" fillId="8" borderId="13" xfId="4" applyNumberFormat="1" applyFont="1" applyFill="1" applyBorder="1" applyAlignment="1" applyProtection="1">
      <alignment vertical="center"/>
    </xf>
    <xf numFmtId="3" fontId="12" fillId="8" borderId="8" xfId="3" applyNumberFormat="1" applyFont="1" applyFill="1" applyBorder="1" applyProtection="1"/>
    <xf numFmtId="3" fontId="12" fillId="8" borderId="13" xfId="3" applyNumberFormat="1" applyFont="1" applyFill="1" applyBorder="1" applyProtection="1"/>
    <xf numFmtId="3" fontId="12" fillId="8" borderId="49" xfId="3" applyNumberFormat="1" applyFont="1" applyFill="1" applyBorder="1" applyProtection="1"/>
    <xf numFmtId="3" fontId="12" fillId="8" borderId="33" xfId="3" applyNumberFormat="1" applyFont="1" applyFill="1" applyBorder="1" applyProtection="1"/>
    <xf numFmtId="164" fontId="6" fillId="9" borderId="10" xfId="4" applyNumberFormat="1" applyFont="1" applyFill="1" applyBorder="1" applyAlignment="1" applyProtection="1">
      <alignment vertical="center"/>
    </xf>
    <xf numFmtId="3" fontId="6" fillId="9" borderId="11" xfId="3" applyNumberFormat="1" applyFont="1" applyFill="1" applyBorder="1" applyProtection="1"/>
    <xf numFmtId="3" fontId="11" fillId="9" borderId="11" xfId="3" applyNumberFormat="1" applyFont="1" applyFill="1" applyBorder="1" applyProtection="1"/>
    <xf numFmtId="43" fontId="11" fillId="9" borderId="12" xfId="4" applyFont="1" applyFill="1" applyBorder="1" applyProtection="1"/>
    <xf numFmtId="0" fontId="6" fillId="9" borderId="13" xfId="3" applyFont="1" applyFill="1" applyBorder="1" applyAlignment="1" applyProtection="1">
      <alignment vertical="center"/>
    </xf>
    <xf numFmtId="3" fontId="6" fillId="9" borderId="9" xfId="3" applyNumberFormat="1" applyFont="1" applyFill="1" applyBorder="1" applyProtection="1"/>
    <xf numFmtId="43" fontId="6" fillId="9" borderId="57" xfId="4" applyFont="1" applyFill="1" applyBorder="1" applyProtection="1"/>
    <xf numFmtId="164" fontId="6" fillId="9" borderId="13" xfId="4" applyNumberFormat="1" applyFont="1" applyFill="1" applyBorder="1" applyAlignment="1" applyProtection="1">
      <alignment vertical="center"/>
    </xf>
    <xf numFmtId="3" fontId="11" fillId="9" borderId="9" xfId="3" applyNumberFormat="1" applyFont="1" applyFill="1" applyBorder="1" applyProtection="1"/>
    <xf numFmtId="43" fontId="11" fillId="9" borderId="57" xfId="4" applyFont="1" applyFill="1" applyBorder="1" applyProtection="1"/>
    <xf numFmtId="43" fontId="6" fillId="9" borderId="12" xfId="4" applyFont="1" applyFill="1" applyBorder="1" applyProtection="1"/>
    <xf numFmtId="0" fontId="6" fillId="9" borderId="10" xfId="3" applyFont="1" applyFill="1" applyBorder="1" applyAlignment="1" applyProtection="1">
      <alignment vertical="center"/>
    </xf>
    <xf numFmtId="3" fontId="6" fillId="9" borderId="11" xfId="4" applyNumberFormat="1" applyFont="1" applyFill="1" applyBorder="1" applyProtection="1"/>
    <xf numFmtId="3" fontId="11" fillId="9" borderId="11" xfId="4" applyNumberFormat="1" applyFont="1" applyFill="1" applyBorder="1" applyProtection="1"/>
    <xf numFmtId="0" fontId="6" fillId="9" borderId="11" xfId="3" applyFont="1" applyFill="1" applyBorder="1" applyProtection="1"/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3" fontId="5" fillId="0" borderId="64" xfId="1" applyNumberFormat="1" applyFont="1" applyFill="1" applyBorder="1" applyProtection="1">
      <protection locked="0"/>
    </xf>
    <xf numFmtId="3" fontId="5" fillId="0" borderId="63" xfId="1" applyNumberFormat="1" applyFont="1" applyFill="1" applyBorder="1" applyProtection="1">
      <protection locked="0"/>
    </xf>
    <xf numFmtId="3" fontId="5" fillId="0" borderId="51" xfId="1" applyNumberFormat="1" applyFont="1" applyFill="1" applyBorder="1" applyProtection="1">
      <protection locked="0"/>
    </xf>
    <xf numFmtId="3" fontId="5" fillId="0" borderId="48" xfId="1" applyNumberFormat="1" applyFont="1" applyFill="1" applyBorder="1" applyProtection="1">
      <protection locked="0"/>
    </xf>
    <xf numFmtId="3" fontId="5" fillId="0" borderId="45" xfId="0" applyNumberFormat="1" applyFont="1" applyFill="1" applyBorder="1" applyProtection="1">
      <protection locked="0"/>
    </xf>
    <xf numFmtId="3" fontId="7" fillId="3" borderId="33" xfId="1" applyNumberFormat="1" applyFont="1" applyFill="1" applyBorder="1" applyProtection="1"/>
    <xf numFmtId="3" fontId="7" fillId="3" borderId="1" xfId="1" applyNumberFormat="1" applyFont="1" applyFill="1" applyBorder="1" applyProtection="1"/>
    <xf numFmtId="3" fontId="7" fillId="3" borderId="62" xfId="1" applyNumberFormat="1" applyFont="1" applyFill="1" applyBorder="1" applyProtection="1"/>
    <xf numFmtId="3" fontId="7" fillId="3" borderId="11" xfId="1" applyNumberFormat="1" applyFont="1" applyFill="1" applyBorder="1" applyProtection="1"/>
    <xf numFmtId="3" fontId="7" fillId="3" borderId="14" xfId="1" applyNumberFormat="1" applyFont="1" applyFill="1" applyBorder="1" applyProtection="1"/>
    <xf numFmtId="3" fontId="7" fillId="3" borderId="68" xfId="1" applyNumberFormat="1" applyFont="1" applyFill="1" applyBorder="1" applyProtection="1"/>
    <xf numFmtId="3" fontId="5" fillId="0" borderId="34" xfId="1" applyNumberFormat="1" applyFont="1" applyFill="1" applyBorder="1" applyProtection="1"/>
    <xf numFmtId="3" fontId="5" fillId="0" borderId="35" xfId="1" applyNumberFormat="1" applyFont="1" applyFill="1" applyBorder="1" applyProtection="1"/>
    <xf numFmtId="3" fontId="5" fillId="0" borderId="23" xfId="1" applyNumberFormat="1" applyFont="1" applyFill="1" applyBorder="1" applyProtection="1"/>
    <xf numFmtId="3" fontId="5" fillId="3" borderId="10" xfId="0" applyNumberFormat="1" applyFont="1" applyFill="1" applyBorder="1" applyAlignment="1" applyProtection="1">
      <alignment horizontal="left"/>
    </xf>
    <xf numFmtId="0" fontId="4" fillId="0" borderId="0" xfId="0" applyFont="1" applyAlignment="1">
      <alignment vertical="center"/>
    </xf>
    <xf numFmtId="0" fontId="5" fillId="3" borderId="9" xfId="0" applyFont="1" applyFill="1" applyBorder="1" applyProtection="1"/>
    <xf numFmtId="3" fontId="7" fillId="3" borderId="50" xfId="1" applyNumberFormat="1" applyFont="1" applyFill="1" applyBorder="1" applyProtection="1"/>
    <xf numFmtId="164" fontId="6" fillId="2" borderId="9" xfId="1" applyNumberFormat="1" applyFont="1" applyFill="1" applyBorder="1" applyAlignment="1" applyProtection="1">
      <alignment horizontal="center" vertical="center" wrapText="1"/>
    </xf>
    <xf numFmtId="3" fontId="5" fillId="0" borderId="39" xfId="1" applyNumberFormat="1" applyFont="1" applyFill="1" applyBorder="1" applyProtection="1">
      <protection locked="0"/>
    </xf>
    <xf numFmtId="3" fontId="5" fillId="0" borderId="42" xfId="1" applyNumberFormat="1" applyFont="1" applyFill="1" applyBorder="1" applyProtection="1">
      <protection locked="0"/>
    </xf>
    <xf numFmtId="3" fontId="5" fillId="0" borderId="55" xfId="1" applyNumberFormat="1" applyFont="1" applyFill="1" applyBorder="1" applyProtection="1">
      <protection locked="0"/>
    </xf>
    <xf numFmtId="3" fontId="5" fillId="0" borderId="71" xfId="0" applyNumberFormat="1" applyFont="1" applyFill="1" applyBorder="1" applyProtection="1">
      <protection locked="0"/>
    </xf>
    <xf numFmtId="3" fontId="5" fillId="0" borderId="64" xfId="0" applyNumberFormat="1" applyFont="1" applyFill="1" applyBorder="1" applyProtection="1">
      <protection locked="0"/>
    </xf>
    <xf numFmtId="3" fontId="5" fillId="0" borderId="72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0" borderId="0" xfId="1" applyNumberFormat="1" applyFont="1"/>
    <xf numFmtId="0" fontId="3" fillId="0" borderId="59" xfId="0" applyFont="1" applyBorder="1"/>
    <xf numFmtId="0" fontId="3" fillId="0" borderId="60" xfId="0" applyFont="1" applyBorder="1"/>
    <xf numFmtId="0" fontId="3" fillId="0" borderId="6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164" fontId="12" fillId="7" borderId="5" xfId="4" applyNumberFormat="1" applyFont="1" applyFill="1" applyBorder="1" applyAlignment="1" applyProtection="1">
      <alignment horizontal="center" vertical="center"/>
    </xf>
    <xf numFmtId="0" fontId="14" fillId="0" borderId="0" xfId="0" applyFont="1"/>
    <xf numFmtId="0" fontId="14" fillId="11" borderId="10" xfId="0" applyFont="1" applyFill="1" applyBorder="1" applyAlignment="1">
      <alignment horizontal="center"/>
    </xf>
    <xf numFmtId="0" fontId="14" fillId="11" borderId="12" xfId="0" applyFont="1" applyFill="1" applyBorder="1" applyAlignment="1">
      <alignment horizontal="center"/>
    </xf>
    <xf numFmtId="0" fontId="14" fillId="11" borderId="13" xfId="0" applyFont="1" applyFill="1" applyBorder="1" applyAlignment="1" applyProtection="1">
      <alignment horizontal="center"/>
    </xf>
    <xf numFmtId="0" fontId="14" fillId="11" borderId="12" xfId="0" applyFont="1" applyFill="1" applyBorder="1" applyAlignment="1" applyProtection="1">
      <alignment horizontal="center"/>
    </xf>
    <xf numFmtId="0" fontId="14" fillId="11" borderId="13" xfId="0" applyFont="1" applyFill="1" applyBorder="1" applyAlignment="1" applyProtection="1">
      <alignment horizontal="center" wrapText="1"/>
    </xf>
    <xf numFmtId="0" fontId="14" fillId="0" borderId="13" xfId="0" applyFont="1" applyBorder="1"/>
    <xf numFmtId="3" fontId="14" fillId="0" borderId="13" xfId="0" applyNumberFormat="1" applyFont="1" applyBorder="1"/>
    <xf numFmtId="44" fontId="14" fillId="0" borderId="13" xfId="2" applyFont="1" applyBorder="1"/>
    <xf numFmtId="4" fontId="14" fillId="0" borderId="13" xfId="0" applyNumberFormat="1" applyFont="1" applyBorder="1"/>
    <xf numFmtId="0" fontId="14" fillId="0" borderId="13" xfId="0" applyFont="1" applyFill="1" applyBorder="1"/>
    <xf numFmtId="0" fontId="14" fillId="11" borderId="13" xfId="0" applyFont="1" applyFill="1" applyBorder="1"/>
    <xf numFmtId="3" fontId="14" fillId="11" borderId="12" xfId="0" applyNumberFormat="1" applyFont="1" applyFill="1" applyBorder="1"/>
    <xf numFmtId="3" fontId="14" fillId="11" borderId="13" xfId="0" applyNumberFormat="1" applyFont="1" applyFill="1" applyBorder="1"/>
    <xf numFmtId="167" fontId="14" fillId="11" borderId="13" xfId="2" applyNumberFormat="1" applyFont="1" applyFill="1" applyBorder="1"/>
    <xf numFmtId="44" fontId="14" fillId="11" borderId="13" xfId="2" applyFont="1" applyFill="1" applyBorder="1"/>
    <xf numFmtId="0" fontId="15" fillId="0" borderId="0" xfId="0" applyFont="1"/>
    <xf numFmtId="0" fontId="6" fillId="0" borderId="0" xfId="3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4" fontId="6" fillId="3" borderId="1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3" fontId="7" fillId="3" borderId="3" xfId="1" applyNumberFormat="1" applyFont="1" applyFill="1" applyBorder="1" applyProtection="1"/>
    <xf numFmtId="3" fontId="7" fillId="3" borderId="12" xfId="1" applyNumberFormat="1" applyFont="1" applyFill="1" applyBorder="1" applyProtection="1"/>
    <xf numFmtId="0" fontId="16" fillId="0" borderId="0" xfId="0" applyFont="1"/>
    <xf numFmtId="0" fontId="18" fillId="0" borderId="0" xfId="0" applyFont="1" applyAlignment="1" applyProtection="1">
      <alignment horizontal="center"/>
    </xf>
    <xf numFmtId="0" fontId="16" fillId="0" borderId="0" xfId="0" applyFont="1" applyAlignment="1" applyProtection="1"/>
    <xf numFmtId="0" fontId="19" fillId="2" borderId="2" xfId="0" applyFont="1" applyFill="1" applyBorder="1" applyAlignment="1" applyProtection="1">
      <alignment horizontal="center" vertical="center"/>
    </xf>
    <xf numFmtId="164" fontId="19" fillId="2" borderId="3" xfId="1" applyNumberFormat="1" applyFont="1" applyFill="1" applyBorder="1" applyAlignment="1" applyProtection="1">
      <alignment horizontal="center" vertical="center" wrapText="1"/>
    </xf>
    <xf numFmtId="164" fontId="19" fillId="2" borderId="4" xfId="1" applyNumberFormat="1" applyFont="1" applyFill="1" applyBorder="1" applyAlignment="1" applyProtection="1">
      <alignment horizontal="center" vertical="center"/>
    </xf>
    <xf numFmtId="164" fontId="19" fillId="2" borderId="5" xfId="1" applyNumberFormat="1" applyFont="1" applyFill="1" applyBorder="1" applyAlignment="1" applyProtection="1">
      <alignment horizontal="center" vertical="center" wrapText="1"/>
    </xf>
    <xf numFmtId="164" fontId="19" fillId="2" borderId="6" xfId="1" applyNumberFormat="1" applyFont="1" applyFill="1" applyBorder="1" applyAlignment="1" applyProtection="1">
      <alignment horizontal="center" vertical="center" wrapText="1"/>
    </xf>
    <xf numFmtId="164" fontId="19" fillId="2" borderId="7" xfId="1" applyNumberFormat="1" applyFont="1" applyFill="1" applyBorder="1" applyAlignment="1" applyProtection="1">
      <alignment horizontal="center" vertical="center" wrapText="1"/>
    </xf>
    <xf numFmtId="164" fontId="19" fillId="2" borderId="10" xfId="1" applyNumberFormat="1" applyFont="1" applyFill="1" applyBorder="1" applyAlignment="1" applyProtection="1">
      <alignment horizontal="center" vertical="center" wrapText="1"/>
    </xf>
    <xf numFmtId="164" fontId="19" fillId="2" borderId="11" xfId="1" applyNumberFormat="1" applyFont="1" applyFill="1" applyBorder="1" applyAlignment="1" applyProtection="1">
      <alignment horizontal="center" vertical="center" wrapText="1"/>
    </xf>
    <xf numFmtId="164" fontId="19" fillId="2" borderId="4" xfId="1" applyNumberFormat="1" applyFont="1" applyFill="1" applyBorder="1" applyAlignment="1" applyProtection="1">
      <alignment horizontal="center" vertical="center" wrapText="1"/>
    </xf>
    <xf numFmtId="164" fontId="19" fillId="3" borderId="10" xfId="1" applyNumberFormat="1" applyFont="1" applyFill="1" applyBorder="1" applyAlignment="1" applyProtection="1">
      <alignment vertical="center"/>
    </xf>
    <xf numFmtId="0" fontId="18" fillId="3" borderId="11" xfId="0" applyFont="1" applyFill="1" applyBorder="1" applyProtection="1"/>
    <xf numFmtId="0" fontId="18" fillId="3" borderId="58" xfId="0" applyFont="1" applyFill="1" applyBorder="1" applyProtection="1"/>
    <xf numFmtId="0" fontId="18" fillId="3" borderId="12" xfId="0" applyFont="1" applyFill="1" applyBorder="1" applyProtection="1"/>
    <xf numFmtId="0" fontId="18" fillId="3" borderId="10" xfId="0" applyFont="1" applyFill="1" applyBorder="1" applyProtection="1"/>
    <xf numFmtId="164" fontId="20" fillId="0" borderId="15" xfId="1" applyNumberFormat="1" applyFont="1" applyFill="1" applyBorder="1" applyAlignment="1" applyProtection="1">
      <alignment vertical="center"/>
    </xf>
    <xf numFmtId="3" fontId="18" fillId="0" borderId="20" xfId="1" applyNumberFormat="1" applyFont="1" applyFill="1" applyBorder="1" applyProtection="1">
      <protection locked="0"/>
    </xf>
    <xf numFmtId="3" fontId="18" fillId="0" borderId="64" xfId="1" applyNumberFormat="1" applyFont="1" applyFill="1" applyBorder="1" applyProtection="1">
      <protection locked="0"/>
    </xf>
    <xf numFmtId="3" fontId="18" fillId="0" borderId="63" xfId="1" applyNumberFormat="1" applyFont="1" applyFill="1" applyBorder="1" applyProtection="1">
      <protection locked="0"/>
    </xf>
    <xf numFmtId="3" fontId="18" fillId="0" borderId="59" xfId="1" applyNumberFormat="1" applyFont="1" applyFill="1" applyBorder="1" applyProtection="1"/>
    <xf numFmtId="3" fontId="18" fillId="0" borderId="21" xfId="1" applyNumberFormat="1" applyFont="1" applyFill="1" applyBorder="1" applyProtection="1">
      <protection locked="0"/>
    </xf>
    <xf numFmtId="3" fontId="18" fillId="0" borderId="22" xfId="1" applyNumberFormat="1" applyFont="1" applyFill="1" applyBorder="1" applyProtection="1">
      <protection locked="0"/>
    </xf>
    <xf numFmtId="3" fontId="18" fillId="0" borderId="28" xfId="1" applyNumberFormat="1" applyFont="1" applyFill="1" applyBorder="1" applyProtection="1"/>
    <xf numFmtId="3" fontId="18" fillId="0" borderId="22" xfId="1" applyNumberFormat="1" applyFont="1" applyFill="1" applyBorder="1" applyProtection="1"/>
    <xf numFmtId="3" fontId="18" fillId="0" borderId="19" xfId="1" applyNumberFormat="1" applyFont="1" applyFill="1" applyBorder="1" applyProtection="1"/>
    <xf numFmtId="164" fontId="20" fillId="0" borderId="24" xfId="1" applyNumberFormat="1" applyFont="1" applyFill="1" applyBorder="1" applyAlignment="1" applyProtection="1">
      <alignment vertical="center"/>
    </xf>
    <xf numFmtId="3" fontId="18" fillId="0" borderId="41" xfId="1" applyNumberFormat="1" applyFont="1" applyFill="1" applyBorder="1" applyProtection="1">
      <protection locked="0"/>
    </xf>
    <xf numFmtId="3" fontId="18" fillId="0" borderId="26" xfId="1" applyNumberFormat="1" applyFont="1" applyFill="1" applyBorder="1" applyProtection="1">
      <protection locked="0"/>
    </xf>
    <xf numFmtId="3" fontId="18" fillId="0" borderId="40" xfId="1" applyNumberFormat="1" applyFont="1" applyFill="1" applyBorder="1" applyProtection="1">
      <protection locked="0"/>
    </xf>
    <xf numFmtId="3" fontId="18" fillId="0" borderId="60" xfId="1" applyNumberFormat="1" applyFont="1" applyFill="1" applyBorder="1" applyProtection="1"/>
    <xf numFmtId="3" fontId="18" fillId="0" borderId="28" xfId="1" applyNumberFormat="1" applyFont="1" applyFill="1" applyBorder="1" applyProtection="1">
      <protection locked="0"/>
    </xf>
    <xf numFmtId="3" fontId="18" fillId="0" borderId="41" xfId="1" applyNumberFormat="1" applyFont="1" applyFill="1" applyBorder="1" applyProtection="1"/>
    <xf numFmtId="164" fontId="20" fillId="0" borderId="29" xfId="1" applyNumberFormat="1" applyFont="1" applyFill="1" applyBorder="1" applyAlignment="1" applyProtection="1">
      <alignment vertical="center"/>
    </xf>
    <xf numFmtId="3" fontId="18" fillId="0" borderId="52" xfId="1" applyNumberFormat="1" applyFont="1" applyFill="1" applyBorder="1" applyProtection="1">
      <protection locked="0"/>
    </xf>
    <xf numFmtId="3" fontId="18" fillId="0" borderId="51" xfId="1" applyNumberFormat="1" applyFont="1" applyFill="1" applyBorder="1" applyProtection="1">
      <protection locked="0"/>
    </xf>
    <xf numFmtId="3" fontId="18" fillId="0" borderId="48" xfId="1" applyNumberFormat="1" applyFont="1" applyFill="1" applyBorder="1" applyProtection="1">
      <protection locked="0"/>
    </xf>
    <xf numFmtId="3" fontId="18" fillId="0" borderId="61" xfId="1" applyNumberFormat="1" applyFont="1" applyFill="1" applyBorder="1" applyProtection="1"/>
    <xf numFmtId="3" fontId="18" fillId="0" borderId="33" xfId="1" applyNumberFormat="1" applyFont="1" applyFill="1" applyBorder="1" applyProtection="1">
      <protection locked="0"/>
    </xf>
    <xf numFmtId="3" fontId="18" fillId="0" borderId="52" xfId="1" applyNumberFormat="1" applyFont="1" applyFill="1" applyBorder="1" applyProtection="1"/>
    <xf numFmtId="3" fontId="18" fillId="0" borderId="1" xfId="1" applyNumberFormat="1" applyFont="1" applyFill="1" applyBorder="1" applyProtection="1"/>
    <xf numFmtId="3" fontId="18" fillId="0" borderId="62" xfId="1" applyNumberFormat="1" applyFont="1" applyFill="1" applyBorder="1" applyProtection="1"/>
    <xf numFmtId="164" fontId="19" fillId="3" borderId="13" xfId="1" applyNumberFormat="1" applyFont="1" applyFill="1" applyBorder="1" applyAlignment="1" applyProtection="1">
      <alignment vertical="center"/>
    </xf>
    <xf numFmtId="3" fontId="17" fillId="3" borderId="8" xfId="1" applyNumberFormat="1" applyFont="1" applyFill="1" applyBorder="1" applyProtection="1"/>
    <xf numFmtId="3" fontId="17" fillId="3" borderId="10" xfId="1" applyNumberFormat="1" applyFont="1" applyFill="1" applyBorder="1" applyProtection="1"/>
    <xf numFmtId="3" fontId="18" fillId="3" borderId="49" xfId="1" applyNumberFormat="1" applyFont="1" applyFill="1" applyBorder="1" applyProtection="1"/>
    <xf numFmtId="3" fontId="17" fillId="3" borderId="11" xfId="1" applyNumberFormat="1" applyFont="1" applyFill="1" applyBorder="1" applyProtection="1"/>
    <xf numFmtId="3" fontId="17" fillId="3" borderId="14" xfId="1" applyNumberFormat="1" applyFont="1" applyFill="1" applyBorder="1" applyProtection="1"/>
    <xf numFmtId="164" fontId="20" fillId="0" borderId="0" xfId="1" applyNumberFormat="1" applyFont="1" applyFill="1" applyBorder="1" applyAlignment="1" applyProtection="1">
      <alignment vertical="center"/>
    </xf>
    <xf numFmtId="3" fontId="18" fillId="0" borderId="0" xfId="1" applyNumberFormat="1" applyFont="1" applyFill="1" applyBorder="1" applyProtection="1"/>
    <xf numFmtId="164" fontId="16" fillId="0" borderId="0" xfId="1" applyNumberFormat="1" applyFont="1"/>
    <xf numFmtId="0" fontId="20" fillId="0" borderId="15" xfId="0" applyFont="1" applyFill="1" applyBorder="1" applyAlignment="1" applyProtection="1">
      <alignment vertical="center"/>
    </xf>
    <xf numFmtId="3" fontId="18" fillId="0" borderId="15" xfId="1" applyNumberFormat="1" applyFont="1" applyFill="1" applyBorder="1" applyProtection="1"/>
    <xf numFmtId="3" fontId="18" fillId="0" borderId="19" xfId="1" applyNumberFormat="1" applyFont="1" applyFill="1" applyBorder="1" applyProtection="1">
      <protection locked="0"/>
    </xf>
    <xf numFmtId="3" fontId="18" fillId="0" borderId="53" xfId="1" applyNumberFormat="1" applyFont="1" applyFill="1" applyBorder="1" applyProtection="1">
      <protection locked="0"/>
    </xf>
    <xf numFmtId="3" fontId="18" fillId="0" borderId="20" xfId="1" applyNumberFormat="1" applyFont="1" applyFill="1" applyBorder="1" applyProtection="1"/>
    <xf numFmtId="3" fontId="18" fillId="0" borderId="16" xfId="1" applyNumberFormat="1" applyFont="1" applyFill="1" applyBorder="1" applyProtection="1"/>
    <xf numFmtId="3" fontId="18" fillId="0" borderId="39" xfId="1" applyNumberFormat="1" applyFont="1" applyFill="1" applyBorder="1" applyProtection="1"/>
    <xf numFmtId="3" fontId="18" fillId="0" borderId="17" xfId="1" applyNumberFormat="1" applyFont="1" applyFill="1" applyBorder="1" applyProtection="1">
      <protection locked="0"/>
    </xf>
    <xf numFmtId="3" fontId="18" fillId="0" borderId="24" xfId="1" applyNumberFormat="1" applyFont="1" applyFill="1" applyBorder="1" applyProtection="1"/>
    <xf numFmtId="3" fontId="18" fillId="0" borderId="25" xfId="1" applyNumberFormat="1" applyFont="1" applyFill="1" applyBorder="1" applyProtection="1"/>
    <xf numFmtId="3" fontId="18" fillId="0" borderId="21" xfId="1" applyNumberFormat="1" applyFont="1" applyFill="1" applyBorder="1" applyProtection="1"/>
    <xf numFmtId="3" fontId="18" fillId="0" borderId="28" xfId="0" applyNumberFormat="1" applyFont="1" applyFill="1" applyBorder="1" applyProtection="1">
      <protection locked="0"/>
    </xf>
    <xf numFmtId="3" fontId="18" fillId="0" borderId="17" xfId="0" applyNumberFormat="1" applyFont="1" applyFill="1" applyBorder="1" applyProtection="1">
      <protection locked="0"/>
    </xf>
    <xf numFmtId="3" fontId="18" fillId="0" borderId="19" xfId="0" applyNumberFormat="1" applyFont="1" applyFill="1" applyBorder="1" applyProtection="1">
      <protection locked="0"/>
    </xf>
    <xf numFmtId="3" fontId="18" fillId="0" borderId="41" xfId="0" applyNumberFormat="1" applyFont="1" applyFill="1" applyBorder="1" applyProtection="1">
      <protection locked="0"/>
    </xf>
    <xf numFmtId="3" fontId="18" fillId="0" borderId="26" xfId="0" applyNumberFormat="1" applyFont="1" applyFill="1" applyBorder="1" applyProtection="1">
      <protection locked="0"/>
    </xf>
    <xf numFmtId="3" fontId="18" fillId="0" borderId="40" xfId="0" applyNumberFormat="1" applyFont="1" applyFill="1" applyBorder="1" applyProtection="1">
      <protection locked="0"/>
    </xf>
    <xf numFmtId="3" fontId="18" fillId="0" borderId="43" xfId="1" applyNumberFormat="1" applyFont="1" applyFill="1" applyBorder="1" applyProtection="1">
      <protection locked="0"/>
    </xf>
    <xf numFmtId="3" fontId="18" fillId="0" borderId="42" xfId="1" applyNumberFormat="1" applyFont="1" applyFill="1" applyBorder="1" applyProtection="1"/>
    <xf numFmtId="164" fontId="20" fillId="0" borderId="34" xfId="1" applyNumberFormat="1" applyFont="1" applyFill="1" applyBorder="1" applyAlignment="1" applyProtection="1">
      <alignment vertical="center"/>
    </xf>
    <xf numFmtId="3" fontId="18" fillId="0" borderId="31" xfId="0" applyNumberFormat="1" applyFont="1" applyFill="1" applyBorder="1" applyProtection="1">
      <protection locked="0"/>
    </xf>
    <xf numFmtId="3" fontId="18" fillId="0" borderId="45" xfId="0" applyNumberFormat="1" applyFont="1" applyFill="1" applyBorder="1" applyProtection="1">
      <protection locked="0"/>
    </xf>
    <xf numFmtId="3" fontId="18" fillId="0" borderId="44" xfId="1" applyNumberFormat="1" applyFont="1" applyFill="1" applyBorder="1" applyProtection="1">
      <protection locked="0"/>
    </xf>
    <xf numFmtId="3" fontId="18" fillId="0" borderId="46" xfId="1" applyNumberFormat="1" applyFont="1" applyFill="1" applyBorder="1" applyProtection="1"/>
    <xf numFmtId="3" fontId="18" fillId="0" borderId="33" xfId="0" applyNumberFormat="1" applyFont="1" applyFill="1" applyBorder="1" applyProtection="1">
      <protection locked="0"/>
    </xf>
    <xf numFmtId="3" fontId="18" fillId="0" borderId="51" xfId="0" applyNumberFormat="1" applyFont="1" applyFill="1" applyBorder="1" applyProtection="1">
      <protection locked="0"/>
    </xf>
    <xf numFmtId="3" fontId="18" fillId="0" borderId="48" xfId="0" applyNumberFormat="1" applyFont="1" applyFill="1" applyBorder="1" applyProtection="1">
      <protection locked="0"/>
    </xf>
    <xf numFmtId="3" fontId="18" fillId="0" borderId="54" xfId="1" applyNumberFormat="1" applyFont="1" applyFill="1" applyBorder="1" applyProtection="1">
      <protection locked="0"/>
    </xf>
    <xf numFmtId="3" fontId="18" fillId="0" borderId="30" xfId="1" applyNumberFormat="1" applyFont="1" applyFill="1" applyBorder="1" applyProtection="1"/>
    <xf numFmtId="3" fontId="18" fillId="0" borderId="55" xfId="1" applyNumberFormat="1" applyFont="1" applyFill="1" applyBorder="1" applyProtection="1"/>
    <xf numFmtId="3" fontId="17" fillId="3" borderId="8" xfId="0" applyNumberFormat="1" applyFont="1" applyFill="1" applyBorder="1" applyProtection="1"/>
    <xf numFmtId="3" fontId="17" fillId="3" borderId="10" xfId="0" applyNumberFormat="1" applyFont="1" applyFill="1" applyBorder="1" applyProtection="1"/>
    <xf numFmtId="3" fontId="17" fillId="3" borderId="50" xfId="0" applyNumberFormat="1" applyFont="1" applyFill="1" applyBorder="1" applyProtection="1"/>
    <xf numFmtId="3" fontId="17" fillId="3" borderId="33" xfId="0" applyNumberFormat="1" applyFont="1" applyFill="1" applyBorder="1" applyProtection="1"/>
    <xf numFmtId="3" fontId="17" fillId="3" borderId="1" xfId="0" applyNumberFormat="1" applyFont="1" applyFill="1" applyBorder="1" applyProtection="1"/>
    <xf numFmtId="3" fontId="18" fillId="0" borderId="0" xfId="0" applyNumberFormat="1" applyFont="1" applyFill="1" applyBorder="1" applyProtection="1"/>
    <xf numFmtId="3" fontId="18" fillId="0" borderId="20" xfId="0" applyNumberFormat="1" applyFont="1" applyFill="1" applyBorder="1" applyProtection="1">
      <protection locked="0"/>
    </xf>
    <xf numFmtId="3" fontId="18" fillId="0" borderId="39" xfId="0" applyNumberFormat="1" applyFont="1" applyFill="1" applyBorder="1" applyProtection="1">
      <protection locked="0"/>
    </xf>
    <xf numFmtId="3" fontId="18" fillId="0" borderId="63" xfId="1" applyNumberFormat="1" applyFont="1" applyFill="1" applyBorder="1" applyProtection="1"/>
    <xf numFmtId="3" fontId="18" fillId="0" borderId="42" xfId="0" applyNumberFormat="1" applyFont="1" applyFill="1" applyBorder="1" applyProtection="1">
      <protection locked="0"/>
    </xf>
    <xf numFmtId="3" fontId="18" fillId="0" borderId="40" xfId="1" applyNumberFormat="1" applyFont="1" applyFill="1" applyBorder="1" applyProtection="1"/>
    <xf numFmtId="3" fontId="18" fillId="0" borderId="44" xfId="0" applyNumberFormat="1" applyFont="1" applyFill="1" applyBorder="1" applyProtection="1">
      <protection locked="0"/>
    </xf>
    <xf numFmtId="3" fontId="18" fillId="0" borderId="52" xfId="0" applyNumberFormat="1" applyFont="1" applyFill="1" applyBorder="1" applyProtection="1">
      <protection locked="0"/>
    </xf>
    <xf numFmtId="3" fontId="18" fillId="0" borderId="55" xfId="0" applyNumberFormat="1" applyFont="1" applyFill="1" applyBorder="1" applyProtection="1">
      <protection locked="0"/>
    </xf>
    <xf numFmtId="3" fontId="18" fillId="0" borderId="48" xfId="1" applyNumberFormat="1" applyFont="1" applyFill="1" applyBorder="1" applyProtection="1"/>
    <xf numFmtId="0" fontId="20" fillId="0" borderId="9" xfId="0" applyFont="1" applyFill="1" applyBorder="1" applyAlignment="1" applyProtection="1">
      <alignment vertical="center" wrapText="1"/>
    </xf>
    <xf numFmtId="3" fontId="18" fillId="0" borderId="9" xfId="0" applyNumberFormat="1" applyFont="1" applyFill="1" applyBorder="1" applyProtection="1"/>
    <xf numFmtId="3" fontId="18" fillId="0" borderId="9" xfId="1" applyNumberFormat="1" applyFont="1" applyFill="1" applyBorder="1" applyProtection="1"/>
    <xf numFmtId="3" fontId="18" fillId="0" borderId="53" xfId="0" applyNumberFormat="1" applyFont="1" applyFill="1" applyBorder="1" applyProtection="1">
      <protection locked="0"/>
    </xf>
    <xf numFmtId="3" fontId="18" fillId="0" borderId="38" xfId="0" applyNumberFormat="1" applyFont="1" applyFill="1" applyBorder="1" applyProtection="1">
      <protection locked="0"/>
    </xf>
    <xf numFmtId="3" fontId="18" fillId="0" borderId="22" xfId="0" applyNumberFormat="1" applyFont="1" applyFill="1" applyBorder="1" applyProtection="1">
      <protection locked="0"/>
    </xf>
    <xf numFmtId="3" fontId="18" fillId="0" borderId="38" xfId="1" applyNumberFormat="1" applyFont="1" applyFill="1" applyBorder="1" applyProtection="1"/>
    <xf numFmtId="3" fontId="18" fillId="0" borderId="43" xfId="0" applyNumberFormat="1" applyFont="1" applyFill="1" applyBorder="1" applyProtection="1">
      <protection locked="0"/>
    </xf>
    <xf numFmtId="3" fontId="18" fillId="0" borderId="24" xfId="0" applyNumberFormat="1" applyFont="1" applyFill="1" applyBorder="1" applyProtection="1">
      <protection locked="0"/>
    </xf>
    <xf numFmtId="3" fontId="18" fillId="0" borderId="21" xfId="0" applyNumberFormat="1" applyFont="1" applyFill="1" applyBorder="1" applyProtection="1">
      <protection locked="0"/>
    </xf>
    <xf numFmtId="3" fontId="18" fillId="0" borderId="54" xfId="0" applyNumberFormat="1" applyFont="1" applyFill="1" applyBorder="1" applyProtection="1">
      <protection locked="0"/>
    </xf>
    <xf numFmtId="3" fontId="18" fillId="0" borderId="29" xfId="0" applyNumberFormat="1" applyFont="1" applyFill="1" applyBorder="1" applyProtection="1">
      <protection locked="0"/>
    </xf>
    <xf numFmtId="3" fontId="18" fillId="0" borderId="29" xfId="1" applyNumberFormat="1" applyFont="1" applyFill="1" applyBorder="1" applyProtection="1"/>
    <xf numFmtId="3" fontId="18" fillId="3" borderId="14" xfId="1" applyNumberFormat="1" applyFont="1" applyFill="1" applyBorder="1" applyProtection="1"/>
    <xf numFmtId="3" fontId="17" fillId="3" borderId="33" xfId="1" applyNumberFormat="1" applyFont="1" applyFill="1" applyBorder="1" applyProtection="1"/>
    <xf numFmtId="3" fontId="17" fillId="3" borderId="1" xfId="1" applyNumberFormat="1" applyFont="1" applyFill="1" applyBorder="1" applyProtection="1"/>
    <xf numFmtId="3" fontId="17" fillId="3" borderId="62" xfId="1" applyNumberFormat="1" applyFont="1" applyFill="1" applyBorder="1" applyProtection="1"/>
    <xf numFmtId="3" fontId="18" fillId="0" borderId="0" xfId="0" applyNumberFormat="1" applyFont="1" applyFill="1" applyBorder="1" applyProtection="1">
      <protection locked="0"/>
    </xf>
    <xf numFmtId="3" fontId="18" fillId="3" borderId="13" xfId="1" applyNumberFormat="1" applyFont="1" applyFill="1" applyBorder="1" applyProtection="1"/>
    <xf numFmtId="164" fontId="19" fillId="3" borderId="10" xfId="1" applyNumberFormat="1" applyFont="1" applyFill="1" applyBorder="1" applyAlignment="1" applyProtection="1">
      <alignment horizontal="left" vertical="center"/>
    </xf>
    <xf numFmtId="3" fontId="18" fillId="3" borderId="11" xfId="0" applyNumberFormat="1" applyFont="1" applyFill="1" applyBorder="1" applyAlignment="1" applyProtection="1">
      <alignment horizontal="left"/>
    </xf>
    <xf numFmtId="3" fontId="18" fillId="3" borderId="12" xfId="0" applyNumberFormat="1" applyFont="1" applyFill="1" applyBorder="1" applyAlignment="1" applyProtection="1">
      <alignment horizontal="left"/>
    </xf>
    <xf numFmtId="3" fontId="18" fillId="3" borderId="10" xfId="0" applyNumberFormat="1" applyFont="1" applyFill="1" applyBorder="1" applyAlignment="1" applyProtection="1">
      <alignment horizontal="left"/>
    </xf>
    <xf numFmtId="3" fontId="18" fillId="0" borderId="64" xfId="1" applyNumberFormat="1" applyFont="1" applyFill="1" applyBorder="1" applyProtection="1"/>
    <xf numFmtId="3" fontId="18" fillId="0" borderId="23" xfId="1" applyNumberFormat="1" applyFont="1" applyFill="1" applyBorder="1" applyProtection="1"/>
    <xf numFmtId="3" fontId="18" fillId="0" borderId="26" xfId="1" applyNumberFormat="1" applyFont="1" applyFill="1" applyBorder="1" applyProtection="1"/>
    <xf numFmtId="3" fontId="18" fillId="0" borderId="51" xfId="1" applyNumberFormat="1" applyFont="1" applyFill="1" applyBorder="1" applyProtection="1"/>
    <xf numFmtId="3" fontId="18" fillId="0" borderId="56" xfId="0" applyNumberFormat="1" applyFont="1" applyFill="1" applyBorder="1" applyProtection="1">
      <protection locked="0"/>
    </xf>
    <xf numFmtId="3" fontId="18" fillId="0" borderId="34" xfId="1" applyNumberFormat="1" applyFont="1" applyFill="1" applyBorder="1" applyProtection="1"/>
    <xf numFmtId="3" fontId="18" fillId="0" borderId="35" xfId="1" applyNumberFormat="1" applyFont="1" applyFill="1" applyBorder="1" applyProtection="1"/>
    <xf numFmtId="3" fontId="18" fillId="3" borderId="8" xfId="1" applyNumberFormat="1" applyFont="1" applyFill="1" applyBorder="1" applyProtection="1"/>
    <xf numFmtId="3" fontId="17" fillId="3" borderId="37" xfId="0" applyNumberFormat="1" applyFont="1" applyFill="1" applyBorder="1" applyProtection="1"/>
    <xf numFmtId="3" fontId="17" fillId="3" borderId="11" xfId="0" applyNumberFormat="1" applyFont="1" applyFill="1" applyBorder="1" applyProtection="1"/>
    <xf numFmtId="164" fontId="20" fillId="0" borderId="24" xfId="1" applyNumberFormat="1" applyFont="1" applyFill="1" applyBorder="1" applyAlignment="1" applyProtection="1">
      <alignment vertical="center" wrapText="1"/>
    </xf>
    <xf numFmtId="3" fontId="18" fillId="0" borderId="34" xfId="0" applyNumberFormat="1" applyFont="1" applyFill="1" applyBorder="1" applyProtection="1">
      <protection locked="0"/>
    </xf>
    <xf numFmtId="3" fontId="18" fillId="0" borderId="44" xfId="1" applyNumberFormat="1" applyFont="1" applyFill="1" applyBorder="1" applyProtection="1"/>
    <xf numFmtId="3" fontId="18" fillId="0" borderId="65" xfId="0" applyNumberFormat="1" applyFont="1" applyFill="1" applyBorder="1" applyProtection="1">
      <protection locked="0"/>
    </xf>
    <xf numFmtId="164" fontId="21" fillId="0" borderId="15" xfId="1" applyNumberFormat="1" applyFont="1" applyFill="1" applyBorder="1" applyAlignment="1" applyProtection="1">
      <alignment vertical="center"/>
    </xf>
    <xf numFmtId="3" fontId="18" fillId="0" borderId="6" xfId="0" applyNumberFormat="1" applyFont="1" applyFill="1" applyBorder="1" applyProtection="1">
      <protection locked="0"/>
    </xf>
    <xf numFmtId="3" fontId="18" fillId="0" borderId="57" xfId="0" applyNumberFormat="1" applyFont="1" applyFill="1" applyBorder="1" applyProtection="1">
      <protection locked="0"/>
    </xf>
    <xf numFmtId="164" fontId="21" fillId="0" borderId="24" xfId="1" applyNumberFormat="1" applyFont="1" applyFill="1" applyBorder="1" applyAlignment="1" applyProtection="1">
      <alignment vertical="center"/>
    </xf>
    <xf numFmtId="3" fontId="18" fillId="0" borderId="66" xfId="0" applyNumberFormat="1" applyFont="1" applyFill="1" applyBorder="1" applyProtection="1">
      <protection locked="0"/>
    </xf>
    <xf numFmtId="3" fontId="18" fillId="0" borderId="27" xfId="0" applyNumberFormat="1" applyFont="1" applyFill="1" applyBorder="1" applyProtection="1">
      <protection locked="0"/>
    </xf>
    <xf numFmtId="3" fontId="18" fillId="0" borderId="67" xfId="0" applyNumberFormat="1" applyFont="1" applyFill="1" applyBorder="1" applyProtection="1">
      <protection locked="0"/>
    </xf>
    <xf numFmtId="0" fontId="19" fillId="3" borderId="13" xfId="0" applyFont="1" applyFill="1" applyBorder="1" applyAlignment="1" applyProtection="1">
      <alignment vertical="center"/>
    </xf>
    <xf numFmtId="3" fontId="17" fillId="3" borderId="13" xfId="0" applyNumberFormat="1" applyFont="1" applyFill="1" applyBorder="1" applyProtection="1"/>
    <xf numFmtId="3" fontId="17" fillId="3" borderId="14" xfId="0" applyNumberFormat="1" applyFont="1" applyFill="1" applyBorder="1" applyProtection="1"/>
    <xf numFmtId="3" fontId="16" fillId="0" borderId="0" xfId="0" applyNumberFormat="1" applyFont="1"/>
    <xf numFmtId="164" fontId="19" fillId="0" borderId="0" xfId="4" applyNumberFormat="1" applyFont="1" applyFill="1" applyBorder="1" applyAlignment="1" applyProtection="1">
      <alignment vertical="center"/>
    </xf>
    <xf numFmtId="0" fontId="19" fillId="0" borderId="0" xfId="3" applyFont="1" applyFill="1" applyBorder="1" applyProtection="1"/>
    <xf numFmtId="43" fontId="19" fillId="0" borderId="0" xfId="4" applyFont="1" applyFill="1" applyBorder="1" applyProtection="1"/>
    <xf numFmtId="164" fontId="19" fillId="0" borderId="6" xfId="4" applyNumberFormat="1" applyFont="1" applyFill="1" applyBorder="1" applyAlignment="1" applyProtection="1">
      <alignment vertical="center"/>
    </xf>
    <xf numFmtId="0" fontId="19" fillId="0" borderId="4" xfId="3" applyFont="1" applyFill="1" applyBorder="1" applyProtection="1"/>
    <xf numFmtId="0" fontId="19" fillId="0" borderId="4" xfId="3" applyFont="1" applyFill="1" applyBorder="1" applyAlignment="1" applyProtection="1">
      <alignment horizontal="center"/>
    </xf>
    <xf numFmtId="43" fontId="19" fillId="0" borderId="7" xfId="4" applyFont="1" applyFill="1" applyBorder="1" applyAlignment="1" applyProtection="1">
      <alignment horizontal="center"/>
    </xf>
    <xf numFmtId="4" fontId="20" fillId="0" borderId="16" xfId="4" applyNumberFormat="1" applyFont="1" applyFill="1" applyBorder="1" applyProtection="1"/>
    <xf numFmtId="3" fontId="20" fillId="0" borderId="16" xfId="4" applyNumberFormat="1" applyFont="1" applyFill="1" applyBorder="1" applyProtection="1"/>
    <xf numFmtId="3" fontId="20" fillId="0" borderId="63" xfId="4" applyNumberFormat="1" applyFont="1" applyFill="1" applyBorder="1" applyProtection="1"/>
    <xf numFmtId="164" fontId="20" fillId="0" borderId="41" xfId="4" applyNumberFormat="1" applyFont="1" applyFill="1" applyBorder="1" applyAlignment="1" applyProtection="1">
      <alignment vertical="center"/>
    </xf>
    <xf numFmtId="4" fontId="20" fillId="0" borderId="25" xfId="4" applyNumberFormat="1" applyFont="1" applyFill="1" applyBorder="1" applyProtection="1"/>
    <xf numFmtId="3" fontId="20" fillId="0" borderId="25" xfId="4" applyNumberFormat="1" applyFont="1" applyFill="1" applyBorder="1" applyProtection="1"/>
    <xf numFmtId="3" fontId="20" fillId="0" borderId="40" xfId="4" applyNumberFormat="1" applyFont="1" applyFill="1" applyBorder="1" applyProtection="1"/>
    <xf numFmtId="3" fontId="20" fillId="0" borderId="30" xfId="4" applyNumberFormat="1" applyFont="1" applyFill="1" applyBorder="1" applyProtection="1"/>
    <xf numFmtId="3" fontId="20" fillId="0" borderId="48" xfId="4" applyNumberFormat="1" applyFont="1" applyFill="1" applyBorder="1" applyProtection="1"/>
    <xf numFmtId="164" fontId="22" fillId="10" borderId="33" xfId="4" applyNumberFormat="1" applyFont="1" applyFill="1" applyBorder="1" applyAlignment="1" applyProtection="1">
      <alignment vertical="center"/>
    </xf>
    <xf numFmtId="4" fontId="22" fillId="10" borderId="47" xfId="4" applyNumberFormat="1" applyFont="1" applyFill="1" applyBorder="1" applyProtection="1"/>
    <xf numFmtId="3" fontId="22" fillId="10" borderId="47" xfId="4" applyNumberFormat="1" applyFont="1" applyFill="1" applyBorder="1" applyProtection="1"/>
    <xf numFmtId="3" fontId="22" fillId="10" borderId="62" xfId="4" applyNumberFormat="1" applyFont="1" applyFill="1" applyBorder="1" applyProtection="1"/>
    <xf numFmtId="3" fontId="19" fillId="0" borderId="0" xfId="4" applyNumberFormat="1" applyFont="1" applyFill="1" applyBorder="1" applyProtection="1"/>
    <xf numFmtId="0" fontId="19" fillId="0" borderId="0" xfId="3" applyFont="1" applyFill="1" applyBorder="1" applyAlignment="1" applyProtection="1">
      <alignment vertical="center"/>
    </xf>
    <xf numFmtId="3" fontId="23" fillId="0" borderId="0" xfId="4" applyNumberFormat="1" applyFont="1" applyFill="1" applyBorder="1" applyProtection="1"/>
    <xf numFmtId="43" fontId="23" fillId="0" borderId="0" xfId="4" applyFont="1" applyFill="1" applyBorder="1" applyProtection="1"/>
    <xf numFmtId="164" fontId="24" fillId="10" borderId="33" xfId="4" applyNumberFormat="1" applyFont="1" applyFill="1" applyBorder="1" applyAlignment="1" applyProtection="1">
      <alignment vertical="center"/>
    </xf>
    <xf numFmtId="3" fontId="24" fillId="10" borderId="47" xfId="3" applyNumberFormat="1" applyFont="1" applyFill="1" applyBorder="1" applyProtection="1"/>
    <xf numFmtId="3" fontId="24" fillId="10" borderId="62" xfId="3" applyNumberFormat="1" applyFont="1" applyFill="1" applyBorder="1" applyProtection="1"/>
    <xf numFmtId="3" fontId="19" fillId="0" borderId="0" xfId="3" applyNumberFormat="1" applyFont="1" applyFill="1" applyBorder="1" applyProtection="1"/>
    <xf numFmtId="164" fontId="22" fillId="10" borderId="49" xfId="4" applyNumberFormat="1" applyFont="1" applyFill="1" applyBorder="1" applyAlignment="1" applyProtection="1">
      <alignment vertical="center"/>
    </xf>
    <xf numFmtId="3" fontId="22" fillId="10" borderId="33" xfId="3" applyNumberFormat="1" applyFont="1" applyFill="1" applyBorder="1" applyProtection="1"/>
    <xf numFmtId="3" fontId="22" fillId="10" borderId="49" xfId="3" applyNumberFormat="1" applyFont="1" applyFill="1" applyBorder="1" applyProtection="1"/>
    <xf numFmtId="0" fontId="19" fillId="0" borderId="9" xfId="3" applyFont="1" applyFill="1" applyBorder="1" applyAlignment="1" applyProtection="1">
      <alignment vertical="center" wrapText="1"/>
    </xf>
    <xf numFmtId="3" fontId="19" fillId="0" borderId="9" xfId="3" applyNumberFormat="1" applyFont="1" applyFill="1" applyBorder="1" applyProtection="1"/>
    <xf numFmtId="43" fontId="19" fillId="0" borderId="9" xfId="4" applyFont="1" applyFill="1" applyBorder="1" applyProtection="1"/>
    <xf numFmtId="164" fontId="20" fillId="0" borderId="38" xfId="4" applyNumberFormat="1" applyFont="1" applyFill="1" applyBorder="1" applyAlignment="1" applyProtection="1">
      <alignment vertical="center"/>
    </xf>
    <xf numFmtId="164" fontId="20" fillId="0" borderId="24" xfId="4" applyNumberFormat="1" applyFont="1" applyFill="1" applyBorder="1" applyAlignment="1" applyProtection="1">
      <alignment vertical="center"/>
    </xf>
    <xf numFmtId="164" fontId="20" fillId="0" borderId="29" xfId="4" applyNumberFormat="1" applyFont="1" applyFill="1" applyBorder="1" applyAlignment="1" applyProtection="1">
      <alignment vertical="center"/>
    </xf>
    <xf numFmtId="164" fontId="22" fillId="10" borderId="23" xfId="4" applyNumberFormat="1" applyFont="1" applyFill="1" applyBorder="1" applyAlignment="1" applyProtection="1">
      <alignment vertical="center"/>
    </xf>
    <xf numFmtId="3" fontId="22" fillId="10" borderId="23" xfId="3" applyNumberFormat="1" applyFont="1" applyFill="1" applyBorder="1" applyProtection="1"/>
    <xf numFmtId="0" fontId="19" fillId="0" borderId="0" xfId="3" applyFont="1" applyFill="1" applyBorder="1" applyAlignment="1" applyProtection="1">
      <alignment vertical="center" wrapText="1"/>
    </xf>
    <xf numFmtId="3" fontId="23" fillId="0" borderId="0" xfId="3" applyNumberFormat="1" applyFont="1" applyFill="1" applyBorder="1" applyProtection="1"/>
    <xf numFmtId="3" fontId="19" fillId="0" borderId="4" xfId="3" applyNumberFormat="1" applyFont="1" applyFill="1" applyBorder="1" applyProtection="1"/>
    <xf numFmtId="3" fontId="19" fillId="0" borderId="4" xfId="3" applyNumberFormat="1" applyFont="1" applyFill="1" applyBorder="1" applyAlignment="1" applyProtection="1">
      <alignment horizontal="center"/>
    </xf>
    <xf numFmtId="3" fontId="22" fillId="10" borderId="47" xfId="3" applyNumberFormat="1" applyFont="1" applyFill="1" applyBorder="1" applyProtection="1"/>
    <xf numFmtId="3" fontId="22" fillId="10" borderId="62" xfId="3" applyNumberFormat="1" applyFont="1" applyFill="1" applyBorder="1" applyProtection="1"/>
    <xf numFmtId="164" fontId="20" fillId="0" borderId="52" xfId="4" applyNumberFormat="1" applyFont="1" applyFill="1" applyBorder="1" applyAlignment="1" applyProtection="1">
      <alignment vertical="center" wrapText="1"/>
    </xf>
    <xf numFmtId="0" fontId="22" fillId="10" borderId="13" xfId="3" applyFont="1" applyFill="1" applyBorder="1" applyAlignment="1" applyProtection="1">
      <alignment vertical="center"/>
    </xf>
    <xf numFmtId="3" fontId="22" fillId="10" borderId="13" xfId="3" applyNumberFormat="1" applyFont="1" applyFill="1" applyBorder="1" applyProtection="1"/>
    <xf numFmtId="0" fontId="19" fillId="0" borderId="0" xfId="3" applyFont="1" applyAlignment="1" applyProtection="1"/>
    <xf numFmtId="0" fontId="25" fillId="0" borderId="0" xfId="0" applyFont="1"/>
    <xf numFmtId="0" fontId="19" fillId="0" borderId="0" xfId="3" applyFont="1" applyAlignment="1"/>
    <xf numFmtId="0" fontId="19" fillId="0" borderId="0" xfId="0" applyFont="1" applyAlignment="1" applyProtection="1"/>
    <xf numFmtId="0" fontId="19" fillId="0" borderId="0" xfId="0" applyFont="1" applyAlignment="1" applyProtection="1">
      <alignment horizontal="center"/>
    </xf>
    <xf numFmtId="3" fontId="25" fillId="0" borderId="0" xfId="0" applyNumberFormat="1" applyFont="1"/>
    <xf numFmtId="164" fontId="25" fillId="0" borderId="0" xfId="1" applyNumberFormat="1" applyFont="1"/>
    <xf numFmtId="0" fontId="25" fillId="0" borderId="0" xfId="0" applyFont="1" applyBorder="1"/>
    <xf numFmtId="0" fontId="25" fillId="0" borderId="0" xfId="0" applyFont="1" applyFill="1" applyBorder="1"/>
    <xf numFmtId="0" fontId="25" fillId="0" borderId="0" xfId="0" applyFont="1" applyFill="1"/>
    <xf numFmtId="164" fontId="25" fillId="0" borderId="0" xfId="0" applyNumberFormat="1" applyFont="1"/>
    <xf numFmtId="165" fontId="25" fillId="0" borderId="0" xfId="0" applyNumberFormat="1" applyFont="1"/>
    <xf numFmtId="4" fontId="20" fillId="0" borderId="20" xfId="4" applyNumberFormat="1" applyFont="1" applyFill="1" applyBorder="1" applyProtection="1"/>
    <xf numFmtId="4" fontId="20" fillId="0" borderId="63" xfId="4" applyNumberFormat="1" applyFont="1" applyFill="1" applyBorder="1" applyProtection="1"/>
    <xf numFmtId="4" fontId="20" fillId="0" borderId="41" xfId="4" applyNumberFormat="1" applyFont="1" applyFill="1" applyBorder="1" applyProtection="1"/>
    <xf numFmtId="4" fontId="20" fillId="0" borderId="40" xfId="4" applyNumberFormat="1" applyFont="1" applyFill="1" applyBorder="1" applyProtection="1"/>
    <xf numFmtId="3" fontId="20" fillId="0" borderId="20" xfId="4" applyNumberFormat="1" applyFont="1" applyFill="1" applyBorder="1" applyProtection="1"/>
    <xf numFmtId="3" fontId="20" fillId="0" borderId="41" xfId="4" applyNumberFormat="1" applyFont="1" applyFill="1" applyBorder="1" applyProtection="1"/>
    <xf numFmtId="3" fontId="20" fillId="0" borderId="52" xfId="4" applyNumberFormat="1" applyFont="1" applyFill="1" applyBorder="1" applyProtection="1"/>
    <xf numFmtId="164" fontId="20" fillId="0" borderId="24" xfId="4" applyNumberFormat="1" applyFont="1" applyFill="1" applyBorder="1" applyAlignment="1" applyProtection="1">
      <alignment vertical="center" wrapText="1"/>
    </xf>
    <xf numFmtId="164" fontId="19" fillId="0" borderId="25" xfId="4" applyNumberFormat="1" applyFont="1" applyFill="1" applyBorder="1" applyAlignment="1" applyProtection="1">
      <alignment vertical="center"/>
    </xf>
    <xf numFmtId="3" fontId="19" fillId="0" borderId="25" xfId="3" applyNumberFormat="1" applyFont="1" applyFill="1" applyBorder="1" applyProtection="1"/>
    <xf numFmtId="3" fontId="25" fillId="0" borderId="0" xfId="0" applyNumberFormat="1" applyFont="1" applyBorder="1"/>
    <xf numFmtId="0" fontId="17" fillId="0" borderId="0" xfId="0" applyFont="1" applyBorder="1" applyAlignment="1" applyProtection="1">
      <alignment horizontal="center"/>
    </xf>
    <xf numFmtId="0" fontId="19" fillId="2" borderId="2" xfId="0" applyFont="1" applyFill="1" applyBorder="1" applyAlignment="1" applyProtection="1">
      <alignment vertical="center"/>
    </xf>
    <xf numFmtId="164" fontId="19" fillId="2" borderId="8" xfId="1" applyNumberFormat="1" applyFont="1" applyFill="1" applyBorder="1" applyAlignment="1" applyProtection="1">
      <alignment horizontal="center" vertical="center" wrapText="1"/>
    </xf>
    <xf numFmtId="3" fontId="18" fillId="3" borderId="9" xfId="0" applyNumberFormat="1" applyFont="1" applyFill="1" applyBorder="1" applyAlignment="1" applyProtection="1">
      <alignment horizontal="left"/>
    </xf>
    <xf numFmtId="164" fontId="26" fillId="0" borderId="20" xfId="1" applyNumberFormat="1" applyFont="1" applyBorder="1"/>
    <xf numFmtId="0" fontId="20" fillId="0" borderId="0" xfId="0" applyFont="1"/>
    <xf numFmtId="164" fontId="25" fillId="0" borderId="0" xfId="1" applyNumberFormat="1" applyFont="1" applyBorder="1"/>
    <xf numFmtId="164" fontId="25" fillId="0" borderId="0" xfId="1" applyNumberFormat="1" applyFont="1" applyFill="1"/>
    <xf numFmtId="164" fontId="25" fillId="0" borderId="0" xfId="1" applyNumberFormat="1" applyFont="1" applyFill="1" applyBorder="1"/>
    <xf numFmtId="164" fontId="20" fillId="0" borderId="15" xfId="4" applyNumberFormat="1" applyFont="1" applyFill="1" applyBorder="1" applyAlignment="1" applyProtection="1">
      <alignment vertical="center"/>
    </xf>
    <xf numFmtId="164" fontId="20" fillId="0" borderId="34" xfId="4" applyNumberFormat="1" applyFont="1" applyFill="1" applyBorder="1" applyAlignment="1" applyProtection="1">
      <alignment vertical="center"/>
    </xf>
    <xf numFmtId="0" fontId="19" fillId="3" borderId="10" xfId="0" applyFont="1" applyFill="1" applyBorder="1" applyAlignment="1" applyProtection="1">
      <alignment horizontal="left" vertical="center"/>
    </xf>
    <xf numFmtId="0" fontId="19" fillId="3" borderId="11" xfId="0" applyFont="1" applyFill="1" applyBorder="1" applyAlignment="1" applyProtection="1">
      <alignment horizontal="left" vertical="center"/>
    </xf>
    <xf numFmtId="0" fontId="19" fillId="3" borderId="9" xfId="0" applyFont="1" applyFill="1" applyBorder="1" applyAlignment="1" applyProtection="1">
      <alignment horizontal="left" vertical="center"/>
    </xf>
    <xf numFmtId="0" fontId="19" fillId="3" borderId="57" xfId="0" applyFont="1" applyFill="1" applyBorder="1" applyAlignment="1" applyProtection="1">
      <alignment horizontal="left" vertical="center"/>
    </xf>
    <xf numFmtId="164" fontId="19" fillId="3" borderId="10" xfId="1" applyNumberFormat="1" applyFont="1" applyFill="1" applyBorder="1" applyAlignment="1" applyProtection="1">
      <alignment horizontal="left" vertical="center"/>
    </xf>
    <xf numFmtId="164" fontId="19" fillId="3" borderId="11" xfId="1" applyNumberFormat="1" applyFont="1" applyFill="1" applyBorder="1" applyAlignment="1" applyProtection="1">
      <alignment horizontal="left" vertical="center"/>
    </xf>
    <xf numFmtId="164" fontId="19" fillId="3" borderId="12" xfId="1" applyNumberFormat="1" applyFont="1" applyFill="1" applyBorder="1" applyAlignment="1" applyProtection="1">
      <alignment horizontal="left" vertical="center"/>
    </xf>
    <xf numFmtId="164" fontId="19" fillId="3" borderId="9" xfId="1" applyNumberFormat="1" applyFont="1" applyFill="1" applyBorder="1" applyAlignment="1" applyProtection="1">
      <alignment horizontal="left" vertical="center"/>
    </xf>
    <xf numFmtId="164" fontId="19" fillId="3" borderId="57" xfId="1" applyNumberFormat="1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horizontal="center"/>
    </xf>
    <xf numFmtId="0" fontId="17" fillId="0" borderId="1" xfId="0" applyFont="1" applyBorder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164" fontId="6" fillId="3" borderId="10" xfId="1" applyNumberFormat="1" applyFont="1" applyFill="1" applyBorder="1" applyAlignment="1" applyProtection="1">
      <alignment horizontal="left" vertical="center"/>
    </xf>
    <xf numFmtId="164" fontId="6" fillId="3" borderId="11" xfId="1" applyNumberFormat="1" applyFont="1" applyFill="1" applyBorder="1" applyAlignment="1" applyProtection="1">
      <alignment horizontal="left" vertical="center"/>
    </xf>
    <xf numFmtId="164" fontId="6" fillId="3" borderId="12" xfId="1" applyNumberFormat="1" applyFont="1" applyFill="1" applyBorder="1" applyAlignment="1" applyProtection="1">
      <alignment horizontal="left" vertical="center"/>
    </xf>
    <xf numFmtId="164" fontId="6" fillId="3" borderId="9" xfId="1" applyNumberFormat="1" applyFont="1" applyFill="1" applyBorder="1" applyAlignment="1" applyProtection="1">
      <alignment horizontal="left" vertical="center"/>
    </xf>
    <xf numFmtId="164" fontId="6" fillId="3" borderId="57" xfId="1" applyNumberFormat="1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0" fontId="6" fillId="3" borderId="57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17" fillId="0" borderId="0" xfId="3" applyFont="1" applyAlignment="1" applyProtection="1">
      <alignment horizontal="center"/>
    </xf>
    <xf numFmtId="0" fontId="17" fillId="0" borderId="0" xfId="3" applyFont="1" applyAlignment="1">
      <alignment horizontal="center"/>
    </xf>
    <xf numFmtId="0" fontId="17" fillId="0" borderId="0" xfId="0" applyFont="1" applyAlignment="1" applyProtection="1">
      <alignment horizontal="center"/>
    </xf>
    <xf numFmtId="0" fontId="19" fillId="0" borderId="0" xfId="3" applyFont="1" applyAlignment="1">
      <alignment horizontal="center"/>
    </xf>
    <xf numFmtId="0" fontId="19" fillId="0" borderId="0" xfId="3" applyFont="1" applyAlignment="1" applyProtection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0" xfId="3" applyFont="1" applyAlignment="1" applyProtection="1">
      <alignment horizontal="center"/>
    </xf>
    <xf numFmtId="0" fontId="7" fillId="0" borderId="0" xfId="3" applyFont="1" applyAlignment="1">
      <alignment horizontal="center"/>
    </xf>
    <xf numFmtId="0" fontId="6" fillId="0" borderId="1" xfId="3" applyFont="1" applyBorder="1" applyAlignment="1" applyProtection="1">
      <alignment horizontal="center"/>
    </xf>
    <xf numFmtId="0" fontId="6" fillId="0" borderId="0" xfId="3" applyFont="1" applyBorder="1" applyAlignment="1" applyProtection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/>
    <xf numFmtId="0" fontId="13" fillId="0" borderId="0" xfId="0" applyFont="1" applyAlignment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39" xfId="0" applyFont="1" applyBorder="1" applyAlignment="1">
      <alignment horizontal="center"/>
    </xf>
  </cellXfs>
  <cellStyles count="5">
    <cellStyle name="Comma" xfId="1" builtinId="3"/>
    <cellStyle name="Comma 5" xfId="4"/>
    <cellStyle name="Currency" xfId="2" builtinId="4"/>
    <cellStyle name="Normal" xfId="0" builtinId="0"/>
    <cellStyle name="Normal 5" xfId="3"/>
  </cellStyles>
  <dxfs count="0"/>
  <tableStyles count="0" defaultTableStyle="TableStyleMedium2" defaultPivotStyle="PivotStyleLight16"/>
  <colors>
    <mruColors>
      <color rgb="FFCCCC00"/>
      <color rgb="FFEBE600"/>
      <color rgb="FF808000"/>
      <color rgb="FF333300"/>
      <color rgb="FF996633"/>
      <color rgb="FFFF0066"/>
      <color rgb="FF00CC66"/>
      <color rgb="FF000099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FamiliasTrimestre Oct-Dic 15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cat>
            <c:strRef>
              <c:f>'Trimestre Oct-Dic'!$H$7:$H$16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Bayamón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Mayagüez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'Trimestre Oct-Dic'!$I$7:$I$16</c:f>
              <c:numCache>
                <c:formatCode>_(* #,##0_);_(* \(#,##0\);_(* "-"??_);_(@_)</c:formatCode>
                <c:ptCount val="10"/>
                <c:pt idx="0">
                  <c:v>52595.666666666672</c:v>
                </c:pt>
                <c:pt idx="1">
                  <c:v>89713.666666666657</c:v>
                </c:pt>
                <c:pt idx="2">
                  <c:v>96044</c:v>
                </c:pt>
                <c:pt idx="3">
                  <c:v>64104.999999999993</c:v>
                </c:pt>
                <c:pt idx="4">
                  <c:v>58817.666666666672</c:v>
                </c:pt>
                <c:pt idx="5">
                  <c:v>35083.666666666672</c:v>
                </c:pt>
                <c:pt idx="6">
                  <c:v>56294.333333333328</c:v>
                </c:pt>
                <c:pt idx="7">
                  <c:v>55282.000000000007</c:v>
                </c:pt>
                <c:pt idx="8">
                  <c:v>95077.333333333328</c:v>
                </c:pt>
                <c:pt idx="9">
                  <c:v>64140.333333333328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2-420C-96A5-9F9DFCBEF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3318528"/>
        <c:axId val="133320064"/>
        <c:axId val="0"/>
      </c:bar3DChart>
      <c:catAx>
        <c:axId val="133318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3320064"/>
        <c:crosses val="autoZero"/>
        <c:auto val="1"/>
        <c:lblAlgn val="ctr"/>
        <c:lblOffset val="100"/>
        <c:noMultiLvlLbl val="0"/>
      </c:catAx>
      <c:valAx>
        <c:axId val="1333200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3318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BAYAMÓN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Region!$L$4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Region!$K$5:$K$16</c:f>
              <c:strCache>
                <c:ptCount val="12"/>
                <c:pt idx="0">
                  <c:v>Octubre 15</c:v>
                </c:pt>
                <c:pt idx="1">
                  <c:v>Noviembre 15</c:v>
                </c:pt>
                <c:pt idx="2">
                  <c:v>Diciembre 15</c:v>
                </c:pt>
                <c:pt idx="3">
                  <c:v>Enero 16</c:v>
                </c:pt>
                <c:pt idx="4">
                  <c:v>Febrero 16</c:v>
                </c:pt>
                <c:pt idx="5">
                  <c:v>Marzo 16</c:v>
                </c:pt>
                <c:pt idx="6">
                  <c:v>Abril 16</c:v>
                </c:pt>
                <c:pt idx="7">
                  <c:v>Mayo 16</c:v>
                </c:pt>
                <c:pt idx="8">
                  <c:v>Junio 16</c:v>
                </c:pt>
                <c:pt idx="9">
                  <c:v>Julio 16</c:v>
                </c:pt>
                <c:pt idx="10">
                  <c:v>Agosto 16</c:v>
                </c:pt>
                <c:pt idx="11">
                  <c:v>Septiembre 16</c:v>
                </c:pt>
              </c:strCache>
            </c:strRef>
          </c:cat>
          <c:val>
            <c:numRef>
              <c:f>Region!$L$5:$L$16</c:f>
              <c:numCache>
                <c:formatCode>_(* #,##0_);_(* \(#,##0\);_(* "-"??_);_(@_)</c:formatCode>
                <c:ptCount val="12"/>
                <c:pt idx="0">
                  <c:v>95924</c:v>
                </c:pt>
                <c:pt idx="1">
                  <c:v>95847</c:v>
                </c:pt>
                <c:pt idx="2">
                  <c:v>96361</c:v>
                </c:pt>
                <c:pt idx="3">
                  <c:v>94206</c:v>
                </c:pt>
                <c:pt idx="4">
                  <c:v>95862</c:v>
                </c:pt>
                <c:pt idx="5">
                  <c:v>95114</c:v>
                </c:pt>
                <c:pt idx="6">
                  <c:v>96319</c:v>
                </c:pt>
                <c:pt idx="7">
                  <c:v>96439</c:v>
                </c:pt>
                <c:pt idx="8">
                  <c:v>96913</c:v>
                </c:pt>
                <c:pt idx="9">
                  <c:v>95914</c:v>
                </c:pt>
                <c:pt idx="10">
                  <c:v>96655</c:v>
                </c:pt>
                <c:pt idx="11">
                  <c:v>96755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6-4857-95AF-CE7B6FD18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5320704"/>
        <c:axId val="135322240"/>
        <c:axId val="0"/>
      </c:bar3DChart>
      <c:catAx>
        <c:axId val="135320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322240"/>
        <c:crosses val="autoZero"/>
        <c:auto val="1"/>
        <c:lblAlgn val="ctr"/>
        <c:lblOffset val="100"/>
        <c:noMultiLvlLbl val="0"/>
      </c:catAx>
      <c:valAx>
        <c:axId val="13532224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5320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CAGUAS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Region!$Q$4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Region!$P$5:$P$16</c:f>
              <c:strCache>
                <c:ptCount val="12"/>
                <c:pt idx="0">
                  <c:v>Octubre 15</c:v>
                </c:pt>
                <c:pt idx="1">
                  <c:v>Noviembre 15</c:v>
                </c:pt>
                <c:pt idx="2">
                  <c:v>Diciembre 15</c:v>
                </c:pt>
                <c:pt idx="3">
                  <c:v>Enero 16</c:v>
                </c:pt>
                <c:pt idx="4">
                  <c:v>Febrero 16</c:v>
                </c:pt>
                <c:pt idx="5">
                  <c:v>Marzo 16</c:v>
                </c:pt>
                <c:pt idx="6">
                  <c:v>Abril 16</c:v>
                </c:pt>
                <c:pt idx="7">
                  <c:v>Mayo 16</c:v>
                </c:pt>
                <c:pt idx="8">
                  <c:v>Junio 16</c:v>
                </c:pt>
                <c:pt idx="9">
                  <c:v>Julio 16</c:v>
                </c:pt>
                <c:pt idx="10">
                  <c:v>Agosto 16</c:v>
                </c:pt>
                <c:pt idx="11">
                  <c:v>Septiembre 16</c:v>
                </c:pt>
              </c:strCache>
            </c:strRef>
          </c:cat>
          <c:val>
            <c:numRef>
              <c:f>Region!$Q$5:$Q$16</c:f>
              <c:numCache>
                <c:formatCode>_(* #,##0_);_(* \(#,##0\);_(* "-"??_);_(@_)</c:formatCode>
                <c:ptCount val="12"/>
                <c:pt idx="0">
                  <c:v>64146</c:v>
                </c:pt>
                <c:pt idx="1">
                  <c:v>64142</c:v>
                </c:pt>
                <c:pt idx="2">
                  <c:v>64027</c:v>
                </c:pt>
                <c:pt idx="3">
                  <c:v>62995</c:v>
                </c:pt>
                <c:pt idx="4">
                  <c:v>63928</c:v>
                </c:pt>
                <c:pt idx="5">
                  <c:v>64256</c:v>
                </c:pt>
                <c:pt idx="6">
                  <c:v>64960</c:v>
                </c:pt>
                <c:pt idx="7">
                  <c:v>64686</c:v>
                </c:pt>
                <c:pt idx="8">
                  <c:v>64680</c:v>
                </c:pt>
                <c:pt idx="9">
                  <c:v>64423</c:v>
                </c:pt>
                <c:pt idx="10">
                  <c:v>64696</c:v>
                </c:pt>
                <c:pt idx="11">
                  <c:v>64731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F-4DB7-851E-492452212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5347200"/>
        <c:axId val="135348992"/>
        <c:axId val="0"/>
      </c:bar3DChart>
      <c:catAx>
        <c:axId val="135347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348992"/>
        <c:crosses val="autoZero"/>
        <c:auto val="1"/>
        <c:lblAlgn val="ctr"/>
        <c:lblOffset val="100"/>
        <c:noMultiLvlLbl val="0"/>
      </c:catAx>
      <c:valAx>
        <c:axId val="13534899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5347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CAROLINA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Region!$B$20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Region!$A$21:$A$32</c:f>
              <c:strCache>
                <c:ptCount val="12"/>
                <c:pt idx="0">
                  <c:v>Octubre 15</c:v>
                </c:pt>
                <c:pt idx="1">
                  <c:v>Noviembre 15</c:v>
                </c:pt>
                <c:pt idx="2">
                  <c:v>Diciembre 15</c:v>
                </c:pt>
                <c:pt idx="3">
                  <c:v>Enero 16</c:v>
                </c:pt>
                <c:pt idx="4">
                  <c:v>Febrero 16</c:v>
                </c:pt>
                <c:pt idx="5">
                  <c:v>Marzo 16</c:v>
                </c:pt>
                <c:pt idx="6">
                  <c:v>Abril 16</c:v>
                </c:pt>
                <c:pt idx="7">
                  <c:v>Mayo 16</c:v>
                </c:pt>
                <c:pt idx="8">
                  <c:v>Junio 16</c:v>
                </c:pt>
                <c:pt idx="9">
                  <c:v>Julio 16</c:v>
                </c:pt>
                <c:pt idx="10">
                  <c:v>Agosto 16</c:v>
                </c:pt>
                <c:pt idx="11">
                  <c:v>Septiembre 16</c:v>
                </c:pt>
              </c:strCache>
            </c:strRef>
          </c:cat>
          <c:val>
            <c:numRef>
              <c:f>Region!$B$21:$B$32</c:f>
              <c:numCache>
                <c:formatCode>_(* #,##0_);_(* \(#,##0\);_(* "-"??_);_(@_)</c:formatCode>
                <c:ptCount val="12"/>
                <c:pt idx="0">
                  <c:v>58829</c:v>
                </c:pt>
                <c:pt idx="1">
                  <c:v>58718</c:v>
                </c:pt>
                <c:pt idx="2">
                  <c:v>58906</c:v>
                </c:pt>
                <c:pt idx="3">
                  <c:v>57014</c:v>
                </c:pt>
                <c:pt idx="4">
                  <c:v>58478</c:v>
                </c:pt>
                <c:pt idx="5">
                  <c:v>58507</c:v>
                </c:pt>
                <c:pt idx="6">
                  <c:v>59304</c:v>
                </c:pt>
                <c:pt idx="7">
                  <c:v>59121</c:v>
                </c:pt>
                <c:pt idx="8">
                  <c:v>59289</c:v>
                </c:pt>
                <c:pt idx="9">
                  <c:v>58831</c:v>
                </c:pt>
                <c:pt idx="10" formatCode="#,##0">
                  <c:v>58866</c:v>
                </c:pt>
                <c:pt idx="11" formatCode="#,##0">
                  <c:v>58827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9-4C99-9D5B-B7E94899E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5373952"/>
        <c:axId val="135375488"/>
        <c:axId val="0"/>
      </c:bar3DChart>
      <c:catAx>
        <c:axId val="135373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375488"/>
        <c:crosses val="autoZero"/>
        <c:auto val="1"/>
        <c:lblAlgn val="ctr"/>
        <c:lblOffset val="100"/>
        <c:noMultiLvlLbl val="0"/>
      </c:catAx>
      <c:valAx>
        <c:axId val="13537548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5373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GUAYAMA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Region!$G$20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Region!$F$21:$F$32</c:f>
              <c:strCache>
                <c:ptCount val="12"/>
                <c:pt idx="0">
                  <c:v>Octubre 15</c:v>
                </c:pt>
                <c:pt idx="1">
                  <c:v>Noviembre 15</c:v>
                </c:pt>
                <c:pt idx="2">
                  <c:v>Diciembre 15</c:v>
                </c:pt>
                <c:pt idx="3">
                  <c:v>Enero 16</c:v>
                </c:pt>
                <c:pt idx="4">
                  <c:v>Febrero 16</c:v>
                </c:pt>
                <c:pt idx="5">
                  <c:v>Marzo 16</c:v>
                </c:pt>
                <c:pt idx="6">
                  <c:v>Abril 16</c:v>
                </c:pt>
                <c:pt idx="7">
                  <c:v>Mayo 16</c:v>
                </c:pt>
                <c:pt idx="8">
                  <c:v>Junio 16</c:v>
                </c:pt>
                <c:pt idx="9">
                  <c:v>Julio 16</c:v>
                </c:pt>
                <c:pt idx="10">
                  <c:v>Agosto 16</c:v>
                </c:pt>
                <c:pt idx="11">
                  <c:v>Septiembre 16</c:v>
                </c:pt>
              </c:strCache>
            </c:strRef>
          </c:cat>
          <c:val>
            <c:numRef>
              <c:f>Region!$G$21:$G$32</c:f>
              <c:numCache>
                <c:formatCode>_(* #,##0.0_);_(* \(#,##0.0\);_(* "-"??_);_(@_)</c:formatCode>
                <c:ptCount val="12"/>
                <c:pt idx="0">
                  <c:v>35099</c:v>
                </c:pt>
                <c:pt idx="1">
                  <c:v>35097</c:v>
                </c:pt>
                <c:pt idx="2">
                  <c:v>35055</c:v>
                </c:pt>
                <c:pt idx="3">
                  <c:v>34498</c:v>
                </c:pt>
                <c:pt idx="4">
                  <c:v>34854</c:v>
                </c:pt>
                <c:pt idx="5">
                  <c:v>35209</c:v>
                </c:pt>
                <c:pt idx="6">
                  <c:v>35675</c:v>
                </c:pt>
                <c:pt idx="7">
                  <c:v>35523</c:v>
                </c:pt>
                <c:pt idx="8">
                  <c:v>35428</c:v>
                </c:pt>
                <c:pt idx="9">
                  <c:v>35223</c:v>
                </c:pt>
                <c:pt idx="10" formatCode="#,##0">
                  <c:v>35317</c:v>
                </c:pt>
                <c:pt idx="11" formatCode="#,##0">
                  <c:v>35351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E-487A-828C-7F6234403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5474176"/>
        <c:axId val="135480064"/>
        <c:axId val="0"/>
      </c:bar3DChart>
      <c:catAx>
        <c:axId val="13547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480064"/>
        <c:crosses val="autoZero"/>
        <c:auto val="1"/>
        <c:lblAlgn val="ctr"/>
        <c:lblOffset val="100"/>
        <c:noMultiLvlLbl val="0"/>
      </c:catAx>
      <c:valAx>
        <c:axId val="135480064"/>
        <c:scaling>
          <c:orientation val="minMax"/>
        </c:scaling>
        <c:delete val="0"/>
        <c:axPos val="l"/>
        <c:majorGridlines/>
        <c:numFmt formatCode="_(* #,##0.0_);_(* \(#,##0.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5474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HUMACAO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Region!$L$20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Region!$K$21:$K$32</c:f>
              <c:strCache>
                <c:ptCount val="12"/>
                <c:pt idx="0">
                  <c:v>Octubre 15</c:v>
                </c:pt>
                <c:pt idx="1">
                  <c:v>Noviembre 15</c:v>
                </c:pt>
                <c:pt idx="2">
                  <c:v>Diciembre 15</c:v>
                </c:pt>
                <c:pt idx="3">
                  <c:v>Enero 16</c:v>
                </c:pt>
                <c:pt idx="4">
                  <c:v>Febrero 16</c:v>
                </c:pt>
                <c:pt idx="5">
                  <c:v>Marzo 16</c:v>
                </c:pt>
                <c:pt idx="6">
                  <c:v>Abril 16</c:v>
                </c:pt>
                <c:pt idx="7">
                  <c:v>Mayo 16</c:v>
                </c:pt>
                <c:pt idx="8">
                  <c:v>Junio 16</c:v>
                </c:pt>
                <c:pt idx="9">
                  <c:v>Julio 16</c:v>
                </c:pt>
                <c:pt idx="10">
                  <c:v>Agosto 16</c:v>
                </c:pt>
                <c:pt idx="11">
                  <c:v>Septiembre 16</c:v>
                </c:pt>
              </c:strCache>
            </c:strRef>
          </c:cat>
          <c:val>
            <c:numRef>
              <c:f>Region!$L$21:$L$32</c:f>
              <c:numCache>
                <c:formatCode>_(* #,##0_);_(* \(#,##0\);_(* "-"??_);_(@_)</c:formatCode>
                <c:ptCount val="12"/>
                <c:pt idx="0">
                  <c:v>56430</c:v>
                </c:pt>
                <c:pt idx="1">
                  <c:v>56273</c:v>
                </c:pt>
                <c:pt idx="2">
                  <c:v>56180</c:v>
                </c:pt>
                <c:pt idx="3">
                  <c:v>54871</c:v>
                </c:pt>
                <c:pt idx="4">
                  <c:v>55794</c:v>
                </c:pt>
                <c:pt idx="5">
                  <c:v>56160</c:v>
                </c:pt>
                <c:pt idx="6">
                  <c:v>56890</c:v>
                </c:pt>
                <c:pt idx="7">
                  <c:v>56632</c:v>
                </c:pt>
                <c:pt idx="8">
                  <c:v>56446</c:v>
                </c:pt>
                <c:pt idx="9">
                  <c:v>56105</c:v>
                </c:pt>
                <c:pt idx="10">
                  <c:v>56375</c:v>
                </c:pt>
                <c:pt idx="11">
                  <c:v>56356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3-4E14-9C7F-D3EB0C2CA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5500928"/>
        <c:axId val="135502464"/>
        <c:axId val="0"/>
      </c:bar3DChart>
      <c:catAx>
        <c:axId val="135500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502464"/>
        <c:crosses val="autoZero"/>
        <c:auto val="1"/>
        <c:lblAlgn val="ctr"/>
        <c:lblOffset val="100"/>
        <c:noMultiLvlLbl val="0"/>
      </c:catAx>
      <c:valAx>
        <c:axId val="1355024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550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MAYAGÜEZ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Region!$Q$20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Region!$P$21:$P$32</c:f>
              <c:strCache>
                <c:ptCount val="12"/>
                <c:pt idx="0">
                  <c:v>Octubre 15</c:v>
                </c:pt>
                <c:pt idx="1">
                  <c:v>Noviembre 15</c:v>
                </c:pt>
                <c:pt idx="2">
                  <c:v>Diciembre 15</c:v>
                </c:pt>
                <c:pt idx="3">
                  <c:v>Enero 16</c:v>
                </c:pt>
                <c:pt idx="4">
                  <c:v>Febrero 16</c:v>
                </c:pt>
                <c:pt idx="5">
                  <c:v>Marzo 16</c:v>
                </c:pt>
                <c:pt idx="6">
                  <c:v>Abril 16</c:v>
                </c:pt>
                <c:pt idx="7">
                  <c:v>Mayo 16</c:v>
                </c:pt>
                <c:pt idx="8">
                  <c:v>Junio 16</c:v>
                </c:pt>
                <c:pt idx="9">
                  <c:v>Julio 16</c:v>
                </c:pt>
                <c:pt idx="10">
                  <c:v>Agosto 16</c:v>
                </c:pt>
                <c:pt idx="11">
                  <c:v>Septiembre 16</c:v>
                </c:pt>
              </c:strCache>
            </c:strRef>
          </c:cat>
          <c:val>
            <c:numRef>
              <c:f>Region!$Q$21:$Q$32</c:f>
              <c:numCache>
                <c:formatCode>_(* #,##0_);_(* \(#,##0\);_(* "-"??_);_(@_)</c:formatCode>
                <c:ptCount val="12"/>
                <c:pt idx="0">
                  <c:v>55395</c:v>
                </c:pt>
                <c:pt idx="1">
                  <c:v>55276</c:v>
                </c:pt>
                <c:pt idx="2">
                  <c:v>55175</c:v>
                </c:pt>
                <c:pt idx="3">
                  <c:v>54093</c:v>
                </c:pt>
                <c:pt idx="4">
                  <c:v>55117</c:v>
                </c:pt>
                <c:pt idx="5">
                  <c:v>55628</c:v>
                </c:pt>
                <c:pt idx="6">
                  <c:v>56033</c:v>
                </c:pt>
                <c:pt idx="7">
                  <c:v>55970</c:v>
                </c:pt>
                <c:pt idx="8">
                  <c:v>55859</c:v>
                </c:pt>
                <c:pt idx="9">
                  <c:v>55486</c:v>
                </c:pt>
                <c:pt idx="10">
                  <c:v>55706</c:v>
                </c:pt>
                <c:pt idx="11">
                  <c:v>55600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F-440E-A38B-817DC2AB8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5519232"/>
        <c:axId val="135541504"/>
        <c:axId val="0"/>
      </c:bar3DChart>
      <c:catAx>
        <c:axId val="135519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541504"/>
        <c:crosses val="autoZero"/>
        <c:auto val="1"/>
        <c:lblAlgn val="ctr"/>
        <c:lblOffset val="100"/>
        <c:noMultiLvlLbl val="0"/>
      </c:catAx>
      <c:valAx>
        <c:axId val="13554150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5519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PONCE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Region!$B$37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Region!$A$38:$A$49</c:f>
              <c:strCache>
                <c:ptCount val="12"/>
                <c:pt idx="0">
                  <c:v>Octubre 15</c:v>
                </c:pt>
                <c:pt idx="1">
                  <c:v>Noviembre 15</c:v>
                </c:pt>
                <c:pt idx="2">
                  <c:v>Diciembre 15</c:v>
                </c:pt>
                <c:pt idx="3">
                  <c:v>Enero 16</c:v>
                </c:pt>
                <c:pt idx="4">
                  <c:v>Febrero 16</c:v>
                </c:pt>
                <c:pt idx="5">
                  <c:v>Marzo 16</c:v>
                </c:pt>
                <c:pt idx="6">
                  <c:v>Abril 16</c:v>
                </c:pt>
                <c:pt idx="7">
                  <c:v>Mayo 16</c:v>
                </c:pt>
                <c:pt idx="8">
                  <c:v>Junio 16</c:v>
                </c:pt>
                <c:pt idx="9">
                  <c:v>Julio 16</c:v>
                </c:pt>
                <c:pt idx="10">
                  <c:v>Agosto 16</c:v>
                </c:pt>
                <c:pt idx="11">
                  <c:v>Septiembre 16</c:v>
                </c:pt>
              </c:strCache>
            </c:strRef>
          </c:cat>
          <c:val>
            <c:numRef>
              <c:f>Region!$B$38:$B$49</c:f>
              <c:numCache>
                <c:formatCode>_(* #,##0_);_(* \(#,##0\);_(* "-"??_);_(@_)</c:formatCode>
                <c:ptCount val="12"/>
                <c:pt idx="0">
                  <c:v>95358</c:v>
                </c:pt>
                <c:pt idx="1">
                  <c:v>95069</c:v>
                </c:pt>
                <c:pt idx="2">
                  <c:v>94805</c:v>
                </c:pt>
                <c:pt idx="3">
                  <c:v>92368</c:v>
                </c:pt>
                <c:pt idx="4">
                  <c:v>94597</c:v>
                </c:pt>
                <c:pt idx="5">
                  <c:v>95268</c:v>
                </c:pt>
                <c:pt idx="6">
                  <c:v>96267</c:v>
                </c:pt>
                <c:pt idx="7">
                  <c:v>95977</c:v>
                </c:pt>
                <c:pt idx="8">
                  <c:v>96218</c:v>
                </c:pt>
                <c:pt idx="9">
                  <c:v>95832</c:v>
                </c:pt>
                <c:pt idx="10" formatCode="#,##0">
                  <c:v>96382</c:v>
                </c:pt>
                <c:pt idx="11" formatCode="#,##0">
                  <c:v>96152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D-4ECB-BDA5-95D720C36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5562368"/>
        <c:axId val="135563904"/>
        <c:axId val="0"/>
      </c:bar3DChart>
      <c:catAx>
        <c:axId val="135562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563904"/>
        <c:crosses val="autoZero"/>
        <c:auto val="1"/>
        <c:lblAlgn val="ctr"/>
        <c:lblOffset val="100"/>
        <c:noMultiLvlLbl val="0"/>
      </c:catAx>
      <c:valAx>
        <c:axId val="13556390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5562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SAN JUAN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Region!$G$37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Region!$F$38:$F$49</c:f>
              <c:strCache>
                <c:ptCount val="12"/>
                <c:pt idx="0">
                  <c:v>Octubre 15</c:v>
                </c:pt>
                <c:pt idx="1">
                  <c:v>Noviembre 15</c:v>
                </c:pt>
                <c:pt idx="2">
                  <c:v>Diciembre 15</c:v>
                </c:pt>
                <c:pt idx="3">
                  <c:v>Enero 16</c:v>
                </c:pt>
                <c:pt idx="4">
                  <c:v>Febrero 16</c:v>
                </c:pt>
                <c:pt idx="5">
                  <c:v>Marzo 16</c:v>
                </c:pt>
                <c:pt idx="6">
                  <c:v>Abril 16</c:v>
                </c:pt>
                <c:pt idx="7">
                  <c:v>Mayo 16</c:v>
                </c:pt>
                <c:pt idx="8">
                  <c:v>Junio 16</c:v>
                </c:pt>
                <c:pt idx="9">
                  <c:v>Julio 16</c:v>
                </c:pt>
                <c:pt idx="10">
                  <c:v>Agosto 16</c:v>
                </c:pt>
                <c:pt idx="11">
                  <c:v>Septiembre 16</c:v>
                </c:pt>
              </c:strCache>
            </c:strRef>
          </c:cat>
          <c:val>
            <c:numRef>
              <c:f>Region!$G$38:$G$49</c:f>
              <c:numCache>
                <c:formatCode>#,##0</c:formatCode>
                <c:ptCount val="12"/>
                <c:pt idx="0">
                  <c:v>64106</c:v>
                </c:pt>
                <c:pt idx="1">
                  <c:v>64165</c:v>
                </c:pt>
                <c:pt idx="2">
                  <c:v>64150</c:v>
                </c:pt>
                <c:pt idx="3">
                  <c:v>62397</c:v>
                </c:pt>
                <c:pt idx="4">
                  <c:v>63723</c:v>
                </c:pt>
                <c:pt idx="5">
                  <c:v>63760</c:v>
                </c:pt>
                <c:pt idx="6">
                  <c:v>64851</c:v>
                </c:pt>
                <c:pt idx="7">
                  <c:v>64741</c:v>
                </c:pt>
                <c:pt idx="8">
                  <c:v>64885</c:v>
                </c:pt>
                <c:pt idx="9">
                  <c:v>64885</c:v>
                </c:pt>
                <c:pt idx="10">
                  <c:v>64717</c:v>
                </c:pt>
                <c:pt idx="11">
                  <c:v>64691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D-4877-982C-5F37A9195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5584768"/>
        <c:axId val="135611136"/>
        <c:axId val="0"/>
      </c:bar3DChart>
      <c:catAx>
        <c:axId val="135584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611136"/>
        <c:crosses val="autoZero"/>
        <c:auto val="1"/>
        <c:lblAlgn val="ctr"/>
        <c:lblOffset val="100"/>
        <c:noMultiLvlLbl val="0"/>
      </c:catAx>
      <c:valAx>
        <c:axId val="13561113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35584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PROMEDIO FAMILIA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Region!$L$37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Region!$K$38:$K$47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Region!$L$38:$L$47</c:f>
              <c:numCache>
                <c:formatCode>_(* #,##0_);_(* \(#,##0\);_(* "-"??_);_(@_)</c:formatCode>
                <c:ptCount val="10"/>
                <c:pt idx="0">
                  <c:v>52707.583333333336</c:v>
                </c:pt>
                <c:pt idx="1">
                  <c:v>89528.166666666672</c:v>
                </c:pt>
                <c:pt idx="2">
                  <c:v>96025.75</c:v>
                </c:pt>
                <c:pt idx="3">
                  <c:v>64305.833333333336</c:v>
                </c:pt>
                <c:pt idx="4">
                  <c:v>58724.166666666664</c:v>
                </c:pt>
                <c:pt idx="5">
                  <c:v>35194.083333333336</c:v>
                </c:pt>
                <c:pt idx="6">
                  <c:v>56209.333333333336</c:v>
                </c:pt>
                <c:pt idx="7">
                  <c:v>55444.833333333336</c:v>
                </c:pt>
                <c:pt idx="8">
                  <c:v>1144293</c:v>
                </c:pt>
                <c:pt idx="9">
                  <c:v>95357.75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3-419E-9792-8D895C083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5640192"/>
        <c:axId val="135641728"/>
        <c:axId val="0"/>
      </c:bar3DChart>
      <c:catAx>
        <c:axId val="13564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641728"/>
        <c:crosses val="autoZero"/>
        <c:auto val="1"/>
        <c:lblAlgn val="ctr"/>
        <c:lblOffset val="100"/>
        <c:noMultiLvlLbl val="0"/>
      </c:catAx>
      <c:valAx>
        <c:axId val="13564172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5640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Participantes</a:t>
            </a:r>
            <a:r>
              <a:rPr lang="en-US" baseline="0"/>
              <a:t> Trimestre Oct - Dic 15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cat>
            <c:strRef>
              <c:f>'Trimestre Oct-Dic'!$H$7:$H$16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Bayamón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Mayagüez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'Trimestre Oct-Dic'!$J$7:$J$16</c:f>
              <c:numCache>
                <c:formatCode>_(* #,##0_);_(* \(#,##0\);_(* "-"??_);_(@_)</c:formatCode>
                <c:ptCount val="10"/>
                <c:pt idx="0">
                  <c:v>103096.33333333333</c:v>
                </c:pt>
                <c:pt idx="1">
                  <c:v>172011.33333333337</c:v>
                </c:pt>
                <c:pt idx="2">
                  <c:v>188266.33333333331</c:v>
                </c:pt>
                <c:pt idx="3">
                  <c:v>122736.33333333331</c:v>
                </c:pt>
                <c:pt idx="4">
                  <c:v>114382.33333333333</c:v>
                </c:pt>
                <c:pt idx="5">
                  <c:v>67296.333333333328</c:v>
                </c:pt>
                <c:pt idx="6">
                  <c:v>107143.00000000001</c:v>
                </c:pt>
                <c:pt idx="7">
                  <c:v>106828.66666666667</c:v>
                </c:pt>
                <c:pt idx="8">
                  <c:v>192779</c:v>
                </c:pt>
                <c:pt idx="9">
                  <c:v>121849.33333333333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8-4065-A85E-9F58A19DA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3328256"/>
        <c:axId val="133338240"/>
        <c:axId val="0"/>
      </c:bar3DChart>
      <c:catAx>
        <c:axId val="133328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3338240"/>
        <c:crosses val="autoZero"/>
        <c:auto val="1"/>
        <c:lblAlgn val="ctr"/>
        <c:lblOffset val="100"/>
        <c:noMultiLvlLbl val="0"/>
      </c:catAx>
      <c:valAx>
        <c:axId val="13333824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332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Familia</a:t>
            </a:r>
            <a:r>
              <a:rPr lang="es-PR" baseline="0"/>
              <a:t> Trimestre Enero - Marzo 2016</a:t>
            </a:r>
            <a:endParaRPr lang="es-PR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cat>
            <c:strRef>
              <c:f>'Trimestre Ene-Mar'!$G$7:$G$16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Bayamón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Mayagüez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'Trimestre Ene-Mar'!$H$7:$H$16</c:f>
              <c:numCache>
                <c:formatCode>_(* #,##0_);_(* \(#,##0\);_(* "-"??_);_(@_)</c:formatCode>
                <c:ptCount val="10"/>
                <c:pt idx="0">
                  <c:v>52096.000000000007</c:v>
                </c:pt>
                <c:pt idx="1">
                  <c:v>89007</c:v>
                </c:pt>
                <c:pt idx="2">
                  <c:v>95060.666666666657</c:v>
                </c:pt>
                <c:pt idx="3">
                  <c:v>63726.333333333343</c:v>
                </c:pt>
                <c:pt idx="4">
                  <c:v>57999.666666666664</c:v>
                </c:pt>
                <c:pt idx="5">
                  <c:v>34853.666666666664</c:v>
                </c:pt>
                <c:pt idx="6">
                  <c:v>55608.333333333336</c:v>
                </c:pt>
                <c:pt idx="7">
                  <c:v>54946</c:v>
                </c:pt>
                <c:pt idx="8">
                  <c:v>94077.666666666672</c:v>
                </c:pt>
                <c:pt idx="9">
                  <c:v>63293.333333333336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9-4739-B517-89BDF7E10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0754432"/>
        <c:axId val="130755968"/>
        <c:axId val="0"/>
      </c:bar3DChart>
      <c:catAx>
        <c:axId val="130754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0755968"/>
        <c:crosses val="autoZero"/>
        <c:auto val="1"/>
        <c:lblAlgn val="ctr"/>
        <c:lblOffset val="100"/>
        <c:noMultiLvlLbl val="0"/>
      </c:catAx>
      <c:valAx>
        <c:axId val="13075596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0754432"/>
        <c:crosses val="autoZero"/>
        <c:crossBetween val="between"/>
      </c:valAx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Participantes Trimestre Enero Marzo 2016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cat>
            <c:strRef>
              <c:f>'Trimestre Ene-Mar'!$G$7:$G$16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Bayamón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Mayagüez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'Trimestre Ene-Mar'!$I$7:$I$16</c:f>
              <c:numCache>
                <c:formatCode>_(* #,##0_);_(* \(#,##0\);_(* "-"??_);_(@_)</c:formatCode>
                <c:ptCount val="10"/>
                <c:pt idx="0">
                  <c:v>101574.33333333333</c:v>
                </c:pt>
                <c:pt idx="1">
                  <c:v>169811</c:v>
                </c:pt>
                <c:pt idx="2">
                  <c:v>185446.66666666666</c:v>
                </c:pt>
                <c:pt idx="3">
                  <c:v>121254.66666666666</c:v>
                </c:pt>
                <c:pt idx="4">
                  <c:v>112327.33333333333</c:v>
                </c:pt>
                <c:pt idx="5">
                  <c:v>66538.666666666672</c:v>
                </c:pt>
                <c:pt idx="6">
                  <c:v>105274.33333333336</c:v>
                </c:pt>
                <c:pt idx="7">
                  <c:v>105579.66666666666</c:v>
                </c:pt>
                <c:pt idx="8">
                  <c:v>190263.33333333334</c:v>
                </c:pt>
                <c:pt idx="9">
                  <c:v>119718.66666666667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9-49DF-BA5B-DD1F76839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1505536"/>
        <c:axId val="131515520"/>
        <c:axId val="0"/>
      </c:bar3DChart>
      <c:catAx>
        <c:axId val="131505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515520"/>
        <c:crosses val="autoZero"/>
        <c:auto val="1"/>
        <c:lblAlgn val="ctr"/>
        <c:lblOffset val="100"/>
        <c:noMultiLvlLbl val="0"/>
      </c:catAx>
      <c:valAx>
        <c:axId val="13151552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31505536"/>
        <c:crosses val="autoZero"/>
        <c:crossBetween val="between"/>
      </c:valAx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Familias Trimestre Abril - Junio 2016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'Trimestre Abr-Jun'!$H$8</c:f>
              <c:strCache>
                <c:ptCount val="1"/>
                <c:pt idx="0">
                  <c:v>Familias</c:v>
                </c:pt>
              </c:strCache>
            </c:strRef>
          </c:tx>
          <c:invertIfNegative val="0"/>
          <c:cat>
            <c:strRef>
              <c:f>'Trimestre Abr-Jun'!$G$9:$G$18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Bayamón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Mayagüez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'Trimestre Abr-Jun'!$H$9:$H$18</c:f>
              <c:numCache>
                <c:formatCode>_(* #,##0_);_(* \(#,##0\);_(* "-"??_);_(@_)</c:formatCode>
                <c:ptCount val="10"/>
                <c:pt idx="0">
                  <c:v>53060.333333333336</c:v>
                </c:pt>
                <c:pt idx="1">
                  <c:v>89993.999999999985</c:v>
                </c:pt>
                <c:pt idx="2">
                  <c:v>96556.999999999985</c:v>
                </c:pt>
                <c:pt idx="3">
                  <c:v>64775.333333333336</c:v>
                </c:pt>
                <c:pt idx="4">
                  <c:v>59238.000000000007</c:v>
                </c:pt>
                <c:pt idx="5">
                  <c:v>35542</c:v>
                </c:pt>
                <c:pt idx="6">
                  <c:v>56656</c:v>
                </c:pt>
                <c:pt idx="7">
                  <c:v>55954</c:v>
                </c:pt>
                <c:pt idx="8">
                  <c:v>96153.999999999985</c:v>
                </c:pt>
                <c:pt idx="9">
                  <c:v>64825.666666666664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F-4666-AE7F-AC686632E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08480"/>
        <c:axId val="135110016"/>
        <c:axId val="0"/>
      </c:bar3DChart>
      <c:catAx>
        <c:axId val="13510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5110016"/>
        <c:crosses val="autoZero"/>
        <c:auto val="1"/>
        <c:lblAlgn val="ctr"/>
        <c:lblOffset val="100"/>
        <c:noMultiLvlLbl val="0"/>
      </c:catAx>
      <c:valAx>
        <c:axId val="135110016"/>
        <c:scaling>
          <c:orientation val="minMax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crossAx val="135108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Participantes Trimestre Abril - Junio 2016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cat>
            <c:strRef>
              <c:f>'Trimestre Abr-Jun'!$G$9:$G$18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Bayamón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Mayagüez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'Trimestre Abr-Jun'!$I$9:$I$18</c:f>
              <c:numCache>
                <c:formatCode>_(* #,##0_);_(* \(#,##0\);_(* "-"??_);_(@_)</c:formatCode>
                <c:ptCount val="10"/>
                <c:pt idx="0">
                  <c:v>103024.99999999999</c:v>
                </c:pt>
                <c:pt idx="1">
                  <c:v>171054.99999999997</c:v>
                </c:pt>
                <c:pt idx="2">
                  <c:v>187579</c:v>
                </c:pt>
                <c:pt idx="3">
                  <c:v>122773.33333333333</c:v>
                </c:pt>
                <c:pt idx="4">
                  <c:v>114213.66666666667</c:v>
                </c:pt>
                <c:pt idx="5">
                  <c:v>67612.666666666672</c:v>
                </c:pt>
                <c:pt idx="6">
                  <c:v>106898.00000000001</c:v>
                </c:pt>
                <c:pt idx="7">
                  <c:v>107213.66666666667</c:v>
                </c:pt>
                <c:pt idx="8">
                  <c:v>192776</c:v>
                </c:pt>
                <c:pt idx="9">
                  <c:v>122006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A-45B7-A183-35D407D82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31136"/>
        <c:axId val="135132672"/>
        <c:axId val="0"/>
      </c:bar3DChart>
      <c:catAx>
        <c:axId val="135131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132672"/>
        <c:crosses val="autoZero"/>
        <c:auto val="1"/>
        <c:lblAlgn val="ctr"/>
        <c:lblOffset val="100"/>
        <c:noMultiLvlLbl val="0"/>
      </c:catAx>
      <c:valAx>
        <c:axId val="135132672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crossAx val="135131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 Total de Familias por Región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'Trimestre Abr-Jun'!$G$9:$G$18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Bayamón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Mayagüez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'Trimestre Abr-Jun'!$H$9:$H$18</c:f>
              <c:numCache>
                <c:formatCode>_(* #,##0_);_(* \(#,##0\);_(* "-"??_);_(@_)</c:formatCode>
                <c:ptCount val="10"/>
                <c:pt idx="0">
                  <c:v>53060.333333333336</c:v>
                </c:pt>
                <c:pt idx="1">
                  <c:v>89993.999999999985</c:v>
                </c:pt>
                <c:pt idx="2">
                  <c:v>96556.999999999985</c:v>
                </c:pt>
                <c:pt idx="3">
                  <c:v>64775.333333333336</c:v>
                </c:pt>
                <c:pt idx="4">
                  <c:v>59238.000000000007</c:v>
                </c:pt>
                <c:pt idx="5">
                  <c:v>35542</c:v>
                </c:pt>
                <c:pt idx="6">
                  <c:v>56656</c:v>
                </c:pt>
                <c:pt idx="7">
                  <c:v>55954</c:v>
                </c:pt>
                <c:pt idx="8">
                  <c:v>96153.999999999985</c:v>
                </c:pt>
                <c:pt idx="9">
                  <c:v>64825.666666666664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B-4CEF-83B2-7DD7B554320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AGUADILLA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Region!$B$4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Region!$A$5:$A$16</c:f>
              <c:strCache>
                <c:ptCount val="12"/>
                <c:pt idx="0">
                  <c:v>Octubre 15</c:v>
                </c:pt>
                <c:pt idx="1">
                  <c:v>Noviembre 15</c:v>
                </c:pt>
                <c:pt idx="2">
                  <c:v>Diciembre 15</c:v>
                </c:pt>
                <c:pt idx="3">
                  <c:v>Enero 16</c:v>
                </c:pt>
                <c:pt idx="4">
                  <c:v>Febrero 16</c:v>
                </c:pt>
                <c:pt idx="5">
                  <c:v>Marzo 16</c:v>
                </c:pt>
                <c:pt idx="6">
                  <c:v>Abril 16</c:v>
                </c:pt>
                <c:pt idx="7">
                  <c:v>Mayo 16</c:v>
                </c:pt>
                <c:pt idx="8">
                  <c:v>Junio 16</c:v>
                </c:pt>
                <c:pt idx="9">
                  <c:v>Julio 16</c:v>
                </c:pt>
                <c:pt idx="10">
                  <c:v>Agosto 16</c:v>
                </c:pt>
                <c:pt idx="11">
                  <c:v>Septiembre 16</c:v>
                </c:pt>
              </c:strCache>
            </c:strRef>
          </c:cat>
          <c:val>
            <c:numRef>
              <c:f>Region!$B$5:$B$16</c:f>
              <c:numCache>
                <c:formatCode>_(* #,##0_);_(* \(#,##0\);_(* "-"??_);_(@_)</c:formatCode>
                <c:ptCount val="12"/>
                <c:pt idx="0">
                  <c:v>52756</c:v>
                </c:pt>
                <c:pt idx="1">
                  <c:v>52385</c:v>
                </c:pt>
                <c:pt idx="2">
                  <c:v>52646</c:v>
                </c:pt>
                <c:pt idx="3">
                  <c:v>51421</c:v>
                </c:pt>
                <c:pt idx="4">
                  <c:v>52284</c:v>
                </c:pt>
                <c:pt idx="5">
                  <c:v>52583</c:v>
                </c:pt>
                <c:pt idx="6">
                  <c:v>53104</c:v>
                </c:pt>
                <c:pt idx="7">
                  <c:v>53014</c:v>
                </c:pt>
                <c:pt idx="8">
                  <c:v>53063</c:v>
                </c:pt>
                <c:pt idx="9">
                  <c:v>52836</c:v>
                </c:pt>
                <c:pt idx="10">
                  <c:v>53166</c:v>
                </c:pt>
                <c:pt idx="11">
                  <c:v>53233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2-40EE-82FA-F5D4730F7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5242880"/>
        <c:axId val="135244416"/>
        <c:axId val="0"/>
      </c:bar3DChart>
      <c:catAx>
        <c:axId val="135242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244416"/>
        <c:crosses val="autoZero"/>
        <c:auto val="1"/>
        <c:lblAlgn val="ctr"/>
        <c:lblOffset val="100"/>
        <c:noMultiLvlLbl val="0"/>
      </c:catAx>
      <c:valAx>
        <c:axId val="1352444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135242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ARECIBO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Region!$G$4</c:f>
              <c:strCache>
                <c:ptCount val="1"/>
                <c:pt idx="0">
                  <c:v>Familia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Region!$F$5:$F$16</c:f>
              <c:strCache>
                <c:ptCount val="12"/>
                <c:pt idx="0">
                  <c:v>Octubre 15</c:v>
                </c:pt>
                <c:pt idx="1">
                  <c:v>Noviembre 15</c:v>
                </c:pt>
                <c:pt idx="2">
                  <c:v>Diciembre 15</c:v>
                </c:pt>
                <c:pt idx="3">
                  <c:v>Enero 16</c:v>
                </c:pt>
                <c:pt idx="4">
                  <c:v>Febrero 16</c:v>
                </c:pt>
                <c:pt idx="5">
                  <c:v>Marzo 16</c:v>
                </c:pt>
                <c:pt idx="6">
                  <c:v>Abril 16</c:v>
                </c:pt>
                <c:pt idx="7">
                  <c:v>Mayo 16</c:v>
                </c:pt>
                <c:pt idx="8">
                  <c:v>Junio 16</c:v>
                </c:pt>
                <c:pt idx="9">
                  <c:v>Julio 16</c:v>
                </c:pt>
                <c:pt idx="10">
                  <c:v>Agosto 16</c:v>
                </c:pt>
                <c:pt idx="11">
                  <c:v>Septiembre 16</c:v>
                </c:pt>
              </c:strCache>
            </c:strRef>
          </c:cat>
          <c:val>
            <c:numRef>
              <c:f>Region!$G$5:$G$16</c:f>
              <c:numCache>
                <c:formatCode>_(* #,##0_);_(* \(#,##0\);_(* "-"??_);_(@_)</c:formatCode>
                <c:ptCount val="12"/>
                <c:pt idx="0" formatCode="#,##0">
                  <c:v>89967</c:v>
                </c:pt>
                <c:pt idx="1">
                  <c:v>89726</c:v>
                </c:pt>
                <c:pt idx="2">
                  <c:v>89448</c:v>
                </c:pt>
                <c:pt idx="3">
                  <c:v>88196</c:v>
                </c:pt>
                <c:pt idx="4">
                  <c:v>89209</c:v>
                </c:pt>
                <c:pt idx="5">
                  <c:v>89616</c:v>
                </c:pt>
                <c:pt idx="6">
                  <c:v>90355</c:v>
                </c:pt>
                <c:pt idx="7">
                  <c:v>89900</c:v>
                </c:pt>
                <c:pt idx="8">
                  <c:v>89727</c:v>
                </c:pt>
                <c:pt idx="9">
                  <c:v>89279</c:v>
                </c:pt>
                <c:pt idx="10">
                  <c:v>89502</c:v>
                </c:pt>
                <c:pt idx="11">
                  <c:v>89413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7-4A53-85D7-55F881775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5265280"/>
        <c:axId val="135287552"/>
        <c:axId val="0"/>
      </c:bar3DChart>
      <c:catAx>
        <c:axId val="135265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5287552"/>
        <c:crosses val="autoZero"/>
        <c:auto val="1"/>
        <c:lblAlgn val="ctr"/>
        <c:lblOffset val="100"/>
        <c:noMultiLvlLbl val="0"/>
      </c:catAx>
      <c:valAx>
        <c:axId val="1352875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35265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16</xdr:row>
      <xdr:rowOff>185737</xdr:rowOff>
    </xdr:from>
    <xdr:to>
      <xdr:col>12</xdr:col>
      <xdr:colOff>9525</xdr:colOff>
      <xdr:row>29</xdr:row>
      <xdr:rowOff>204787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85725</xdr:colOff>
      <xdr:row>3</xdr:row>
      <xdr:rowOff>138112</xdr:rowOff>
    </xdr:from>
    <xdr:to>
      <xdr:col>19</xdr:col>
      <xdr:colOff>390525</xdr:colOff>
      <xdr:row>15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4</xdr:row>
      <xdr:rowOff>195262</xdr:rowOff>
    </xdr:from>
    <xdr:to>
      <xdr:col>17</xdr:col>
      <xdr:colOff>38100</xdr:colOff>
      <xdr:row>17</xdr:row>
      <xdr:rowOff>14287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495300</xdr:colOff>
      <xdr:row>18</xdr:row>
      <xdr:rowOff>171449</xdr:rowOff>
    </xdr:from>
    <xdr:to>
      <xdr:col>10</xdr:col>
      <xdr:colOff>638175</xdr:colOff>
      <xdr:row>29</xdr:row>
      <xdr:rowOff>204786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6</xdr:row>
      <xdr:rowOff>214312</xdr:rowOff>
    </xdr:from>
    <xdr:to>
      <xdr:col>17</xdr:col>
      <xdr:colOff>95250</xdr:colOff>
      <xdr:row>18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590550</xdr:colOff>
      <xdr:row>19</xdr:row>
      <xdr:rowOff>128587</xdr:rowOff>
    </xdr:from>
    <xdr:to>
      <xdr:col>10</xdr:col>
      <xdr:colOff>1000125</xdr:colOff>
      <xdr:row>32</xdr:row>
      <xdr:rowOff>147637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504825</xdr:colOff>
      <xdr:row>6</xdr:row>
      <xdr:rowOff>261937</xdr:rowOff>
    </xdr:from>
    <xdr:to>
      <xdr:col>25</xdr:col>
      <xdr:colOff>200025</xdr:colOff>
      <xdr:row>18</xdr:row>
      <xdr:rowOff>109537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104775</xdr:rowOff>
    </xdr:from>
    <xdr:to>
      <xdr:col>5</xdr:col>
      <xdr:colOff>581025</xdr:colOff>
      <xdr:row>65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80962</xdr:colOff>
      <xdr:row>51</xdr:row>
      <xdr:rowOff>161925</xdr:rowOff>
    </xdr:from>
    <xdr:to>
      <xdr:col>11</xdr:col>
      <xdr:colOff>595312</xdr:colOff>
      <xdr:row>66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309562</xdr:colOff>
      <xdr:row>51</xdr:row>
      <xdr:rowOff>161925</xdr:rowOff>
    </xdr:from>
    <xdr:to>
      <xdr:col>18</xdr:col>
      <xdr:colOff>119062</xdr:colOff>
      <xdr:row>66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490537</xdr:colOff>
      <xdr:row>51</xdr:row>
      <xdr:rowOff>161925</xdr:rowOff>
    </xdr:from>
    <xdr:to>
      <xdr:col>25</xdr:col>
      <xdr:colOff>452437</xdr:colOff>
      <xdr:row>66</xdr:row>
      <xdr:rowOff>47625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67</xdr:row>
      <xdr:rowOff>133350</xdr:rowOff>
    </xdr:from>
    <xdr:to>
      <xdr:col>5</xdr:col>
      <xdr:colOff>581025</xdr:colOff>
      <xdr:row>82</xdr:row>
      <xdr:rowOff>19050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890587</xdr:colOff>
      <xdr:row>67</xdr:row>
      <xdr:rowOff>161925</xdr:rowOff>
    </xdr:from>
    <xdr:to>
      <xdr:col>11</xdr:col>
      <xdr:colOff>471487</xdr:colOff>
      <xdr:row>82</xdr:row>
      <xdr:rowOff>47625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42862</xdr:colOff>
      <xdr:row>67</xdr:row>
      <xdr:rowOff>180975</xdr:rowOff>
    </xdr:from>
    <xdr:to>
      <xdr:col>17</xdr:col>
      <xdr:colOff>623887</xdr:colOff>
      <xdr:row>82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490537</xdr:colOff>
      <xdr:row>68</xdr:row>
      <xdr:rowOff>47625</xdr:rowOff>
    </xdr:from>
    <xdr:to>
      <xdr:col>25</xdr:col>
      <xdr:colOff>452437</xdr:colOff>
      <xdr:row>82</xdr:row>
      <xdr:rowOff>123825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82</xdr:row>
      <xdr:rowOff>57150</xdr:rowOff>
    </xdr:from>
    <xdr:to>
      <xdr:col>5</xdr:col>
      <xdr:colOff>581025</xdr:colOff>
      <xdr:row>96</xdr:row>
      <xdr:rowOff>133350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909637</xdr:colOff>
      <xdr:row>84</xdr:row>
      <xdr:rowOff>57150</xdr:rowOff>
    </xdr:from>
    <xdr:to>
      <xdr:col>11</xdr:col>
      <xdr:colOff>490537</xdr:colOff>
      <xdr:row>98</xdr:row>
      <xdr:rowOff>133350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33337</xdr:colOff>
      <xdr:row>84</xdr:row>
      <xdr:rowOff>66675</xdr:rowOff>
    </xdr:from>
    <xdr:to>
      <xdr:col>17</xdr:col>
      <xdr:colOff>614362</xdr:colOff>
      <xdr:row>98</xdr:row>
      <xdr:rowOff>142875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4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7" sqref="D17"/>
    </sheetView>
  </sheetViews>
  <sheetFormatPr defaultRowHeight="15" x14ac:dyDescent="0.25"/>
  <cols>
    <col min="1" max="1" width="18.7109375" style="392" bestFit="1" customWidth="1"/>
    <col min="2" max="2" width="11.28515625" style="392" bestFit="1" customWidth="1"/>
    <col min="3" max="3" width="16" style="392" customWidth="1"/>
    <col min="4" max="4" width="16.7109375" style="392" bestFit="1" customWidth="1"/>
    <col min="5" max="5" width="13.7109375" style="392" bestFit="1" customWidth="1"/>
    <col min="6" max="6" width="16.7109375" style="392" bestFit="1" customWidth="1"/>
    <col min="7" max="8" width="11.28515625" style="392" bestFit="1" customWidth="1"/>
    <col min="9" max="9" width="12.85546875" style="392" bestFit="1" customWidth="1"/>
    <col min="10" max="10" width="12.5703125" style="392" customWidth="1"/>
    <col min="11" max="11" width="6.5703125" style="392" bestFit="1" customWidth="1"/>
    <col min="12" max="249" width="9.140625" style="392"/>
    <col min="250" max="250" width="18.7109375" style="392" bestFit="1" customWidth="1"/>
    <col min="251" max="251" width="9.140625" style="392"/>
    <col min="252" max="252" width="10.28515625" style="392" customWidth="1"/>
    <col min="253" max="253" width="12.7109375" style="392" bestFit="1" customWidth="1"/>
    <col min="254" max="254" width="10.85546875" style="392" customWidth="1"/>
    <col min="255" max="255" width="19.140625" style="392" bestFit="1" customWidth="1"/>
    <col min="256" max="256" width="9.140625" style="392"/>
    <col min="257" max="257" width="9.42578125" style="392" customWidth="1"/>
    <col min="258" max="258" width="11.140625" style="392" customWidth="1"/>
    <col min="259" max="259" width="10.42578125" style="392" bestFit="1" customWidth="1"/>
    <col min="260" max="260" width="19.140625" style="392" bestFit="1" customWidth="1"/>
    <col min="261" max="261" width="9.140625" style="392"/>
    <col min="262" max="262" width="9.5703125" style="392" customWidth="1"/>
    <col min="263" max="263" width="9.140625" style="392"/>
    <col min="264" max="264" width="10.42578125" style="392" bestFit="1" customWidth="1"/>
    <col min="265" max="505" width="9.140625" style="392"/>
    <col min="506" max="506" width="18.7109375" style="392" bestFit="1" customWidth="1"/>
    <col min="507" max="507" width="9.140625" style="392"/>
    <col min="508" max="508" width="10.28515625" style="392" customWidth="1"/>
    <col min="509" max="509" width="12.7109375" style="392" bestFit="1" customWidth="1"/>
    <col min="510" max="510" width="10.85546875" style="392" customWidth="1"/>
    <col min="511" max="511" width="19.140625" style="392" bestFit="1" customWidth="1"/>
    <col min="512" max="512" width="9.140625" style="392"/>
    <col min="513" max="513" width="9.42578125" style="392" customWidth="1"/>
    <col min="514" max="514" width="11.140625" style="392" customWidth="1"/>
    <col min="515" max="515" width="10.42578125" style="392" bestFit="1" customWidth="1"/>
    <col min="516" max="516" width="19.140625" style="392" bestFit="1" customWidth="1"/>
    <col min="517" max="517" width="9.140625" style="392"/>
    <col min="518" max="518" width="9.5703125" style="392" customWidth="1"/>
    <col min="519" max="519" width="9.140625" style="392"/>
    <col min="520" max="520" width="10.42578125" style="392" bestFit="1" customWidth="1"/>
    <col min="521" max="761" width="9.140625" style="392"/>
    <col min="762" max="762" width="18.7109375" style="392" bestFit="1" customWidth="1"/>
    <col min="763" max="763" width="9.140625" style="392"/>
    <col min="764" max="764" width="10.28515625" style="392" customWidth="1"/>
    <col min="765" max="765" width="12.7109375" style="392" bestFit="1" customWidth="1"/>
    <col min="766" max="766" width="10.85546875" style="392" customWidth="1"/>
    <col min="767" max="767" width="19.140625" style="392" bestFit="1" customWidth="1"/>
    <col min="768" max="768" width="9.140625" style="392"/>
    <col min="769" max="769" width="9.42578125" style="392" customWidth="1"/>
    <col min="770" max="770" width="11.140625" style="392" customWidth="1"/>
    <col min="771" max="771" width="10.42578125" style="392" bestFit="1" customWidth="1"/>
    <col min="772" max="772" width="19.140625" style="392" bestFit="1" customWidth="1"/>
    <col min="773" max="773" width="9.140625" style="392"/>
    <col min="774" max="774" width="9.5703125" style="392" customWidth="1"/>
    <col min="775" max="775" width="9.140625" style="392"/>
    <col min="776" max="776" width="10.42578125" style="392" bestFit="1" customWidth="1"/>
    <col min="777" max="1017" width="9.140625" style="392"/>
    <col min="1018" max="1018" width="18.7109375" style="392" bestFit="1" customWidth="1"/>
    <col min="1019" max="1019" width="9.140625" style="392"/>
    <col min="1020" max="1020" width="10.28515625" style="392" customWidth="1"/>
    <col min="1021" max="1021" width="12.7109375" style="392" bestFit="1" customWidth="1"/>
    <col min="1022" max="1022" width="10.85546875" style="392" customWidth="1"/>
    <col min="1023" max="1023" width="19.140625" style="392" bestFit="1" customWidth="1"/>
    <col min="1024" max="1024" width="9.140625" style="392"/>
    <col min="1025" max="1025" width="9.42578125" style="392" customWidth="1"/>
    <col min="1026" max="1026" width="11.140625" style="392" customWidth="1"/>
    <col min="1027" max="1027" width="10.42578125" style="392" bestFit="1" customWidth="1"/>
    <col min="1028" max="1028" width="19.140625" style="392" bestFit="1" customWidth="1"/>
    <col min="1029" max="1029" width="9.140625" style="392"/>
    <col min="1030" max="1030" width="9.5703125" style="392" customWidth="1"/>
    <col min="1031" max="1031" width="9.140625" style="392"/>
    <col min="1032" max="1032" width="10.42578125" style="392" bestFit="1" customWidth="1"/>
    <col min="1033" max="1273" width="9.140625" style="392"/>
    <col min="1274" max="1274" width="18.7109375" style="392" bestFit="1" customWidth="1"/>
    <col min="1275" max="1275" width="9.140625" style="392"/>
    <col min="1276" max="1276" width="10.28515625" style="392" customWidth="1"/>
    <col min="1277" max="1277" width="12.7109375" style="392" bestFit="1" customWidth="1"/>
    <col min="1278" max="1278" width="10.85546875" style="392" customWidth="1"/>
    <col min="1279" max="1279" width="19.140625" style="392" bestFit="1" customWidth="1"/>
    <col min="1280" max="1280" width="9.140625" style="392"/>
    <col min="1281" max="1281" width="9.42578125" style="392" customWidth="1"/>
    <col min="1282" max="1282" width="11.140625" style="392" customWidth="1"/>
    <col min="1283" max="1283" width="10.42578125" style="392" bestFit="1" customWidth="1"/>
    <col min="1284" max="1284" width="19.140625" style="392" bestFit="1" customWidth="1"/>
    <col min="1285" max="1285" width="9.140625" style="392"/>
    <col min="1286" max="1286" width="9.5703125" style="392" customWidth="1"/>
    <col min="1287" max="1287" width="9.140625" style="392"/>
    <col min="1288" max="1288" width="10.42578125" style="392" bestFit="1" customWidth="1"/>
    <col min="1289" max="1529" width="9.140625" style="392"/>
    <col min="1530" max="1530" width="18.7109375" style="392" bestFit="1" customWidth="1"/>
    <col min="1531" max="1531" width="9.140625" style="392"/>
    <col min="1532" max="1532" width="10.28515625" style="392" customWidth="1"/>
    <col min="1533" max="1533" width="12.7109375" style="392" bestFit="1" customWidth="1"/>
    <col min="1534" max="1534" width="10.85546875" style="392" customWidth="1"/>
    <col min="1535" max="1535" width="19.140625" style="392" bestFit="1" customWidth="1"/>
    <col min="1536" max="1536" width="9.140625" style="392"/>
    <col min="1537" max="1537" width="9.42578125" style="392" customWidth="1"/>
    <col min="1538" max="1538" width="11.140625" style="392" customWidth="1"/>
    <col min="1539" max="1539" width="10.42578125" style="392" bestFit="1" customWidth="1"/>
    <col min="1540" max="1540" width="19.140625" style="392" bestFit="1" customWidth="1"/>
    <col min="1541" max="1541" width="9.140625" style="392"/>
    <col min="1542" max="1542" width="9.5703125" style="392" customWidth="1"/>
    <col min="1543" max="1543" width="9.140625" style="392"/>
    <col min="1544" max="1544" width="10.42578125" style="392" bestFit="1" customWidth="1"/>
    <col min="1545" max="1785" width="9.140625" style="392"/>
    <col min="1786" max="1786" width="18.7109375" style="392" bestFit="1" customWidth="1"/>
    <col min="1787" max="1787" width="9.140625" style="392"/>
    <col min="1788" max="1788" width="10.28515625" style="392" customWidth="1"/>
    <col min="1789" max="1789" width="12.7109375" style="392" bestFit="1" customWidth="1"/>
    <col min="1790" max="1790" width="10.85546875" style="392" customWidth="1"/>
    <col min="1791" max="1791" width="19.140625" style="392" bestFit="1" customWidth="1"/>
    <col min="1792" max="1792" width="9.140625" style="392"/>
    <col min="1793" max="1793" width="9.42578125" style="392" customWidth="1"/>
    <col min="1794" max="1794" width="11.140625" style="392" customWidth="1"/>
    <col min="1795" max="1795" width="10.42578125" style="392" bestFit="1" customWidth="1"/>
    <col min="1796" max="1796" width="19.140625" style="392" bestFit="1" customWidth="1"/>
    <col min="1797" max="1797" width="9.140625" style="392"/>
    <col min="1798" max="1798" width="9.5703125" style="392" customWidth="1"/>
    <col min="1799" max="1799" width="9.140625" style="392"/>
    <col min="1800" max="1800" width="10.42578125" style="392" bestFit="1" customWidth="1"/>
    <col min="1801" max="2041" width="9.140625" style="392"/>
    <col min="2042" max="2042" width="18.7109375" style="392" bestFit="1" customWidth="1"/>
    <col min="2043" max="2043" width="9.140625" style="392"/>
    <col min="2044" max="2044" width="10.28515625" style="392" customWidth="1"/>
    <col min="2045" max="2045" width="12.7109375" style="392" bestFit="1" customWidth="1"/>
    <col min="2046" max="2046" width="10.85546875" style="392" customWidth="1"/>
    <col min="2047" max="2047" width="19.140625" style="392" bestFit="1" customWidth="1"/>
    <col min="2048" max="2048" width="9.140625" style="392"/>
    <col min="2049" max="2049" width="9.42578125" style="392" customWidth="1"/>
    <col min="2050" max="2050" width="11.140625" style="392" customWidth="1"/>
    <col min="2051" max="2051" width="10.42578125" style="392" bestFit="1" customWidth="1"/>
    <col min="2052" max="2052" width="19.140625" style="392" bestFit="1" customWidth="1"/>
    <col min="2053" max="2053" width="9.140625" style="392"/>
    <col min="2054" max="2054" width="9.5703125" style="392" customWidth="1"/>
    <col min="2055" max="2055" width="9.140625" style="392"/>
    <col min="2056" max="2056" width="10.42578125" style="392" bestFit="1" customWidth="1"/>
    <col min="2057" max="2297" width="9.140625" style="392"/>
    <col min="2298" max="2298" width="18.7109375" style="392" bestFit="1" customWidth="1"/>
    <col min="2299" max="2299" width="9.140625" style="392"/>
    <col min="2300" max="2300" width="10.28515625" style="392" customWidth="1"/>
    <col min="2301" max="2301" width="12.7109375" style="392" bestFit="1" customWidth="1"/>
    <col min="2302" max="2302" width="10.85546875" style="392" customWidth="1"/>
    <col min="2303" max="2303" width="19.140625" style="392" bestFit="1" customWidth="1"/>
    <col min="2304" max="2304" width="9.140625" style="392"/>
    <col min="2305" max="2305" width="9.42578125" style="392" customWidth="1"/>
    <col min="2306" max="2306" width="11.140625" style="392" customWidth="1"/>
    <col min="2307" max="2307" width="10.42578125" style="392" bestFit="1" customWidth="1"/>
    <col min="2308" max="2308" width="19.140625" style="392" bestFit="1" customWidth="1"/>
    <col min="2309" max="2309" width="9.140625" style="392"/>
    <col min="2310" max="2310" width="9.5703125" style="392" customWidth="1"/>
    <col min="2311" max="2311" width="9.140625" style="392"/>
    <col min="2312" max="2312" width="10.42578125" style="392" bestFit="1" customWidth="1"/>
    <col min="2313" max="2553" width="9.140625" style="392"/>
    <col min="2554" max="2554" width="18.7109375" style="392" bestFit="1" customWidth="1"/>
    <col min="2555" max="2555" width="9.140625" style="392"/>
    <col min="2556" max="2556" width="10.28515625" style="392" customWidth="1"/>
    <col min="2557" max="2557" width="12.7109375" style="392" bestFit="1" customWidth="1"/>
    <col min="2558" max="2558" width="10.85546875" style="392" customWidth="1"/>
    <col min="2559" max="2559" width="19.140625" style="392" bestFit="1" customWidth="1"/>
    <col min="2560" max="2560" width="9.140625" style="392"/>
    <col min="2561" max="2561" width="9.42578125" style="392" customWidth="1"/>
    <col min="2562" max="2562" width="11.140625" style="392" customWidth="1"/>
    <col min="2563" max="2563" width="10.42578125" style="392" bestFit="1" customWidth="1"/>
    <col min="2564" max="2564" width="19.140625" style="392" bestFit="1" customWidth="1"/>
    <col min="2565" max="2565" width="9.140625" style="392"/>
    <col min="2566" max="2566" width="9.5703125" style="392" customWidth="1"/>
    <col min="2567" max="2567" width="9.140625" style="392"/>
    <col min="2568" max="2568" width="10.42578125" style="392" bestFit="1" customWidth="1"/>
    <col min="2569" max="2809" width="9.140625" style="392"/>
    <col min="2810" max="2810" width="18.7109375" style="392" bestFit="1" customWidth="1"/>
    <col min="2811" max="2811" width="9.140625" style="392"/>
    <col min="2812" max="2812" width="10.28515625" style="392" customWidth="1"/>
    <col min="2813" max="2813" width="12.7109375" style="392" bestFit="1" customWidth="1"/>
    <col min="2814" max="2814" width="10.85546875" style="392" customWidth="1"/>
    <col min="2815" max="2815" width="19.140625" style="392" bestFit="1" customWidth="1"/>
    <col min="2816" max="2816" width="9.140625" style="392"/>
    <col min="2817" max="2817" width="9.42578125" style="392" customWidth="1"/>
    <col min="2818" max="2818" width="11.140625" style="392" customWidth="1"/>
    <col min="2819" max="2819" width="10.42578125" style="392" bestFit="1" customWidth="1"/>
    <col min="2820" max="2820" width="19.140625" style="392" bestFit="1" customWidth="1"/>
    <col min="2821" max="2821" width="9.140625" style="392"/>
    <col min="2822" max="2822" width="9.5703125" style="392" customWidth="1"/>
    <col min="2823" max="2823" width="9.140625" style="392"/>
    <col min="2824" max="2824" width="10.42578125" style="392" bestFit="1" customWidth="1"/>
    <col min="2825" max="3065" width="9.140625" style="392"/>
    <col min="3066" max="3066" width="18.7109375" style="392" bestFit="1" customWidth="1"/>
    <col min="3067" max="3067" width="9.140625" style="392"/>
    <col min="3068" max="3068" width="10.28515625" style="392" customWidth="1"/>
    <col min="3069" max="3069" width="12.7109375" style="392" bestFit="1" customWidth="1"/>
    <col min="3070" max="3070" width="10.85546875" style="392" customWidth="1"/>
    <col min="3071" max="3071" width="19.140625" style="392" bestFit="1" customWidth="1"/>
    <col min="3072" max="3072" width="9.140625" style="392"/>
    <col min="3073" max="3073" width="9.42578125" style="392" customWidth="1"/>
    <col min="3074" max="3074" width="11.140625" style="392" customWidth="1"/>
    <col min="3075" max="3075" width="10.42578125" style="392" bestFit="1" customWidth="1"/>
    <col min="3076" max="3076" width="19.140625" style="392" bestFit="1" customWidth="1"/>
    <col min="3077" max="3077" width="9.140625" style="392"/>
    <col min="3078" max="3078" width="9.5703125" style="392" customWidth="1"/>
    <col min="3079" max="3079" width="9.140625" style="392"/>
    <col min="3080" max="3080" width="10.42578125" style="392" bestFit="1" customWidth="1"/>
    <col min="3081" max="3321" width="9.140625" style="392"/>
    <col min="3322" max="3322" width="18.7109375" style="392" bestFit="1" customWidth="1"/>
    <col min="3323" max="3323" width="9.140625" style="392"/>
    <col min="3324" max="3324" width="10.28515625" style="392" customWidth="1"/>
    <col min="3325" max="3325" width="12.7109375" style="392" bestFit="1" customWidth="1"/>
    <col min="3326" max="3326" width="10.85546875" style="392" customWidth="1"/>
    <col min="3327" max="3327" width="19.140625" style="392" bestFit="1" customWidth="1"/>
    <col min="3328" max="3328" width="9.140625" style="392"/>
    <col min="3329" max="3329" width="9.42578125" style="392" customWidth="1"/>
    <col min="3330" max="3330" width="11.140625" style="392" customWidth="1"/>
    <col min="3331" max="3331" width="10.42578125" style="392" bestFit="1" customWidth="1"/>
    <col min="3332" max="3332" width="19.140625" style="392" bestFit="1" customWidth="1"/>
    <col min="3333" max="3333" width="9.140625" style="392"/>
    <col min="3334" max="3334" width="9.5703125" style="392" customWidth="1"/>
    <col min="3335" max="3335" width="9.140625" style="392"/>
    <col min="3336" max="3336" width="10.42578125" style="392" bestFit="1" customWidth="1"/>
    <col min="3337" max="3577" width="9.140625" style="392"/>
    <col min="3578" max="3578" width="18.7109375" style="392" bestFit="1" customWidth="1"/>
    <col min="3579" max="3579" width="9.140625" style="392"/>
    <col min="3580" max="3580" width="10.28515625" style="392" customWidth="1"/>
    <col min="3581" max="3581" width="12.7109375" style="392" bestFit="1" customWidth="1"/>
    <col min="3582" max="3582" width="10.85546875" style="392" customWidth="1"/>
    <col min="3583" max="3583" width="19.140625" style="392" bestFit="1" customWidth="1"/>
    <col min="3584" max="3584" width="9.140625" style="392"/>
    <col min="3585" max="3585" width="9.42578125" style="392" customWidth="1"/>
    <col min="3586" max="3586" width="11.140625" style="392" customWidth="1"/>
    <col min="3587" max="3587" width="10.42578125" style="392" bestFit="1" customWidth="1"/>
    <col min="3588" max="3588" width="19.140625" style="392" bestFit="1" customWidth="1"/>
    <col min="3589" max="3589" width="9.140625" style="392"/>
    <col min="3590" max="3590" width="9.5703125" style="392" customWidth="1"/>
    <col min="3591" max="3591" width="9.140625" style="392"/>
    <col min="3592" max="3592" width="10.42578125" style="392" bestFit="1" customWidth="1"/>
    <col min="3593" max="3833" width="9.140625" style="392"/>
    <col min="3834" max="3834" width="18.7109375" style="392" bestFit="1" customWidth="1"/>
    <col min="3835" max="3835" width="9.140625" style="392"/>
    <col min="3836" max="3836" width="10.28515625" style="392" customWidth="1"/>
    <col min="3837" max="3837" width="12.7109375" style="392" bestFit="1" customWidth="1"/>
    <col min="3838" max="3838" width="10.85546875" style="392" customWidth="1"/>
    <col min="3839" max="3839" width="19.140625" style="392" bestFit="1" customWidth="1"/>
    <col min="3840" max="3840" width="9.140625" style="392"/>
    <col min="3841" max="3841" width="9.42578125" style="392" customWidth="1"/>
    <col min="3842" max="3842" width="11.140625" style="392" customWidth="1"/>
    <col min="3843" max="3843" width="10.42578125" style="392" bestFit="1" customWidth="1"/>
    <col min="3844" max="3844" width="19.140625" style="392" bestFit="1" customWidth="1"/>
    <col min="3845" max="3845" width="9.140625" style="392"/>
    <col min="3846" max="3846" width="9.5703125" style="392" customWidth="1"/>
    <col min="3847" max="3847" width="9.140625" style="392"/>
    <col min="3848" max="3848" width="10.42578125" style="392" bestFit="1" customWidth="1"/>
    <col min="3849" max="4089" width="9.140625" style="392"/>
    <col min="4090" max="4090" width="18.7109375" style="392" bestFit="1" customWidth="1"/>
    <col min="4091" max="4091" width="9.140625" style="392"/>
    <col min="4092" max="4092" width="10.28515625" style="392" customWidth="1"/>
    <col min="4093" max="4093" width="12.7109375" style="392" bestFit="1" customWidth="1"/>
    <col min="4094" max="4094" width="10.85546875" style="392" customWidth="1"/>
    <col min="4095" max="4095" width="19.140625" style="392" bestFit="1" customWidth="1"/>
    <col min="4096" max="4096" width="9.140625" style="392"/>
    <col min="4097" max="4097" width="9.42578125" style="392" customWidth="1"/>
    <col min="4098" max="4098" width="11.140625" style="392" customWidth="1"/>
    <col min="4099" max="4099" width="10.42578125" style="392" bestFit="1" customWidth="1"/>
    <col min="4100" max="4100" width="19.140625" style="392" bestFit="1" customWidth="1"/>
    <col min="4101" max="4101" width="9.140625" style="392"/>
    <col min="4102" max="4102" width="9.5703125" style="392" customWidth="1"/>
    <col min="4103" max="4103" width="9.140625" style="392"/>
    <col min="4104" max="4104" width="10.42578125" style="392" bestFit="1" customWidth="1"/>
    <col min="4105" max="4345" width="9.140625" style="392"/>
    <col min="4346" max="4346" width="18.7109375" style="392" bestFit="1" customWidth="1"/>
    <col min="4347" max="4347" width="9.140625" style="392"/>
    <col min="4348" max="4348" width="10.28515625" style="392" customWidth="1"/>
    <col min="4349" max="4349" width="12.7109375" style="392" bestFit="1" customWidth="1"/>
    <col min="4350" max="4350" width="10.85546875" style="392" customWidth="1"/>
    <col min="4351" max="4351" width="19.140625" style="392" bestFit="1" customWidth="1"/>
    <col min="4352" max="4352" width="9.140625" style="392"/>
    <col min="4353" max="4353" width="9.42578125" style="392" customWidth="1"/>
    <col min="4354" max="4354" width="11.140625" style="392" customWidth="1"/>
    <col min="4355" max="4355" width="10.42578125" style="392" bestFit="1" customWidth="1"/>
    <col min="4356" max="4356" width="19.140625" style="392" bestFit="1" customWidth="1"/>
    <col min="4357" max="4357" width="9.140625" style="392"/>
    <col min="4358" max="4358" width="9.5703125" style="392" customWidth="1"/>
    <col min="4359" max="4359" width="9.140625" style="392"/>
    <col min="4360" max="4360" width="10.42578125" style="392" bestFit="1" customWidth="1"/>
    <col min="4361" max="4601" width="9.140625" style="392"/>
    <col min="4602" max="4602" width="18.7109375" style="392" bestFit="1" customWidth="1"/>
    <col min="4603" max="4603" width="9.140625" style="392"/>
    <col min="4604" max="4604" width="10.28515625" style="392" customWidth="1"/>
    <col min="4605" max="4605" width="12.7109375" style="392" bestFit="1" customWidth="1"/>
    <col min="4606" max="4606" width="10.85546875" style="392" customWidth="1"/>
    <col min="4607" max="4607" width="19.140625" style="392" bestFit="1" customWidth="1"/>
    <col min="4608" max="4608" width="9.140625" style="392"/>
    <col min="4609" max="4609" width="9.42578125" style="392" customWidth="1"/>
    <col min="4610" max="4610" width="11.140625" style="392" customWidth="1"/>
    <col min="4611" max="4611" width="10.42578125" style="392" bestFit="1" customWidth="1"/>
    <col min="4612" max="4612" width="19.140625" style="392" bestFit="1" customWidth="1"/>
    <col min="4613" max="4613" width="9.140625" style="392"/>
    <col min="4614" max="4614" width="9.5703125" style="392" customWidth="1"/>
    <col min="4615" max="4615" width="9.140625" style="392"/>
    <col min="4616" max="4616" width="10.42578125" style="392" bestFit="1" customWidth="1"/>
    <col min="4617" max="4857" width="9.140625" style="392"/>
    <col min="4858" max="4858" width="18.7109375" style="392" bestFit="1" customWidth="1"/>
    <col min="4859" max="4859" width="9.140625" style="392"/>
    <col min="4860" max="4860" width="10.28515625" style="392" customWidth="1"/>
    <col min="4861" max="4861" width="12.7109375" style="392" bestFit="1" customWidth="1"/>
    <col min="4862" max="4862" width="10.85546875" style="392" customWidth="1"/>
    <col min="4863" max="4863" width="19.140625" style="392" bestFit="1" customWidth="1"/>
    <col min="4864" max="4864" width="9.140625" style="392"/>
    <col min="4865" max="4865" width="9.42578125" style="392" customWidth="1"/>
    <col min="4866" max="4866" width="11.140625" style="392" customWidth="1"/>
    <col min="4867" max="4867" width="10.42578125" style="392" bestFit="1" customWidth="1"/>
    <col min="4868" max="4868" width="19.140625" style="392" bestFit="1" customWidth="1"/>
    <col min="4869" max="4869" width="9.140625" style="392"/>
    <col min="4870" max="4870" width="9.5703125" style="392" customWidth="1"/>
    <col min="4871" max="4871" width="9.140625" style="392"/>
    <col min="4872" max="4872" width="10.42578125" style="392" bestFit="1" customWidth="1"/>
    <col min="4873" max="5113" width="9.140625" style="392"/>
    <col min="5114" max="5114" width="18.7109375" style="392" bestFit="1" customWidth="1"/>
    <col min="5115" max="5115" width="9.140625" style="392"/>
    <col min="5116" max="5116" width="10.28515625" style="392" customWidth="1"/>
    <col min="5117" max="5117" width="12.7109375" style="392" bestFit="1" customWidth="1"/>
    <col min="5118" max="5118" width="10.85546875" style="392" customWidth="1"/>
    <col min="5119" max="5119" width="19.140625" style="392" bestFit="1" customWidth="1"/>
    <col min="5120" max="5120" width="9.140625" style="392"/>
    <col min="5121" max="5121" width="9.42578125" style="392" customWidth="1"/>
    <col min="5122" max="5122" width="11.140625" style="392" customWidth="1"/>
    <col min="5123" max="5123" width="10.42578125" style="392" bestFit="1" customWidth="1"/>
    <col min="5124" max="5124" width="19.140625" style="392" bestFit="1" customWidth="1"/>
    <col min="5125" max="5125" width="9.140625" style="392"/>
    <col min="5126" max="5126" width="9.5703125" style="392" customWidth="1"/>
    <col min="5127" max="5127" width="9.140625" style="392"/>
    <col min="5128" max="5128" width="10.42578125" style="392" bestFit="1" customWidth="1"/>
    <col min="5129" max="5369" width="9.140625" style="392"/>
    <col min="5370" max="5370" width="18.7109375" style="392" bestFit="1" customWidth="1"/>
    <col min="5371" max="5371" width="9.140625" style="392"/>
    <col min="5372" max="5372" width="10.28515625" style="392" customWidth="1"/>
    <col min="5373" max="5373" width="12.7109375" style="392" bestFit="1" customWidth="1"/>
    <col min="5374" max="5374" width="10.85546875" style="392" customWidth="1"/>
    <col min="5375" max="5375" width="19.140625" style="392" bestFit="1" customWidth="1"/>
    <col min="5376" max="5376" width="9.140625" style="392"/>
    <col min="5377" max="5377" width="9.42578125" style="392" customWidth="1"/>
    <col min="5378" max="5378" width="11.140625" style="392" customWidth="1"/>
    <col min="5379" max="5379" width="10.42578125" style="392" bestFit="1" customWidth="1"/>
    <col min="5380" max="5380" width="19.140625" style="392" bestFit="1" customWidth="1"/>
    <col min="5381" max="5381" width="9.140625" style="392"/>
    <col min="5382" max="5382" width="9.5703125" style="392" customWidth="1"/>
    <col min="5383" max="5383" width="9.140625" style="392"/>
    <col min="5384" max="5384" width="10.42578125" style="392" bestFit="1" customWidth="1"/>
    <col min="5385" max="5625" width="9.140625" style="392"/>
    <col min="5626" max="5626" width="18.7109375" style="392" bestFit="1" customWidth="1"/>
    <col min="5627" max="5627" width="9.140625" style="392"/>
    <col min="5628" max="5628" width="10.28515625" style="392" customWidth="1"/>
    <col min="5629" max="5629" width="12.7109375" style="392" bestFit="1" customWidth="1"/>
    <col min="5630" max="5630" width="10.85546875" style="392" customWidth="1"/>
    <col min="5631" max="5631" width="19.140625" style="392" bestFit="1" customWidth="1"/>
    <col min="5632" max="5632" width="9.140625" style="392"/>
    <col min="5633" max="5633" width="9.42578125" style="392" customWidth="1"/>
    <col min="5634" max="5634" width="11.140625" style="392" customWidth="1"/>
    <col min="5635" max="5635" width="10.42578125" style="392" bestFit="1" customWidth="1"/>
    <col min="5636" max="5636" width="19.140625" style="392" bestFit="1" customWidth="1"/>
    <col min="5637" max="5637" width="9.140625" style="392"/>
    <col min="5638" max="5638" width="9.5703125" style="392" customWidth="1"/>
    <col min="5639" max="5639" width="9.140625" style="392"/>
    <col min="5640" max="5640" width="10.42578125" style="392" bestFit="1" customWidth="1"/>
    <col min="5641" max="5881" width="9.140625" style="392"/>
    <col min="5882" max="5882" width="18.7109375" style="392" bestFit="1" customWidth="1"/>
    <col min="5883" max="5883" width="9.140625" style="392"/>
    <col min="5884" max="5884" width="10.28515625" style="392" customWidth="1"/>
    <col min="5885" max="5885" width="12.7109375" style="392" bestFit="1" customWidth="1"/>
    <col min="5886" max="5886" width="10.85546875" style="392" customWidth="1"/>
    <col min="5887" max="5887" width="19.140625" style="392" bestFit="1" customWidth="1"/>
    <col min="5888" max="5888" width="9.140625" style="392"/>
    <col min="5889" max="5889" width="9.42578125" style="392" customWidth="1"/>
    <col min="5890" max="5890" width="11.140625" style="392" customWidth="1"/>
    <col min="5891" max="5891" width="10.42578125" style="392" bestFit="1" customWidth="1"/>
    <col min="5892" max="5892" width="19.140625" style="392" bestFit="1" customWidth="1"/>
    <col min="5893" max="5893" width="9.140625" style="392"/>
    <col min="5894" max="5894" width="9.5703125" style="392" customWidth="1"/>
    <col min="5895" max="5895" width="9.140625" style="392"/>
    <col min="5896" max="5896" width="10.42578125" style="392" bestFit="1" customWidth="1"/>
    <col min="5897" max="6137" width="9.140625" style="392"/>
    <col min="6138" max="6138" width="18.7109375" style="392" bestFit="1" customWidth="1"/>
    <col min="6139" max="6139" width="9.140625" style="392"/>
    <col min="6140" max="6140" width="10.28515625" style="392" customWidth="1"/>
    <col min="6141" max="6141" width="12.7109375" style="392" bestFit="1" customWidth="1"/>
    <col min="6142" max="6142" width="10.85546875" style="392" customWidth="1"/>
    <col min="6143" max="6143" width="19.140625" style="392" bestFit="1" customWidth="1"/>
    <col min="6144" max="6144" width="9.140625" style="392"/>
    <col min="6145" max="6145" width="9.42578125" style="392" customWidth="1"/>
    <col min="6146" max="6146" width="11.140625" style="392" customWidth="1"/>
    <col min="6147" max="6147" width="10.42578125" style="392" bestFit="1" customWidth="1"/>
    <col min="6148" max="6148" width="19.140625" style="392" bestFit="1" customWidth="1"/>
    <col min="6149" max="6149" width="9.140625" style="392"/>
    <col min="6150" max="6150" width="9.5703125" style="392" customWidth="1"/>
    <col min="6151" max="6151" width="9.140625" style="392"/>
    <col min="6152" max="6152" width="10.42578125" style="392" bestFit="1" customWidth="1"/>
    <col min="6153" max="6393" width="9.140625" style="392"/>
    <col min="6394" max="6394" width="18.7109375" style="392" bestFit="1" customWidth="1"/>
    <col min="6395" max="6395" width="9.140625" style="392"/>
    <col min="6396" max="6396" width="10.28515625" style="392" customWidth="1"/>
    <col min="6397" max="6397" width="12.7109375" style="392" bestFit="1" customWidth="1"/>
    <col min="6398" max="6398" width="10.85546875" style="392" customWidth="1"/>
    <col min="6399" max="6399" width="19.140625" style="392" bestFit="1" customWidth="1"/>
    <col min="6400" max="6400" width="9.140625" style="392"/>
    <col min="6401" max="6401" width="9.42578125" style="392" customWidth="1"/>
    <col min="6402" max="6402" width="11.140625" style="392" customWidth="1"/>
    <col min="6403" max="6403" width="10.42578125" style="392" bestFit="1" customWidth="1"/>
    <col min="6404" max="6404" width="19.140625" style="392" bestFit="1" customWidth="1"/>
    <col min="6405" max="6405" width="9.140625" style="392"/>
    <col min="6406" max="6406" width="9.5703125" style="392" customWidth="1"/>
    <col min="6407" max="6407" width="9.140625" style="392"/>
    <col min="6408" max="6408" width="10.42578125" style="392" bestFit="1" customWidth="1"/>
    <col min="6409" max="6649" width="9.140625" style="392"/>
    <col min="6650" max="6650" width="18.7109375" style="392" bestFit="1" customWidth="1"/>
    <col min="6651" max="6651" width="9.140625" style="392"/>
    <col min="6652" max="6652" width="10.28515625" style="392" customWidth="1"/>
    <col min="6653" max="6653" width="12.7109375" style="392" bestFit="1" customWidth="1"/>
    <col min="6654" max="6654" width="10.85546875" style="392" customWidth="1"/>
    <col min="6655" max="6655" width="19.140625" style="392" bestFit="1" customWidth="1"/>
    <col min="6656" max="6656" width="9.140625" style="392"/>
    <col min="6657" max="6657" width="9.42578125" style="392" customWidth="1"/>
    <col min="6658" max="6658" width="11.140625" style="392" customWidth="1"/>
    <col min="6659" max="6659" width="10.42578125" style="392" bestFit="1" customWidth="1"/>
    <col min="6660" max="6660" width="19.140625" style="392" bestFit="1" customWidth="1"/>
    <col min="6661" max="6661" width="9.140625" style="392"/>
    <col min="6662" max="6662" width="9.5703125" style="392" customWidth="1"/>
    <col min="6663" max="6663" width="9.140625" style="392"/>
    <col min="6664" max="6664" width="10.42578125" style="392" bestFit="1" customWidth="1"/>
    <col min="6665" max="6905" width="9.140625" style="392"/>
    <col min="6906" max="6906" width="18.7109375" style="392" bestFit="1" customWidth="1"/>
    <col min="6907" max="6907" width="9.140625" style="392"/>
    <col min="6908" max="6908" width="10.28515625" style="392" customWidth="1"/>
    <col min="6909" max="6909" width="12.7109375" style="392" bestFit="1" customWidth="1"/>
    <col min="6910" max="6910" width="10.85546875" style="392" customWidth="1"/>
    <col min="6911" max="6911" width="19.140625" style="392" bestFit="1" customWidth="1"/>
    <col min="6912" max="6912" width="9.140625" style="392"/>
    <col min="6913" max="6913" width="9.42578125" style="392" customWidth="1"/>
    <col min="6914" max="6914" width="11.140625" style="392" customWidth="1"/>
    <col min="6915" max="6915" width="10.42578125" style="392" bestFit="1" customWidth="1"/>
    <col min="6916" max="6916" width="19.140625" style="392" bestFit="1" customWidth="1"/>
    <col min="6917" max="6917" width="9.140625" style="392"/>
    <col min="6918" max="6918" width="9.5703125" style="392" customWidth="1"/>
    <col min="6919" max="6919" width="9.140625" style="392"/>
    <col min="6920" max="6920" width="10.42578125" style="392" bestFit="1" customWidth="1"/>
    <col min="6921" max="7161" width="9.140625" style="392"/>
    <col min="7162" max="7162" width="18.7109375" style="392" bestFit="1" customWidth="1"/>
    <col min="7163" max="7163" width="9.140625" style="392"/>
    <col min="7164" max="7164" width="10.28515625" style="392" customWidth="1"/>
    <col min="7165" max="7165" width="12.7109375" style="392" bestFit="1" customWidth="1"/>
    <col min="7166" max="7166" width="10.85546875" style="392" customWidth="1"/>
    <col min="7167" max="7167" width="19.140625" style="392" bestFit="1" customWidth="1"/>
    <col min="7168" max="7168" width="9.140625" style="392"/>
    <col min="7169" max="7169" width="9.42578125" style="392" customWidth="1"/>
    <col min="7170" max="7170" width="11.140625" style="392" customWidth="1"/>
    <col min="7171" max="7171" width="10.42578125" style="392" bestFit="1" customWidth="1"/>
    <col min="7172" max="7172" width="19.140625" style="392" bestFit="1" customWidth="1"/>
    <col min="7173" max="7173" width="9.140625" style="392"/>
    <col min="7174" max="7174" width="9.5703125" style="392" customWidth="1"/>
    <col min="7175" max="7175" width="9.140625" style="392"/>
    <col min="7176" max="7176" width="10.42578125" style="392" bestFit="1" customWidth="1"/>
    <col min="7177" max="7417" width="9.140625" style="392"/>
    <col min="7418" max="7418" width="18.7109375" style="392" bestFit="1" customWidth="1"/>
    <col min="7419" max="7419" width="9.140625" style="392"/>
    <col min="7420" max="7420" width="10.28515625" style="392" customWidth="1"/>
    <col min="7421" max="7421" width="12.7109375" style="392" bestFit="1" customWidth="1"/>
    <col min="7422" max="7422" width="10.85546875" style="392" customWidth="1"/>
    <col min="7423" max="7423" width="19.140625" style="392" bestFit="1" customWidth="1"/>
    <col min="7424" max="7424" width="9.140625" style="392"/>
    <col min="7425" max="7425" width="9.42578125" style="392" customWidth="1"/>
    <col min="7426" max="7426" width="11.140625" style="392" customWidth="1"/>
    <col min="7427" max="7427" width="10.42578125" style="392" bestFit="1" customWidth="1"/>
    <col min="7428" max="7428" width="19.140625" style="392" bestFit="1" customWidth="1"/>
    <col min="7429" max="7429" width="9.140625" style="392"/>
    <col min="7430" max="7430" width="9.5703125" style="392" customWidth="1"/>
    <col min="7431" max="7431" width="9.140625" style="392"/>
    <col min="7432" max="7432" width="10.42578125" style="392" bestFit="1" customWidth="1"/>
    <col min="7433" max="7673" width="9.140625" style="392"/>
    <col min="7674" max="7674" width="18.7109375" style="392" bestFit="1" customWidth="1"/>
    <col min="7675" max="7675" width="9.140625" style="392"/>
    <col min="7676" max="7676" width="10.28515625" style="392" customWidth="1"/>
    <col min="7677" max="7677" width="12.7109375" style="392" bestFit="1" customWidth="1"/>
    <col min="7678" max="7678" width="10.85546875" style="392" customWidth="1"/>
    <col min="7679" max="7679" width="19.140625" style="392" bestFit="1" customWidth="1"/>
    <col min="7680" max="7680" width="9.140625" style="392"/>
    <col min="7681" max="7681" width="9.42578125" style="392" customWidth="1"/>
    <col min="7682" max="7682" width="11.140625" style="392" customWidth="1"/>
    <col min="7683" max="7683" width="10.42578125" style="392" bestFit="1" customWidth="1"/>
    <col min="7684" max="7684" width="19.140625" style="392" bestFit="1" customWidth="1"/>
    <col min="7685" max="7685" width="9.140625" style="392"/>
    <col min="7686" max="7686" width="9.5703125" style="392" customWidth="1"/>
    <col min="7687" max="7687" width="9.140625" style="392"/>
    <col min="7688" max="7688" width="10.42578125" style="392" bestFit="1" customWidth="1"/>
    <col min="7689" max="7929" width="9.140625" style="392"/>
    <col min="7930" max="7930" width="18.7109375" style="392" bestFit="1" customWidth="1"/>
    <col min="7931" max="7931" width="9.140625" style="392"/>
    <col min="7932" max="7932" width="10.28515625" style="392" customWidth="1"/>
    <col min="7933" max="7933" width="12.7109375" style="392" bestFit="1" customWidth="1"/>
    <col min="7934" max="7934" width="10.85546875" style="392" customWidth="1"/>
    <col min="7935" max="7935" width="19.140625" style="392" bestFit="1" customWidth="1"/>
    <col min="7936" max="7936" width="9.140625" style="392"/>
    <col min="7937" max="7937" width="9.42578125" style="392" customWidth="1"/>
    <col min="7938" max="7938" width="11.140625" style="392" customWidth="1"/>
    <col min="7939" max="7939" width="10.42578125" style="392" bestFit="1" customWidth="1"/>
    <col min="7940" max="7940" width="19.140625" style="392" bestFit="1" customWidth="1"/>
    <col min="7941" max="7941" width="9.140625" style="392"/>
    <col min="7942" max="7942" width="9.5703125" style="392" customWidth="1"/>
    <col min="7943" max="7943" width="9.140625" style="392"/>
    <col min="7944" max="7944" width="10.42578125" style="392" bestFit="1" customWidth="1"/>
    <col min="7945" max="8185" width="9.140625" style="392"/>
    <col min="8186" max="8186" width="18.7109375" style="392" bestFit="1" customWidth="1"/>
    <col min="8187" max="8187" width="9.140625" style="392"/>
    <col min="8188" max="8188" width="10.28515625" style="392" customWidth="1"/>
    <col min="8189" max="8189" width="12.7109375" style="392" bestFit="1" customWidth="1"/>
    <col min="8190" max="8190" width="10.85546875" style="392" customWidth="1"/>
    <col min="8191" max="8191" width="19.140625" style="392" bestFit="1" customWidth="1"/>
    <col min="8192" max="8192" width="9.140625" style="392"/>
    <col min="8193" max="8193" width="9.42578125" style="392" customWidth="1"/>
    <col min="8194" max="8194" width="11.140625" style="392" customWidth="1"/>
    <col min="8195" max="8195" width="10.42578125" style="392" bestFit="1" customWidth="1"/>
    <col min="8196" max="8196" width="19.140625" style="392" bestFit="1" customWidth="1"/>
    <col min="8197" max="8197" width="9.140625" style="392"/>
    <col min="8198" max="8198" width="9.5703125" style="392" customWidth="1"/>
    <col min="8199" max="8199" width="9.140625" style="392"/>
    <col min="8200" max="8200" width="10.42578125" style="392" bestFit="1" customWidth="1"/>
    <col min="8201" max="8441" width="9.140625" style="392"/>
    <col min="8442" max="8442" width="18.7109375" style="392" bestFit="1" customWidth="1"/>
    <col min="8443" max="8443" width="9.140625" style="392"/>
    <col min="8444" max="8444" width="10.28515625" style="392" customWidth="1"/>
    <col min="8445" max="8445" width="12.7109375" style="392" bestFit="1" customWidth="1"/>
    <col min="8446" max="8446" width="10.85546875" style="392" customWidth="1"/>
    <col min="8447" max="8447" width="19.140625" style="392" bestFit="1" customWidth="1"/>
    <col min="8448" max="8448" width="9.140625" style="392"/>
    <col min="8449" max="8449" width="9.42578125" style="392" customWidth="1"/>
    <col min="8450" max="8450" width="11.140625" style="392" customWidth="1"/>
    <col min="8451" max="8451" width="10.42578125" style="392" bestFit="1" customWidth="1"/>
    <col min="8452" max="8452" width="19.140625" style="392" bestFit="1" customWidth="1"/>
    <col min="8453" max="8453" width="9.140625" style="392"/>
    <col min="8454" max="8454" width="9.5703125" style="392" customWidth="1"/>
    <col min="8455" max="8455" width="9.140625" style="392"/>
    <col min="8456" max="8456" width="10.42578125" style="392" bestFit="1" customWidth="1"/>
    <col min="8457" max="8697" width="9.140625" style="392"/>
    <col min="8698" max="8698" width="18.7109375" style="392" bestFit="1" customWidth="1"/>
    <col min="8699" max="8699" width="9.140625" style="392"/>
    <col min="8700" max="8700" width="10.28515625" style="392" customWidth="1"/>
    <col min="8701" max="8701" width="12.7109375" style="392" bestFit="1" customWidth="1"/>
    <col min="8702" max="8702" width="10.85546875" style="392" customWidth="1"/>
    <col min="8703" max="8703" width="19.140625" style="392" bestFit="1" customWidth="1"/>
    <col min="8704" max="8704" width="9.140625" style="392"/>
    <col min="8705" max="8705" width="9.42578125" style="392" customWidth="1"/>
    <col min="8706" max="8706" width="11.140625" style="392" customWidth="1"/>
    <col min="8707" max="8707" width="10.42578125" style="392" bestFit="1" customWidth="1"/>
    <col min="8708" max="8708" width="19.140625" style="392" bestFit="1" customWidth="1"/>
    <col min="8709" max="8709" width="9.140625" style="392"/>
    <col min="8710" max="8710" width="9.5703125" style="392" customWidth="1"/>
    <col min="8711" max="8711" width="9.140625" style="392"/>
    <col min="8712" max="8712" width="10.42578125" style="392" bestFit="1" customWidth="1"/>
    <col min="8713" max="8953" width="9.140625" style="392"/>
    <col min="8954" max="8954" width="18.7109375" style="392" bestFit="1" customWidth="1"/>
    <col min="8955" max="8955" width="9.140625" style="392"/>
    <col min="8956" max="8956" width="10.28515625" style="392" customWidth="1"/>
    <col min="8957" max="8957" width="12.7109375" style="392" bestFit="1" customWidth="1"/>
    <col min="8958" max="8958" width="10.85546875" style="392" customWidth="1"/>
    <col min="8959" max="8959" width="19.140625" style="392" bestFit="1" customWidth="1"/>
    <col min="8960" max="8960" width="9.140625" style="392"/>
    <col min="8961" max="8961" width="9.42578125" style="392" customWidth="1"/>
    <col min="8962" max="8962" width="11.140625" style="392" customWidth="1"/>
    <col min="8963" max="8963" width="10.42578125" style="392" bestFit="1" customWidth="1"/>
    <col min="8964" max="8964" width="19.140625" style="392" bestFit="1" customWidth="1"/>
    <col min="8965" max="8965" width="9.140625" style="392"/>
    <col min="8966" max="8966" width="9.5703125" style="392" customWidth="1"/>
    <col min="8967" max="8967" width="9.140625" style="392"/>
    <col min="8968" max="8968" width="10.42578125" style="392" bestFit="1" customWidth="1"/>
    <col min="8969" max="9209" width="9.140625" style="392"/>
    <col min="9210" max="9210" width="18.7109375" style="392" bestFit="1" customWidth="1"/>
    <col min="9211" max="9211" width="9.140625" style="392"/>
    <col min="9212" max="9212" width="10.28515625" style="392" customWidth="1"/>
    <col min="9213" max="9213" width="12.7109375" style="392" bestFit="1" customWidth="1"/>
    <col min="9214" max="9214" width="10.85546875" style="392" customWidth="1"/>
    <col min="9215" max="9215" width="19.140625" style="392" bestFit="1" customWidth="1"/>
    <col min="9216" max="9216" width="9.140625" style="392"/>
    <col min="9217" max="9217" width="9.42578125" style="392" customWidth="1"/>
    <col min="9218" max="9218" width="11.140625" style="392" customWidth="1"/>
    <col min="9219" max="9219" width="10.42578125" style="392" bestFit="1" customWidth="1"/>
    <col min="9220" max="9220" width="19.140625" style="392" bestFit="1" customWidth="1"/>
    <col min="9221" max="9221" width="9.140625" style="392"/>
    <col min="9222" max="9222" width="9.5703125" style="392" customWidth="1"/>
    <col min="9223" max="9223" width="9.140625" style="392"/>
    <col min="9224" max="9224" width="10.42578125" style="392" bestFit="1" customWidth="1"/>
    <col min="9225" max="9465" width="9.140625" style="392"/>
    <col min="9466" max="9466" width="18.7109375" style="392" bestFit="1" customWidth="1"/>
    <col min="9467" max="9467" width="9.140625" style="392"/>
    <col min="9468" max="9468" width="10.28515625" style="392" customWidth="1"/>
    <col min="9469" max="9469" width="12.7109375" style="392" bestFit="1" customWidth="1"/>
    <col min="9470" max="9470" width="10.85546875" style="392" customWidth="1"/>
    <col min="9471" max="9471" width="19.140625" style="392" bestFit="1" customWidth="1"/>
    <col min="9472" max="9472" width="9.140625" style="392"/>
    <col min="9473" max="9473" width="9.42578125" style="392" customWidth="1"/>
    <col min="9474" max="9474" width="11.140625" style="392" customWidth="1"/>
    <col min="9475" max="9475" width="10.42578125" style="392" bestFit="1" customWidth="1"/>
    <col min="9476" max="9476" width="19.140625" style="392" bestFit="1" customWidth="1"/>
    <col min="9477" max="9477" width="9.140625" style="392"/>
    <col min="9478" max="9478" width="9.5703125" style="392" customWidth="1"/>
    <col min="9479" max="9479" width="9.140625" style="392"/>
    <col min="9480" max="9480" width="10.42578125" style="392" bestFit="1" customWidth="1"/>
    <col min="9481" max="9721" width="9.140625" style="392"/>
    <col min="9722" max="9722" width="18.7109375" style="392" bestFit="1" customWidth="1"/>
    <col min="9723" max="9723" width="9.140625" style="392"/>
    <col min="9724" max="9724" width="10.28515625" style="392" customWidth="1"/>
    <col min="9725" max="9725" width="12.7109375" style="392" bestFit="1" customWidth="1"/>
    <col min="9726" max="9726" width="10.85546875" style="392" customWidth="1"/>
    <col min="9727" max="9727" width="19.140625" style="392" bestFit="1" customWidth="1"/>
    <col min="9728" max="9728" width="9.140625" style="392"/>
    <col min="9729" max="9729" width="9.42578125" style="392" customWidth="1"/>
    <col min="9730" max="9730" width="11.140625" style="392" customWidth="1"/>
    <col min="9731" max="9731" width="10.42578125" style="392" bestFit="1" customWidth="1"/>
    <col min="9732" max="9732" width="19.140625" style="392" bestFit="1" customWidth="1"/>
    <col min="9733" max="9733" width="9.140625" style="392"/>
    <col min="9734" max="9734" width="9.5703125" style="392" customWidth="1"/>
    <col min="9735" max="9735" width="9.140625" style="392"/>
    <col min="9736" max="9736" width="10.42578125" style="392" bestFit="1" customWidth="1"/>
    <col min="9737" max="9977" width="9.140625" style="392"/>
    <col min="9978" max="9978" width="18.7109375" style="392" bestFit="1" customWidth="1"/>
    <col min="9979" max="9979" width="9.140625" style="392"/>
    <col min="9980" max="9980" width="10.28515625" style="392" customWidth="1"/>
    <col min="9981" max="9981" width="12.7109375" style="392" bestFit="1" customWidth="1"/>
    <col min="9982" max="9982" width="10.85546875" style="392" customWidth="1"/>
    <col min="9983" max="9983" width="19.140625" style="392" bestFit="1" customWidth="1"/>
    <col min="9984" max="9984" width="9.140625" style="392"/>
    <col min="9985" max="9985" width="9.42578125" style="392" customWidth="1"/>
    <col min="9986" max="9986" width="11.140625" style="392" customWidth="1"/>
    <col min="9987" max="9987" width="10.42578125" style="392" bestFit="1" customWidth="1"/>
    <col min="9988" max="9988" width="19.140625" style="392" bestFit="1" customWidth="1"/>
    <col min="9989" max="9989" width="9.140625" style="392"/>
    <col min="9990" max="9990" width="9.5703125" style="392" customWidth="1"/>
    <col min="9991" max="9991" width="9.140625" style="392"/>
    <col min="9992" max="9992" width="10.42578125" style="392" bestFit="1" customWidth="1"/>
    <col min="9993" max="10233" width="9.140625" style="392"/>
    <col min="10234" max="10234" width="18.7109375" style="392" bestFit="1" customWidth="1"/>
    <col min="10235" max="10235" width="9.140625" style="392"/>
    <col min="10236" max="10236" width="10.28515625" style="392" customWidth="1"/>
    <col min="10237" max="10237" width="12.7109375" style="392" bestFit="1" customWidth="1"/>
    <col min="10238" max="10238" width="10.85546875" style="392" customWidth="1"/>
    <col min="10239" max="10239" width="19.140625" style="392" bestFit="1" customWidth="1"/>
    <col min="10240" max="10240" width="9.140625" style="392"/>
    <col min="10241" max="10241" width="9.42578125" style="392" customWidth="1"/>
    <col min="10242" max="10242" width="11.140625" style="392" customWidth="1"/>
    <col min="10243" max="10243" width="10.42578125" style="392" bestFit="1" customWidth="1"/>
    <col min="10244" max="10244" width="19.140625" style="392" bestFit="1" customWidth="1"/>
    <col min="10245" max="10245" width="9.140625" style="392"/>
    <col min="10246" max="10246" width="9.5703125" style="392" customWidth="1"/>
    <col min="10247" max="10247" width="9.140625" style="392"/>
    <col min="10248" max="10248" width="10.42578125" style="392" bestFit="1" customWidth="1"/>
    <col min="10249" max="10489" width="9.140625" style="392"/>
    <col min="10490" max="10490" width="18.7109375" style="392" bestFit="1" customWidth="1"/>
    <col min="10491" max="10491" width="9.140625" style="392"/>
    <col min="10492" max="10492" width="10.28515625" style="392" customWidth="1"/>
    <col min="10493" max="10493" width="12.7109375" style="392" bestFit="1" customWidth="1"/>
    <col min="10494" max="10494" width="10.85546875" style="392" customWidth="1"/>
    <col min="10495" max="10495" width="19.140625" style="392" bestFit="1" customWidth="1"/>
    <col min="10496" max="10496" width="9.140625" style="392"/>
    <col min="10497" max="10497" width="9.42578125" style="392" customWidth="1"/>
    <col min="10498" max="10498" width="11.140625" style="392" customWidth="1"/>
    <col min="10499" max="10499" width="10.42578125" style="392" bestFit="1" customWidth="1"/>
    <col min="10500" max="10500" width="19.140625" style="392" bestFit="1" customWidth="1"/>
    <col min="10501" max="10501" width="9.140625" style="392"/>
    <col min="10502" max="10502" width="9.5703125" style="392" customWidth="1"/>
    <col min="10503" max="10503" width="9.140625" style="392"/>
    <col min="10504" max="10504" width="10.42578125" style="392" bestFit="1" customWidth="1"/>
    <col min="10505" max="10745" width="9.140625" style="392"/>
    <col min="10746" max="10746" width="18.7109375" style="392" bestFit="1" customWidth="1"/>
    <col min="10747" max="10747" width="9.140625" style="392"/>
    <col min="10748" max="10748" width="10.28515625" style="392" customWidth="1"/>
    <col min="10749" max="10749" width="12.7109375" style="392" bestFit="1" customWidth="1"/>
    <col min="10750" max="10750" width="10.85546875" style="392" customWidth="1"/>
    <col min="10751" max="10751" width="19.140625" style="392" bestFit="1" customWidth="1"/>
    <col min="10752" max="10752" width="9.140625" style="392"/>
    <col min="10753" max="10753" width="9.42578125" style="392" customWidth="1"/>
    <col min="10754" max="10754" width="11.140625" style="392" customWidth="1"/>
    <col min="10755" max="10755" width="10.42578125" style="392" bestFit="1" customWidth="1"/>
    <col min="10756" max="10756" width="19.140625" style="392" bestFit="1" customWidth="1"/>
    <col min="10757" max="10757" width="9.140625" style="392"/>
    <col min="10758" max="10758" width="9.5703125" style="392" customWidth="1"/>
    <col min="10759" max="10759" width="9.140625" style="392"/>
    <col min="10760" max="10760" width="10.42578125" style="392" bestFit="1" customWidth="1"/>
    <col min="10761" max="11001" width="9.140625" style="392"/>
    <col min="11002" max="11002" width="18.7109375" style="392" bestFit="1" customWidth="1"/>
    <col min="11003" max="11003" width="9.140625" style="392"/>
    <col min="11004" max="11004" width="10.28515625" style="392" customWidth="1"/>
    <col min="11005" max="11005" width="12.7109375" style="392" bestFit="1" customWidth="1"/>
    <col min="11006" max="11006" width="10.85546875" style="392" customWidth="1"/>
    <col min="11007" max="11007" width="19.140625" style="392" bestFit="1" customWidth="1"/>
    <col min="11008" max="11008" width="9.140625" style="392"/>
    <col min="11009" max="11009" width="9.42578125" style="392" customWidth="1"/>
    <col min="11010" max="11010" width="11.140625" style="392" customWidth="1"/>
    <col min="11011" max="11011" width="10.42578125" style="392" bestFit="1" customWidth="1"/>
    <col min="11012" max="11012" width="19.140625" style="392" bestFit="1" customWidth="1"/>
    <col min="11013" max="11013" width="9.140625" style="392"/>
    <col min="11014" max="11014" width="9.5703125" style="392" customWidth="1"/>
    <col min="11015" max="11015" width="9.140625" style="392"/>
    <col min="11016" max="11016" width="10.42578125" style="392" bestFit="1" customWidth="1"/>
    <col min="11017" max="11257" width="9.140625" style="392"/>
    <col min="11258" max="11258" width="18.7109375" style="392" bestFit="1" customWidth="1"/>
    <col min="11259" max="11259" width="9.140625" style="392"/>
    <col min="11260" max="11260" width="10.28515625" style="392" customWidth="1"/>
    <col min="11261" max="11261" width="12.7109375" style="392" bestFit="1" customWidth="1"/>
    <col min="11262" max="11262" width="10.85546875" style="392" customWidth="1"/>
    <col min="11263" max="11263" width="19.140625" style="392" bestFit="1" customWidth="1"/>
    <col min="11264" max="11264" width="9.140625" style="392"/>
    <col min="11265" max="11265" width="9.42578125" style="392" customWidth="1"/>
    <col min="11266" max="11266" width="11.140625" style="392" customWidth="1"/>
    <col min="11267" max="11267" width="10.42578125" style="392" bestFit="1" customWidth="1"/>
    <col min="11268" max="11268" width="19.140625" style="392" bestFit="1" customWidth="1"/>
    <col min="11269" max="11269" width="9.140625" style="392"/>
    <col min="11270" max="11270" width="9.5703125" style="392" customWidth="1"/>
    <col min="11271" max="11271" width="9.140625" style="392"/>
    <col min="11272" max="11272" width="10.42578125" style="392" bestFit="1" customWidth="1"/>
    <col min="11273" max="11513" width="9.140625" style="392"/>
    <col min="11514" max="11514" width="18.7109375" style="392" bestFit="1" customWidth="1"/>
    <col min="11515" max="11515" width="9.140625" style="392"/>
    <col min="11516" max="11516" width="10.28515625" style="392" customWidth="1"/>
    <col min="11517" max="11517" width="12.7109375" style="392" bestFit="1" customWidth="1"/>
    <col min="11518" max="11518" width="10.85546875" style="392" customWidth="1"/>
    <col min="11519" max="11519" width="19.140625" style="392" bestFit="1" customWidth="1"/>
    <col min="11520" max="11520" width="9.140625" style="392"/>
    <col min="11521" max="11521" width="9.42578125" style="392" customWidth="1"/>
    <col min="11522" max="11522" width="11.140625" style="392" customWidth="1"/>
    <col min="11523" max="11523" width="10.42578125" style="392" bestFit="1" customWidth="1"/>
    <col min="11524" max="11524" width="19.140625" style="392" bestFit="1" customWidth="1"/>
    <col min="11525" max="11525" width="9.140625" style="392"/>
    <col min="11526" max="11526" width="9.5703125" style="392" customWidth="1"/>
    <col min="11527" max="11527" width="9.140625" style="392"/>
    <col min="11528" max="11528" width="10.42578125" style="392" bestFit="1" customWidth="1"/>
    <col min="11529" max="11769" width="9.140625" style="392"/>
    <col min="11770" max="11770" width="18.7109375" style="392" bestFit="1" customWidth="1"/>
    <col min="11771" max="11771" width="9.140625" style="392"/>
    <col min="11772" max="11772" width="10.28515625" style="392" customWidth="1"/>
    <col min="11773" max="11773" width="12.7109375" style="392" bestFit="1" customWidth="1"/>
    <col min="11774" max="11774" width="10.85546875" style="392" customWidth="1"/>
    <col min="11775" max="11775" width="19.140625" style="392" bestFit="1" customWidth="1"/>
    <col min="11776" max="11776" width="9.140625" style="392"/>
    <col min="11777" max="11777" width="9.42578125" style="392" customWidth="1"/>
    <col min="11778" max="11778" width="11.140625" style="392" customWidth="1"/>
    <col min="11779" max="11779" width="10.42578125" style="392" bestFit="1" customWidth="1"/>
    <col min="11780" max="11780" width="19.140625" style="392" bestFit="1" customWidth="1"/>
    <col min="11781" max="11781" width="9.140625" style="392"/>
    <col min="11782" max="11782" width="9.5703125" style="392" customWidth="1"/>
    <col min="11783" max="11783" width="9.140625" style="392"/>
    <col min="11784" max="11784" width="10.42578125" style="392" bestFit="1" customWidth="1"/>
    <col min="11785" max="12025" width="9.140625" style="392"/>
    <col min="12026" max="12026" width="18.7109375" style="392" bestFit="1" customWidth="1"/>
    <col min="12027" max="12027" width="9.140625" style="392"/>
    <col min="12028" max="12028" width="10.28515625" style="392" customWidth="1"/>
    <col min="12029" max="12029" width="12.7109375" style="392" bestFit="1" customWidth="1"/>
    <col min="12030" max="12030" width="10.85546875" style="392" customWidth="1"/>
    <col min="12031" max="12031" width="19.140625" style="392" bestFit="1" customWidth="1"/>
    <col min="12032" max="12032" width="9.140625" style="392"/>
    <col min="12033" max="12033" width="9.42578125" style="392" customWidth="1"/>
    <col min="12034" max="12034" width="11.140625" style="392" customWidth="1"/>
    <col min="12035" max="12035" width="10.42578125" style="392" bestFit="1" customWidth="1"/>
    <col min="12036" max="12036" width="19.140625" style="392" bestFit="1" customWidth="1"/>
    <col min="12037" max="12037" width="9.140625" style="392"/>
    <col min="12038" max="12038" width="9.5703125" style="392" customWidth="1"/>
    <col min="12039" max="12039" width="9.140625" style="392"/>
    <col min="12040" max="12040" width="10.42578125" style="392" bestFit="1" customWidth="1"/>
    <col min="12041" max="12281" width="9.140625" style="392"/>
    <col min="12282" max="12282" width="18.7109375" style="392" bestFit="1" customWidth="1"/>
    <col min="12283" max="12283" width="9.140625" style="392"/>
    <col min="12284" max="12284" width="10.28515625" style="392" customWidth="1"/>
    <col min="12285" max="12285" width="12.7109375" style="392" bestFit="1" customWidth="1"/>
    <col min="12286" max="12286" width="10.85546875" style="392" customWidth="1"/>
    <col min="12287" max="12287" width="19.140625" style="392" bestFit="1" customWidth="1"/>
    <col min="12288" max="12288" width="9.140625" style="392"/>
    <col min="12289" max="12289" width="9.42578125" style="392" customWidth="1"/>
    <col min="12290" max="12290" width="11.140625" style="392" customWidth="1"/>
    <col min="12291" max="12291" width="10.42578125" style="392" bestFit="1" customWidth="1"/>
    <col min="12292" max="12292" width="19.140625" style="392" bestFit="1" customWidth="1"/>
    <col min="12293" max="12293" width="9.140625" style="392"/>
    <col min="12294" max="12294" width="9.5703125" style="392" customWidth="1"/>
    <col min="12295" max="12295" width="9.140625" style="392"/>
    <col min="12296" max="12296" width="10.42578125" style="392" bestFit="1" customWidth="1"/>
    <col min="12297" max="12537" width="9.140625" style="392"/>
    <col min="12538" max="12538" width="18.7109375" style="392" bestFit="1" customWidth="1"/>
    <col min="12539" max="12539" width="9.140625" style="392"/>
    <col min="12540" max="12540" width="10.28515625" style="392" customWidth="1"/>
    <col min="12541" max="12541" width="12.7109375" style="392" bestFit="1" customWidth="1"/>
    <col min="12542" max="12542" width="10.85546875" style="392" customWidth="1"/>
    <col min="12543" max="12543" width="19.140625" style="392" bestFit="1" customWidth="1"/>
    <col min="12544" max="12544" width="9.140625" style="392"/>
    <col min="12545" max="12545" width="9.42578125" style="392" customWidth="1"/>
    <col min="12546" max="12546" width="11.140625" style="392" customWidth="1"/>
    <col min="12547" max="12547" width="10.42578125" style="392" bestFit="1" customWidth="1"/>
    <col min="12548" max="12548" width="19.140625" style="392" bestFit="1" customWidth="1"/>
    <col min="12549" max="12549" width="9.140625" style="392"/>
    <col min="12550" max="12550" width="9.5703125" style="392" customWidth="1"/>
    <col min="12551" max="12551" width="9.140625" style="392"/>
    <col min="12552" max="12552" width="10.42578125" style="392" bestFit="1" customWidth="1"/>
    <col min="12553" max="12793" width="9.140625" style="392"/>
    <col min="12794" max="12794" width="18.7109375" style="392" bestFit="1" customWidth="1"/>
    <col min="12795" max="12795" width="9.140625" style="392"/>
    <col min="12796" max="12796" width="10.28515625" style="392" customWidth="1"/>
    <col min="12797" max="12797" width="12.7109375" style="392" bestFit="1" customWidth="1"/>
    <col min="12798" max="12798" width="10.85546875" style="392" customWidth="1"/>
    <col min="12799" max="12799" width="19.140625" style="392" bestFit="1" customWidth="1"/>
    <col min="12800" max="12800" width="9.140625" style="392"/>
    <col min="12801" max="12801" width="9.42578125" style="392" customWidth="1"/>
    <col min="12802" max="12802" width="11.140625" style="392" customWidth="1"/>
    <col min="12803" max="12803" width="10.42578125" style="392" bestFit="1" customWidth="1"/>
    <col min="12804" max="12804" width="19.140625" style="392" bestFit="1" customWidth="1"/>
    <col min="12805" max="12805" width="9.140625" style="392"/>
    <col min="12806" max="12806" width="9.5703125" style="392" customWidth="1"/>
    <col min="12807" max="12807" width="9.140625" style="392"/>
    <col min="12808" max="12808" width="10.42578125" style="392" bestFit="1" customWidth="1"/>
    <col min="12809" max="13049" width="9.140625" style="392"/>
    <col min="13050" max="13050" width="18.7109375" style="392" bestFit="1" customWidth="1"/>
    <col min="13051" max="13051" width="9.140625" style="392"/>
    <col min="13052" max="13052" width="10.28515625" style="392" customWidth="1"/>
    <col min="13053" max="13053" width="12.7109375" style="392" bestFit="1" customWidth="1"/>
    <col min="13054" max="13054" width="10.85546875" style="392" customWidth="1"/>
    <col min="13055" max="13055" width="19.140625" style="392" bestFit="1" customWidth="1"/>
    <col min="13056" max="13056" width="9.140625" style="392"/>
    <col min="13057" max="13057" width="9.42578125" style="392" customWidth="1"/>
    <col min="13058" max="13058" width="11.140625" style="392" customWidth="1"/>
    <col min="13059" max="13059" width="10.42578125" style="392" bestFit="1" customWidth="1"/>
    <col min="13060" max="13060" width="19.140625" style="392" bestFit="1" customWidth="1"/>
    <col min="13061" max="13061" width="9.140625" style="392"/>
    <col min="13062" max="13062" width="9.5703125" style="392" customWidth="1"/>
    <col min="13063" max="13063" width="9.140625" style="392"/>
    <col min="13064" max="13064" width="10.42578125" style="392" bestFit="1" customWidth="1"/>
    <col min="13065" max="13305" width="9.140625" style="392"/>
    <col min="13306" max="13306" width="18.7109375" style="392" bestFit="1" customWidth="1"/>
    <col min="13307" max="13307" width="9.140625" style="392"/>
    <col min="13308" max="13308" width="10.28515625" style="392" customWidth="1"/>
    <col min="13309" max="13309" width="12.7109375" style="392" bestFit="1" customWidth="1"/>
    <col min="13310" max="13310" width="10.85546875" style="392" customWidth="1"/>
    <col min="13311" max="13311" width="19.140625" style="392" bestFit="1" customWidth="1"/>
    <col min="13312" max="13312" width="9.140625" style="392"/>
    <col min="13313" max="13313" width="9.42578125" style="392" customWidth="1"/>
    <col min="13314" max="13314" width="11.140625" style="392" customWidth="1"/>
    <col min="13315" max="13315" width="10.42578125" style="392" bestFit="1" customWidth="1"/>
    <col min="13316" max="13316" width="19.140625" style="392" bestFit="1" customWidth="1"/>
    <col min="13317" max="13317" width="9.140625" style="392"/>
    <col min="13318" max="13318" width="9.5703125" style="392" customWidth="1"/>
    <col min="13319" max="13319" width="9.140625" style="392"/>
    <col min="13320" max="13320" width="10.42578125" style="392" bestFit="1" customWidth="1"/>
    <col min="13321" max="13561" width="9.140625" style="392"/>
    <col min="13562" max="13562" width="18.7109375" style="392" bestFit="1" customWidth="1"/>
    <col min="13563" max="13563" width="9.140625" style="392"/>
    <col min="13564" max="13564" width="10.28515625" style="392" customWidth="1"/>
    <col min="13565" max="13565" width="12.7109375" style="392" bestFit="1" customWidth="1"/>
    <col min="13566" max="13566" width="10.85546875" style="392" customWidth="1"/>
    <col min="13567" max="13567" width="19.140625" style="392" bestFit="1" customWidth="1"/>
    <col min="13568" max="13568" width="9.140625" style="392"/>
    <col min="13569" max="13569" width="9.42578125" style="392" customWidth="1"/>
    <col min="13570" max="13570" width="11.140625" style="392" customWidth="1"/>
    <col min="13571" max="13571" width="10.42578125" style="392" bestFit="1" customWidth="1"/>
    <col min="13572" max="13572" width="19.140625" style="392" bestFit="1" customWidth="1"/>
    <col min="13573" max="13573" width="9.140625" style="392"/>
    <col min="13574" max="13574" width="9.5703125" style="392" customWidth="1"/>
    <col min="13575" max="13575" width="9.140625" style="392"/>
    <col min="13576" max="13576" width="10.42578125" style="392" bestFit="1" customWidth="1"/>
    <col min="13577" max="13817" width="9.140625" style="392"/>
    <col min="13818" max="13818" width="18.7109375" style="392" bestFit="1" customWidth="1"/>
    <col min="13819" max="13819" width="9.140625" style="392"/>
    <col min="13820" max="13820" width="10.28515625" style="392" customWidth="1"/>
    <col min="13821" max="13821" width="12.7109375" style="392" bestFit="1" customWidth="1"/>
    <col min="13822" max="13822" width="10.85546875" style="392" customWidth="1"/>
    <col min="13823" max="13823" width="19.140625" style="392" bestFit="1" customWidth="1"/>
    <col min="13824" max="13824" width="9.140625" style="392"/>
    <col min="13825" max="13825" width="9.42578125" style="392" customWidth="1"/>
    <col min="13826" max="13826" width="11.140625" style="392" customWidth="1"/>
    <col min="13827" max="13827" width="10.42578125" style="392" bestFit="1" customWidth="1"/>
    <col min="13828" max="13828" width="19.140625" style="392" bestFit="1" customWidth="1"/>
    <col min="13829" max="13829" width="9.140625" style="392"/>
    <col min="13830" max="13830" width="9.5703125" style="392" customWidth="1"/>
    <col min="13831" max="13831" width="9.140625" style="392"/>
    <col min="13832" max="13832" width="10.42578125" style="392" bestFit="1" customWidth="1"/>
    <col min="13833" max="14073" width="9.140625" style="392"/>
    <col min="14074" max="14074" width="18.7109375" style="392" bestFit="1" customWidth="1"/>
    <col min="14075" max="14075" width="9.140625" style="392"/>
    <col min="14076" max="14076" width="10.28515625" style="392" customWidth="1"/>
    <col min="14077" max="14077" width="12.7109375" style="392" bestFit="1" customWidth="1"/>
    <col min="14078" max="14078" width="10.85546875" style="392" customWidth="1"/>
    <col min="14079" max="14079" width="19.140625" style="392" bestFit="1" customWidth="1"/>
    <col min="14080" max="14080" width="9.140625" style="392"/>
    <col min="14081" max="14081" width="9.42578125" style="392" customWidth="1"/>
    <col min="14082" max="14082" width="11.140625" style="392" customWidth="1"/>
    <col min="14083" max="14083" width="10.42578125" style="392" bestFit="1" customWidth="1"/>
    <col min="14084" max="14084" width="19.140625" style="392" bestFit="1" customWidth="1"/>
    <col min="14085" max="14085" width="9.140625" style="392"/>
    <col min="14086" max="14086" width="9.5703125" style="392" customWidth="1"/>
    <col min="14087" max="14087" width="9.140625" style="392"/>
    <col min="14088" max="14088" width="10.42578125" style="392" bestFit="1" customWidth="1"/>
    <col min="14089" max="14329" width="9.140625" style="392"/>
    <col min="14330" max="14330" width="18.7109375" style="392" bestFit="1" customWidth="1"/>
    <col min="14331" max="14331" width="9.140625" style="392"/>
    <col min="14332" max="14332" width="10.28515625" style="392" customWidth="1"/>
    <col min="14333" max="14333" width="12.7109375" style="392" bestFit="1" customWidth="1"/>
    <col min="14334" max="14334" width="10.85546875" style="392" customWidth="1"/>
    <col min="14335" max="14335" width="19.140625" style="392" bestFit="1" customWidth="1"/>
    <col min="14336" max="14336" width="9.140625" style="392"/>
    <col min="14337" max="14337" width="9.42578125" style="392" customWidth="1"/>
    <col min="14338" max="14338" width="11.140625" style="392" customWidth="1"/>
    <col min="14339" max="14339" width="10.42578125" style="392" bestFit="1" customWidth="1"/>
    <col min="14340" max="14340" width="19.140625" style="392" bestFit="1" customWidth="1"/>
    <col min="14341" max="14341" width="9.140625" style="392"/>
    <col min="14342" max="14342" width="9.5703125" style="392" customWidth="1"/>
    <col min="14343" max="14343" width="9.140625" style="392"/>
    <col min="14344" max="14344" width="10.42578125" style="392" bestFit="1" customWidth="1"/>
    <col min="14345" max="14585" width="9.140625" style="392"/>
    <col min="14586" max="14586" width="18.7109375" style="392" bestFit="1" customWidth="1"/>
    <col min="14587" max="14587" width="9.140625" style="392"/>
    <col min="14588" max="14588" width="10.28515625" style="392" customWidth="1"/>
    <col min="14589" max="14589" width="12.7109375" style="392" bestFit="1" customWidth="1"/>
    <col min="14590" max="14590" width="10.85546875" style="392" customWidth="1"/>
    <col min="14591" max="14591" width="19.140625" style="392" bestFit="1" customWidth="1"/>
    <col min="14592" max="14592" width="9.140625" style="392"/>
    <col min="14593" max="14593" width="9.42578125" style="392" customWidth="1"/>
    <col min="14594" max="14594" width="11.140625" style="392" customWidth="1"/>
    <col min="14595" max="14595" width="10.42578125" style="392" bestFit="1" customWidth="1"/>
    <col min="14596" max="14596" width="19.140625" style="392" bestFit="1" customWidth="1"/>
    <col min="14597" max="14597" width="9.140625" style="392"/>
    <col min="14598" max="14598" width="9.5703125" style="392" customWidth="1"/>
    <col min="14599" max="14599" width="9.140625" style="392"/>
    <col min="14600" max="14600" width="10.42578125" style="392" bestFit="1" customWidth="1"/>
    <col min="14601" max="14841" width="9.140625" style="392"/>
    <col min="14842" max="14842" width="18.7109375" style="392" bestFit="1" customWidth="1"/>
    <col min="14843" max="14843" width="9.140625" style="392"/>
    <col min="14844" max="14844" width="10.28515625" style="392" customWidth="1"/>
    <col min="14845" max="14845" width="12.7109375" style="392" bestFit="1" customWidth="1"/>
    <col min="14846" max="14846" width="10.85546875" style="392" customWidth="1"/>
    <col min="14847" max="14847" width="19.140625" style="392" bestFit="1" customWidth="1"/>
    <col min="14848" max="14848" width="9.140625" style="392"/>
    <col min="14849" max="14849" width="9.42578125" style="392" customWidth="1"/>
    <col min="14850" max="14850" width="11.140625" style="392" customWidth="1"/>
    <col min="14851" max="14851" width="10.42578125" style="392" bestFit="1" customWidth="1"/>
    <col min="14852" max="14852" width="19.140625" style="392" bestFit="1" customWidth="1"/>
    <col min="14853" max="14853" width="9.140625" style="392"/>
    <col min="14854" max="14854" width="9.5703125" style="392" customWidth="1"/>
    <col min="14855" max="14855" width="9.140625" style="392"/>
    <col min="14856" max="14856" width="10.42578125" style="392" bestFit="1" customWidth="1"/>
    <col min="14857" max="15097" width="9.140625" style="392"/>
    <col min="15098" max="15098" width="18.7109375" style="392" bestFit="1" customWidth="1"/>
    <col min="15099" max="15099" width="9.140625" style="392"/>
    <col min="15100" max="15100" width="10.28515625" style="392" customWidth="1"/>
    <col min="15101" max="15101" width="12.7109375" style="392" bestFit="1" customWidth="1"/>
    <col min="15102" max="15102" width="10.85546875" style="392" customWidth="1"/>
    <col min="15103" max="15103" width="19.140625" style="392" bestFit="1" customWidth="1"/>
    <col min="15104" max="15104" width="9.140625" style="392"/>
    <col min="15105" max="15105" width="9.42578125" style="392" customWidth="1"/>
    <col min="15106" max="15106" width="11.140625" style="392" customWidth="1"/>
    <col min="15107" max="15107" width="10.42578125" style="392" bestFit="1" customWidth="1"/>
    <col min="15108" max="15108" width="19.140625" style="392" bestFit="1" customWidth="1"/>
    <col min="15109" max="15109" width="9.140625" style="392"/>
    <col min="15110" max="15110" width="9.5703125" style="392" customWidth="1"/>
    <col min="15111" max="15111" width="9.140625" style="392"/>
    <col min="15112" max="15112" width="10.42578125" style="392" bestFit="1" customWidth="1"/>
    <col min="15113" max="15353" width="9.140625" style="392"/>
    <col min="15354" max="15354" width="18.7109375" style="392" bestFit="1" customWidth="1"/>
    <col min="15355" max="15355" width="9.140625" style="392"/>
    <col min="15356" max="15356" width="10.28515625" style="392" customWidth="1"/>
    <col min="15357" max="15357" width="12.7109375" style="392" bestFit="1" customWidth="1"/>
    <col min="15358" max="15358" width="10.85546875" style="392" customWidth="1"/>
    <col min="15359" max="15359" width="19.140625" style="392" bestFit="1" customWidth="1"/>
    <col min="15360" max="15360" width="9.140625" style="392"/>
    <col min="15361" max="15361" width="9.42578125" style="392" customWidth="1"/>
    <col min="15362" max="15362" width="11.140625" style="392" customWidth="1"/>
    <col min="15363" max="15363" width="10.42578125" style="392" bestFit="1" customWidth="1"/>
    <col min="15364" max="15364" width="19.140625" style="392" bestFit="1" customWidth="1"/>
    <col min="15365" max="15365" width="9.140625" style="392"/>
    <col min="15366" max="15366" width="9.5703125" style="392" customWidth="1"/>
    <col min="15367" max="15367" width="9.140625" style="392"/>
    <col min="15368" max="15368" width="10.42578125" style="392" bestFit="1" customWidth="1"/>
    <col min="15369" max="15609" width="9.140625" style="392"/>
    <col min="15610" max="15610" width="18.7109375" style="392" bestFit="1" customWidth="1"/>
    <col min="15611" max="15611" width="9.140625" style="392"/>
    <col min="15612" max="15612" width="10.28515625" style="392" customWidth="1"/>
    <col min="15613" max="15613" width="12.7109375" style="392" bestFit="1" customWidth="1"/>
    <col min="15614" max="15614" width="10.85546875" style="392" customWidth="1"/>
    <col min="15615" max="15615" width="19.140625" style="392" bestFit="1" customWidth="1"/>
    <col min="15616" max="15616" width="9.140625" style="392"/>
    <col min="15617" max="15617" width="9.42578125" style="392" customWidth="1"/>
    <col min="15618" max="15618" width="11.140625" style="392" customWidth="1"/>
    <col min="15619" max="15619" width="10.42578125" style="392" bestFit="1" customWidth="1"/>
    <col min="15620" max="15620" width="19.140625" style="392" bestFit="1" customWidth="1"/>
    <col min="15621" max="15621" width="9.140625" style="392"/>
    <col min="15622" max="15622" width="9.5703125" style="392" customWidth="1"/>
    <col min="15623" max="15623" width="9.140625" style="392"/>
    <col min="15624" max="15624" width="10.42578125" style="392" bestFit="1" customWidth="1"/>
    <col min="15625" max="15865" width="9.140625" style="392"/>
    <col min="15866" max="15866" width="18.7109375" style="392" bestFit="1" customWidth="1"/>
    <col min="15867" max="15867" width="9.140625" style="392"/>
    <col min="15868" max="15868" width="10.28515625" style="392" customWidth="1"/>
    <col min="15869" max="15869" width="12.7109375" style="392" bestFit="1" customWidth="1"/>
    <col min="15870" max="15870" width="10.85546875" style="392" customWidth="1"/>
    <col min="15871" max="15871" width="19.140625" style="392" bestFit="1" customWidth="1"/>
    <col min="15872" max="15872" width="9.140625" style="392"/>
    <col min="15873" max="15873" width="9.42578125" style="392" customWidth="1"/>
    <col min="15874" max="15874" width="11.140625" style="392" customWidth="1"/>
    <col min="15875" max="15875" width="10.42578125" style="392" bestFit="1" customWidth="1"/>
    <col min="15876" max="15876" width="19.140625" style="392" bestFit="1" customWidth="1"/>
    <col min="15877" max="15877" width="9.140625" style="392"/>
    <col min="15878" max="15878" width="9.5703125" style="392" customWidth="1"/>
    <col min="15879" max="15879" width="9.140625" style="392"/>
    <col min="15880" max="15880" width="10.42578125" style="392" bestFit="1" customWidth="1"/>
    <col min="15881" max="16121" width="9.140625" style="392"/>
    <col min="16122" max="16122" width="18.7109375" style="392" bestFit="1" customWidth="1"/>
    <col min="16123" max="16123" width="9.140625" style="392"/>
    <col min="16124" max="16124" width="10.28515625" style="392" customWidth="1"/>
    <col min="16125" max="16125" width="12.7109375" style="392" bestFit="1" customWidth="1"/>
    <col min="16126" max="16126" width="10.85546875" style="392" customWidth="1"/>
    <col min="16127" max="16127" width="19.140625" style="392" bestFit="1" customWidth="1"/>
    <col min="16128" max="16128" width="9.140625" style="392"/>
    <col min="16129" max="16129" width="9.42578125" style="392" customWidth="1"/>
    <col min="16130" max="16130" width="11.140625" style="392" customWidth="1"/>
    <col min="16131" max="16131" width="10.42578125" style="392" bestFit="1" customWidth="1"/>
    <col min="16132" max="16132" width="19.140625" style="392" bestFit="1" customWidth="1"/>
    <col min="16133" max="16133" width="9.140625" style="392"/>
    <col min="16134" max="16134" width="9.5703125" style="392" customWidth="1"/>
    <col min="16135" max="16135" width="9.140625" style="392"/>
    <col min="16136" max="16136" width="10.42578125" style="392" bestFit="1" customWidth="1"/>
    <col min="16137" max="16384" width="9.140625" style="392"/>
  </cols>
  <sheetData>
    <row r="1" spans="1:13" ht="18.75" x14ac:dyDescent="0.3">
      <c r="C1" s="628" t="s">
        <v>0</v>
      </c>
      <c r="D1" s="628"/>
      <c r="E1" s="628"/>
      <c r="F1" s="628"/>
      <c r="G1" s="393"/>
      <c r="H1" s="393"/>
      <c r="I1" s="393"/>
      <c r="J1" s="393"/>
    </row>
    <row r="2" spans="1:13" ht="18.75" x14ac:dyDescent="0.3">
      <c r="C2" s="629" t="s">
        <v>1</v>
      </c>
      <c r="D2" s="629"/>
      <c r="E2" s="629"/>
      <c r="F2" s="629"/>
      <c r="G2" s="393"/>
      <c r="H2" s="393"/>
      <c r="I2" s="393"/>
      <c r="J2" s="393"/>
    </row>
    <row r="3" spans="1:13" ht="15.75" x14ac:dyDescent="0.25">
      <c r="C3" s="631" t="s">
        <v>127</v>
      </c>
      <c r="D3" s="631"/>
      <c r="E3" s="631"/>
      <c r="F3" s="631"/>
      <c r="G3" s="589"/>
      <c r="H3" s="589"/>
      <c r="I3" s="589"/>
      <c r="J3" s="589"/>
    </row>
    <row r="4" spans="1:13" ht="18.75" x14ac:dyDescent="0.3">
      <c r="C4" s="629" t="s">
        <v>153</v>
      </c>
      <c r="D4" s="629"/>
      <c r="E4" s="629"/>
      <c r="F4" s="629"/>
      <c r="G4" s="393"/>
      <c r="H4" s="393"/>
      <c r="I4" s="393"/>
      <c r="J4" s="393"/>
    </row>
    <row r="5" spans="1:13" ht="19.5" thickBot="1" x14ac:dyDescent="0.35">
      <c r="C5" s="630" t="s">
        <v>2</v>
      </c>
      <c r="D5" s="630"/>
      <c r="E5" s="630"/>
      <c r="F5" s="630"/>
      <c r="G5" s="608"/>
      <c r="H5" s="608"/>
      <c r="I5" s="394"/>
      <c r="J5" s="394"/>
    </row>
    <row r="6" spans="1:13" ht="56.25" customHeight="1" thickBot="1" x14ac:dyDescent="0.3">
      <c r="A6" s="609"/>
      <c r="B6" s="396" t="s">
        <v>3</v>
      </c>
      <c r="C6" s="403" t="s">
        <v>4</v>
      </c>
      <c r="D6" s="398" t="s">
        <v>5</v>
      </c>
      <c r="E6" s="399" t="s">
        <v>6</v>
      </c>
      <c r="F6" s="400" t="s">
        <v>7</v>
      </c>
      <c r="G6" s="610" t="s">
        <v>116</v>
      </c>
      <c r="H6" s="402" t="s">
        <v>117</v>
      </c>
      <c r="I6" s="399" t="s">
        <v>9</v>
      </c>
      <c r="J6" s="399" t="s">
        <v>8</v>
      </c>
      <c r="K6" s="400" t="s">
        <v>118</v>
      </c>
    </row>
    <row r="7" spans="1:13" ht="18.75" customHeight="1" thickBot="1" x14ac:dyDescent="0.35">
      <c r="A7" s="404" t="s">
        <v>11</v>
      </c>
      <c r="B7" s="405"/>
      <c r="C7" s="405"/>
      <c r="D7" s="405"/>
      <c r="E7" s="406"/>
      <c r="F7" s="407"/>
      <c r="G7" s="405"/>
      <c r="H7" s="405"/>
      <c r="I7" s="408"/>
      <c r="J7" s="405"/>
      <c r="K7" s="407"/>
    </row>
    <row r="8" spans="1:13" ht="18.75" x14ac:dyDescent="0.3">
      <c r="A8" s="409" t="s">
        <v>12</v>
      </c>
      <c r="B8" s="410">
        <v>8078</v>
      </c>
      <c r="C8" s="411">
        <v>16398</v>
      </c>
      <c r="D8" s="412">
        <v>1715228</v>
      </c>
      <c r="E8" s="413">
        <f>D8/B8</f>
        <v>212.33325080465463</v>
      </c>
      <c r="F8" s="414">
        <f>D8</f>
        <v>1715228</v>
      </c>
      <c r="G8" s="410">
        <v>4087</v>
      </c>
      <c r="H8" s="415">
        <f>C8-G8</f>
        <v>12311</v>
      </c>
      <c r="I8" s="416">
        <v>9008</v>
      </c>
      <c r="J8" s="417">
        <v>7390</v>
      </c>
      <c r="K8" s="418">
        <v>0</v>
      </c>
    </row>
    <row r="9" spans="1:13" ht="18.75" x14ac:dyDescent="0.3">
      <c r="A9" s="419" t="s">
        <v>13</v>
      </c>
      <c r="B9" s="420">
        <v>5757</v>
      </c>
      <c r="C9" s="421">
        <v>11166</v>
      </c>
      <c r="D9" s="422">
        <v>1199917</v>
      </c>
      <c r="E9" s="423">
        <f t="shared" ref="E9:E15" si="0">D9/B9</f>
        <v>208.42747959006428</v>
      </c>
      <c r="F9" s="414">
        <f t="shared" ref="F9:F15" si="1">D9</f>
        <v>1199917</v>
      </c>
      <c r="G9" s="424">
        <v>3050</v>
      </c>
      <c r="H9" s="415">
        <f t="shared" ref="H9:H15" si="2">C9-G9</f>
        <v>8116</v>
      </c>
      <c r="I9" s="425">
        <v>6187</v>
      </c>
      <c r="J9" s="417">
        <v>4979</v>
      </c>
      <c r="K9" s="418">
        <v>0</v>
      </c>
    </row>
    <row r="10" spans="1:13" ht="18.75" x14ac:dyDescent="0.3">
      <c r="A10" s="419" t="s">
        <v>14</v>
      </c>
      <c r="B10" s="420">
        <v>6530</v>
      </c>
      <c r="C10" s="421">
        <v>12285</v>
      </c>
      <c r="D10" s="422">
        <v>1324459</v>
      </c>
      <c r="E10" s="423">
        <f t="shared" si="0"/>
        <v>202.82679938744258</v>
      </c>
      <c r="F10" s="414">
        <f t="shared" si="1"/>
        <v>1324459</v>
      </c>
      <c r="G10" s="424">
        <v>3130</v>
      </c>
      <c r="H10" s="415">
        <f t="shared" si="2"/>
        <v>9155</v>
      </c>
      <c r="I10" s="425">
        <v>6826</v>
      </c>
      <c r="J10" s="417">
        <v>5459</v>
      </c>
      <c r="K10" s="418">
        <v>0</v>
      </c>
      <c r="M10" s="536"/>
    </row>
    <row r="11" spans="1:13" ht="18.75" x14ac:dyDescent="0.3">
      <c r="A11" s="419" t="s">
        <v>15</v>
      </c>
      <c r="B11" s="420">
        <v>8504</v>
      </c>
      <c r="C11" s="421">
        <v>16488</v>
      </c>
      <c r="D11" s="422">
        <v>1737592</v>
      </c>
      <c r="E11" s="423">
        <f t="shared" si="0"/>
        <v>204.32643461900281</v>
      </c>
      <c r="F11" s="414">
        <f t="shared" si="1"/>
        <v>1737592</v>
      </c>
      <c r="G11" s="424">
        <v>4110</v>
      </c>
      <c r="H11" s="415">
        <f t="shared" si="2"/>
        <v>12378</v>
      </c>
      <c r="I11" s="425">
        <v>9061</v>
      </c>
      <c r="J11" s="417">
        <v>7425</v>
      </c>
      <c r="K11" s="418">
        <v>2</v>
      </c>
    </row>
    <row r="12" spans="1:13" ht="18.75" x14ac:dyDescent="0.3">
      <c r="A12" s="419" t="s">
        <v>16</v>
      </c>
      <c r="B12" s="420">
        <v>2164</v>
      </c>
      <c r="C12" s="421">
        <v>4417</v>
      </c>
      <c r="D12" s="422">
        <v>468274</v>
      </c>
      <c r="E12" s="423">
        <f t="shared" si="0"/>
        <v>216.39279112754159</v>
      </c>
      <c r="F12" s="414">
        <f t="shared" si="1"/>
        <v>468274</v>
      </c>
      <c r="G12" s="424">
        <v>1148</v>
      </c>
      <c r="H12" s="415">
        <f t="shared" si="2"/>
        <v>3269</v>
      </c>
      <c r="I12" s="425">
        <v>2316</v>
      </c>
      <c r="J12" s="417">
        <v>2101</v>
      </c>
      <c r="K12" s="418">
        <v>0</v>
      </c>
    </row>
    <row r="13" spans="1:13" ht="18.75" x14ac:dyDescent="0.3">
      <c r="A13" s="419" t="s">
        <v>17</v>
      </c>
      <c r="B13" s="420">
        <v>8651</v>
      </c>
      <c r="C13" s="421">
        <v>17745</v>
      </c>
      <c r="D13" s="422">
        <v>1863988</v>
      </c>
      <c r="E13" s="423">
        <f t="shared" si="0"/>
        <v>215.46503294416831</v>
      </c>
      <c r="F13" s="414">
        <f t="shared" si="1"/>
        <v>1863988</v>
      </c>
      <c r="G13" s="424">
        <v>4719</v>
      </c>
      <c r="H13" s="415">
        <f t="shared" si="2"/>
        <v>13026</v>
      </c>
      <c r="I13" s="425">
        <v>9560</v>
      </c>
      <c r="J13" s="417">
        <v>8184</v>
      </c>
      <c r="K13" s="418">
        <v>1</v>
      </c>
    </row>
    <row r="14" spans="1:13" ht="18.75" x14ac:dyDescent="0.3">
      <c r="A14" s="419" t="s">
        <v>18</v>
      </c>
      <c r="B14" s="420">
        <v>3111</v>
      </c>
      <c r="C14" s="421">
        <v>5803</v>
      </c>
      <c r="D14" s="422">
        <v>612245</v>
      </c>
      <c r="E14" s="423">
        <f t="shared" si="0"/>
        <v>196.80006428801028</v>
      </c>
      <c r="F14" s="414">
        <f t="shared" si="1"/>
        <v>612245</v>
      </c>
      <c r="G14" s="424">
        <v>1420</v>
      </c>
      <c r="H14" s="415">
        <f t="shared" si="2"/>
        <v>4383</v>
      </c>
      <c r="I14" s="425">
        <v>3148</v>
      </c>
      <c r="J14" s="417">
        <v>2655</v>
      </c>
      <c r="K14" s="418">
        <v>0</v>
      </c>
    </row>
    <row r="15" spans="1:13" ht="19.5" thickBot="1" x14ac:dyDescent="0.35">
      <c r="A15" s="426" t="s">
        <v>19</v>
      </c>
      <c r="B15" s="427">
        <v>9961</v>
      </c>
      <c r="C15" s="428">
        <v>19323</v>
      </c>
      <c r="D15" s="429">
        <v>2072364</v>
      </c>
      <c r="E15" s="430">
        <f t="shared" si="0"/>
        <v>208.04778636683065</v>
      </c>
      <c r="F15" s="414">
        <f t="shared" si="1"/>
        <v>2072364</v>
      </c>
      <c r="G15" s="431">
        <v>4909</v>
      </c>
      <c r="H15" s="415">
        <f t="shared" si="2"/>
        <v>14414</v>
      </c>
      <c r="I15" s="432">
        <v>10628</v>
      </c>
      <c r="J15" s="433">
        <v>8695</v>
      </c>
      <c r="K15" s="434">
        <v>0</v>
      </c>
    </row>
    <row r="16" spans="1:13" ht="19.5" thickBot="1" x14ac:dyDescent="0.35">
      <c r="A16" s="435" t="s">
        <v>10</v>
      </c>
      <c r="B16" s="436">
        <f t="shared" ref="B16:K16" si="3">SUM(B8:B15)</f>
        <v>52756</v>
      </c>
      <c r="C16" s="436">
        <f t="shared" si="3"/>
        <v>103625</v>
      </c>
      <c r="D16" s="437">
        <f>SUM(D8:D15)</f>
        <v>10994067</v>
      </c>
      <c r="E16" s="438">
        <f t="shared" si="3"/>
        <v>1664.6196391277153</v>
      </c>
      <c r="F16" s="437">
        <f t="shared" si="3"/>
        <v>10994067</v>
      </c>
      <c r="G16" s="437">
        <f t="shared" si="3"/>
        <v>26573</v>
      </c>
      <c r="H16" s="437">
        <f t="shared" si="3"/>
        <v>77052</v>
      </c>
      <c r="I16" s="436">
        <f t="shared" si="3"/>
        <v>56734</v>
      </c>
      <c r="J16" s="439">
        <f t="shared" si="3"/>
        <v>46888</v>
      </c>
      <c r="K16" s="440">
        <f t="shared" si="3"/>
        <v>3</v>
      </c>
    </row>
    <row r="17" spans="1:11" ht="19.5" thickBot="1" x14ac:dyDescent="0.35">
      <c r="A17" s="441"/>
      <c r="B17" s="442"/>
      <c r="C17" s="442"/>
      <c r="D17" s="442"/>
      <c r="E17" s="442"/>
      <c r="F17" s="442"/>
      <c r="G17" s="442"/>
      <c r="H17" s="442"/>
      <c r="I17" s="442"/>
      <c r="J17" s="442"/>
      <c r="K17" s="442"/>
    </row>
    <row r="18" spans="1:11" ht="16.5" thickBot="1" x14ac:dyDescent="0.3">
      <c r="A18" s="619" t="s">
        <v>20</v>
      </c>
      <c r="B18" s="620"/>
      <c r="C18" s="620"/>
      <c r="D18" s="620"/>
      <c r="E18" s="620"/>
      <c r="F18" s="620"/>
      <c r="G18" s="620"/>
      <c r="H18" s="620"/>
      <c r="I18" s="621"/>
      <c r="J18" s="621"/>
      <c r="K18" s="622"/>
    </row>
    <row r="19" spans="1:11" ht="18.75" x14ac:dyDescent="0.3">
      <c r="A19" s="444" t="s">
        <v>21</v>
      </c>
      <c r="B19" s="410">
        <v>14653</v>
      </c>
      <c r="C19" s="411">
        <v>26667</v>
      </c>
      <c r="D19" s="412">
        <v>2873414</v>
      </c>
      <c r="E19" s="445">
        <f t="shared" ref="E19:E31" si="4">D19/B19</f>
        <v>196.09731795536752</v>
      </c>
      <c r="F19" s="446">
        <f>D19</f>
        <v>2873414</v>
      </c>
      <c r="G19" s="410">
        <v>6791</v>
      </c>
      <c r="H19" s="447">
        <f>C19-G19</f>
        <v>19876</v>
      </c>
      <c r="I19" s="448">
        <f>C19-J19-K19</f>
        <v>14805</v>
      </c>
      <c r="J19" s="449">
        <v>11861</v>
      </c>
      <c r="K19" s="450">
        <v>1</v>
      </c>
    </row>
    <row r="20" spans="1:11" ht="18.75" x14ac:dyDescent="0.3">
      <c r="A20" s="444" t="s">
        <v>22</v>
      </c>
      <c r="B20" s="424">
        <v>7422</v>
      </c>
      <c r="C20" s="451">
        <v>13167</v>
      </c>
      <c r="D20" s="446">
        <v>1424025</v>
      </c>
      <c r="E20" s="452">
        <f t="shared" si="4"/>
        <v>191.86540016168149</v>
      </c>
      <c r="F20" s="422">
        <f t="shared" ref="F20:F31" si="5">D20</f>
        <v>1424025</v>
      </c>
      <c r="G20" s="424">
        <v>3343</v>
      </c>
      <c r="H20" s="415">
        <f t="shared" ref="H20:H31" si="6">C20-G20</f>
        <v>9824</v>
      </c>
      <c r="I20" s="425">
        <f t="shared" ref="I20:I31" si="7">C20-J20-K20</f>
        <v>7455</v>
      </c>
      <c r="J20" s="453">
        <v>5711</v>
      </c>
      <c r="K20" s="454">
        <v>1</v>
      </c>
    </row>
    <row r="21" spans="1:11" ht="18.75" x14ac:dyDescent="0.3">
      <c r="A21" s="409" t="s">
        <v>23</v>
      </c>
      <c r="B21" s="455">
        <v>5992</v>
      </c>
      <c r="C21" s="456">
        <v>11306</v>
      </c>
      <c r="D21" s="457">
        <v>1200531</v>
      </c>
      <c r="E21" s="452">
        <f t="shared" si="4"/>
        <v>200.35564085447263</v>
      </c>
      <c r="F21" s="422">
        <f t="shared" si="5"/>
        <v>1200531</v>
      </c>
      <c r="G21" s="424">
        <v>3081</v>
      </c>
      <c r="H21" s="415">
        <f t="shared" si="6"/>
        <v>8225</v>
      </c>
      <c r="I21" s="425">
        <f t="shared" si="7"/>
        <v>6286</v>
      </c>
      <c r="J21" s="453">
        <v>5019</v>
      </c>
      <c r="K21" s="454">
        <v>1</v>
      </c>
    </row>
    <row r="22" spans="1:11" ht="18.75" x14ac:dyDescent="0.3">
      <c r="A22" s="419" t="s">
        <v>24</v>
      </c>
      <c r="B22" s="458">
        <v>7450</v>
      </c>
      <c r="C22" s="459">
        <v>14350</v>
      </c>
      <c r="D22" s="460">
        <v>1506305</v>
      </c>
      <c r="E22" s="452">
        <f t="shared" si="4"/>
        <v>202.18859060402684</v>
      </c>
      <c r="F22" s="422">
        <f t="shared" si="5"/>
        <v>1506305</v>
      </c>
      <c r="G22" s="420">
        <v>3524</v>
      </c>
      <c r="H22" s="461">
        <f t="shared" si="6"/>
        <v>10826</v>
      </c>
      <c r="I22" s="425">
        <f t="shared" si="7"/>
        <v>7888</v>
      </c>
      <c r="J22" s="453">
        <v>6462</v>
      </c>
      <c r="K22" s="462">
        <v>0</v>
      </c>
    </row>
    <row r="23" spans="1:11" ht="18.75" x14ac:dyDescent="0.3">
      <c r="A23" s="419" t="s">
        <v>25</v>
      </c>
      <c r="B23" s="458">
        <v>4859</v>
      </c>
      <c r="C23" s="459">
        <v>9640</v>
      </c>
      <c r="D23" s="460">
        <v>1011706</v>
      </c>
      <c r="E23" s="452">
        <f t="shared" si="4"/>
        <v>208.21280098785758</v>
      </c>
      <c r="F23" s="422">
        <f t="shared" si="5"/>
        <v>1011706</v>
      </c>
      <c r="G23" s="420">
        <v>2577</v>
      </c>
      <c r="H23" s="461">
        <f t="shared" si="6"/>
        <v>7063</v>
      </c>
      <c r="I23" s="425">
        <f t="shared" si="7"/>
        <v>5182</v>
      </c>
      <c r="J23" s="453">
        <v>4458</v>
      </c>
      <c r="K23" s="462">
        <v>0</v>
      </c>
    </row>
    <row r="24" spans="1:11" ht="18.75" x14ac:dyDescent="0.3">
      <c r="A24" s="419" t="s">
        <v>26</v>
      </c>
      <c r="B24" s="458">
        <v>3387</v>
      </c>
      <c r="C24" s="459">
        <v>6692</v>
      </c>
      <c r="D24" s="460">
        <v>714399</v>
      </c>
      <c r="E24" s="452">
        <f t="shared" si="4"/>
        <v>210.92382639503987</v>
      </c>
      <c r="F24" s="422">
        <f t="shared" si="5"/>
        <v>714399</v>
      </c>
      <c r="G24" s="420">
        <v>1863</v>
      </c>
      <c r="H24" s="461">
        <f t="shared" si="6"/>
        <v>4829</v>
      </c>
      <c r="I24" s="425">
        <f t="shared" si="7"/>
        <v>3651</v>
      </c>
      <c r="J24" s="453">
        <v>3041</v>
      </c>
      <c r="K24" s="462">
        <v>0</v>
      </c>
    </row>
    <row r="25" spans="1:11" ht="18.75" x14ac:dyDescent="0.3">
      <c r="A25" s="419" t="s">
        <v>27</v>
      </c>
      <c r="B25" s="458">
        <v>8599</v>
      </c>
      <c r="C25" s="459">
        <v>16438</v>
      </c>
      <c r="D25" s="460">
        <v>1752810</v>
      </c>
      <c r="E25" s="452">
        <f t="shared" si="4"/>
        <v>203.83881846726362</v>
      </c>
      <c r="F25" s="422">
        <f t="shared" si="5"/>
        <v>1752810</v>
      </c>
      <c r="G25" s="420">
        <v>4292</v>
      </c>
      <c r="H25" s="461">
        <f t="shared" si="6"/>
        <v>12146</v>
      </c>
      <c r="I25" s="425">
        <f t="shared" si="7"/>
        <v>9008</v>
      </c>
      <c r="J25" s="453">
        <v>7429</v>
      </c>
      <c r="K25" s="462">
        <v>1</v>
      </c>
    </row>
    <row r="26" spans="1:11" ht="18.75" x14ac:dyDescent="0.3">
      <c r="A26" s="419" t="s">
        <v>28</v>
      </c>
      <c r="B26" s="458">
        <v>7761</v>
      </c>
      <c r="C26" s="459">
        <v>15666</v>
      </c>
      <c r="D26" s="460">
        <v>1670371</v>
      </c>
      <c r="E26" s="452">
        <f t="shared" si="4"/>
        <v>215.22625950264143</v>
      </c>
      <c r="F26" s="422">
        <f t="shared" si="5"/>
        <v>1670371</v>
      </c>
      <c r="G26" s="420">
        <v>3869</v>
      </c>
      <c r="H26" s="461">
        <f t="shared" si="6"/>
        <v>11797</v>
      </c>
      <c r="I26" s="425">
        <f t="shared" si="7"/>
        <v>8262</v>
      </c>
      <c r="J26" s="453">
        <v>7401</v>
      </c>
      <c r="K26" s="462">
        <v>3</v>
      </c>
    </row>
    <row r="27" spans="1:11" ht="18.75" x14ac:dyDescent="0.3">
      <c r="A27" s="419" t="s">
        <v>29</v>
      </c>
      <c r="B27" s="458">
        <v>9756</v>
      </c>
      <c r="C27" s="459">
        <v>18449</v>
      </c>
      <c r="D27" s="460">
        <v>1955756</v>
      </c>
      <c r="E27" s="452">
        <f t="shared" si="4"/>
        <v>200.4669946699467</v>
      </c>
      <c r="F27" s="422">
        <f t="shared" si="5"/>
        <v>1955756</v>
      </c>
      <c r="G27" s="420">
        <v>5228</v>
      </c>
      <c r="H27" s="461">
        <f t="shared" si="6"/>
        <v>13221</v>
      </c>
      <c r="I27" s="425">
        <f t="shared" si="7"/>
        <v>10433</v>
      </c>
      <c r="J27" s="453">
        <v>8015</v>
      </c>
      <c r="K27" s="462">
        <v>1</v>
      </c>
    </row>
    <row r="28" spans="1:11" ht="18.75" x14ac:dyDescent="0.3">
      <c r="A28" s="419" t="s">
        <v>30</v>
      </c>
      <c r="B28" s="458">
        <v>7082</v>
      </c>
      <c r="C28" s="459">
        <v>14570</v>
      </c>
      <c r="D28" s="460">
        <v>1534352</v>
      </c>
      <c r="E28" s="452">
        <f t="shared" si="4"/>
        <v>216.65518215193447</v>
      </c>
      <c r="F28" s="422">
        <f t="shared" si="5"/>
        <v>1534352</v>
      </c>
      <c r="G28" s="420">
        <v>4054</v>
      </c>
      <c r="H28" s="461">
        <f t="shared" si="6"/>
        <v>10516</v>
      </c>
      <c r="I28" s="425">
        <f t="shared" si="7"/>
        <v>7892</v>
      </c>
      <c r="J28" s="453">
        <v>6677</v>
      </c>
      <c r="K28" s="462">
        <v>1</v>
      </c>
    </row>
    <row r="29" spans="1:11" ht="18.75" x14ac:dyDescent="0.3">
      <c r="A29" s="419" t="s">
        <v>31</v>
      </c>
      <c r="B29" s="458">
        <v>5668</v>
      </c>
      <c r="C29" s="459">
        <v>11226</v>
      </c>
      <c r="D29" s="460">
        <v>1178625</v>
      </c>
      <c r="E29" s="452">
        <f t="shared" si="4"/>
        <v>207.94371912491178</v>
      </c>
      <c r="F29" s="422">
        <f t="shared" si="5"/>
        <v>1178625</v>
      </c>
      <c r="G29" s="420">
        <v>2899</v>
      </c>
      <c r="H29" s="461">
        <f t="shared" si="6"/>
        <v>8327</v>
      </c>
      <c r="I29" s="425">
        <f t="shared" si="7"/>
        <v>6146</v>
      </c>
      <c r="J29" s="453">
        <v>5079</v>
      </c>
      <c r="K29" s="462">
        <v>1</v>
      </c>
    </row>
    <row r="30" spans="1:11" ht="18.75" x14ac:dyDescent="0.3">
      <c r="A30" s="463" t="s">
        <v>32</v>
      </c>
      <c r="B30" s="458">
        <v>5339</v>
      </c>
      <c r="C30" s="464">
        <v>10682</v>
      </c>
      <c r="D30" s="465">
        <v>1145191</v>
      </c>
      <c r="E30" s="452">
        <f t="shared" si="4"/>
        <v>214.49541112567897</v>
      </c>
      <c r="F30" s="422">
        <f t="shared" si="5"/>
        <v>1145191</v>
      </c>
      <c r="G30" s="466">
        <v>2805</v>
      </c>
      <c r="H30" s="461">
        <f t="shared" si="6"/>
        <v>7877</v>
      </c>
      <c r="I30" s="425">
        <f t="shared" si="7"/>
        <v>5718</v>
      </c>
      <c r="J30" s="453">
        <v>4964</v>
      </c>
      <c r="K30" s="467">
        <v>0</v>
      </c>
    </row>
    <row r="31" spans="1:11" ht="19.5" thickBot="1" x14ac:dyDescent="0.35">
      <c r="A31" s="463" t="s">
        <v>33</v>
      </c>
      <c r="B31" s="468">
        <v>1999</v>
      </c>
      <c r="C31" s="469">
        <v>3941</v>
      </c>
      <c r="D31" s="470">
        <v>425121</v>
      </c>
      <c r="E31" s="452">
        <f t="shared" si="4"/>
        <v>212.66683341670836</v>
      </c>
      <c r="F31" s="422">
        <f t="shared" si="5"/>
        <v>425121</v>
      </c>
      <c r="G31" s="427">
        <v>950</v>
      </c>
      <c r="H31" s="471">
        <f t="shared" si="6"/>
        <v>2991</v>
      </c>
      <c r="I31" s="432">
        <f t="shared" si="7"/>
        <v>2068</v>
      </c>
      <c r="J31" s="472">
        <v>1873</v>
      </c>
      <c r="K31" s="473">
        <v>0</v>
      </c>
    </row>
    <row r="32" spans="1:11" ht="19.5" thickBot="1" x14ac:dyDescent="0.35">
      <c r="A32" s="435" t="s">
        <v>34</v>
      </c>
      <c r="B32" s="474">
        <f>SUM(B19:B31)</f>
        <v>89967</v>
      </c>
      <c r="C32" s="474">
        <f>SUM(C19:C31)</f>
        <v>172794</v>
      </c>
      <c r="D32" s="475">
        <f>SUM(D19:D31)</f>
        <v>18392606</v>
      </c>
      <c r="E32" s="438">
        <f>SUM(E19:E31)</f>
        <v>2680.9367954175309</v>
      </c>
      <c r="F32" s="476">
        <f t="shared" ref="F32:K32" si="8">SUM(F19:F31)</f>
        <v>18392606</v>
      </c>
      <c r="G32" s="477">
        <f t="shared" si="8"/>
        <v>45276</v>
      </c>
      <c r="H32" s="478">
        <f t="shared" si="8"/>
        <v>127518</v>
      </c>
      <c r="I32" s="503">
        <f t="shared" si="8"/>
        <v>94794</v>
      </c>
      <c r="J32" s="504">
        <f t="shared" si="8"/>
        <v>77990</v>
      </c>
      <c r="K32" s="505">
        <f t="shared" si="8"/>
        <v>10</v>
      </c>
    </row>
    <row r="33" spans="1:11" ht="19.5" thickBot="1" x14ac:dyDescent="0.35">
      <c r="A33" s="441"/>
      <c r="B33" s="479"/>
      <c r="C33" s="479"/>
      <c r="D33" s="479"/>
      <c r="E33" s="442"/>
      <c r="F33" s="479"/>
      <c r="G33" s="479"/>
      <c r="H33" s="479"/>
      <c r="I33" s="442"/>
      <c r="J33" s="442"/>
      <c r="K33" s="442"/>
    </row>
    <row r="34" spans="1:11" ht="16.5" thickBot="1" x14ac:dyDescent="0.3">
      <c r="A34" s="623"/>
      <c r="B34" s="624"/>
      <c r="C34" s="624"/>
      <c r="D34" s="624"/>
      <c r="E34" s="624"/>
      <c r="F34" s="624"/>
      <c r="G34" s="624"/>
      <c r="H34" s="624"/>
      <c r="I34" s="624"/>
      <c r="J34" s="624"/>
      <c r="K34" s="625"/>
    </row>
    <row r="35" spans="1:11" ht="18.75" x14ac:dyDescent="0.3">
      <c r="A35" s="419" t="s">
        <v>36</v>
      </c>
      <c r="B35" s="458">
        <v>11552</v>
      </c>
      <c r="C35" s="459">
        <v>21597</v>
      </c>
      <c r="D35" s="460">
        <v>2296150</v>
      </c>
      <c r="E35" s="416">
        <f t="shared" ref="E35:E46" si="9">D35/B35</f>
        <v>198.76644736842104</v>
      </c>
      <c r="F35" s="457">
        <f>D35</f>
        <v>2296150</v>
      </c>
      <c r="G35" s="480">
        <v>6484</v>
      </c>
      <c r="H35" s="481">
        <f t="shared" ref="H35:H46" si="10">C35-G35</f>
        <v>15113</v>
      </c>
      <c r="I35" s="448">
        <f>C35-J35-K35</f>
        <v>12995</v>
      </c>
      <c r="J35" s="449">
        <v>8600</v>
      </c>
      <c r="K35" s="482">
        <v>2</v>
      </c>
    </row>
    <row r="36" spans="1:11" ht="18.75" x14ac:dyDescent="0.3">
      <c r="A36" s="419" t="s">
        <v>37</v>
      </c>
      <c r="B36" s="458">
        <v>15535</v>
      </c>
      <c r="C36" s="459">
        <v>30561</v>
      </c>
      <c r="D36" s="460">
        <v>3212165</v>
      </c>
      <c r="E36" s="425">
        <f t="shared" si="9"/>
        <v>206.76955262310912</v>
      </c>
      <c r="F36" s="460">
        <f>D36</f>
        <v>3212165</v>
      </c>
      <c r="G36" s="458">
        <v>9616</v>
      </c>
      <c r="H36" s="483">
        <f t="shared" si="10"/>
        <v>20945</v>
      </c>
      <c r="I36" s="425">
        <f t="shared" ref="I36:I45" si="11">C36-J36-K36</f>
        <v>18245</v>
      </c>
      <c r="J36" s="453">
        <v>12315</v>
      </c>
      <c r="K36" s="484">
        <v>1</v>
      </c>
    </row>
    <row r="37" spans="1:11" ht="18.75" x14ac:dyDescent="0.3">
      <c r="A37" s="419" t="s">
        <v>38</v>
      </c>
      <c r="B37" s="458">
        <v>5391</v>
      </c>
      <c r="C37" s="459">
        <v>10736</v>
      </c>
      <c r="D37" s="460">
        <v>1147824</v>
      </c>
      <c r="E37" s="425">
        <f t="shared" si="9"/>
        <v>212.91485809682806</v>
      </c>
      <c r="F37" s="460">
        <f t="shared" ref="F37:F46" si="12">D37</f>
        <v>1147824</v>
      </c>
      <c r="G37" s="458">
        <v>3483</v>
      </c>
      <c r="H37" s="483">
        <f t="shared" si="10"/>
        <v>7253</v>
      </c>
      <c r="I37" s="425">
        <f t="shared" si="11"/>
        <v>6212</v>
      </c>
      <c r="J37" s="453">
        <v>4524</v>
      </c>
      <c r="K37" s="484">
        <v>0</v>
      </c>
    </row>
    <row r="38" spans="1:11" ht="18.75" x14ac:dyDescent="0.3">
      <c r="A38" s="419" t="s">
        <v>39</v>
      </c>
      <c r="B38" s="458">
        <v>8467</v>
      </c>
      <c r="C38" s="459">
        <v>17028</v>
      </c>
      <c r="D38" s="460">
        <v>1784237</v>
      </c>
      <c r="E38" s="425">
        <f t="shared" si="9"/>
        <v>210.72835715129327</v>
      </c>
      <c r="F38" s="460">
        <f t="shared" si="12"/>
        <v>1784237</v>
      </c>
      <c r="G38" s="458">
        <v>4593</v>
      </c>
      <c r="H38" s="483">
        <f t="shared" si="10"/>
        <v>12435</v>
      </c>
      <c r="I38" s="425">
        <f t="shared" si="11"/>
        <v>9237</v>
      </c>
      <c r="J38" s="453">
        <v>7789</v>
      </c>
      <c r="K38" s="484">
        <v>2</v>
      </c>
    </row>
    <row r="39" spans="1:11" ht="18.75" x14ac:dyDescent="0.3">
      <c r="A39" s="419" t="s">
        <v>40</v>
      </c>
      <c r="B39" s="458">
        <v>5841</v>
      </c>
      <c r="C39" s="459">
        <v>11296</v>
      </c>
      <c r="D39" s="460">
        <v>1189316</v>
      </c>
      <c r="E39" s="425">
        <f t="shared" si="9"/>
        <v>203.6151343947954</v>
      </c>
      <c r="F39" s="460">
        <f t="shared" si="12"/>
        <v>1189316</v>
      </c>
      <c r="G39" s="458">
        <v>3389</v>
      </c>
      <c r="H39" s="483">
        <f t="shared" si="10"/>
        <v>7907</v>
      </c>
      <c r="I39" s="425">
        <f t="shared" si="11"/>
        <v>6556</v>
      </c>
      <c r="J39" s="453">
        <v>4740</v>
      </c>
      <c r="K39" s="484">
        <v>0</v>
      </c>
    </row>
    <row r="40" spans="1:11" ht="18.75" x14ac:dyDescent="0.3">
      <c r="A40" s="419" t="s">
        <v>41</v>
      </c>
      <c r="B40" s="458">
        <v>7545</v>
      </c>
      <c r="C40" s="459">
        <v>15438</v>
      </c>
      <c r="D40" s="460">
        <v>1623209</v>
      </c>
      <c r="E40" s="425">
        <f t="shared" si="9"/>
        <v>215.13704440026507</v>
      </c>
      <c r="F40" s="460">
        <f t="shared" si="12"/>
        <v>1623209</v>
      </c>
      <c r="G40" s="458">
        <v>4187</v>
      </c>
      <c r="H40" s="483">
        <f t="shared" si="10"/>
        <v>11251</v>
      </c>
      <c r="I40" s="425">
        <f t="shared" si="11"/>
        <v>8283</v>
      </c>
      <c r="J40" s="453">
        <v>7154</v>
      </c>
      <c r="K40" s="484">
        <v>1</v>
      </c>
    </row>
    <row r="41" spans="1:11" ht="18.75" x14ac:dyDescent="0.3">
      <c r="A41" s="419" t="s">
        <v>42</v>
      </c>
      <c r="B41" s="458">
        <v>10062</v>
      </c>
      <c r="C41" s="459">
        <v>20402</v>
      </c>
      <c r="D41" s="460">
        <v>2135726</v>
      </c>
      <c r="E41" s="425">
        <f t="shared" si="9"/>
        <v>212.25660902405087</v>
      </c>
      <c r="F41" s="460">
        <f t="shared" si="12"/>
        <v>2135726</v>
      </c>
      <c r="G41" s="458">
        <v>6121</v>
      </c>
      <c r="H41" s="483">
        <f t="shared" si="10"/>
        <v>14281</v>
      </c>
      <c r="I41" s="425">
        <f t="shared" si="11"/>
        <v>11575</v>
      </c>
      <c r="J41" s="453">
        <v>8823</v>
      </c>
      <c r="K41" s="484">
        <v>4</v>
      </c>
    </row>
    <row r="42" spans="1:11" ht="18.75" x14ac:dyDescent="0.3">
      <c r="A42" s="419" t="s">
        <v>43</v>
      </c>
      <c r="B42" s="458">
        <v>7070</v>
      </c>
      <c r="C42" s="459">
        <v>13797</v>
      </c>
      <c r="D42" s="460">
        <v>1444126</v>
      </c>
      <c r="E42" s="425">
        <f t="shared" si="9"/>
        <v>204.26110325318245</v>
      </c>
      <c r="F42" s="460">
        <f t="shared" si="12"/>
        <v>1444126</v>
      </c>
      <c r="G42" s="458">
        <v>4132</v>
      </c>
      <c r="H42" s="483">
        <f t="shared" si="10"/>
        <v>9665</v>
      </c>
      <c r="I42" s="425">
        <f t="shared" si="11"/>
        <v>7951</v>
      </c>
      <c r="J42" s="453">
        <v>5846</v>
      </c>
      <c r="K42" s="484">
        <v>0</v>
      </c>
    </row>
    <row r="43" spans="1:11" ht="18.75" x14ac:dyDescent="0.3">
      <c r="A43" s="419" t="s">
        <v>44</v>
      </c>
      <c r="B43" s="458">
        <v>5062</v>
      </c>
      <c r="C43" s="459">
        <v>9526</v>
      </c>
      <c r="D43" s="460">
        <v>1004881</v>
      </c>
      <c r="E43" s="425">
        <f t="shared" si="9"/>
        <v>198.51461872777557</v>
      </c>
      <c r="F43" s="460">
        <f t="shared" si="12"/>
        <v>1004881</v>
      </c>
      <c r="G43" s="458">
        <v>2850</v>
      </c>
      <c r="H43" s="483">
        <f t="shared" si="10"/>
        <v>6676</v>
      </c>
      <c r="I43" s="425">
        <f t="shared" si="11"/>
        <v>5770</v>
      </c>
      <c r="J43" s="453">
        <v>3756</v>
      </c>
      <c r="K43" s="484">
        <v>0</v>
      </c>
    </row>
    <row r="44" spans="1:11" ht="18.75" x14ac:dyDescent="0.3">
      <c r="A44" s="419" t="s">
        <v>45</v>
      </c>
      <c r="B44" s="458">
        <v>7900</v>
      </c>
      <c r="C44" s="459">
        <v>15779</v>
      </c>
      <c r="D44" s="460">
        <v>1656013</v>
      </c>
      <c r="E44" s="425">
        <f t="shared" si="9"/>
        <v>209.62189873417722</v>
      </c>
      <c r="F44" s="460">
        <f t="shared" si="12"/>
        <v>1656013</v>
      </c>
      <c r="G44" s="458">
        <v>4822</v>
      </c>
      <c r="H44" s="483">
        <f t="shared" si="10"/>
        <v>10957</v>
      </c>
      <c r="I44" s="425">
        <f t="shared" si="11"/>
        <v>8908</v>
      </c>
      <c r="J44" s="453">
        <v>6870</v>
      </c>
      <c r="K44" s="484">
        <v>1</v>
      </c>
    </row>
    <row r="45" spans="1:11" ht="18.75" x14ac:dyDescent="0.3">
      <c r="A45" s="463" t="s">
        <v>46</v>
      </c>
      <c r="B45" s="458">
        <v>6809</v>
      </c>
      <c r="C45" s="459">
        <v>13231</v>
      </c>
      <c r="D45" s="460">
        <v>1402571</v>
      </c>
      <c r="E45" s="425">
        <f t="shared" si="9"/>
        <v>205.9878102511382</v>
      </c>
      <c r="F45" s="460">
        <f t="shared" si="12"/>
        <v>1402571</v>
      </c>
      <c r="G45" s="485">
        <v>3755</v>
      </c>
      <c r="H45" s="483">
        <f t="shared" si="10"/>
        <v>9476</v>
      </c>
      <c r="I45" s="425">
        <f t="shared" si="11"/>
        <v>7429</v>
      </c>
      <c r="J45" s="453">
        <v>5800</v>
      </c>
      <c r="K45" s="484">
        <v>2</v>
      </c>
    </row>
    <row r="46" spans="1:11" ht="19.5" thickBot="1" x14ac:dyDescent="0.35">
      <c r="A46" s="463" t="s">
        <v>47</v>
      </c>
      <c r="B46" s="468">
        <v>4690</v>
      </c>
      <c r="C46" s="469">
        <v>8927</v>
      </c>
      <c r="D46" s="470">
        <v>935750</v>
      </c>
      <c r="E46" s="425">
        <f t="shared" si="9"/>
        <v>199.52025586353943</v>
      </c>
      <c r="F46" s="460">
        <f t="shared" si="12"/>
        <v>935750</v>
      </c>
      <c r="G46" s="486">
        <v>2369</v>
      </c>
      <c r="H46" s="487">
        <f t="shared" si="10"/>
        <v>6558</v>
      </c>
      <c r="I46" s="432">
        <v>5006</v>
      </c>
      <c r="J46" s="472">
        <v>3921</v>
      </c>
      <c r="K46" s="488">
        <v>0</v>
      </c>
    </row>
    <row r="47" spans="1:11" ht="19.5" thickBot="1" x14ac:dyDescent="0.35">
      <c r="A47" s="435" t="s">
        <v>48</v>
      </c>
      <c r="B47" s="474">
        <f t="shared" ref="B47:K47" si="13">SUM(B35:B46)</f>
        <v>95924</v>
      </c>
      <c r="C47" s="474">
        <f t="shared" si="13"/>
        <v>188318</v>
      </c>
      <c r="D47" s="475">
        <f>SUM(D35:D46)</f>
        <v>19831968</v>
      </c>
      <c r="E47" s="438">
        <f t="shared" si="13"/>
        <v>2478.0936898885757</v>
      </c>
      <c r="F47" s="476">
        <f t="shared" si="13"/>
        <v>19831968</v>
      </c>
      <c r="G47" s="476">
        <f t="shared" si="13"/>
        <v>55801</v>
      </c>
      <c r="H47" s="476">
        <f t="shared" si="13"/>
        <v>132517</v>
      </c>
      <c r="I47" s="503">
        <f t="shared" si="13"/>
        <v>108167</v>
      </c>
      <c r="J47" s="504">
        <f t="shared" si="13"/>
        <v>80138</v>
      </c>
      <c r="K47" s="505">
        <f t="shared" si="13"/>
        <v>13</v>
      </c>
    </row>
    <row r="48" spans="1:11" ht="19.5" thickBot="1" x14ac:dyDescent="0.35">
      <c r="A48" s="489"/>
      <c r="B48" s="490"/>
      <c r="C48" s="490"/>
      <c r="D48" s="490"/>
      <c r="E48" s="491"/>
      <c r="F48" s="490"/>
      <c r="G48" s="479"/>
      <c r="H48" s="479"/>
      <c r="I48" s="442"/>
      <c r="J48" s="442"/>
      <c r="K48" s="442"/>
    </row>
    <row r="49" spans="1:11" ht="16.5" thickBot="1" x14ac:dyDescent="0.3">
      <c r="A49" s="623" t="s">
        <v>49</v>
      </c>
      <c r="B49" s="624"/>
      <c r="C49" s="624"/>
      <c r="D49" s="624"/>
      <c r="E49" s="624"/>
      <c r="F49" s="624"/>
      <c r="G49" s="624"/>
      <c r="H49" s="624"/>
      <c r="I49" s="626"/>
      <c r="J49" s="626"/>
      <c r="K49" s="626"/>
    </row>
    <row r="50" spans="1:11" ht="18.75" x14ac:dyDescent="0.3">
      <c r="A50" s="409" t="s">
        <v>50</v>
      </c>
      <c r="B50" s="480">
        <v>5522</v>
      </c>
      <c r="C50" s="492">
        <v>10643</v>
      </c>
      <c r="D50" s="493">
        <v>1132817</v>
      </c>
      <c r="E50" s="448">
        <f t="shared" ref="E50:E56" si="14">D50/B50</f>
        <v>205.14614270191959</v>
      </c>
      <c r="F50" s="481">
        <f t="shared" ref="F50:F56" si="15">D50</f>
        <v>1132817</v>
      </c>
      <c r="G50" s="480">
        <v>3064</v>
      </c>
      <c r="H50" s="494">
        <f t="shared" ref="H50:H56" si="16">C50-G50</f>
        <v>7579</v>
      </c>
      <c r="I50" s="495">
        <f t="shared" ref="I50:I56" si="17">C50-J50-K50</f>
        <v>6077</v>
      </c>
      <c r="J50" s="449">
        <v>4566</v>
      </c>
      <c r="K50" s="450">
        <v>0</v>
      </c>
    </row>
    <row r="51" spans="1:11" ht="18.75" x14ac:dyDescent="0.3">
      <c r="A51" s="419" t="s">
        <v>51</v>
      </c>
      <c r="B51" s="458">
        <v>8061</v>
      </c>
      <c r="C51" s="496">
        <v>16709</v>
      </c>
      <c r="D51" s="497">
        <v>1772317</v>
      </c>
      <c r="E51" s="425">
        <f t="shared" si="14"/>
        <v>219.86316834139686</v>
      </c>
      <c r="F51" s="498">
        <f t="shared" si="15"/>
        <v>1772317</v>
      </c>
      <c r="G51" s="455">
        <v>4828</v>
      </c>
      <c r="H51" s="494">
        <f t="shared" si="16"/>
        <v>11881</v>
      </c>
      <c r="I51" s="452">
        <f t="shared" si="17"/>
        <v>9063</v>
      </c>
      <c r="J51" s="453">
        <v>7645</v>
      </c>
      <c r="K51" s="462">
        <v>1</v>
      </c>
    </row>
    <row r="52" spans="1:11" ht="18.75" x14ac:dyDescent="0.3">
      <c r="A52" s="419" t="s">
        <v>52</v>
      </c>
      <c r="B52" s="458">
        <v>22915</v>
      </c>
      <c r="C52" s="496">
        <v>43033</v>
      </c>
      <c r="D52" s="497">
        <v>4534937</v>
      </c>
      <c r="E52" s="425">
        <f t="shared" si="14"/>
        <v>197.90255291293911</v>
      </c>
      <c r="F52" s="498">
        <f t="shared" si="15"/>
        <v>4534937</v>
      </c>
      <c r="G52" s="455">
        <v>12084</v>
      </c>
      <c r="H52" s="494">
        <f t="shared" si="16"/>
        <v>30949</v>
      </c>
      <c r="I52" s="452">
        <f t="shared" si="17"/>
        <v>25191</v>
      </c>
      <c r="J52" s="453">
        <v>17837</v>
      </c>
      <c r="K52" s="462">
        <v>5</v>
      </c>
    </row>
    <row r="53" spans="1:11" ht="18.75" x14ac:dyDescent="0.3">
      <c r="A53" s="419" t="s">
        <v>53</v>
      </c>
      <c r="B53" s="458">
        <v>7855</v>
      </c>
      <c r="C53" s="496">
        <v>15186</v>
      </c>
      <c r="D53" s="497">
        <v>1588253</v>
      </c>
      <c r="E53" s="425">
        <f t="shared" si="14"/>
        <v>202.1964353914704</v>
      </c>
      <c r="F53" s="498">
        <f t="shared" si="15"/>
        <v>1588253</v>
      </c>
      <c r="G53" s="455">
        <v>4143</v>
      </c>
      <c r="H53" s="494">
        <f t="shared" si="16"/>
        <v>11043</v>
      </c>
      <c r="I53" s="452">
        <f t="shared" si="17"/>
        <v>8555</v>
      </c>
      <c r="J53" s="453">
        <v>6631</v>
      </c>
      <c r="K53" s="462">
        <v>0</v>
      </c>
    </row>
    <row r="54" spans="1:11" ht="18.75" x14ac:dyDescent="0.3">
      <c r="A54" s="419" t="s">
        <v>54</v>
      </c>
      <c r="B54" s="458">
        <v>5776</v>
      </c>
      <c r="C54" s="496">
        <v>10932</v>
      </c>
      <c r="D54" s="497">
        <v>1176612</v>
      </c>
      <c r="E54" s="425">
        <f t="shared" si="14"/>
        <v>203.70706371191136</v>
      </c>
      <c r="F54" s="498">
        <f t="shared" si="15"/>
        <v>1176612</v>
      </c>
      <c r="G54" s="455">
        <v>3033</v>
      </c>
      <c r="H54" s="494">
        <f t="shared" si="16"/>
        <v>7899</v>
      </c>
      <c r="I54" s="452">
        <f t="shared" si="17"/>
        <v>5912</v>
      </c>
      <c r="J54" s="453">
        <v>5020</v>
      </c>
      <c r="K54" s="462">
        <v>0</v>
      </c>
    </row>
    <row r="55" spans="1:11" ht="18.75" x14ac:dyDescent="0.3">
      <c r="A55" s="419" t="s">
        <v>55</v>
      </c>
      <c r="B55" s="458">
        <v>5639</v>
      </c>
      <c r="C55" s="496">
        <v>10839</v>
      </c>
      <c r="D55" s="497">
        <v>1145129</v>
      </c>
      <c r="E55" s="425">
        <f t="shared" si="14"/>
        <v>203.07306259975172</v>
      </c>
      <c r="F55" s="498">
        <f t="shared" si="15"/>
        <v>1145129</v>
      </c>
      <c r="G55" s="455">
        <v>2920</v>
      </c>
      <c r="H55" s="494">
        <f t="shared" si="16"/>
        <v>7919</v>
      </c>
      <c r="I55" s="452">
        <f t="shared" si="17"/>
        <v>6093</v>
      </c>
      <c r="J55" s="453">
        <v>4746</v>
      </c>
      <c r="K55" s="462">
        <v>0</v>
      </c>
    </row>
    <row r="56" spans="1:11" ht="19.5" thickBot="1" x14ac:dyDescent="0.35">
      <c r="A56" s="419" t="s">
        <v>56</v>
      </c>
      <c r="B56" s="486">
        <v>8378</v>
      </c>
      <c r="C56" s="499">
        <v>15761</v>
      </c>
      <c r="D56" s="500">
        <v>1659565</v>
      </c>
      <c r="E56" s="425">
        <f t="shared" si="14"/>
        <v>198.08605872523276</v>
      </c>
      <c r="F56" s="498">
        <f t="shared" si="15"/>
        <v>1659565</v>
      </c>
      <c r="G56" s="468">
        <v>3870</v>
      </c>
      <c r="H56" s="494">
        <f t="shared" si="16"/>
        <v>11891</v>
      </c>
      <c r="I56" s="501">
        <f t="shared" si="17"/>
        <v>8714</v>
      </c>
      <c r="J56" s="472">
        <v>7046</v>
      </c>
      <c r="K56" s="473">
        <v>1</v>
      </c>
    </row>
    <row r="57" spans="1:11" ht="19.5" thickBot="1" x14ac:dyDescent="0.35">
      <c r="A57" s="435" t="s">
        <v>48</v>
      </c>
      <c r="B57" s="474">
        <f>SUM(B50:B56)</f>
        <v>64146</v>
      </c>
      <c r="C57" s="474">
        <f t="shared" ref="C57:K57" si="18">SUM(C50:C56)</f>
        <v>123103</v>
      </c>
      <c r="D57" s="477">
        <f>SUM(D50:D56)</f>
        <v>13009630</v>
      </c>
      <c r="E57" s="502">
        <f t="shared" si="18"/>
        <v>1429.9744843846217</v>
      </c>
      <c r="F57" s="475">
        <f t="shared" si="18"/>
        <v>13009630</v>
      </c>
      <c r="G57" s="475">
        <f t="shared" si="18"/>
        <v>33942</v>
      </c>
      <c r="H57" s="475">
        <f t="shared" si="18"/>
        <v>89161</v>
      </c>
      <c r="I57" s="503">
        <f t="shared" si="18"/>
        <v>69605</v>
      </c>
      <c r="J57" s="504">
        <f t="shared" si="18"/>
        <v>53491</v>
      </c>
      <c r="K57" s="505">
        <f t="shared" si="18"/>
        <v>7</v>
      </c>
    </row>
    <row r="58" spans="1:11" ht="19.5" thickBot="1" x14ac:dyDescent="0.35">
      <c r="A58" s="489"/>
      <c r="B58" s="490"/>
      <c r="C58" s="490"/>
      <c r="D58" s="490"/>
      <c r="E58" s="491"/>
      <c r="F58" s="490"/>
      <c r="G58" s="479"/>
      <c r="H58" s="479"/>
      <c r="I58" s="442"/>
      <c r="J58" s="442"/>
      <c r="K58" s="442"/>
    </row>
    <row r="59" spans="1:11" ht="16.5" thickBot="1" x14ac:dyDescent="0.3">
      <c r="A59" s="623" t="s">
        <v>57</v>
      </c>
      <c r="B59" s="624"/>
      <c r="C59" s="624"/>
      <c r="D59" s="624"/>
      <c r="E59" s="624"/>
      <c r="F59" s="624"/>
      <c r="G59" s="624"/>
      <c r="H59" s="624"/>
      <c r="I59" s="626"/>
      <c r="J59" s="626"/>
      <c r="K59" s="627"/>
    </row>
    <row r="60" spans="1:11" ht="18.75" x14ac:dyDescent="0.3">
      <c r="A60" s="409" t="s">
        <v>58</v>
      </c>
      <c r="B60" s="480">
        <v>9181</v>
      </c>
      <c r="C60" s="481">
        <v>18332</v>
      </c>
      <c r="D60" s="480">
        <v>1914393</v>
      </c>
      <c r="E60" s="448">
        <f t="shared" ref="E60:E66" si="19">D60/B60</f>
        <v>208.5168282322187</v>
      </c>
      <c r="F60" s="481">
        <f>D60</f>
        <v>1914393</v>
      </c>
      <c r="G60" s="494">
        <v>5396</v>
      </c>
      <c r="H60" s="494">
        <f t="shared" ref="H60:H66" si="20">C60-G60</f>
        <v>12936</v>
      </c>
      <c r="I60" s="495">
        <f t="shared" ref="I60:I66" si="21">C60-J60-K60</f>
        <v>10443</v>
      </c>
      <c r="J60" s="449">
        <v>7887</v>
      </c>
      <c r="K60" s="450">
        <v>2</v>
      </c>
    </row>
    <row r="61" spans="1:11" ht="18.75" x14ac:dyDescent="0.3">
      <c r="A61" s="419" t="s">
        <v>59</v>
      </c>
      <c r="B61" s="458">
        <v>9769</v>
      </c>
      <c r="C61" s="483">
        <v>18964</v>
      </c>
      <c r="D61" s="458">
        <v>1984298</v>
      </c>
      <c r="E61" s="425">
        <f t="shared" si="19"/>
        <v>203.12191626573855</v>
      </c>
      <c r="F61" s="498">
        <f t="shared" ref="F61:F66" si="22">D61</f>
        <v>1984298</v>
      </c>
      <c r="G61" s="494">
        <v>5934</v>
      </c>
      <c r="H61" s="494">
        <f t="shared" si="20"/>
        <v>13030</v>
      </c>
      <c r="I61" s="452">
        <f t="shared" si="21"/>
        <v>11231</v>
      </c>
      <c r="J61" s="453">
        <v>7731</v>
      </c>
      <c r="K61" s="462">
        <v>2</v>
      </c>
    </row>
    <row r="62" spans="1:11" ht="18.75" x14ac:dyDescent="0.3">
      <c r="A62" s="419" t="s">
        <v>60</v>
      </c>
      <c r="B62" s="458">
        <v>11715</v>
      </c>
      <c r="C62" s="483">
        <v>22248</v>
      </c>
      <c r="D62" s="458">
        <v>2327208</v>
      </c>
      <c r="E62" s="425">
        <f t="shared" si="19"/>
        <v>198.65198463508324</v>
      </c>
      <c r="F62" s="498">
        <f t="shared" si="22"/>
        <v>2327208</v>
      </c>
      <c r="G62" s="494">
        <v>7222</v>
      </c>
      <c r="H62" s="494">
        <f t="shared" si="20"/>
        <v>15026</v>
      </c>
      <c r="I62" s="452">
        <f t="shared" si="21"/>
        <v>13646</v>
      </c>
      <c r="J62" s="453">
        <v>8599</v>
      </c>
      <c r="K62" s="462">
        <v>3</v>
      </c>
    </row>
    <row r="63" spans="1:11" ht="18.75" x14ac:dyDescent="0.3">
      <c r="A63" s="419" t="s">
        <v>61</v>
      </c>
      <c r="B63" s="458">
        <v>5251</v>
      </c>
      <c r="C63" s="483">
        <v>10902</v>
      </c>
      <c r="D63" s="458">
        <v>1165970</v>
      </c>
      <c r="E63" s="425">
        <f t="shared" si="19"/>
        <v>222.04722909921921</v>
      </c>
      <c r="F63" s="498">
        <f t="shared" si="22"/>
        <v>1165970</v>
      </c>
      <c r="G63" s="494">
        <v>3325</v>
      </c>
      <c r="H63" s="494">
        <f t="shared" si="20"/>
        <v>7577</v>
      </c>
      <c r="I63" s="452">
        <f t="shared" si="21"/>
        <v>6295</v>
      </c>
      <c r="J63" s="453">
        <v>4606</v>
      </c>
      <c r="K63" s="462">
        <v>1</v>
      </c>
    </row>
    <row r="64" spans="1:11" ht="18.75" x14ac:dyDescent="0.3">
      <c r="A64" s="419" t="s">
        <v>62</v>
      </c>
      <c r="B64" s="458">
        <v>3892</v>
      </c>
      <c r="C64" s="483">
        <v>7542</v>
      </c>
      <c r="D64" s="458">
        <v>790118</v>
      </c>
      <c r="E64" s="425">
        <f t="shared" si="19"/>
        <v>203.01079136690649</v>
      </c>
      <c r="F64" s="498">
        <f t="shared" si="22"/>
        <v>790118</v>
      </c>
      <c r="G64" s="494">
        <v>2138</v>
      </c>
      <c r="H64" s="494">
        <f t="shared" si="20"/>
        <v>5404</v>
      </c>
      <c r="I64" s="452">
        <f t="shared" si="21"/>
        <v>4239</v>
      </c>
      <c r="J64" s="453">
        <v>3301</v>
      </c>
      <c r="K64" s="462">
        <v>2</v>
      </c>
    </row>
    <row r="65" spans="1:11" ht="18.75" x14ac:dyDescent="0.3">
      <c r="A65" s="419" t="s">
        <v>63</v>
      </c>
      <c r="B65" s="458">
        <v>9769</v>
      </c>
      <c r="C65" s="483">
        <v>18960</v>
      </c>
      <c r="D65" s="458">
        <v>1981720</v>
      </c>
      <c r="E65" s="425">
        <f t="shared" si="19"/>
        <v>202.8580202681953</v>
      </c>
      <c r="F65" s="498">
        <f t="shared" si="22"/>
        <v>1981720</v>
      </c>
      <c r="G65" s="494">
        <v>5437</v>
      </c>
      <c r="H65" s="494">
        <f t="shared" si="20"/>
        <v>13523</v>
      </c>
      <c r="I65" s="452">
        <f t="shared" si="21"/>
        <v>10848</v>
      </c>
      <c r="J65" s="453">
        <v>8112</v>
      </c>
      <c r="K65" s="462">
        <v>0</v>
      </c>
    </row>
    <row r="66" spans="1:11" ht="19.5" thickBot="1" x14ac:dyDescent="0.35">
      <c r="A66" s="419" t="s">
        <v>64</v>
      </c>
      <c r="B66" s="486">
        <v>9252</v>
      </c>
      <c r="C66" s="487">
        <v>17644</v>
      </c>
      <c r="D66" s="486">
        <v>1869873</v>
      </c>
      <c r="E66" s="425">
        <f t="shared" si="19"/>
        <v>202.10473411154345</v>
      </c>
      <c r="F66" s="498">
        <f t="shared" si="22"/>
        <v>1869873</v>
      </c>
      <c r="G66" s="506">
        <v>5383</v>
      </c>
      <c r="H66" s="494">
        <f t="shared" si="20"/>
        <v>12261</v>
      </c>
      <c r="I66" s="501">
        <f t="shared" si="21"/>
        <v>10251</v>
      </c>
      <c r="J66" s="472">
        <v>7391</v>
      </c>
      <c r="K66" s="473">
        <v>2</v>
      </c>
    </row>
    <row r="67" spans="1:11" ht="19.5" thickBot="1" x14ac:dyDescent="0.35">
      <c r="A67" s="435" t="s">
        <v>48</v>
      </c>
      <c r="B67" s="474">
        <f>SUM(B60:B66)</f>
        <v>58829</v>
      </c>
      <c r="C67" s="474">
        <f t="shared" ref="C67:K67" si="23">SUM(C60:C66)</f>
        <v>114592</v>
      </c>
      <c r="D67" s="474">
        <f>SUM(D60:D66)</f>
        <v>12033580</v>
      </c>
      <c r="E67" s="507">
        <f t="shared" si="23"/>
        <v>1440.311503978905</v>
      </c>
      <c r="F67" s="475">
        <f t="shared" si="23"/>
        <v>12033580</v>
      </c>
      <c r="G67" s="475">
        <f t="shared" si="23"/>
        <v>34835</v>
      </c>
      <c r="H67" s="475">
        <f t="shared" si="23"/>
        <v>79757</v>
      </c>
      <c r="I67" s="436">
        <f t="shared" si="23"/>
        <v>66953</v>
      </c>
      <c r="J67" s="439">
        <f t="shared" si="23"/>
        <v>47627</v>
      </c>
      <c r="K67" s="440">
        <f t="shared" si="23"/>
        <v>12</v>
      </c>
    </row>
    <row r="68" spans="1:11" ht="19.5" thickBot="1" x14ac:dyDescent="0.35">
      <c r="A68" s="489"/>
      <c r="B68" s="490"/>
      <c r="C68" s="490"/>
      <c r="D68" s="490"/>
      <c r="E68" s="491"/>
      <c r="F68" s="490"/>
      <c r="G68" s="479"/>
      <c r="H68" s="479"/>
      <c r="I68" s="442"/>
      <c r="J68" s="442"/>
      <c r="K68" s="442"/>
    </row>
    <row r="69" spans="1:11" ht="19.5" thickBot="1" x14ac:dyDescent="0.35">
      <c r="A69" s="508" t="s">
        <v>65</v>
      </c>
      <c r="B69" s="509"/>
      <c r="C69" s="509"/>
      <c r="D69" s="509"/>
      <c r="E69" s="509"/>
      <c r="F69" s="510"/>
      <c r="G69" s="509"/>
      <c r="H69" s="509"/>
      <c r="I69" s="509"/>
      <c r="J69" s="611"/>
      <c r="K69" s="510"/>
    </row>
    <row r="70" spans="1:11" ht="18.75" x14ac:dyDescent="0.3">
      <c r="A70" s="409" t="s">
        <v>66</v>
      </c>
      <c r="B70" s="480">
        <v>4105</v>
      </c>
      <c r="C70" s="481">
        <v>8105</v>
      </c>
      <c r="D70" s="480">
        <v>854320</v>
      </c>
      <c r="E70" s="512">
        <f t="shared" ref="E70:E75" si="24">D70/B70</f>
        <v>208.1169305724726</v>
      </c>
      <c r="F70" s="481">
        <f t="shared" ref="F70:F75" si="25">D70</f>
        <v>854320</v>
      </c>
      <c r="G70" s="494">
        <v>2233</v>
      </c>
      <c r="H70" s="494">
        <f t="shared" ref="H70:H75" si="26">C70-G70</f>
        <v>5872</v>
      </c>
      <c r="I70" s="495">
        <f t="shared" ref="I70:I75" si="27">C70-J70-K70</f>
        <v>4593</v>
      </c>
      <c r="J70" s="453">
        <v>3511</v>
      </c>
      <c r="K70" s="450">
        <v>1</v>
      </c>
    </row>
    <row r="71" spans="1:11" ht="18.75" x14ac:dyDescent="0.3">
      <c r="A71" s="419" t="s">
        <v>67</v>
      </c>
      <c r="B71" s="458">
        <v>7608</v>
      </c>
      <c r="C71" s="483">
        <v>13983</v>
      </c>
      <c r="D71" s="458">
        <v>1467708</v>
      </c>
      <c r="E71" s="514">
        <f t="shared" si="24"/>
        <v>192.91640378548897</v>
      </c>
      <c r="F71" s="498">
        <f t="shared" si="25"/>
        <v>1467708</v>
      </c>
      <c r="G71" s="494">
        <v>3628</v>
      </c>
      <c r="H71" s="494">
        <f t="shared" si="26"/>
        <v>10355</v>
      </c>
      <c r="I71" s="452">
        <f t="shared" si="27"/>
        <v>7883</v>
      </c>
      <c r="J71" s="453">
        <v>6100</v>
      </c>
      <c r="K71" s="462">
        <v>0</v>
      </c>
    </row>
    <row r="72" spans="1:11" ht="18.75" x14ac:dyDescent="0.3">
      <c r="A72" s="419" t="s">
        <v>65</v>
      </c>
      <c r="B72" s="458">
        <v>8043</v>
      </c>
      <c r="C72" s="483">
        <v>15713</v>
      </c>
      <c r="D72" s="458">
        <v>1653706</v>
      </c>
      <c r="E72" s="514">
        <f t="shared" si="24"/>
        <v>205.60810642794976</v>
      </c>
      <c r="F72" s="498">
        <f t="shared" si="25"/>
        <v>1653706</v>
      </c>
      <c r="G72" s="494">
        <v>4514</v>
      </c>
      <c r="H72" s="494">
        <f t="shared" si="26"/>
        <v>11199</v>
      </c>
      <c r="I72" s="452">
        <f t="shared" si="27"/>
        <v>8810</v>
      </c>
      <c r="J72" s="453">
        <v>6903</v>
      </c>
      <c r="K72" s="462">
        <v>0</v>
      </c>
    </row>
    <row r="73" spans="1:11" ht="18.75" x14ac:dyDescent="0.3">
      <c r="A73" s="419" t="s">
        <v>68</v>
      </c>
      <c r="B73" s="458">
        <v>4320</v>
      </c>
      <c r="C73" s="483">
        <v>8197</v>
      </c>
      <c r="D73" s="458">
        <v>866216</v>
      </c>
      <c r="E73" s="514">
        <f t="shared" si="24"/>
        <v>200.51296296296297</v>
      </c>
      <c r="F73" s="498">
        <f t="shared" si="25"/>
        <v>866216</v>
      </c>
      <c r="G73" s="494">
        <v>2061</v>
      </c>
      <c r="H73" s="494">
        <f t="shared" si="26"/>
        <v>6136</v>
      </c>
      <c r="I73" s="452">
        <f t="shared" si="27"/>
        <v>4387</v>
      </c>
      <c r="J73" s="453">
        <v>3810</v>
      </c>
      <c r="K73" s="462">
        <v>0</v>
      </c>
    </row>
    <row r="74" spans="1:11" ht="18.75" x14ac:dyDescent="0.3">
      <c r="A74" s="419" t="s">
        <v>69</v>
      </c>
      <c r="B74" s="458">
        <v>6579</v>
      </c>
      <c r="C74" s="483">
        <v>12757</v>
      </c>
      <c r="D74" s="458">
        <v>1344135</v>
      </c>
      <c r="E74" s="514">
        <f t="shared" si="24"/>
        <v>204.30688554491564</v>
      </c>
      <c r="F74" s="498">
        <f t="shared" si="25"/>
        <v>1344135</v>
      </c>
      <c r="G74" s="494">
        <v>3546</v>
      </c>
      <c r="H74" s="494">
        <f t="shared" si="26"/>
        <v>9211</v>
      </c>
      <c r="I74" s="452">
        <f t="shared" si="27"/>
        <v>7105</v>
      </c>
      <c r="J74" s="453">
        <v>5652</v>
      </c>
      <c r="K74" s="462">
        <v>0</v>
      </c>
    </row>
    <row r="75" spans="1:11" ht="19.5" thickBot="1" x14ac:dyDescent="0.35">
      <c r="A75" s="426" t="s">
        <v>70</v>
      </c>
      <c r="B75" s="486">
        <v>4444</v>
      </c>
      <c r="C75" s="487">
        <v>8770</v>
      </c>
      <c r="D75" s="486">
        <v>921852</v>
      </c>
      <c r="E75" s="515">
        <f t="shared" si="24"/>
        <v>207.43744374437443</v>
      </c>
      <c r="F75" s="516">
        <f t="shared" si="25"/>
        <v>921852</v>
      </c>
      <c r="G75" s="506">
        <v>2516</v>
      </c>
      <c r="H75" s="494">
        <f t="shared" si="26"/>
        <v>6254</v>
      </c>
      <c r="I75" s="517">
        <f t="shared" si="27"/>
        <v>4902</v>
      </c>
      <c r="J75" s="518">
        <v>3868</v>
      </c>
      <c r="K75" s="467">
        <v>0</v>
      </c>
    </row>
    <row r="76" spans="1:11" ht="19.5" thickBot="1" x14ac:dyDescent="0.35">
      <c r="A76" s="435" t="s">
        <v>48</v>
      </c>
      <c r="B76" s="474">
        <f>SUM(B70:B75)</f>
        <v>35099</v>
      </c>
      <c r="C76" s="474">
        <f t="shared" ref="C76:K76" si="28">SUM(C70:C75)</f>
        <v>67525</v>
      </c>
      <c r="D76" s="474">
        <f>SUM(D70:D75)</f>
        <v>7107937</v>
      </c>
      <c r="E76" s="502">
        <f t="shared" si="28"/>
        <v>1218.8987330381644</v>
      </c>
      <c r="F76" s="475">
        <f t="shared" si="28"/>
        <v>7107937</v>
      </c>
      <c r="G76" s="475">
        <f t="shared" si="28"/>
        <v>18498</v>
      </c>
      <c r="H76" s="475">
        <f t="shared" si="28"/>
        <v>49027</v>
      </c>
      <c r="I76" s="436">
        <f t="shared" si="28"/>
        <v>37680</v>
      </c>
      <c r="J76" s="439">
        <f t="shared" si="28"/>
        <v>29844</v>
      </c>
      <c r="K76" s="440">
        <f t="shared" si="28"/>
        <v>1</v>
      </c>
    </row>
    <row r="77" spans="1:11" ht="19.5" thickBot="1" x14ac:dyDescent="0.35">
      <c r="A77" s="489"/>
      <c r="B77" s="490"/>
      <c r="C77" s="490"/>
      <c r="D77" s="490"/>
      <c r="E77" s="491"/>
      <c r="F77" s="490"/>
      <c r="G77" s="479"/>
      <c r="H77" s="479"/>
      <c r="I77" s="442"/>
      <c r="J77" s="442"/>
      <c r="K77" s="442"/>
    </row>
    <row r="78" spans="1:11" ht="16.5" thickBot="1" x14ac:dyDescent="0.3">
      <c r="A78" s="623" t="s">
        <v>71</v>
      </c>
      <c r="B78" s="624"/>
      <c r="C78" s="624"/>
      <c r="D78" s="624"/>
      <c r="E78" s="624"/>
      <c r="F78" s="624"/>
      <c r="G78" s="624"/>
      <c r="H78" s="624"/>
      <c r="I78" s="626"/>
      <c r="J78" s="626"/>
      <c r="K78" s="627"/>
    </row>
    <row r="79" spans="1:11" ht="18.75" x14ac:dyDescent="0.3">
      <c r="A79" s="409" t="s">
        <v>72</v>
      </c>
      <c r="B79" s="480">
        <v>2571</v>
      </c>
      <c r="C79" s="481">
        <v>4945</v>
      </c>
      <c r="D79" s="480">
        <v>515461</v>
      </c>
      <c r="E79" s="512">
        <f t="shared" ref="E79:E88" si="29">D79/B79</f>
        <v>200.49047063399456</v>
      </c>
      <c r="F79" s="481">
        <f>D79</f>
        <v>515461</v>
      </c>
      <c r="G79" s="494">
        <v>1447</v>
      </c>
      <c r="H79" s="494">
        <f t="shared" ref="H79:H88" si="30">C79-G79</f>
        <v>3498</v>
      </c>
      <c r="I79" s="495">
        <f t="shared" ref="I79:I88" si="31">C79-J79-K79</f>
        <v>2815</v>
      </c>
      <c r="J79" s="449">
        <v>2130</v>
      </c>
      <c r="K79" s="450">
        <v>0</v>
      </c>
    </row>
    <row r="80" spans="1:11" ht="18.75" x14ac:dyDescent="0.3">
      <c r="A80" s="419" t="s">
        <v>73</v>
      </c>
      <c r="B80" s="458">
        <v>239</v>
      </c>
      <c r="C80" s="483">
        <v>479</v>
      </c>
      <c r="D80" s="458">
        <v>48982</v>
      </c>
      <c r="E80" s="514">
        <f t="shared" si="29"/>
        <v>204.94560669456067</v>
      </c>
      <c r="F80" s="498">
        <f t="shared" ref="F80:F88" si="32">D80</f>
        <v>48982</v>
      </c>
      <c r="G80" s="494">
        <v>133</v>
      </c>
      <c r="H80" s="494">
        <f t="shared" si="30"/>
        <v>346</v>
      </c>
      <c r="I80" s="452">
        <f t="shared" si="31"/>
        <v>261</v>
      </c>
      <c r="J80" s="453">
        <v>218</v>
      </c>
      <c r="K80" s="462">
        <v>0</v>
      </c>
    </row>
    <row r="81" spans="1:11" ht="18.75" x14ac:dyDescent="0.3">
      <c r="A81" s="419" t="s">
        <v>74</v>
      </c>
      <c r="B81" s="458">
        <v>6651</v>
      </c>
      <c r="C81" s="483">
        <v>12872</v>
      </c>
      <c r="D81" s="458">
        <v>1366321</v>
      </c>
      <c r="E81" s="514">
        <f t="shared" si="29"/>
        <v>205.43091264471508</v>
      </c>
      <c r="F81" s="498">
        <f t="shared" si="32"/>
        <v>1366321</v>
      </c>
      <c r="G81" s="494">
        <v>3955</v>
      </c>
      <c r="H81" s="494">
        <f t="shared" si="30"/>
        <v>8917</v>
      </c>
      <c r="I81" s="452">
        <f t="shared" si="31"/>
        <v>7538</v>
      </c>
      <c r="J81" s="453">
        <v>5334</v>
      </c>
      <c r="K81" s="462">
        <v>0</v>
      </c>
    </row>
    <row r="82" spans="1:11" ht="18.75" x14ac:dyDescent="0.3">
      <c r="A82" s="419" t="s">
        <v>71</v>
      </c>
      <c r="B82" s="458">
        <v>10781</v>
      </c>
      <c r="C82" s="483">
        <v>20315</v>
      </c>
      <c r="D82" s="458">
        <v>2139603</v>
      </c>
      <c r="E82" s="514">
        <f t="shared" si="29"/>
        <v>198.46053241814303</v>
      </c>
      <c r="F82" s="498">
        <f t="shared" si="32"/>
        <v>2139603</v>
      </c>
      <c r="G82" s="494">
        <v>5751</v>
      </c>
      <c r="H82" s="494">
        <f t="shared" si="30"/>
        <v>14564</v>
      </c>
      <c r="I82" s="452">
        <f t="shared" si="31"/>
        <v>11750</v>
      </c>
      <c r="J82" s="453">
        <v>8565</v>
      </c>
      <c r="K82" s="462">
        <v>0</v>
      </c>
    </row>
    <row r="83" spans="1:11" ht="18.75" x14ac:dyDescent="0.3">
      <c r="A83" s="419" t="s">
        <v>75</v>
      </c>
      <c r="B83" s="458">
        <v>8342</v>
      </c>
      <c r="C83" s="483">
        <v>16505</v>
      </c>
      <c r="D83" s="458">
        <v>1746700</v>
      </c>
      <c r="E83" s="514">
        <f t="shared" si="29"/>
        <v>209.38623831215537</v>
      </c>
      <c r="F83" s="498">
        <f t="shared" si="32"/>
        <v>1746700</v>
      </c>
      <c r="G83" s="494">
        <v>4789</v>
      </c>
      <c r="H83" s="494">
        <f t="shared" si="30"/>
        <v>11716</v>
      </c>
      <c r="I83" s="452">
        <f t="shared" si="31"/>
        <v>9347</v>
      </c>
      <c r="J83" s="453">
        <v>7157</v>
      </c>
      <c r="K83" s="462">
        <v>1</v>
      </c>
    </row>
    <row r="84" spans="1:11" ht="18.75" x14ac:dyDescent="0.3">
      <c r="A84" s="419" t="s">
        <v>76</v>
      </c>
      <c r="B84" s="458">
        <v>7915</v>
      </c>
      <c r="C84" s="483">
        <v>14876</v>
      </c>
      <c r="D84" s="458">
        <v>1577143</v>
      </c>
      <c r="E84" s="514">
        <f t="shared" si="29"/>
        <v>199.26001263423879</v>
      </c>
      <c r="F84" s="498">
        <f t="shared" si="32"/>
        <v>1577143</v>
      </c>
      <c r="G84" s="494">
        <v>4063</v>
      </c>
      <c r="H84" s="494">
        <f t="shared" si="30"/>
        <v>10813</v>
      </c>
      <c r="I84" s="452">
        <f t="shared" si="31"/>
        <v>8348</v>
      </c>
      <c r="J84" s="453">
        <v>6524</v>
      </c>
      <c r="K84" s="462">
        <v>4</v>
      </c>
    </row>
    <row r="85" spans="1:11" ht="18.75" x14ac:dyDescent="0.3">
      <c r="A85" s="419" t="s">
        <v>77</v>
      </c>
      <c r="B85" s="458">
        <v>2929</v>
      </c>
      <c r="C85" s="483">
        <v>5481</v>
      </c>
      <c r="D85" s="458">
        <v>575479</v>
      </c>
      <c r="E85" s="514">
        <f t="shared" si="29"/>
        <v>196.47627176510755</v>
      </c>
      <c r="F85" s="498">
        <f t="shared" si="32"/>
        <v>575479</v>
      </c>
      <c r="G85" s="494">
        <v>1341</v>
      </c>
      <c r="H85" s="494">
        <f t="shared" si="30"/>
        <v>4140</v>
      </c>
      <c r="I85" s="452">
        <f t="shared" si="31"/>
        <v>2947</v>
      </c>
      <c r="J85" s="453">
        <v>2533</v>
      </c>
      <c r="K85" s="462">
        <v>1</v>
      </c>
    </row>
    <row r="86" spans="1:11" ht="18.75" x14ac:dyDescent="0.3">
      <c r="A86" s="419" t="s">
        <v>78</v>
      </c>
      <c r="B86" s="458">
        <v>5779</v>
      </c>
      <c r="C86" s="483">
        <v>11398</v>
      </c>
      <c r="D86" s="458">
        <v>1205547</v>
      </c>
      <c r="E86" s="514">
        <f t="shared" si="29"/>
        <v>208.60823671915557</v>
      </c>
      <c r="F86" s="498">
        <f t="shared" si="32"/>
        <v>1205547</v>
      </c>
      <c r="G86" s="494">
        <v>3320</v>
      </c>
      <c r="H86" s="494">
        <f t="shared" si="30"/>
        <v>8078</v>
      </c>
      <c r="I86" s="452">
        <f t="shared" si="31"/>
        <v>6431</v>
      </c>
      <c r="J86" s="453">
        <v>4967</v>
      </c>
      <c r="K86" s="462">
        <v>0</v>
      </c>
    </row>
    <row r="87" spans="1:11" ht="18.75" x14ac:dyDescent="0.3">
      <c r="A87" s="419" t="s">
        <v>79</v>
      </c>
      <c r="B87" s="458">
        <v>1927</v>
      </c>
      <c r="C87" s="483">
        <v>3687</v>
      </c>
      <c r="D87" s="458">
        <v>397383</v>
      </c>
      <c r="E87" s="514">
        <f t="shared" si="29"/>
        <v>206.21847431240269</v>
      </c>
      <c r="F87" s="498">
        <f t="shared" si="32"/>
        <v>397383</v>
      </c>
      <c r="G87" s="494">
        <v>1188</v>
      </c>
      <c r="H87" s="494">
        <f t="shared" si="30"/>
        <v>2499</v>
      </c>
      <c r="I87" s="452">
        <f t="shared" si="31"/>
        <v>2037</v>
      </c>
      <c r="J87" s="453">
        <v>1650</v>
      </c>
      <c r="K87" s="462">
        <v>0</v>
      </c>
    </row>
    <row r="88" spans="1:11" ht="19.5" thickBot="1" x14ac:dyDescent="0.35">
      <c r="A88" s="426" t="s">
        <v>80</v>
      </c>
      <c r="B88" s="486">
        <v>9296</v>
      </c>
      <c r="C88" s="487">
        <v>16992</v>
      </c>
      <c r="D88" s="486">
        <v>1792207</v>
      </c>
      <c r="E88" s="515">
        <f t="shared" si="29"/>
        <v>192.79335197934594</v>
      </c>
      <c r="F88" s="516">
        <f t="shared" si="32"/>
        <v>1792207</v>
      </c>
      <c r="G88" s="506">
        <v>4299</v>
      </c>
      <c r="H88" s="494">
        <f t="shared" si="30"/>
        <v>12693</v>
      </c>
      <c r="I88" s="501">
        <f t="shared" si="31"/>
        <v>9321</v>
      </c>
      <c r="J88" s="472">
        <v>7669</v>
      </c>
      <c r="K88" s="473">
        <v>2</v>
      </c>
    </row>
    <row r="89" spans="1:11" ht="19.5" thickBot="1" x14ac:dyDescent="0.35">
      <c r="A89" s="435" t="s">
        <v>48</v>
      </c>
      <c r="B89" s="474">
        <f t="shared" ref="B89:K89" si="33">SUM(B79:B88)</f>
        <v>56430</v>
      </c>
      <c r="C89" s="474">
        <f t="shared" si="33"/>
        <v>107550</v>
      </c>
      <c r="D89" s="474">
        <f>SUM(D79:D88)</f>
        <v>11364826</v>
      </c>
      <c r="E89" s="519">
        <f t="shared" si="33"/>
        <v>2022.0701081138191</v>
      </c>
      <c r="F89" s="520">
        <f t="shared" si="33"/>
        <v>11364826</v>
      </c>
      <c r="G89" s="521">
        <f t="shared" si="33"/>
        <v>30286</v>
      </c>
      <c r="H89" s="521">
        <f t="shared" si="33"/>
        <v>77264</v>
      </c>
      <c r="I89" s="503">
        <f t="shared" si="33"/>
        <v>60795</v>
      </c>
      <c r="J89" s="504">
        <f t="shared" si="33"/>
        <v>46747</v>
      </c>
      <c r="K89" s="505">
        <f t="shared" si="33"/>
        <v>8</v>
      </c>
    </row>
    <row r="90" spans="1:11" ht="19.5" thickBot="1" x14ac:dyDescent="0.35">
      <c r="A90" s="489"/>
      <c r="B90" s="490"/>
      <c r="C90" s="490"/>
      <c r="D90" s="490"/>
      <c r="E90" s="442"/>
      <c r="F90" s="479"/>
      <c r="G90" s="479"/>
      <c r="H90" s="479"/>
      <c r="I90" s="442"/>
      <c r="J90" s="442"/>
      <c r="K90" s="442"/>
    </row>
    <row r="91" spans="1:11" ht="16.5" thickBot="1" x14ac:dyDescent="0.3">
      <c r="A91" s="623" t="s">
        <v>81</v>
      </c>
      <c r="B91" s="624"/>
      <c r="C91" s="624"/>
      <c r="D91" s="624"/>
      <c r="E91" s="624"/>
      <c r="F91" s="624"/>
      <c r="G91" s="624"/>
      <c r="H91" s="624"/>
      <c r="I91" s="626"/>
      <c r="J91" s="626"/>
      <c r="K91" s="627"/>
    </row>
    <row r="92" spans="1:11" ht="18.75" x14ac:dyDescent="0.3">
      <c r="A92" s="409" t="s">
        <v>82</v>
      </c>
      <c r="B92" s="480">
        <v>5760</v>
      </c>
      <c r="C92" s="481">
        <v>10887</v>
      </c>
      <c r="D92" s="493">
        <v>1138426</v>
      </c>
      <c r="E92" s="448">
        <f t="shared" ref="E92:E100" si="34">D92/B92</f>
        <v>197.64340277777777</v>
      </c>
      <c r="F92" s="481">
        <f>D92</f>
        <v>1138426</v>
      </c>
      <c r="G92" s="494">
        <v>2622</v>
      </c>
      <c r="H92" s="494">
        <f t="shared" ref="H92:H100" si="35">C92-G92</f>
        <v>8265</v>
      </c>
      <c r="I92" s="495">
        <f t="shared" ref="I92:I100" si="36">C92-J92-K92</f>
        <v>5865</v>
      </c>
      <c r="J92" s="449">
        <v>5021</v>
      </c>
      <c r="K92" s="450">
        <v>1</v>
      </c>
    </row>
    <row r="93" spans="1:11" ht="18.75" x14ac:dyDescent="0.3">
      <c r="A93" s="419" t="s">
        <v>83</v>
      </c>
      <c r="B93" s="458">
        <v>8137</v>
      </c>
      <c r="C93" s="483">
        <v>16058</v>
      </c>
      <c r="D93" s="497">
        <v>1695393</v>
      </c>
      <c r="E93" s="425">
        <f t="shared" si="34"/>
        <v>208.35602802015484</v>
      </c>
      <c r="F93" s="498">
        <f t="shared" ref="F93:F100" si="37">D93</f>
        <v>1695393</v>
      </c>
      <c r="G93" s="494">
        <v>4158</v>
      </c>
      <c r="H93" s="494">
        <f t="shared" si="35"/>
        <v>11900</v>
      </c>
      <c r="I93" s="452">
        <f t="shared" si="36"/>
        <v>9039</v>
      </c>
      <c r="J93" s="453">
        <v>7019</v>
      </c>
      <c r="K93" s="462">
        <v>0</v>
      </c>
    </row>
    <row r="94" spans="1:11" ht="18.75" x14ac:dyDescent="0.3">
      <c r="A94" s="419" t="s">
        <v>84</v>
      </c>
      <c r="B94" s="458">
        <v>4168</v>
      </c>
      <c r="C94" s="483">
        <v>8283</v>
      </c>
      <c r="D94" s="497">
        <v>881217</v>
      </c>
      <c r="E94" s="425">
        <f t="shared" si="34"/>
        <v>211.42442418426103</v>
      </c>
      <c r="F94" s="498">
        <f t="shared" si="37"/>
        <v>881217</v>
      </c>
      <c r="G94" s="494">
        <v>2088</v>
      </c>
      <c r="H94" s="494">
        <f t="shared" si="35"/>
        <v>6195</v>
      </c>
      <c r="I94" s="452">
        <f t="shared" si="36"/>
        <v>4570</v>
      </c>
      <c r="J94" s="453">
        <v>3710</v>
      </c>
      <c r="K94" s="462">
        <v>3</v>
      </c>
    </row>
    <row r="95" spans="1:11" ht="18.75" x14ac:dyDescent="0.3">
      <c r="A95" s="419" t="s">
        <v>85</v>
      </c>
      <c r="B95" s="458">
        <v>2730</v>
      </c>
      <c r="C95" s="483">
        <v>4912</v>
      </c>
      <c r="D95" s="497">
        <v>519209</v>
      </c>
      <c r="E95" s="425">
        <f t="shared" si="34"/>
        <v>190.18644688644687</v>
      </c>
      <c r="F95" s="498">
        <f t="shared" si="37"/>
        <v>519209</v>
      </c>
      <c r="G95" s="494">
        <v>1099</v>
      </c>
      <c r="H95" s="494">
        <f t="shared" si="35"/>
        <v>3813</v>
      </c>
      <c r="I95" s="452">
        <f t="shared" si="36"/>
        <v>2816</v>
      </c>
      <c r="J95" s="453">
        <v>2096</v>
      </c>
      <c r="K95" s="462">
        <v>0</v>
      </c>
    </row>
    <row r="96" spans="1:11" ht="18.75" x14ac:dyDescent="0.3">
      <c r="A96" s="419" t="s">
        <v>86</v>
      </c>
      <c r="B96" s="458">
        <v>5373</v>
      </c>
      <c r="C96" s="483">
        <v>10756</v>
      </c>
      <c r="D96" s="497">
        <v>1141586</v>
      </c>
      <c r="E96" s="425">
        <f t="shared" si="34"/>
        <v>212.46715056765308</v>
      </c>
      <c r="F96" s="498">
        <f t="shared" si="37"/>
        <v>1141586</v>
      </c>
      <c r="G96" s="494">
        <v>2783</v>
      </c>
      <c r="H96" s="494">
        <f t="shared" si="35"/>
        <v>7973</v>
      </c>
      <c r="I96" s="452">
        <f t="shared" si="36"/>
        <v>5878</v>
      </c>
      <c r="J96" s="453">
        <v>4878</v>
      </c>
      <c r="K96" s="462">
        <v>0</v>
      </c>
    </row>
    <row r="97" spans="1:11" ht="18.75" x14ac:dyDescent="0.3">
      <c r="A97" s="419" t="s">
        <v>87</v>
      </c>
      <c r="B97" s="458">
        <v>1200</v>
      </c>
      <c r="C97" s="483">
        <v>2671</v>
      </c>
      <c r="D97" s="497">
        <v>283695</v>
      </c>
      <c r="E97" s="425">
        <f t="shared" si="34"/>
        <v>236.41249999999999</v>
      </c>
      <c r="F97" s="498">
        <f t="shared" si="37"/>
        <v>283695</v>
      </c>
      <c r="G97" s="494">
        <v>744</v>
      </c>
      <c r="H97" s="494">
        <f t="shared" si="35"/>
        <v>1927</v>
      </c>
      <c r="I97" s="452">
        <f t="shared" si="36"/>
        <v>1375</v>
      </c>
      <c r="J97" s="453">
        <v>1296</v>
      </c>
      <c r="K97" s="462">
        <v>0</v>
      </c>
    </row>
    <row r="98" spans="1:11" ht="18.75" x14ac:dyDescent="0.3">
      <c r="A98" s="419" t="s">
        <v>88</v>
      </c>
      <c r="B98" s="458">
        <v>16488</v>
      </c>
      <c r="C98" s="483">
        <v>30770</v>
      </c>
      <c r="D98" s="497">
        <v>3307661</v>
      </c>
      <c r="E98" s="425">
        <f t="shared" si="34"/>
        <v>200.61020135856381</v>
      </c>
      <c r="F98" s="498">
        <f t="shared" si="37"/>
        <v>3307661</v>
      </c>
      <c r="G98" s="494">
        <v>8185</v>
      </c>
      <c r="H98" s="494">
        <f t="shared" si="35"/>
        <v>22585</v>
      </c>
      <c r="I98" s="452">
        <f t="shared" si="36"/>
        <v>17592</v>
      </c>
      <c r="J98" s="453">
        <v>13177</v>
      </c>
      <c r="K98" s="462">
        <v>1</v>
      </c>
    </row>
    <row r="99" spans="1:11" ht="18.75" customHeight="1" x14ac:dyDescent="0.3">
      <c r="A99" s="522" t="s">
        <v>89</v>
      </c>
      <c r="B99" s="458">
        <v>4657</v>
      </c>
      <c r="C99" s="483">
        <v>9330</v>
      </c>
      <c r="D99" s="523">
        <v>969556</v>
      </c>
      <c r="E99" s="524">
        <f t="shared" si="34"/>
        <v>208.19325746188534</v>
      </c>
      <c r="F99" s="525">
        <f t="shared" si="37"/>
        <v>969556</v>
      </c>
      <c r="G99" s="494">
        <v>2524</v>
      </c>
      <c r="H99" s="494">
        <f t="shared" si="35"/>
        <v>6806</v>
      </c>
      <c r="I99" s="452">
        <f t="shared" si="36"/>
        <v>5135</v>
      </c>
      <c r="J99" s="453">
        <v>4195</v>
      </c>
      <c r="K99" s="462">
        <v>0</v>
      </c>
    </row>
    <row r="100" spans="1:11" ht="19.5" thickBot="1" x14ac:dyDescent="0.35">
      <c r="A100" s="419" t="s">
        <v>90</v>
      </c>
      <c r="B100" s="486">
        <v>6882</v>
      </c>
      <c r="C100" s="487">
        <v>13623</v>
      </c>
      <c r="D100" s="500">
        <v>1432306</v>
      </c>
      <c r="E100" s="432">
        <f t="shared" si="34"/>
        <v>208.12351060738158</v>
      </c>
      <c r="F100" s="487">
        <f t="shared" si="37"/>
        <v>1432306</v>
      </c>
      <c r="G100" s="506">
        <v>3647</v>
      </c>
      <c r="H100" s="494">
        <f t="shared" si="35"/>
        <v>9976</v>
      </c>
      <c r="I100" s="501">
        <f t="shared" si="36"/>
        <v>7454</v>
      </c>
      <c r="J100" s="472">
        <v>6169</v>
      </c>
      <c r="K100" s="473">
        <v>0</v>
      </c>
    </row>
    <row r="101" spans="1:11" ht="19.5" thickBot="1" x14ac:dyDescent="0.35">
      <c r="A101" s="435" t="s">
        <v>48</v>
      </c>
      <c r="B101" s="474">
        <f>SUM(B92:B100)</f>
        <v>55395</v>
      </c>
      <c r="C101" s="474">
        <f t="shared" ref="C101:H101" si="38">SUM(C92:C100)</f>
        <v>107290</v>
      </c>
      <c r="D101" s="474">
        <f>SUM(D92:D100)</f>
        <v>11369049</v>
      </c>
      <c r="E101" s="502">
        <f t="shared" si="38"/>
        <v>1873.4169218641243</v>
      </c>
      <c r="F101" s="475">
        <f>SUM(F92:F100)</f>
        <v>11369049</v>
      </c>
      <c r="G101" s="475">
        <f t="shared" si="38"/>
        <v>27850</v>
      </c>
      <c r="H101" s="475">
        <f t="shared" si="38"/>
        <v>79440</v>
      </c>
      <c r="I101" s="503">
        <f>SUM(I92:I100)</f>
        <v>59724</v>
      </c>
      <c r="J101" s="504">
        <f>SUM(J92:J100)</f>
        <v>47561</v>
      </c>
      <c r="K101" s="505">
        <f>SUM(K92:K100)</f>
        <v>5</v>
      </c>
    </row>
    <row r="102" spans="1:11" ht="19.5" thickBot="1" x14ac:dyDescent="0.35">
      <c r="A102" s="489"/>
      <c r="B102" s="490"/>
      <c r="C102" s="490"/>
      <c r="D102" s="490"/>
      <c r="E102" s="491"/>
      <c r="F102" s="490"/>
      <c r="G102" s="479"/>
      <c r="H102" s="479"/>
      <c r="I102" s="442"/>
      <c r="J102" s="442"/>
      <c r="K102" s="442"/>
    </row>
    <row r="103" spans="1:11" ht="16.5" thickBot="1" x14ac:dyDescent="0.3">
      <c r="A103" s="619" t="s">
        <v>91</v>
      </c>
      <c r="B103" s="620"/>
      <c r="C103" s="620"/>
      <c r="D103" s="620"/>
      <c r="E103" s="620"/>
      <c r="F103" s="620"/>
      <c r="G103" s="620"/>
      <c r="H103" s="620"/>
      <c r="I103" s="621"/>
      <c r="J103" s="621"/>
      <c r="K103" s="622"/>
    </row>
    <row r="104" spans="1:11" ht="18.75" x14ac:dyDescent="0.3">
      <c r="A104" s="526" t="s">
        <v>92</v>
      </c>
      <c r="B104" s="527">
        <v>3979</v>
      </c>
      <c r="C104" s="528">
        <v>8783</v>
      </c>
      <c r="D104" s="612">
        <v>934427</v>
      </c>
      <c r="E104" s="512">
        <f>'Promedio Anual'!F109/B104</f>
        <v>0</v>
      </c>
      <c r="F104" s="481">
        <f>'Promedio Anual'!F109</f>
        <v>0</v>
      </c>
      <c r="G104" s="494">
        <v>2417</v>
      </c>
      <c r="H104" s="494">
        <f t="shared" ref="H104:H117" si="39">C104-G104</f>
        <v>6366</v>
      </c>
      <c r="I104" s="495">
        <f t="shared" ref="I104:I117" si="40">C104-J104-K104</f>
        <v>4738</v>
      </c>
      <c r="J104" s="449">
        <v>4044</v>
      </c>
      <c r="K104" s="450">
        <v>1</v>
      </c>
    </row>
    <row r="105" spans="1:11" ht="18.75" x14ac:dyDescent="0.3">
      <c r="A105" s="529" t="s">
        <v>93</v>
      </c>
      <c r="B105" s="458">
        <v>5639</v>
      </c>
      <c r="C105" s="460">
        <v>10709</v>
      </c>
      <c r="D105" s="458">
        <v>1126241</v>
      </c>
      <c r="E105" s="514">
        <f t="shared" ref="E105:E117" si="41">D105/B105</f>
        <v>199.72353254123072</v>
      </c>
      <c r="F105" s="498">
        <f t="shared" ref="F105:F117" si="42">D105</f>
        <v>1126241</v>
      </c>
      <c r="G105" s="494">
        <v>2849</v>
      </c>
      <c r="H105" s="494">
        <f t="shared" si="39"/>
        <v>7860</v>
      </c>
      <c r="I105" s="452">
        <f t="shared" si="40"/>
        <v>5849</v>
      </c>
      <c r="J105" s="453">
        <v>4860</v>
      </c>
      <c r="K105" s="462">
        <v>0</v>
      </c>
    </row>
    <row r="106" spans="1:11" ht="18.75" x14ac:dyDescent="0.3">
      <c r="A106" s="529" t="s">
        <v>94</v>
      </c>
      <c r="B106" s="455">
        <v>896</v>
      </c>
      <c r="C106" s="498">
        <v>1832</v>
      </c>
      <c r="D106" s="455">
        <v>202375</v>
      </c>
      <c r="E106" s="514">
        <f t="shared" si="41"/>
        <v>225.86495535714286</v>
      </c>
      <c r="F106" s="498">
        <f t="shared" si="42"/>
        <v>202375</v>
      </c>
      <c r="G106" s="494">
        <v>419</v>
      </c>
      <c r="H106" s="494">
        <f t="shared" si="39"/>
        <v>1413</v>
      </c>
      <c r="I106" s="452">
        <f t="shared" si="40"/>
        <v>921</v>
      </c>
      <c r="J106" s="453">
        <v>911</v>
      </c>
      <c r="K106" s="462">
        <v>0</v>
      </c>
    </row>
    <row r="107" spans="1:11" ht="18.75" x14ac:dyDescent="0.3">
      <c r="A107" s="529" t="s">
        <v>95</v>
      </c>
      <c r="B107" s="458">
        <v>7659</v>
      </c>
      <c r="C107" s="483">
        <v>15345</v>
      </c>
      <c r="D107" s="458">
        <v>1617288</v>
      </c>
      <c r="E107" s="514">
        <f t="shared" si="41"/>
        <v>211.1617704661183</v>
      </c>
      <c r="F107" s="498">
        <f t="shared" si="42"/>
        <v>1617288</v>
      </c>
      <c r="G107" s="494">
        <v>4211</v>
      </c>
      <c r="H107" s="494">
        <f t="shared" si="39"/>
        <v>11134</v>
      </c>
      <c r="I107" s="452">
        <f t="shared" si="40"/>
        <v>8463</v>
      </c>
      <c r="J107" s="453">
        <v>6880</v>
      </c>
      <c r="K107" s="462">
        <v>2</v>
      </c>
    </row>
    <row r="108" spans="1:11" ht="18.75" x14ac:dyDescent="0.3">
      <c r="A108" s="419" t="s">
        <v>96</v>
      </c>
      <c r="B108" s="458">
        <v>4845</v>
      </c>
      <c r="C108" s="483">
        <v>9818</v>
      </c>
      <c r="D108" s="458">
        <v>1045153</v>
      </c>
      <c r="E108" s="514">
        <f t="shared" si="41"/>
        <v>215.71785345717234</v>
      </c>
      <c r="F108" s="498">
        <f t="shared" si="42"/>
        <v>1045153</v>
      </c>
      <c r="G108" s="494">
        <v>2728</v>
      </c>
      <c r="H108" s="494">
        <f t="shared" si="39"/>
        <v>7090</v>
      </c>
      <c r="I108" s="452">
        <f t="shared" si="40"/>
        <v>5385</v>
      </c>
      <c r="J108" s="453">
        <v>4433</v>
      </c>
      <c r="K108" s="462">
        <v>0</v>
      </c>
    </row>
    <row r="109" spans="1:11" ht="18.75" x14ac:dyDescent="0.3">
      <c r="A109" s="419" t="s">
        <v>97</v>
      </c>
      <c r="B109" s="458">
        <v>3758</v>
      </c>
      <c r="C109" s="483">
        <v>7913</v>
      </c>
      <c r="D109" s="458">
        <v>843513</v>
      </c>
      <c r="E109" s="514">
        <f t="shared" si="41"/>
        <v>224.45795635976583</v>
      </c>
      <c r="F109" s="498">
        <f t="shared" si="42"/>
        <v>843513</v>
      </c>
      <c r="G109" s="494">
        <v>2176</v>
      </c>
      <c r="H109" s="494">
        <f t="shared" si="39"/>
        <v>5737</v>
      </c>
      <c r="I109" s="452">
        <f t="shared" si="40"/>
        <v>4132</v>
      </c>
      <c r="J109" s="453">
        <v>3779</v>
      </c>
      <c r="K109" s="462">
        <v>2</v>
      </c>
    </row>
    <row r="110" spans="1:11" ht="18.75" x14ac:dyDescent="0.3">
      <c r="A110" s="419" t="s">
        <v>98</v>
      </c>
      <c r="B110" s="458">
        <v>9032</v>
      </c>
      <c r="C110" s="483">
        <v>18728</v>
      </c>
      <c r="D110" s="458">
        <v>1959518</v>
      </c>
      <c r="E110" s="514">
        <f t="shared" si="41"/>
        <v>216.95283436669618</v>
      </c>
      <c r="F110" s="498">
        <f t="shared" si="42"/>
        <v>1959518</v>
      </c>
      <c r="G110" s="494">
        <v>5142</v>
      </c>
      <c r="H110" s="494">
        <f t="shared" si="39"/>
        <v>13586</v>
      </c>
      <c r="I110" s="452">
        <f t="shared" si="40"/>
        <v>10409</v>
      </c>
      <c r="J110" s="453">
        <v>8317</v>
      </c>
      <c r="K110" s="462">
        <v>2</v>
      </c>
    </row>
    <row r="111" spans="1:11" ht="18.75" x14ac:dyDescent="0.3">
      <c r="A111" s="419" t="s">
        <v>99</v>
      </c>
      <c r="B111" s="458">
        <v>5929</v>
      </c>
      <c r="C111" s="483">
        <v>12379</v>
      </c>
      <c r="D111" s="458">
        <v>1299433</v>
      </c>
      <c r="E111" s="514">
        <f t="shared" si="41"/>
        <v>219.165626581211</v>
      </c>
      <c r="F111" s="498">
        <f t="shared" si="42"/>
        <v>1299433</v>
      </c>
      <c r="G111" s="494">
        <v>3270</v>
      </c>
      <c r="H111" s="494">
        <f t="shared" si="39"/>
        <v>9109</v>
      </c>
      <c r="I111" s="452">
        <f t="shared" si="40"/>
        <v>6404</v>
      </c>
      <c r="J111" s="453">
        <v>5974</v>
      </c>
      <c r="K111" s="462">
        <v>1</v>
      </c>
    </row>
    <row r="112" spans="1:11" ht="18.75" x14ac:dyDescent="0.3">
      <c r="A112" s="419" t="s">
        <v>100</v>
      </c>
      <c r="B112" s="458">
        <v>5420</v>
      </c>
      <c r="C112" s="483">
        <v>11413</v>
      </c>
      <c r="D112" s="458">
        <v>1199892</v>
      </c>
      <c r="E112" s="514">
        <f t="shared" si="41"/>
        <v>221.38228782287823</v>
      </c>
      <c r="F112" s="498">
        <f t="shared" si="42"/>
        <v>1199892</v>
      </c>
      <c r="G112" s="494">
        <v>3451</v>
      </c>
      <c r="H112" s="494">
        <f t="shared" si="39"/>
        <v>7962</v>
      </c>
      <c r="I112" s="452">
        <f t="shared" si="40"/>
        <v>6270</v>
      </c>
      <c r="J112" s="453">
        <v>5142</v>
      </c>
      <c r="K112" s="462">
        <v>1</v>
      </c>
    </row>
    <row r="113" spans="1:11" ht="18.75" x14ac:dyDescent="0.3">
      <c r="A113" s="419" t="s">
        <v>101</v>
      </c>
      <c r="B113" s="458">
        <v>7835</v>
      </c>
      <c r="C113" s="483">
        <v>14851</v>
      </c>
      <c r="D113" s="458">
        <v>1585281</v>
      </c>
      <c r="E113" s="514">
        <f t="shared" si="41"/>
        <v>202.33324824505425</v>
      </c>
      <c r="F113" s="498">
        <f t="shared" si="42"/>
        <v>1585281</v>
      </c>
      <c r="G113" s="494">
        <v>4293</v>
      </c>
      <c r="H113" s="494">
        <f t="shared" si="39"/>
        <v>10558</v>
      </c>
      <c r="I113" s="452">
        <f t="shared" si="40"/>
        <v>8559</v>
      </c>
      <c r="J113" s="453">
        <v>6292</v>
      </c>
      <c r="K113" s="462">
        <v>0</v>
      </c>
    </row>
    <row r="114" spans="1:11" ht="18.75" x14ac:dyDescent="0.3">
      <c r="A114" s="419" t="s">
        <v>102</v>
      </c>
      <c r="B114" s="458">
        <v>8991</v>
      </c>
      <c r="C114" s="483">
        <v>18911</v>
      </c>
      <c r="D114" s="458">
        <v>1988922</v>
      </c>
      <c r="E114" s="514">
        <f t="shared" si="41"/>
        <v>221.21254587921254</v>
      </c>
      <c r="F114" s="498">
        <f t="shared" si="42"/>
        <v>1988922</v>
      </c>
      <c r="G114" s="494">
        <v>5792</v>
      </c>
      <c r="H114" s="494">
        <f t="shared" si="39"/>
        <v>13119</v>
      </c>
      <c r="I114" s="452">
        <f t="shared" si="40"/>
        <v>10705</v>
      </c>
      <c r="J114" s="453">
        <v>8204</v>
      </c>
      <c r="K114" s="462">
        <v>2</v>
      </c>
    </row>
    <row r="115" spans="1:11" ht="18.75" x14ac:dyDescent="0.3">
      <c r="A115" s="419" t="s">
        <v>103</v>
      </c>
      <c r="B115" s="458">
        <v>16856</v>
      </c>
      <c r="C115" s="483">
        <v>33860</v>
      </c>
      <c r="D115" s="458">
        <v>3622367</v>
      </c>
      <c r="E115" s="514">
        <f t="shared" si="41"/>
        <v>214.90074750830564</v>
      </c>
      <c r="F115" s="498">
        <f t="shared" si="42"/>
        <v>3622367</v>
      </c>
      <c r="G115" s="494">
        <v>10103</v>
      </c>
      <c r="H115" s="494">
        <f t="shared" si="39"/>
        <v>23757</v>
      </c>
      <c r="I115" s="452">
        <f t="shared" si="40"/>
        <v>19280</v>
      </c>
      <c r="J115" s="453">
        <v>14577</v>
      </c>
      <c r="K115" s="462">
        <v>3</v>
      </c>
    </row>
    <row r="116" spans="1:11" ht="18.75" x14ac:dyDescent="0.3">
      <c r="A116" s="419" t="s">
        <v>104</v>
      </c>
      <c r="B116" s="458">
        <v>5777</v>
      </c>
      <c r="C116" s="483">
        <v>12137</v>
      </c>
      <c r="D116" s="458">
        <v>1288456</v>
      </c>
      <c r="E116" s="514">
        <f t="shared" si="41"/>
        <v>223.03202354163059</v>
      </c>
      <c r="F116" s="498">
        <f t="shared" si="42"/>
        <v>1288456</v>
      </c>
      <c r="G116" s="494">
        <v>3325</v>
      </c>
      <c r="H116" s="494">
        <f t="shared" si="39"/>
        <v>8812</v>
      </c>
      <c r="I116" s="452">
        <f t="shared" si="40"/>
        <v>6620</v>
      </c>
      <c r="J116" s="453">
        <v>5517</v>
      </c>
      <c r="K116" s="462">
        <v>0</v>
      </c>
    </row>
    <row r="117" spans="1:11" ht="19.5" thickBot="1" x14ac:dyDescent="0.35">
      <c r="A117" s="419" t="s">
        <v>105</v>
      </c>
      <c r="B117" s="486">
        <v>8742</v>
      </c>
      <c r="C117" s="487">
        <v>17099</v>
      </c>
      <c r="D117" s="486">
        <v>1818520</v>
      </c>
      <c r="E117" s="515">
        <f t="shared" si="41"/>
        <v>208.02104781514527</v>
      </c>
      <c r="F117" s="516">
        <f t="shared" si="42"/>
        <v>1818520</v>
      </c>
      <c r="G117" s="506">
        <v>4314</v>
      </c>
      <c r="H117" s="494">
        <f t="shared" si="39"/>
        <v>12785</v>
      </c>
      <c r="I117" s="501">
        <f t="shared" si="40"/>
        <v>9466</v>
      </c>
      <c r="J117" s="472">
        <v>7633</v>
      </c>
      <c r="K117" s="473">
        <v>0</v>
      </c>
    </row>
    <row r="118" spans="1:11" ht="19.5" thickBot="1" x14ac:dyDescent="0.35">
      <c r="A118" s="435" t="s">
        <v>48</v>
      </c>
      <c r="B118" s="474">
        <f t="shared" ref="B118:K118" si="43">SUM(B104:B117)</f>
        <v>95358</v>
      </c>
      <c r="C118" s="474">
        <f t="shared" si="43"/>
        <v>193778</v>
      </c>
      <c r="D118" s="474">
        <f t="shared" si="43"/>
        <v>20531386</v>
      </c>
      <c r="E118" s="502">
        <f t="shared" si="43"/>
        <v>2803.926429941564</v>
      </c>
      <c r="F118" s="475">
        <f t="shared" si="43"/>
        <v>19596959</v>
      </c>
      <c r="G118" s="475">
        <f t="shared" si="43"/>
        <v>54490</v>
      </c>
      <c r="H118" s="475">
        <f t="shared" si="43"/>
        <v>139288</v>
      </c>
      <c r="I118" s="503">
        <f t="shared" si="43"/>
        <v>107201</v>
      </c>
      <c r="J118" s="504">
        <f t="shared" si="43"/>
        <v>86563</v>
      </c>
      <c r="K118" s="505">
        <f t="shared" si="43"/>
        <v>14</v>
      </c>
    </row>
    <row r="119" spans="1:11" ht="19.5" thickBot="1" x14ac:dyDescent="0.35">
      <c r="A119" s="489"/>
      <c r="B119" s="490"/>
      <c r="C119" s="490"/>
      <c r="D119" s="490"/>
      <c r="E119" s="491"/>
      <c r="F119" s="490"/>
      <c r="G119" s="479"/>
      <c r="H119" s="479"/>
      <c r="I119" s="442"/>
      <c r="J119" s="442"/>
      <c r="K119" s="442"/>
    </row>
    <row r="120" spans="1:11" ht="16.5" thickBot="1" x14ac:dyDescent="0.3">
      <c r="A120" s="623" t="s">
        <v>106</v>
      </c>
      <c r="B120" s="624"/>
      <c r="C120" s="624"/>
      <c r="D120" s="624"/>
      <c r="E120" s="624"/>
      <c r="F120" s="624"/>
      <c r="G120" s="624"/>
      <c r="H120" s="624"/>
      <c r="I120" s="624"/>
      <c r="J120" s="624"/>
      <c r="K120" s="625"/>
    </row>
    <row r="121" spans="1:11" ht="18.75" x14ac:dyDescent="0.3">
      <c r="A121" s="409" t="s">
        <v>107</v>
      </c>
      <c r="B121" s="480">
        <v>1748</v>
      </c>
      <c r="C121" s="530">
        <v>3655</v>
      </c>
      <c r="D121" s="480">
        <v>392147</v>
      </c>
      <c r="E121" s="512">
        <f t="shared" ref="E121:E128" si="44">D121/B121</f>
        <v>224.34038901601829</v>
      </c>
      <c r="F121" s="492">
        <f>D121</f>
        <v>392147</v>
      </c>
      <c r="G121" s="480">
        <v>1344</v>
      </c>
      <c r="H121" s="530">
        <f t="shared" ref="H121:H128" si="45">C121-G121</f>
        <v>2311</v>
      </c>
      <c r="I121" s="448">
        <f t="shared" ref="I121:I128" si="46">C121-J121-K121</f>
        <v>2100</v>
      </c>
      <c r="J121" s="449">
        <v>1555</v>
      </c>
      <c r="K121" s="482">
        <v>0</v>
      </c>
    </row>
    <row r="122" spans="1:11" ht="18.75" x14ac:dyDescent="0.3">
      <c r="A122" s="419" t="s">
        <v>108</v>
      </c>
      <c r="B122" s="455">
        <v>9335</v>
      </c>
      <c r="C122" s="494">
        <v>17662</v>
      </c>
      <c r="D122" s="455">
        <v>1879649</v>
      </c>
      <c r="E122" s="514">
        <f t="shared" si="44"/>
        <v>201.35500803427959</v>
      </c>
      <c r="F122" s="494">
        <f>D122</f>
        <v>1879649</v>
      </c>
      <c r="G122" s="458">
        <v>303</v>
      </c>
      <c r="H122" s="531">
        <f t="shared" si="45"/>
        <v>17359</v>
      </c>
      <c r="I122" s="425">
        <f t="shared" si="46"/>
        <v>10346</v>
      </c>
      <c r="J122" s="453">
        <v>7316</v>
      </c>
      <c r="K122" s="484">
        <v>0</v>
      </c>
    </row>
    <row r="123" spans="1:11" ht="18.75" x14ac:dyDescent="0.3">
      <c r="A123" s="419" t="s">
        <v>109</v>
      </c>
      <c r="B123" s="458">
        <v>1505</v>
      </c>
      <c r="C123" s="496">
        <v>2827</v>
      </c>
      <c r="D123" s="458">
        <v>301575</v>
      </c>
      <c r="E123" s="514">
        <f t="shared" si="44"/>
        <v>200.38205980066445</v>
      </c>
      <c r="F123" s="494">
        <f t="shared" ref="F123:F128" si="47">D123</f>
        <v>301575</v>
      </c>
      <c r="G123" s="458">
        <v>809</v>
      </c>
      <c r="H123" s="531">
        <f t="shared" si="45"/>
        <v>2018</v>
      </c>
      <c r="I123" s="425">
        <f t="shared" si="46"/>
        <v>1658</v>
      </c>
      <c r="J123" s="453">
        <v>1169</v>
      </c>
      <c r="K123" s="484">
        <v>0</v>
      </c>
    </row>
    <row r="124" spans="1:11" ht="18.75" x14ac:dyDescent="0.3">
      <c r="A124" s="419" t="s">
        <v>110</v>
      </c>
      <c r="B124" s="458">
        <v>8650</v>
      </c>
      <c r="C124" s="496">
        <v>14366</v>
      </c>
      <c r="D124" s="458">
        <v>1542998</v>
      </c>
      <c r="E124" s="514">
        <f t="shared" si="44"/>
        <v>178.38127167630057</v>
      </c>
      <c r="F124" s="494">
        <f t="shared" si="47"/>
        <v>1542998</v>
      </c>
      <c r="G124" s="458">
        <v>3817</v>
      </c>
      <c r="H124" s="531">
        <f t="shared" si="45"/>
        <v>10549</v>
      </c>
      <c r="I124" s="425">
        <f t="shared" si="46"/>
        <v>8425</v>
      </c>
      <c r="J124" s="453">
        <v>5941</v>
      </c>
      <c r="K124" s="484">
        <v>0</v>
      </c>
    </row>
    <row r="125" spans="1:11" ht="18.75" x14ac:dyDescent="0.3">
      <c r="A125" s="419" t="s">
        <v>111</v>
      </c>
      <c r="B125" s="458">
        <v>11113</v>
      </c>
      <c r="C125" s="496">
        <v>22313</v>
      </c>
      <c r="D125" s="458">
        <v>2370018</v>
      </c>
      <c r="E125" s="514">
        <f t="shared" si="44"/>
        <v>213.26536488796904</v>
      </c>
      <c r="F125" s="494">
        <f t="shared" si="47"/>
        <v>2370018</v>
      </c>
      <c r="G125" s="458">
        <v>7692</v>
      </c>
      <c r="H125" s="531">
        <f t="shared" si="45"/>
        <v>14621</v>
      </c>
      <c r="I125" s="425">
        <f t="shared" si="46"/>
        <v>13532</v>
      </c>
      <c r="J125" s="453">
        <v>8781</v>
      </c>
      <c r="K125" s="484">
        <v>0</v>
      </c>
    </row>
    <row r="126" spans="1:11" ht="18.75" x14ac:dyDescent="0.3">
      <c r="A126" s="419" t="s">
        <v>112</v>
      </c>
      <c r="B126" s="458">
        <v>9682</v>
      </c>
      <c r="C126" s="496">
        <v>18800</v>
      </c>
      <c r="D126" s="458">
        <v>1980757</v>
      </c>
      <c r="E126" s="514">
        <f t="shared" si="44"/>
        <v>204.58138814294568</v>
      </c>
      <c r="F126" s="494">
        <f t="shared" si="47"/>
        <v>1980757</v>
      </c>
      <c r="G126" s="458">
        <v>6488</v>
      </c>
      <c r="H126" s="531">
        <f t="shared" si="45"/>
        <v>12312</v>
      </c>
      <c r="I126" s="425">
        <f t="shared" si="46"/>
        <v>11562</v>
      </c>
      <c r="J126" s="453">
        <v>7235</v>
      </c>
      <c r="K126" s="484">
        <v>3</v>
      </c>
    </row>
    <row r="127" spans="1:11" ht="18.75" x14ac:dyDescent="0.3">
      <c r="A127" s="419" t="s">
        <v>113</v>
      </c>
      <c r="B127" s="458">
        <v>7774</v>
      </c>
      <c r="C127" s="496">
        <v>15699</v>
      </c>
      <c r="D127" s="458">
        <v>1680526</v>
      </c>
      <c r="E127" s="514">
        <f t="shared" si="44"/>
        <v>216.17262670439928</v>
      </c>
      <c r="F127" s="494">
        <f t="shared" si="47"/>
        <v>1680526</v>
      </c>
      <c r="G127" s="458">
        <v>5522</v>
      </c>
      <c r="H127" s="531">
        <f t="shared" si="45"/>
        <v>10177</v>
      </c>
      <c r="I127" s="425">
        <f t="shared" si="46"/>
        <v>9445</v>
      </c>
      <c r="J127" s="453">
        <v>6252</v>
      </c>
      <c r="K127" s="484">
        <v>2</v>
      </c>
    </row>
    <row r="128" spans="1:11" ht="19.5" thickBot="1" x14ac:dyDescent="0.35">
      <c r="A128" s="522" t="s">
        <v>114</v>
      </c>
      <c r="B128" s="486">
        <v>14299</v>
      </c>
      <c r="C128" s="499">
        <v>26651</v>
      </c>
      <c r="D128" s="486">
        <v>2833725</v>
      </c>
      <c r="E128" s="515">
        <f t="shared" si="44"/>
        <v>198.17644590530807</v>
      </c>
      <c r="F128" s="494">
        <f t="shared" si="47"/>
        <v>2833725</v>
      </c>
      <c r="G128" s="486">
        <v>8801</v>
      </c>
      <c r="H128" s="532">
        <f t="shared" si="45"/>
        <v>17850</v>
      </c>
      <c r="I128" s="432">
        <f t="shared" si="46"/>
        <v>16119</v>
      </c>
      <c r="J128" s="472">
        <v>10532</v>
      </c>
      <c r="K128" s="488">
        <v>0</v>
      </c>
    </row>
    <row r="129" spans="1:11" ht="19.5" thickBot="1" x14ac:dyDescent="0.35">
      <c r="A129" s="435" t="s">
        <v>48</v>
      </c>
      <c r="B129" s="474">
        <f t="shared" ref="B129:K129" si="48">SUM(B121:B128)</f>
        <v>64106</v>
      </c>
      <c r="C129" s="474">
        <f t="shared" si="48"/>
        <v>121973</v>
      </c>
      <c r="D129" s="474">
        <f>SUM(D121:D128)</f>
        <v>12981395</v>
      </c>
      <c r="E129" s="502">
        <f t="shared" si="48"/>
        <v>1636.6545541678852</v>
      </c>
      <c r="F129" s="475">
        <f>SUM(F121:F128)</f>
        <v>12981395</v>
      </c>
      <c r="G129" s="476">
        <f t="shared" si="48"/>
        <v>34776</v>
      </c>
      <c r="H129" s="476">
        <f t="shared" si="48"/>
        <v>87197</v>
      </c>
      <c r="I129" s="503">
        <f>SUM(I121:I128)</f>
        <v>73187</v>
      </c>
      <c r="J129" s="504">
        <f t="shared" si="48"/>
        <v>48781</v>
      </c>
      <c r="K129" s="505">
        <f t="shared" si="48"/>
        <v>5</v>
      </c>
    </row>
    <row r="130" spans="1:11" ht="19.5" thickBot="1" x14ac:dyDescent="0.35">
      <c r="A130" s="489"/>
      <c r="B130" s="490"/>
      <c r="C130" s="490"/>
      <c r="D130" s="490"/>
      <c r="E130" s="491"/>
      <c r="F130" s="490"/>
      <c r="G130" s="479"/>
      <c r="H130" s="479"/>
      <c r="I130" s="442"/>
      <c r="J130" s="442"/>
      <c r="K130" s="442"/>
    </row>
    <row r="131" spans="1:11" ht="19.5" thickBot="1" x14ac:dyDescent="0.35">
      <c r="A131" s="533" t="s">
        <v>115</v>
      </c>
      <c r="B131" s="534">
        <f>SUM(B129+B118+B101+B89+B76+B67+B57+B47+B32+B16)</f>
        <v>668010</v>
      </c>
      <c r="C131" s="534">
        <f t="shared" ref="C131:K131" si="49">SUM(C129+C118+C101+C89+C76+C67+C57+C47+C32+C16)</f>
        <v>1300548</v>
      </c>
      <c r="D131" s="534">
        <f>SUM(D129+D118+D101+D89+D76+D67+D57+D47+D32+D16)</f>
        <v>137616444</v>
      </c>
      <c r="E131" s="534">
        <f t="shared" si="49"/>
        <v>19248.902859922906</v>
      </c>
      <c r="F131" s="475">
        <f t="shared" si="49"/>
        <v>136682017</v>
      </c>
      <c r="G131" s="475">
        <f t="shared" si="49"/>
        <v>362327</v>
      </c>
      <c r="H131" s="475">
        <f t="shared" si="49"/>
        <v>938221</v>
      </c>
      <c r="I131" s="474">
        <f t="shared" si="49"/>
        <v>734840</v>
      </c>
      <c r="J131" s="521">
        <f t="shared" si="49"/>
        <v>565630</v>
      </c>
      <c r="K131" s="535">
        <f t="shared" si="49"/>
        <v>78</v>
      </c>
    </row>
    <row r="133" spans="1:11" x14ac:dyDescent="0.25">
      <c r="B133" s="536"/>
    </row>
    <row r="134" spans="1:11" x14ac:dyDescent="0.25">
      <c r="B134" s="536"/>
    </row>
  </sheetData>
  <mergeCells count="13">
    <mergeCell ref="C1:F1"/>
    <mergeCell ref="C4:F4"/>
    <mergeCell ref="C5:F5"/>
    <mergeCell ref="C2:F2"/>
    <mergeCell ref="C3:F3"/>
    <mergeCell ref="A103:K103"/>
    <mergeCell ref="A120:K120"/>
    <mergeCell ref="A18:K18"/>
    <mergeCell ref="A34:K34"/>
    <mergeCell ref="A49:K49"/>
    <mergeCell ref="A59:K59"/>
    <mergeCell ref="A78:K78"/>
    <mergeCell ref="A91:K9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opLeftCell="A117" workbookViewId="0">
      <selection sqref="A1:XFD1048576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6" style="1" customWidth="1"/>
    <col min="4" max="4" width="16.7109375" style="1" bestFit="1" customWidth="1"/>
    <col min="5" max="5" width="13.7109375" style="1" bestFit="1" customWidth="1"/>
    <col min="6" max="6" width="16.7109375" style="1" bestFit="1" customWidth="1"/>
    <col min="7" max="8" width="11.28515625" style="1" bestFit="1" customWidth="1"/>
    <col min="9" max="9" width="12.85546875" style="1" bestFit="1" customWidth="1"/>
    <col min="10" max="10" width="12.28515625" style="1" bestFit="1" customWidth="1"/>
    <col min="11" max="11" width="6.5703125" style="1" bestFit="1" customWidth="1"/>
    <col min="12" max="249" width="9.140625" style="1"/>
    <col min="250" max="250" width="18.7109375" style="1" bestFit="1" customWidth="1"/>
    <col min="251" max="251" width="9.140625" style="1"/>
    <col min="252" max="252" width="10.28515625" style="1" customWidth="1"/>
    <col min="253" max="253" width="12.7109375" style="1" bestFit="1" customWidth="1"/>
    <col min="254" max="254" width="10.85546875" style="1" customWidth="1"/>
    <col min="255" max="255" width="19.140625" style="1" bestFit="1" customWidth="1"/>
    <col min="256" max="256" width="9.140625" style="1"/>
    <col min="257" max="257" width="9.42578125" style="1" customWidth="1"/>
    <col min="258" max="258" width="11.140625" style="1" customWidth="1"/>
    <col min="259" max="259" width="10.42578125" style="1" bestFit="1" customWidth="1"/>
    <col min="260" max="260" width="19.140625" style="1" bestFit="1" customWidth="1"/>
    <col min="261" max="261" width="9.140625" style="1"/>
    <col min="262" max="262" width="9.5703125" style="1" customWidth="1"/>
    <col min="263" max="263" width="9.140625" style="1"/>
    <col min="264" max="264" width="10.42578125" style="1" bestFit="1" customWidth="1"/>
    <col min="265" max="505" width="9.140625" style="1"/>
    <col min="506" max="506" width="18.7109375" style="1" bestFit="1" customWidth="1"/>
    <col min="507" max="507" width="9.140625" style="1"/>
    <col min="508" max="508" width="10.28515625" style="1" customWidth="1"/>
    <col min="509" max="509" width="12.7109375" style="1" bestFit="1" customWidth="1"/>
    <col min="510" max="510" width="10.85546875" style="1" customWidth="1"/>
    <col min="511" max="511" width="19.140625" style="1" bestFit="1" customWidth="1"/>
    <col min="512" max="512" width="9.140625" style="1"/>
    <col min="513" max="513" width="9.42578125" style="1" customWidth="1"/>
    <col min="514" max="514" width="11.140625" style="1" customWidth="1"/>
    <col min="515" max="515" width="10.42578125" style="1" bestFit="1" customWidth="1"/>
    <col min="516" max="516" width="19.140625" style="1" bestFit="1" customWidth="1"/>
    <col min="517" max="517" width="9.140625" style="1"/>
    <col min="518" max="518" width="9.5703125" style="1" customWidth="1"/>
    <col min="519" max="519" width="9.140625" style="1"/>
    <col min="520" max="520" width="10.42578125" style="1" bestFit="1" customWidth="1"/>
    <col min="521" max="761" width="9.140625" style="1"/>
    <col min="762" max="762" width="18.7109375" style="1" bestFit="1" customWidth="1"/>
    <col min="763" max="763" width="9.140625" style="1"/>
    <col min="764" max="764" width="10.28515625" style="1" customWidth="1"/>
    <col min="765" max="765" width="12.7109375" style="1" bestFit="1" customWidth="1"/>
    <col min="766" max="766" width="10.85546875" style="1" customWidth="1"/>
    <col min="767" max="767" width="19.140625" style="1" bestFit="1" customWidth="1"/>
    <col min="768" max="768" width="9.140625" style="1"/>
    <col min="769" max="769" width="9.42578125" style="1" customWidth="1"/>
    <col min="770" max="770" width="11.140625" style="1" customWidth="1"/>
    <col min="771" max="771" width="10.42578125" style="1" bestFit="1" customWidth="1"/>
    <col min="772" max="772" width="19.140625" style="1" bestFit="1" customWidth="1"/>
    <col min="773" max="773" width="9.140625" style="1"/>
    <col min="774" max="774" width="9.5703125" style="1" customWidth="1"/>
    <col min="775" max="775" width="9.140625" style="1"/>
    <col min="776" max="776" width="10.42578125" style="1" bestFit="1" customWidth="1"/>
    <col min="777" max="1017" width="9.140625" style="1"/>
    <col min="1018" max="1018" width="18.7109375" style="1" bestFit="1" customWidth="1"/>
    <col min="1019" max="1019" width="9.140625" style="1"/>
    <col min="1020" max="1020" width="10.28515625" style="1" customWidth="1"/>
    <col min="1021" max="1021" width="12.7109375" style="1" bestFit="1" customWidth="1"/>
    <col min="1022" max="1022" width="10.85546875" style="1" customWidth="1"/>
    <col min="1023" max="1023" width="19.140625" style="1" bestFit="1" customWidth="1"/>
    <col min="1024" max="1024" width="9.140625" style="1"/>
    <col min="1025" max="1025" width="9.42578125" style="1" customWidth="1"/>
    <col min="1026" max="1026" width="11.140625" style="1" customWidth="1"/>
    <col min="1027" max="1027" width="10.42578125" style="1" bestFit="1" customWidth="1"/>
    <col min="1028" max="1028" width="19.140625" style="1" bestFit="1" customWidth="1"/>
    <col min="1029" max="1029" width="9.140625" style="1"/>
    <col min="1030" max="1030" width="9.5703125" style="1" customWidth="1"/>
    <col min="1031" max="1031" width="9.140625" style="1"/>
    <col min="1032" max="1032" width="10.42578125" style="1" bestFit="1" customWidth="1"/>
    <col min="1033" max="1273" width="9.140625" style="1"/>
    <col min="1274" max="1274" width="18.7109375" style="1" bestFit="1" customWidth="1"/>
    <col min="1275" max="1275" width="9.140625" style="1"/>
    <col min="1276" max="1276" width="10.28515625" style="1" customWidth="1"/>
    <col min="1277" max="1277" width="12.7109375" style="1" bestFit="1" customWidth="1"/>
    <col min="1278" max="1278" width="10.85546875" style="1" customWidth="1"/>
    <col min="1279" max="1279" width="19.140625" style="1" bestFit="1" customWidth="1"/>
    <col min="1280" max="1280" width="9.140625" style="1"/>
    <col min="1281" max="1281" width="9.42578125" style="1" customWidth="1"/>
    <col min="1282" max="1282" width="11.140625" style="1" customWidth="1"/>
    <col min="1283" max="1283" width="10.42578125" style="1" bestFit="1" customWidth="1"/>
    <col min="1284" max="1284" width="19.140625" style="1" bestFit="1" customWidth="1"/>
    <col min="1285" max="1285" width="9.140625" style="1"/>
    <col min="1286" max="1286" width="9.5703125" style="1" customWidth="1"/>
    <col min="1287" max="1287" width="9.140625" style="1"/>
    <col min="1288" max="1288" width="10.42578125" style="1" bestFit="1" customWidth="1"/>
    <col min="1289" max="1529" width="9.140625" style="1"/>
    <col min="1530" max="1530" width="18.7109375" style="1" bestFit="1" customWidth="1"/>
    <col min="1531" max="1531" width="9.140625" style="1"/>
    <col min="1532" max="1532" width="10.28515625" style="1" customWidth="1"/>
    <col min="1533" max="1533" width="12.7109375" style="1" bestFit="1" customWidth="1"/>
    <col min="1534" max="1534" width="10.85546875" style="1" customWidth="1"/>
    <col min="1535" max="1535" width="19.140625" style="1" bestFit="1" customWidth="1"/>
    <col min="1536" max="1536" width="9.140625" style="1"/>
    <col min="1537" max="1537" width="9.42578125" style="1" customWidth="1"/>
    <col min="1538" max="1538" width="11.140625" style="1" customWidth="1"/>
    <col min="1539" max="1539" width="10.42578125" style="1" bestFit="1" customWidth="1"/>
    <col min="1540" max="1540" width="19.140625" style="1" bestFit="1" customWidth="1"/>
    <col min="1541" max="1541" width="9.140625" style="1"/>
    <col min="1542" max="1542" width="9.5703125" style="1" customWidth="1"/>
    <col min="1543" max="1543" width="9.140625" style="1"/>
    <col min="1544" max="1544" width="10.42578125" style="1" bestFit="1" customWidth="1"/>
    <col min="1545" max="1785" width="9.140625" style="1"/>
    <col min="1786" max="1786" width="18.7109375" style="1" bestFit="1" customWidth="1"/>
    <col min="1787" max="1787" width="9.140625" style="1"/>
    <col min="1788" max="1788" width="10.28515625" style="1" customWidth="1"/>
    <col min="1789" max="1789" width="12.7109375" style="1" bestFit="1" customWidth="1"/>
    <col min="1790" max="1790" width="10.85546875" style="1" customWidth="1"/>
    <col min="1791" max="1791" width="19.140625" style="1" bestFit="1" customWidth="1"/>
    <col min="1792" max="1792" width="9.140625" style="1"/>
    <col min="1793" max="1793" width="9.42578125" style="1" customWidth="1"/>
    <col min="1794" max="1794" width="11.140625" style="1" customWidth="1"/>
    <col min="1795" max="1795" width="10.42578125" style="1" bestFit="1" customWidth="1"/>
    <col min="1796" max="1796" width="19.140625" style="1" bestFit="1" customWidth="1"/>
    <col min="1797" max="1797" width="9.140625" style="1"/>
    <col min="1798" max="1798" width="9.5703125" style="1" customWidth="1"/>
    <col min="1799" max="1799" width="9.140625" style="1"/>
    <col min="1800" max="1800" width="10.42578125" style="1" bestFit="1" customWidth="1"/>
    <col min="1801" max="2041" width="9.140625" style="1"/>
    <col min="2042" max="2042" width="18.7109375" style="1" bestFit="1" customWidth="1"/>
    <col min="2043" max="2043" width="9.140625" style="1"/>
    <col min="2044" max="2044" width="10.28515625" style="1" customWidth="1"/>
    <col min="2045" max="2045" width="12.7109375" style="1" bestFit="1" customWidth="1"/>
    <col min="2046" max="2046" width="10.85546875" style="1" customWidth="1"/>
    <col min="2047" max="2047" width="19.140625" style="1" bestFit="1" customWidth="1"/>
    <col min="2048" max="2048" width="9.140625" style="1"/>
    <col min="2049" max="2049" width="9.42578125" style="1" customWidth="1"/>
    <col min="2050" max="2050" width="11.140625" style="1" customWidth="1"/>
    <col min="2051" max="2051" width="10.42578125" style="1" bestFit="1" customWidth="1"/>
    <col min="2052" max="2052" width="19.140625" style="1" bestFit="1" customWidth="1"/>
    <col min="2053" max="2053" width="9.140625" style="1"/>
    <col min="2054" max="2054" width="9.5703125" style="1" customWidth="1"/>
    <col min="2055" max="2055" width="9.140625" style="1"/>
    <col min="2056" max="2056" width="10.42578125" style="1" bestFit="1" customWidth="1"/>
    <col min="2057" max="2297" width="9.140625" style="1"/>
    <col min="2298" max="2298" width="18.7109375" style="1" bestFit="1" customWidth="1"/>
    <col min="2299" max="2299" width="9.140625" style="1"/>
    <col min="2300" max="2300" width="10.28515625" style="1" customWidth="1"/>
    <col min="2301" max="2301" width="12.7109375" style="1" bestFit="1" customWidth="1"/>
    <col min="2302" max="2302" width="10.85546875" style="1" customWidth="1"/>
    <col min="2303" max="2303" width="19.140625" style="1" bestFit="1" customWidth="1"/>
    <col min="2304" max="2304" width="9.140625" style="1"/>
    <col min="2305" max="2305" width="9.42578125" style="1" customWidth="1"/>
    <col min="2306" max="2306" width="11.140625" style="1" customWidth="1"/>
    <col min="2307" max="2307" width="10.42578125" style="1" bestFit="1" customWidth="1"/>
    <col min="2308" max="2308" width="19.140625" style="1" bestFit="1" customWidth="1"/>
    <col min="2309" max="2309" width="9.140625" style="1"/>
    <col min="2310" max="2310" width="9.5703125" style="1" customWidth="1"/>
    <col min="2311" max="2311" width="9.140625" style="1"/>
    <col min="2312" max="2312" width="10.42578125" style="1" bestFit="1" customWidth="1"/>
    <col min="2313" max="2553" width="9.140625" style="1"/>
    <col min="2554" max="2554" width="18.7109375" style="1" bestFit="1" customWidth="1"/>
    <col min="2555" max="2555" width="9.140625" style="1"/>
    <col min="2556" max="2556" width="10.28515625" style="1" customWidth="1"/>
    <col min="2557" max="2557" width="12.7109375" style="1" bestFit="1" customWidth="1"/>
    <col min="2558" max="2558" width="10.85546875" style="1" customWidth="1"/>
    <col min="2559" max="2559" width="19.140625" style="1" bestFit="1" customWidth="1"/>
    <col min="2560" max="2560" width="9.140625" style="1"/>
    <col min="2561" max="2561" width="9.42578125" style="1" customWidth="1"/>
    <col min="2562" max="2562" width="11.140625" style="1" customWidth="1"/>
    <col min="2563" max="2563" width="10.42578125" style="1" bestFit="1" customWidth="1"/>
    <col min="2564" max="2564" width="19.140625" style="1" bestFit="1" customWidth="1"/>
    <col min="2565" max="2565" width="9.140625" style="1"/>
    <col min="2566" max="2566" width="9.5703125" style="1" customWidth="1"/>
    <col min="2567" max="2567" width="9.140625" style="1"/>
    <col min="2568" max="2568" width="10.42578125" style="1" bestFit="1" customWidth="1"/>
    <col min="2569" max="2809" width="9.140625" style="1"/>
    <col min="2810" max="2810" width="18.7109375" style="1" bestFit="1" customWidth="1"/>
    <col min="2811" max="2811" width="9.140625" style="1"/>
    <col min="2812" max="2812" width="10.28515625" style="1" customWidth="1"/>
    <col min="2813" max="2813" width="12.7109375" style="1" bestFit="1" customWidth="1"/>
    <col min="2814" max="2814" width="10.85546875" style="1" customWidth="1"/>
    <col min="2815" max="2815" width="19.140625" style="1" bestFit="1" customWidth="1"/>
    <col min="2816" max="2816" width="9.140625" style="1"/>
    <col min="2817" max="2817" width="9.42578125" style="1" customWidth="1"/>
    <col min="2818" max="2818" width="11.140625" style="1" customWidth="1"/>
    <col min="2819" max="2819" width="10.42578125" style="1" bestFit="1" customWidth="1"/>
    <col min="2820" max="2820" width="19.140625" style="1" bestFit="1" customWidth="1"/>
    <col min="2821" max="2821" width="9.140625" style="1"/>
    <col min="2822" max="2822" width="9.5703125" style="1" customWidth="1"/>
    <col min="2823" max="2823" width="9.140625" style="1"/>
    <col min="2824" max="2824" width="10.42578125" style="1" bestFit="1" customWidth="1"/>
    <col min="2825" max="3065" width="9.140625" style="1"/>
    <col min="3066" max="3066" width="18.7109375" style="1" bestFit="1" customWidth="1"/>
    <col min="3067" max="3067" width="9.140625" style="1"/>
    <col min="3068" max="3068" width="10.28515625" style="1" customWidth="1"/>
    <col min="3069" max="3069" width="12.7109375" style="1" bestFit="1" customWidth="1"/>
    <col min="3070" max="3070" width="10.85546875" style="1" customWidth="1"/>
    <col min="3071" max="3071" width="19.140625" style="1" bestFit="1" customWidth="1"/>
    <col min="3072" max="3072" width="9.140625" style="1"/>
    <col min="3073" max="3073" width="9.42578125" style="1" customWidth="1"/>
    <col min="3074" max="3074" width="11.140625" style="1" customWidth="1"/>
    <col min="3075" max="3075" width="10.42578125" style="1" bestFit="1" customWidth="1"/>
    <col min="3076" max="3076" width="19.140625" style="1" bestFit="1" customWidth="1"/>
    <col min="3077" max="3077" width="9.140625" style="1"/>
    <col min="3078" max="3078" width="9.5703125" style="1" customWidth="1"/>
    <col min="3079" max="3079" width="9.140625" style="1"/>
    <col min="3080" max="3080" width="10.42578125" style="1" bestFit="1" customWidth="1"/>
    <col min="3081" max="3321" width="9.140625" style="1"/>
    <col min="3322" max="3322" width="18.7109375" style="1" bestFit="1" customWidth="1"/>
    <col min="3323" max="3323" width="9.140625" style="1"/>
    <col min="3324" max="3324" width="10.28515625" style="1" customWidth="1"/>
    <col min="3325" max="3325" width="12.7109375" style="1" bestFit="1" customWidth="1"/>
    <col min="3326" max="3326" width="10.85546875" style="1" customWidth="1"/>
    <col min="3327" max="3327" width="19.140625" style="1" bestFit="1" customWidth="1"/>
    <col min="3328" max="3328" width="9.140625" style="1"/>
    <col min="3329" max="3329" width="9.42578125" style="1" customWidth="1"/>
    <col min="3330" max="3330" width="11.140625" style="1" customWidth="1"/>
    <col min="3331" max="3331" width="10.42578125" style="1" bestFit="1" customWidth="1"/>
    <col min="3332" max="3332" width="19.140625" style="1" bestFit="1" customWidth="1"/>
    <col min="3333" max="3333" width="9.140625" style="1"/>
    <col min="3334" max="3334" width="9.5703125" style="1" customWidth="1"/>
    <col min="3335" max="3335" width="9.140625" style="1"/>
    <col min="3336" max="3336" width="10.42578125" style="1" bestFit="1" customWidth="1"/>
    <col min="3337" max="3577" width="9.140625" style="1"/>
    <col min="3578" max="3578" width="18.7109375" style="1" bestFit="1" customWidth="1"/>
    <col min="3579" max="3579" width="9.140625" style="1"/>
    <col min="3580" max="3580" width="10.28515625" style="1" customWidth="1"/>
    <col min="3581" max="3581" width="12.7109375" style="1" bestFit="1" customWidth="1"/>
    <col min="3582" max="3582" width="10.85546875" style="1" customWidth="1"/>
    <col min="3583" max="3583" width="19.140625" style="1" bestFit="1" customWidth="1"/>
    <col min="3584" max="3584" width="9.140625" style="1"/>
    <col min="3585" max="3585" width="9.42578125" style="1" customWidth="1"/>
    <col min="3586" max="3586" width="11.140625" style="1" customWidth="1"/>
    <col min="3587" max="3587" width="10.42578125" style="1" bestFit="1" customWidth="1"/>
    <col min="3588" max="3588" width="19.140625" style="1" bestFit="1" customWidth="1"/>
    <col min="3589" max="3589" width="9.140625" style="1"/>
    <col min="3590" max="3590" width="9.5703125" style="1" customWidth="1"/>
    <col min="3591" max="3591" width="9.140625" style="1"/>
    <col min="3592" max="3592" width="10.42578125" style="1" bestFit="1" customWidth="1"/>
    <col min="3593" max="3833" width="9.140625" style="1"/>
    <col min="3834" max="3834" width="18.7109375" style="1" bestFit="1" customWidth="1"/>
    <col min="3835" max="3835" width="9.140625" style="1"/>
    <col min="3836" max="3836" width="10.28515625" style="1" customWidth="1"/>
    <col min="3837" max="3837" width="12.7109375" style="1" bestFit="1" customWidth="1"/>
    <col min="3838" max="3838" width="10.85546875" style="1" customWidth="1"/>
    <col min="3839" max="3839" width="19.140625" style="1" bestFit="1" customWidth="1"/>
    <col min="3840" max="3840" width="9.140625" style="1"/>
    <col min="3841" max="3841" width="9.42578125" style="1" customWidth="1"/>
    <col min="3842" max="3842" width="11.140625" style="1" customWidth="1"/>
    <col min="3843" max="3843" width="10.42578125" style="1" bestFit="1" customWidth="1"/>
    <col min="3844" max="3844" width="19.140625" style="1" bestFit="1" customWidth="1"/>
    <col min="3845" max="3845" width="9.140625" style="1"/>
    <col min="3846" max="3846" width="9.5703125" style="1" customWidth="1"/>
    <col min="3847" max="3847" width="9.140625" style="1"/>
    <col min="3848" max="3848" width="10.42578125" style="1" bestFit="1" customWidth="1"/>
    <col min="3849" max="4089" width="9.140625" style="1"/>
    <col min="4090" max="4090" width="18.7109375" style="1" bestFit="1" customWidth="1"/>
    <col min="4091" max="4091" width="9.140625" style="1"/>
    <col min="4092" max="4092" width="10.28515625" style="1" customWidth="1"/>
    <col min="4093" max="4093" width="12.7109375" style="1" bestFit="1" customWidth="1"/>
    <col min="4094" max="4094" width="10.85546875" style="1" customWidth="1"/>
    <col min="4095" max="4095" width="19.140625" style="1" bestFit="1" customWidth="1"/>
    <col min="4096" max="4096" width="9.140625" style="1"/>
    <col min="4097" max="4097" width="9.42578125" style="1" customWidth="1"/>
    <col min="4098" max="4098" width="11.140625" style="1" customWidth="1"/>
    <col min="4099" max="4099" width="10.42578125" style="1" bestFit="1" customWidth="1"/>
    <col min="4100" max="4100" width="19.140625" style="1" bestFit="1" customWidth="1"/>
    <col min="4101" max="4101" width="9.140625" style="1"/>
    <col min="4102" max="4102" width="9.5703125" style="1" customWidth="1"/>
    <col min="4103" max="4103" width="9.140625" style="1"/>
    <col min="4104" max="4104" width="10.42578125" style="1" bestFit="1" customWidth="1"/>
    <col min="4105" max="4345" width="9.140625" style="1"/>
    <col min="4346" max="4346" width="18.7109375" style="1" bestFit="1" customWidth="1"/>
    <col min="4347" max="4347" width="9.140625" style="1"/>
    <col min="4348" max="4348" width="10.28515625" style="1" customWidth="1"/>
    <col min="4349" max="4349" width="12.7109375" style="1" bestFit="1" customWidth="1"/>
    <col min="4350" max="4350" width="10.85546875" style="1" customWidth="1"/>
    <col min="4351" max="4351" width="19.140625" style="1" bestFit="1" customWidth="1"/>
    <col min="4352" max="4352" width="9.140625" style="1"/>
    <col min="4353" max="4353" width="9.42578125" style="1" customWidth="1"/>
    <col min="4354" max="4354" width="11.140625" style="1" customWidth="1"/>
    <col min="4355" max="4355" width="10.42578125" style="1" bestFit="1" customWidth="1"/>
    <col min="4356" max="4356" width="19.140625" style="1" bestFit="1" customWidth="1"/>
    <col min="4357" max="4357" width="9.140625" style="1"/>
    <col min="4358" max="4358" width="9.5703125" style="1" customWidth="1"/>
    <col min="4359" max="4359" width="9.140625" style="1"/>
    <col min="4360" max="4360" width="10.42578125" style="1" bestFit="1" customWidth="1"/>
    <col min="4361" max="4601" width="9.140625" style="1"/>
    <col min="4602" max="4602" width="18.7109375" style="1" bestFit="1" customWidth="1"/>
    <col min="4603" max="4603" width="9.140625" style="1"/>
    <col min="4604" max="4604" width="10.28515625" style="1" customWidth="1"/>
    <col min="4605" max="4605" width="12.7109375" style="1" bestFit="1" customWidth="1"/>
    <col min="4606" max="4606" width="10.85546875" style="1" customWidth="1"/>
    <col min="4607" max="4607" width="19.140625" style="1" bestFit="1" customWidth="1"/>
    <col min="4608" max="4608" width="9.140625" style="1"/>
    <col min="4609" max="4609" width="9.42578125" style="1" customWidth="1"/>
    <col min="4610" max="4610" width="11.140625" style="1" customWidth="1"/>
    <col min="4611" max="4611" width="10.42578125" style="1" bestFit="1" customWidth="1"/>
    <col min="4612" max="4612" width="19.140625" style="1" bestFit="1" customWidth="1"/>
    <col min="4613" max="4613" width="9.140625" style="1"/>
    <col min="4614" max="4614" width="9.5703125" style="1" customWidth="1"/>
    <col min="4615" max="4615" width="9.140625" style="1"/>
    <col min="4616" max="4616" width="10.42578125" style="1" bestFit="1" customWidth="1"/>
    <col min="4617" max="4857" width="9.140625" style="1"/>
    <col min="4858" max="4858" width="18.7109375" style="1" bestFit="1" customWidth="1"/>
    <col min="4859" max="4859" width="9.140625" style="1"/>
    <col min="4860" max="4860" width="10.28515625" style="1" customWidth="1"/>
    <col min="4861" max="4861" width="12.7109375" style="1" bestFit="1" customWidth="1"/>
    <col min="4862" max="4862" width="10.85546875" style="1" customWidth="1"/>
    <col min="4863" max="4863" width="19.140625" style="1" bestFit="1" customWidth="1"/>
    <col min="4864" max="4864" width="9.140625" style="1"/>
    <col min="4865" max="4865" width="9.42578125" style="1" customWidth="1"/>
    <col min="4866" max="4866" width="11.140625" style="1" customWidth="1"/>
    <col min="4867" max="4867" width="10.42578125" style="1" bestFit="1" customWidth="1"/>
    <col min="4868" max="4868" width="19.140625" style="1" bestFit="1" customWidth="1"/>
    <col min="4869" max="4869" width="9.140625" style="1"/>
    <col min="4870" max="4870" width="9.5703125" style="1" customWidth="1"/>
    <col min="4871" max="4871" width="9.140625" style="1"/>
    <col min="4872" max="4872" width="10.42578125" style="1" bestFit="1" customWidth="1"/>
    <col min="4873" max="5113" width="9.140625" style="1"/>
    <col min="5114" max="5114" width="18.7109375" style="1" bestFit="1" customWidth="1"/>
    <col min="5115" max="5115" width="9.140625" style="1"/>
    <col min="5116" max="5116" width="10.28515625" style="1" customWidth="1"/>
    <col min="5117" max="5117" width="12.7109375" style="1" bestFit="1" customWidth="1"/>
    <col min="5118" max="5118" width="10.85546875" style="1" customWidth="1"/>
    <col min="5119" max="5119" width="19.140625" style="1" bestFit="1" customWidth="1"/>
    <col min="5120" max="5120" width="9.140625" style="1"/>
    <col min="5121" max="5121" width="9.42578125" style="1" customWidth="1"/>
    <col min="5122" max="5122" width="11.140625" style="1" customWidth="1"/>
    <col min="5123" max="5123" width="10.42578125" style="1" bestFit="1" customWidth="1"/>
    <col min="5124" max="5124" width="19.140625" style="1" bestFit="1" customWidth="1"/>
    <col min="5125" max="5125" width="9.140625" style="1"/>
    <col min="5126" max="5126" width="9.5703125" style="1" customWidth="1"/>
    <col min="5127" max="5127" width="9.140625" style="1"/>
    <col min="5128" max="5128" width="10.42578125" style="1" bestFit="1" customWidth="1"/>
    <col min="5129" max="5369" width="9.140625" style="1"/>
    <col min="5370" max="5370" width="18.7109375" style="1" bestFit="1" customWidth="1"/>
    <col min="5371" max="5371" width="9.140625" style="1"/>
    <col min="5372" max="5372" width="10.28515625" style="1" customWidth="1"/>
    <col min="5373" max="5373" width="12.7109375" style="1" bestFit="1" customWidth="1"/>
    <col min="5374" max="5374" width="10.85546875" style="1" customWidth="1"/>
    <col min="5375" max="5375" width="19.140625" style="1" bestFit="1" customWidth="1"/>
    <col min="5376" max="5376" width="9.140625" style="1"/>
    <col min="5377" max="5377" width="9.42578125" style="1" customWidth="1"/>
    <col min="5378" max="5378" width="11.140625" style="1" customWidth="1"/>
    <col min="5379" max="5379" width="10.42578125" style="1" bestFit="1" customWidth="1"/>
    <col min="5380" max="5380" width="19.140625" style="1" bestFit="1" customWidth="1"/>
    <col min="5381" max="5381" width="9.140625" style="1"/>
    <col min="5382" max="5382" width="9.5703125" style="1" customWidth="1"/>
    <col min="5383" max="5383" width="9.140625" style="1"/>
    <col min="5384" max="5384" width="10.42578125" style="1" bestFit="1" customWidth="1"/>
    <col min="5385" max="5625" width="9.140625" style="1"/>
    <col min="5626" max="5626" width="18.7109375" style="1" bestFit="1" customWidth="1"/>
    <col min="5627" max="5627" width="9.140625" style="1"/>
    <col min="5628" max="5628" width="10.28515625" style="1" customWidth="1"/>
    <col min="5629" max="5629" width="12.7109375" style="1" bestFit="1" customWidth="1"/>
    <col min="5630" max="5630" width="10.85546875" style="1" customWidth="1"/>
    <col min="5631" max="5631" width="19.140625" style="1" bestFit="1" customWidth="1"/>
    <col min="5632" max="5632" width="9.140625" style="1"/>
    <col min="5633" max="5633" width="9.42578125" style="1" customWidth="1"/>
    <col min="5634" max="5634" width="11.140625" style="1" customWidth="1"/>
    <col min="5635" max="5635" width="10.42578125" style="1" bestFit="1" customWidth="1"/>
    <col min="5636" max="5636" width="19.140625" style="1" bestFit="1" customWidth="1"/>
    <col min="5637" max="5637" width="9.140625" style="1"/>
    <col min="5638" max="5638" width="9.5703125" style="1" customWidth="1"/>
    <col min="5639" max="5639" width="9.140625" style="1"/>
    <col min="5640" max="5640" width="10.42578125" style="1" bestFit="1" customWidth="1"/>
    <col min="5641" max="5881" width="9.140625" style="1"/>
    <col min="5882" max="5882" width="18.7109375" style="1" bestFit="1" customWidth="1"/>
    <col min="5883" max="5883" width="9.140625" style="1"/>
    <col min="5884" max="5884" width="10.28515625" style="1" customWidth="1"/>
    <col min="5885" max="5885" width="12.7109375" style="1" bestFit="1" customWidth="1"/>
    <col min="5886" max="5886" width="10.85546875" style="1" customWidth="1"/>
    <col min="5887" max="5887" width="19.140625" style="1" bestFit="1" customWidth="1"/>
    <col min="5888" max="5888" width="9.140625" style="1"/>
    <col min="5889" max="5889" width="9.42578125" style="1" customWidth="1"/>
    <col min="5890" max="5890" width="11.140625" style="1" customWidth="1"/>
    <col min="5891" max="5891" width="10.42578125" style="1" bestFit="1" customWidth="1"/>
    <col min="5892" max="5892" width="19.140625" style="1" bestFit="1" customWidth="1"/>
    <col min="5893" max="5893" width="9.140625" style="1"/>
    <col min="5894" max="5894" width="9.5703125" style="1" customWidth="1"/>
    <col min="5895" max="5895" width="9.140625" style="1"/>
    <col min="5896" max="5896" width="10.42578125" style="1" bestFit="1" customWidth="1"/>
    <col min="5897" max="6137" width="9.140625" style="1"/>
    <col min="6138" max="6138" width="18.7109375" style="1" bestFit="1" customWidth="1"/>
    <col min="6139" max="6139" width="9.140625" style="1"/>
    <col min="6140" max="6140" width="10.28515625" style="1" customWidth="1"/>
    <col min="6141" max="6141" width="12.7109375" style="1" bestFit="1" customWidth="1"/>
    <col min="6142" max="6142" width="10.85546875" style="1" customWidth="1"/>
    <col min="6143" max="6143" width="19.140625" style="1" bestFit="1" customWidth="1"/>
    <col min="6144" max="6144" width="9.140625" style="1"/>
    <col min="6145" max="6145" width="9.42578125" style="1" customWidth="1"/>
    <col min="6146" max="6146" width="11.140625" style="1" customWidth="1"/>
    <col min="6147" max="6147" width="10.42578125" style="1" bestFit="1" customWidth="1"/>
    <col min="6148" max="6148" width="19.140625" style="1" bestFit="1" customWidth="1"/>
    <col min="6149" max="6149" width="9.140625" style="1"/>
    <col min="6150" max="6150" width="9.5703125" style="1" customWidth="1"/>
    <col min="6151" max="6151" width="9.140625" style="1"/>
    <col min="6152" max="6152" width="10.42578125" style="1" bestFit="1" customWidth="1"/>
    <col min="6153" max="6393" width="9.140625" style="1"/>
    <col min="6394" max="6394" width="18.7109375" style="1" bestFit="1" customWidth="1"/>
    <col min="6395" max="6395" width="9.140625" style="1"/>
    <col min="6396" max="6396" width="10.28515625" style="1" customWidth="1"/>
    <col min="6397" max="6397" width="12.7109375" style="1" bestFit="1" customWidth="1"/>
    <col min="6398" max="6398" width="10.85546875" style="1" customWidth="1"/>
    <col min="6399" max="6399" width="19.140625" style="1" bestFit="1" customWidth="1"/>
    <col min="6400" max="6400" width="9.140625" style="1"/>
    <col min="6401" max="6401" width="9.42578125" style="1" customWidth="1"/>
    <col min="6402" max="6402" width="11.140625" style="1" customWidth="1"/>
    <col min="6403" max="6403" width="10.42578125" style="1" bestFit="1" customWidth="1"/>
    <col min="6404" max="6404" width="19.140625" style="1" bestFit="1" customWidth="1"/>
    <col min="6405" max="6405" width="9.140625" style="1"/>
    <col min="6406" max="6406" width="9.5703125" style="1" customWidth="1"/>
    <col min="6407" max="6407" width="9.140625" style="1"/>
    <col min="6408" max="6408" width="10.42578125" style="1" bestFit="1" customWidth="1"/>
    <col min="6409" max="6649" width="9.140625" style="1"/>
    <col min="6650" max="6650" width="18.7109375" style="1" bestFit="1" customWidth="1"/>
    <col min="6651" max="6651" width="9.140625" style="1"/>
    <col min="6652" max="6652" width="10.28515625" style="1" customWidth="1"/>
    <col min="6653" max="6653" width="12.7109375" style="1" bestFit="1" customWidth="1"/>
    <col min="6654" max="6654" width="10.85546875" style="1" customWidth="1"/>
    <col min="6655" max="6655" width="19.140625" style="1" bestFit="1" customWidth="1"/>
    <col min="6656" max="6656" width="9.140625" style="1"/>
    <col min="6657" max="6657" width="9.42578125" style="1" customWidth="1"/>
    <col min="6658" max="6658" width="11.140625" style="1" customWidth="1"/>
    <col min="6659" max="6659" width="10.42578125" style="1" bestFit="1" customWidth="1"/>
    <col min="6660" max="6660" width="19.140625" style="1" bestFit="1" customWidth="1"/>
    <col min="6661" max="6661" width="9.140625" style="1"/>
    <col min="6662" max="6662" width="9.5703125" style="1" customWidth="1"/>
    <col min="6663" max="6663" width="9.140625" style="1"/>
    <col min="6664" max="6664" width="10.42578125" style="1" bestFit="1" customWidth="1"/>
    <col min="6665" max="6905" width="9.140625" style="1"/>
    <col min="6906" max="6906" width="18.7109375" style="1" bestFit="1" customWidth="1"/>
    <col min="6907" max="6907" width="9.140625" style="1"/>
    <col min="6908" max="6908" width="10.28515625" style="1" customWidth="1"/>
    <col min="6909" max="6909" width="12.7109375" style="1" bestFit="1" customWidth="1"/>
    <col min="6910" max="6910" width="10.85546875" style="1" customWidth="1"/>
    <col min="6911" max="6911" width="19.140625" style="1" bestFit="1" customWidth="1"/>
    <col min="6912" max="6912" width="9.140625" style="1"/>
    <col min="6913" max="6913" width="9.42578125" style="1" customWidth="1"/>
    <col min="6914" max="6914" width="11.140625" style="1" customWidth="1"/>
    <col min="6915" max="6915" width="10.42578125" style="1" bestFit="1" customWidth="1"/>
    <col min="6916" max="6916" width="19.140625" style="1" bestFit="1" customWidth="1"/>
    <col min="6917" max="6917" width="9.140625" style="1"/>
    <col min="6918" max="6918" width="9.5703125" style="1" customWidth="1"/>
    <col min="6919" max="6919" width="9.140625" style="1"/>
    <col min="6920" max="6920" width="10.42578125" style="1" bestFit="1" customWidth="1"/>
    <col min="6921" max="7161" width="9.140625" style="1"/>
    <col min="7162" max="7162" width="18.7109375" style="1" bestFit="1" customWidth="1"/>
    <col min="7163" max="7163" width="9.140625" style="1"/>
    <col min="7164" max="7164" width="10.28515625" style="1" customWidth="1"/>
    <col min="7165" max="7165" width="12.7109375" style="1" bestFit="1" customWidth="1"/>
    <col min="7166" max="7166" width="10.85546875" style="1" customWidth="1"/>
    <col min="7167" max="7167" width="19.140625" style="1" bestFit="1" customWidth="1"/>
    <col min="7168" max="7168" width="9.140625" style="1"/>
    <col min="7169" max="7169" width="9.42578125" style="1" customWidth="1"/>
    <col min="7170" max="7170" width="11.140625" style="1" customWidth="1"/>
    <col min="7171" max="7171" width="10.42578125" style="1" bestFit="1" customWidth="1"/>
    <col min="7172" max="7172" width="19.140625" style="1" bestFit="1" customWidth="1"/>
    <col min="7173" max="7173" width="9.140625" style="1"/>
    <col min="7174" max="7174" width="9.5703125" style="1" customWidth="1"/>
    <col min="7175" max="7175" width="9.140625" style="1"/>
    <col min="7176" max="7176" width="10.42578125" style="1" bestFit="1" customWidth="1"/>
    <col min="7177" max="7417" width="9.140625" style="1"/>
    <col min="7418" max="7418" width="18.7109375" style="1" bestFit="1" customWidth="1"/>
    <col min="7419" max="7419" width="9.140625" style="1"/>
    <col min="7420" max="7420" width="10.28515625" style="1" customWidth="1"/>
    <col min="7421" max="7421" width="12.7109375" style="1" bestFit="1" customWidth="1"/>
    <col min="7422" max="7422" width="10.85546875" style="1" customWidth="1"/>
    <col min="7423" max="7423" width="19.140625" style="1" bestFit="1" customWidth="1"/>
    <col min="7424" max="7424" width="9.140625" style="1"/>
    <col min="7425" max="7425" width="9.42578125" style="1" customWidth="1"/>
    <col min="7426" max="7426" width="11.140625" style="1" customWidth="1"/>
    <col min="7427" max="7427" width="10.42578125" style="1" bestFit="1" customWidth="1"/>
    <col min="7428" max="7428" width="19.140625" style="1" bestFit="1" customWidth="1"/>
    <col min="7429" max="7429" width="9.140625" style="1"/>
    <col min="7430" max="7430" width="9.5703125" style="1" customWidth="1"/>
    <col min="7431" max="7431" width="9.140625" style="1"/>
    <col min="7432" max="7432" width="10.42578125" style="1" bestFit="1" customWidth="1"/>
    <col min="7433" max="7673" width="9.140625" style="1"/>
    <col min="7674" max="7674" width="18.7109375" style="1" bestFit="1" customWidth="1"/>
    <col min="7675" max="7675" width="9.140625" style="1"/>
    <col min="7676" max="7676" width="10.28515625" style="1" customWidth="1"/>
    <col min="7677" max="7677" width="12.7109375" style="1" bestFit="1" customWidth="1"/>
    <col min="7678" max="7678" width="10.85546875" style="1" customWidth="1"/>
    <col min="7679" max="7679" width="19.140625" style="1" bestFit="1" customWidth="1"/>
    <col min="7680" max="7680" width="9.140625" style="1"/>
    <col min="7681" max="7681" width="9.42578125" style="1" customWidth="1"/>
    <col min="7682" max="7682" width="11.140625" style="1" customWidth="1"/>
    <col min="7683" max="7683" width="10.42578125" style="1" bestFit="1" customWidth="1"/>
    <col min="7684" max="7684" width="19.140625" style="1" bestFit="1" customWidth="1"/>
    <col min="7685" max="7685" width="9.140625" style="1"/>
    <col min="7686" max="7686" width="9.5703125" style="1" customWidth="1"/>
    <col min="7687" max="7687" width="9.140625" style="1"/>
    <col min="7688" max="7688" width="10.42578125" style="1" bestFit="1" customWidth="1"/>
    <col min="7689" max="7929" width="9.140625" style="1"/>
    <col min="7930" max="7930" width="18.7109375" style="1" bestFit="1" customWidth="1"/>
    <col min="7931" max="7931" width="9.140625" style="1"/>
    <col min="7932" max="7932" width="10.28515625" style="1" customWidth="1"/>
    <col min="7933" max="7933" width="12.7109375" style="1" bestFit="1" customWidth="1"/>
    <col min="7934" max="7934" width="10.85546875" style="1" customWidth="1"/>
    <col min="7935" max="7935" width="19.140625" style="1" bestFit="1" customWidth="1"/>
    <col min="7936" max="7936" width="9.140625" style="1"/>
    <col min="7937" max="7937" width="9.42578125" style="1" customWidth="1"/>
    <col min="7938" max="7938" width="11.140625" style="1" customWidth="1"/>
    <col min="7939" max="7939" width="10.42578125" style="1" bestFit="1" customWidth="1"/>
    <col min="7940" max="7940" width="19.140625" style="1" bestFit="1" customWidth="1"/>
    <col min="7941" max="7941" width="9.140625" style="1"/>
    <col min="7942" max="7942" width="9.5703125" style="1" customWidth="1"/>
    <col min="7943" max="7943" width="9.140625" style="1"/>
    <col min="7944" max="7944" width="10.42578125" style="1" bestFit="1" customWidth="1"/>
    <col min="7945" max="8185" width="9.140625" style="1"/>
    <col min="8186" max="8186" width="18.7109375" style="1" bestFit="1" customWidth="1"/>
    <col min="8187" max="8187" width="9.140625" style="1"/>
    <col min="8188" max="8188" width="10.28515625" style="1" customWidth="1"/>
    <col min="8189" max="8189" width="12.7109375" style="1" bestFit="1" customWidth="1"/>
    <col min="8190" max="8190" width="10.85546875" style="1" customWidth="1"/>
    <col min="8191" max="8191" width="19.140625" style="1" bestFit="1" customWidth="1"/>
    <col min="8192" max="8192" width="9.140625" style="1"/>
    <col min="8193" max="8193" width="9.42578125" style="1" customWidth="1"/>
    <col min="8194" max="8194" width="11.140625" style="1" customWidth="1"/>
    <col min="8195" max="8195" width="10.42578125" style="1" bestFit="1" customWidth="1"/>
    <col min="8196" max="8196" width="19.140625" style="1" bestFit="1" customWidth="1"/>
    <col min="8197" max="8197" width="9.140625" style="1"/>
    <col min="8198" max="8198" width="9.5703125" style="1" customWidth="1"/>
    <col min="8199" max="8199" width="9.140625" style="1"/>
    <col min="8200" max="8200" width="10.42578125" style="1" bestFit="1" customWidth="1"/>
    <col min="8201" max="8441" width="9.140625" style="1"/>
    <col min="8442" max="8442" width="18.7109375" style="1" bestFit="1" customWidth="1"/>
    <col min="8443" max="8443" width="9.140625" style="1"/>
    <col min="8444" max="8444" width="10.28515625" style="1" customWidth="1"/>
    <col min="8445" max="8445" width="12.7109375" style="1" bestFit="1" customWidth="1"/>
    <col min="8446" max="8446" width="10.85546875" style="1" customWidth="1"/>
    <col min="8447" max="8447" width="19.140625" style="1" bestFit="1" customWidth="1"/>
    <col min="8448" max="8448" width="9.140625" style="1"/>
    <col min="8449" max="8449" width="9.42578125" style="1" customWidth="1"/>
    <col min="8450" max="8450" width="11.140625" style="1" customWidth="1"/>
    <col min="8451" max="8451" width="10.42578125" style="1" bestFit="1" customWidth="1"/>
    <col min="8452" max="8452" width="19.140625" style="1" bestFit="1" customWidth="1"/>
    <col min="8453" max="8453" width="9.140625" style="1"/>
    <col min="8454" max="8454" width="9.5703125" style="1" customWidth="1"/>
    <col min="8455" max="8455" width="9.140625" style="1"/>
    <col min="8456" max="8456" width="10.42578125" style="1" bestFit="1" customWidth="1"/>
    <col min="8457" max="8697" width="9.140625" style="1"/>
    <col min="8698" max="8698" width="18.7109375" style="1" bestFit="1" customWidth="1"/>
    <col min="8699" max="8699" width="9.140625" style="1"/>
    <col min="8700" max="8700" width="10.28515625" style="1" customWidth="1"/>
    <col min="8701" max="8701" width="12.7109375" style="1" bestFit="1" customWidth="1"/>
    <col min="8702" max="8702" width="10.85546875" style="1" customWidth="1"/>
    <col min="8703" max="8703" width="19.140625" style="1" bestFit="1" customWidth="1"/>
    <col min="8704" max="8704" width="9.140625" style="1"/>
    <col min="8705" max="8705" width="9.42578125" style="1" customWidth="1"/>
    <col min="8706" max="8706" width="11.140625" style="1" customWidth="1"/>
    <col min="8707" max="8707" width="10.42578125" style="1" bestFit="1" customWidth="1"/>
    <col min="8708" max="8708" width="19.140625" style="1" bestFit="1" customWidth="1"/>
    <col min="8709" max="8709" width="9.140625" style="1"/>
    <col min="8710" max="8710" width="9.5703125" style="1" customWidth="1"/>
    <col min="8711" max="8711" width="9.140625" style="1"/>
    <col min="8712" max="8712" width="10.42578125" style="1" bestFit="1" customWidth="1"/>
    <col min="8713" max="8953" width="9.140625" style="1"/>
    <col min="8954" max="8954" width="18.7109375" style="1" bestFit="1" customWidth="1"/>
    <col min="8955" max="8955" width="9.140625" style="1"/>
    <col min="8956" max="8956" width="10.28515625" style="1" customWidth="1"/>
    <col min="8957" max="8957" width="12.7109375" style="1" bestFit="1" customWidth="1"/>
    <col min="8958" max="8958" width="10.85546875" style="1" customWidth="1"/>
    <col min="8959" max="8959" width="19.140625" style="1" bestFit="1" customWidth="1"/>
    <col min="8960" max="8960" width="9.140625" style="1"/>
    <col min="8961" max="8961" width="9.42578125" style="1" customWidth="1"/>
    <col min="8962" max="8962" width="11.140625" style="1" customWidth="1"/>
    <col min="8963" max="8963" width="10.42578125" style="1" bestFit="1" customWidth="1"/>
    <col min="8964" max="8964" width="19.140625" style="1" bestFit="1" customWidth="1"/>
    <col min="8965" max="8965" width="9.140625" style="1"/>
    <col min="8966" max="8966" width="9.5703125" style="1" customWidth="1"/>
    <col min="8967" max="8967" width="9.140625" style="1"/>
    <col min="8968" max="8968" width="10.42578125" style="1" bestFit="1" customWidth="1"/>
    <col min="8969" max="9209" width="9.140625" style="1"/>
    <col min="9210" max="9210" width="18.7109375" style="1" bestFit="1" customWidth="1"/>
    <col min="9211" max="9211" width="9.140625" style="1"/>
    <col min="9212" max="9212" width="10.28515625" style="1" customWidth="1"/>
    <col min="9213" max="9213" width="12.7109375" style="1" bestFit="1" customWidth="1"/>
    <col min="9214" max="9214" width="10.85546875" style="1" customWidth="1"/>
    <col min="9215" max="9215" width="19.140625" style="1" bestFit="1" customWidth="1"/>
    <col min="9216" max="9216" width="9.140625" style="1"/>
    <col min="9217" max="9217" width="9.42578125" style="1" customWidth="1"/>
    <col min="9218" max="9218" width="11.140625" style="1" customWidth="1"/>
    <col min="9219" max="9219" width="10.42578125" style="1" bestFit="1" customWidth="1"/>
    <col min="9220" max="9220" width="19.140625" style="1" bestFit="1" customWidth="1"/>
    <col min="9221" max="9221" width="9.140625" style="1"/>
    <col min="9222" max="9222" width="9.5703125" style="1" customWidth="1"/>
    <col min="9223" max="9223" width="9.140625" style="1"/>
    <col min="9224" max="9224" width="10.42578125" style="1" bestFit="1" customWidth="1"/>
    <col min="9225" max="9465" width="9.140625" style="1"/>
    <col min="9466" max="9466" width="18.7109375" style="1" bestFit="1" customWidth="1"/>
    <col min="9467" max="9467" width="9.140625" style="1"/>
    <col min="9468" max="9468" width="10.28515625" style="1" customWidth="1"/>
    <col min="9469" max="9469" width="12.7109375" style="1" bestFit="1" customWidth="1"/>
    <col min="9470" max="9470" width="10.85546875" style="1" customWidth="1"/>
    <col min="9471" max="9471" width="19.140625" style="1" bestFit="1" customWidth="1"/>
    <col min="9472" max="9472" width="9.140625" style="1"/>
    <col min="9473" max="9473" width="9.42578125" style="1" customWidth="1"/>
    <col min="9474" max="9474" width="11.140625" style="1" customWidth="1"/>
    <col min="9475" max="9475" width="10.42578125" style="1" bestFit="1" customWidth="1"/>
    <col min="9476" max="9476" width="19.140625" style="1" bestFit="1" customWidth="1"/>
    <col min="9477" max="9477" width="9.140625" style="1"/>
    <col min="9478" max="9478" width="9.5703125" style="1" customWidth="1"/>
    <col min="9479" max="9479" width="9.140625" style="1"/>
    <col min="9480" max="9480" width="10.42578125" style="1" bestFit="1" customWidth="1"/>
    <col min="9481" max="9721" width="9.140625" style="1"/>
    <col min="9722" max="9722" width="18.7109375" style="1" bestFit="1" customWidth="1"/>
    <col min="9723" max="9723" width="9.140625" style="1"/>
    <col min="9724" max="9724" width="10.28515625" style="1" customWidth="1"/>
    <col min="9725" max="9725" width="12.7109375" style="1" bestFit="1" customWidth="1"/>
    <col min="9726" max="9726" width="10.85546875" style="1" customWidth="1"/>
    <col min="9727" max="9727" width="19.140625" style="1" bestFit="1" customWidth="1"/>
    <col min="9728" max="9728" width="9.140625" style="1"/>
    <col min="9729" max="9729" width="9.42578125" style="1" customWidth="1"/>
    <col min="9730" max="9730" width="11.140625" style="1" customWidth="1"/>
    <col min="9731" max="9731" width="10.42578125" style="1" bestFit="1" customWidth="1"/>
    <col min="9732" max="9732" width="19.140625" style="1" bestFit="1" customWidth="1"/>
    <col min="9733" max="9733" width="9.140625" style="1"/>
    <col min="9734" max="9734" width="9.5703125" style="1" customWidth="1"/>
    <col min="9735" max="9735" width="9.140625" style="1"/>
    <col min="9736" max="9736" width="10.42578125" style="1" bestFit="1" customWidth="1"/>
    <col min="9737" max="9977" width="9.140625" style="1"/>
    <col min="9978" max="9978" width="18.7109375" style="1" bestFit="1" customWidth="1"/>
    <col min="9979" max="9979" width="9.140625" style="1"/>
    <col min="9980" max="9980" width="10.28515625" style="1" customWidth="1"/>
    <col min="9981" max="9981" width="12.7109375" style="1" bestFit="1" customWidth="1"/>
    <col min="9982" max="9982" width="10.85546875" style="1" customWidth="1"/>
    <col min="9983" max="9983" width="19.140625" style="1" bestFit="1" customWidth="1"/>
    <col min="9984" max="9984" width="9.140625" style="1"/>
    <col min="9985" max="9985" width="9.42578125" style="1" customWidth="1"/>
    <col min="9986" max="9986" width="11.140625" style="1" customWidth="1"/>
    <col min="9987" max="9987" width="10.42578125" style="1" bestFit="1" customWidth="1"/>
    <col min="9988" max="9988" width="19.140625" style="1" bestFit="1" customWidth="1"/>
    <col min="9989" max="9989" width="9.140625" style="1"/>
    <col min="9990" max="9990" width="9.5703125" style="1" customWidth="1"/>
    <col min="9991" max="9991" width="9.140625" style="1"/>
    <col min="9992" max="9992" width="10.42578125" style="1" bestFit="1" customWidth="1"/>
    <col min="9993" max="10233" width="9.140625" style="1"/>
    <col min="10234" max="10234" width="18.7109375" style="1" bestFit="1" customWidth="1"/>
    <col min="10235" max="10235" width="9.140625" style="1"/>
    <col min="10236" max="10236" width="10.28515625" style="1" customWidth="1"/>
    <col min="10237" max="10237" width="12.7109375" style="1" bestFit="1" customWidth="1"/>
    <col min="10238" max="10238" width="10.85546875" style="1" customWidth="1"/>
    <col min="10239" max="10239" width="19.140625" style="1" bestFit="1" customWidth="1"/>
    <col min="10240" max="10240" width="9.140625" style="1"/>
    <col min="10241" max="10241" width="9.42578125" style="1" customWidth="1"/>
    <col min="10242" max="10242" width="11.140625" style="1" customWidth="1"/>
    <col min="10243" max="10243" width="10.42578125" style="1" bestFit="1" customWidth="1"/>
    <col min="10244" max="10244" width="19.140625" style="1" bestFit="1" customWidth="1"/>
    <col min="10245" max="10245" width="9.140625" style="1"/>
    <col min="10246" max="10246" width="9.5703125" style="1" customWidth="1"/>
    <col min="10247" max="10247" width="9.140625" style="1"/>
    <col min="10248" max="10248" width="10.42578125" style="1" bestFit="1" customWidth="1"/>
    <col min="10249" max="10489" width="9.140625" style="1"/>
    <col min="10490" max="10490" width="18.7109375" style="1" bestFit="1" customWidth="1"/>
    <col min="10491" max="10491" width="9.140625" style="1"/>
    <col min="10492" max="10492" width="10.28515625" style="1" customWidth="1"/>
    <col min="10493" max="10493" width="12.7109375" style="1" bestFit="1" customWidth="1"/>
    <col min="10494" max="10494" width="10.85546875" style="1" customWidth="1"/>
    <col min="10495" max="10495" width="19.140625" style="1" bestFit="1" customWidth="1"/>
    <col min="10496" max="10496" width="9.140625" style="1"/>
    <col min="10497" max="10497" width="9.42578125" style="1" customWidth="1"/>
    <col min="10498" max="10498" width="11.140625" style="1" customWidth="1"/>
    <col min="10499" max="10499" width="10.42578125" style="1" bestFit="1" customWidth="1"/>
    <col min="10500" max="10500" width="19.140625" style="1" bestFit="1" customWidth="1"/>
    <col min="10501" max="10501" width="9.140625" style="1"/>
    <col min="10502" max="10502" width="9.5703125" style="1" customWidth="1"/>
    <col min="10503" max="10503" width="9.140625" style="1"/>
    <col min="10504" max="10504" width="10.42578125" style="1" bestFit="1" customWidth="1"/>
    <col min="10505" max="10745" width="9.140625" style="1"/>
    <col min="10746" max="10746" width="18.7109375" style="1" bestFit="1" customWidth="1"/>
    <col min="10747" max="10747" width="9.140625" style="1"/>
    <col min="10748" max="10748" width="10.28515625" style="1" customWidth="1"/>
    <col min="10749" max="10749" width="12.7109375" style="1" bestFit="1" customWidth="1"/>
    <col min="10750" max="10750" width="10.85546875" style="1" customWidth="1"/>
    <col min="10751" max="10751" width="19.140625" style="1" bestFit="1" customWidth="1"/>
    <col min="10752" max="10752" width="9.140625" style="1"/>
    <col min="10753" max="10753" width="9.42578125" style="1" customWidth="1"/>
    <col min="10754" max="10754" width="11.140625" style="1" customWidth="1"/>
    <col min="10755" max="10755" width="10.42578125" style="1" bestFit="1" customWidth="1"/>
    <col min="10756" max="10756" width="19.140625" style="1" bestFit="1" customWidth="1"/>
    <col min="10757" max="10757" width="9.140625" style="1"/>
    <col min="10758" max="10758" width="9.5703125" style="1" customWidth="1"/>
    <col min="10759" max="10759" width="9.140625" style="1"/>
    <col min="10760" max="10760" width="10.42578125" style="1" bestFit="1" customWidth="1"/>
    <col min="10761" max="11001" width="9.140625" style="1"/>
    <col min="11002" max="11002" width="18.7109375" style="1" bestFit="1" customWidth="1"/>
    <col min="11003" max="11003" width="9.140625" style="1"/>
    <col min="11004" max="11004" width="10.28515625" style="1" customWidth="1"/>
    <col min="11005" max="11005" width="12.7109375" style="1" bestFit="1" customWidth="1"/>
    <col min="11006" max="11006" width="10.85546875" style="1" customWidth="1"/>
    <col min="11007" max="11007" width="19.140625" style="1" bestFit="1" customWidth="1"/>
    <col min="11008" max="11008" width="9.140625" style="1"/>
    <col min="11009" max="11009" width="9.42578125" style="1" customWidth="1"/>
    <col min="11010" max="11010" width="11.140625" style="1" customWidth="1"/>
    <col min="11011" max="11011" width="10.42578125" style="1" bestFit="1" customWidth="1"/>
    <col min="11012" max="11012" width="19.140625" style="1" bestFit="1" customWidth="1"/>
    <col min="11013" max="11013" width="9.140625" style="1"/>
    <col min="11014" max="11014" width="9.5703125" style="1" customWidth="1"/>
    <col min="11015" max="11015" width="9.140625" style="1"/>
    <col min="11016" max="11016" width="10.42578125" style="1" bestFit="1" customWidth="1"/>
    <col min="11017" max="11257" width="9.140625" style="1"/>
    <col min="11258" max="11258" width="18.7109375" style="1" bestFit="1" customWidth="1"/>
    <col min="11259" max="11259" width="9.140625" style="1"/>
    <col min="11260" max="11260" width="10.28515625" style="1" customWidth="1"/>
    <col min="11261" max="11261" width="12.7109375" style="1" bestFit="1" customWidth="1"/>
    <col min="11262" max="11262" width="10.85546875" style="1" customWidth="1"/>
    <col min="11263" max="11263" width="19.140625" style="1" bestFit="1" customWidth="1"/>
    <col min="11264" max="11264" width="9.140625" style="1"/>
    <col min="11265" max="11265" width="9.42578125" style="1" customWidth="1"/>
    <col min="11266" max="11266" width="11.140625" style="1" customWidth="1"/>
    <col min="11267" max="11267" width="10.42578125" style="1" bestFit="1" customWidth="1"/>
    <col min="11268" max="11268" width="19.140625" style="1" bestFit="1" customWidth="1"/>
    <col min="11269" max="11269" width="9.140625" style="1"/>
    <col min="11270" max="11270" width="9.5703125" style="1" customWidth="1"/>
    <col min="11271" max="11271" width="9.140625" style="1"/>
    <col min="11272" max="11272" width="10.42578125" style="1" bestFit="1" customWidth="1"/>
    <col min="11273" max="11513" width="9.140625" style="1"/>
    <col min="11514" max="11514" width="18.7109375" style="1" bestFit="1" customWidth="1"/>
    <col min="11515" max="11515" width="9.140625" style="1"/>
    <col min="11516" max="11516" width="10.28515625" style="1" customWidth="1"/>
    <col min="11517" max="11517" width="12.7109375" style="1" bestFit="1" customWidth="1"/>
    <col min="11518" max="11518" width="10.85546875" style="1" customWidth="1"/>
    <col min="11519" max="11519" width="19.140625" style="1" bestFit="1" customWidth="1"/>
    <col min="11520" max="11520" width="9.140625" style="1"/>
    <col min="11521" max="11521" width="9.42578125" style="1" customWidth="1"/>
    <col min="11522" max="11522" width="11.140625" style="1" customWidth="1"/>
    <col min="11523" max="11523" width="10.42578125" style="1" bestFit="1" customWidth="1"/>
    <col min="11524" max="11524" width="19.140625" style="1" bestFit="1" customWidth="1"/>
    <col min="11525" max="11525" width="9.140625" style="1"/>
    <col min="11526" max="11526" width="9.5703125" style="1" customWidth="1"/>
    <col min="11527" max="11527" width="9.140625" style="1"/>
    <col min="11528" max="11528" width="10.42578125" style="1" bestFit="1" customWidth="1"/>
    <col min="11529" max="11769" width="9.140625" style="1"/>
    <col min="11770" max="11770" width="18.7109375" style="1" bestFit="1" customWidth="1"/>
    <col min="11771" max="11771" width="9.140625" style="1"/>
    <col min="11772" max="11772" width="10.28515625" style="1" customWidth="1"/>
    <col min="11773" max="11773" width="12.7109375" style="1" bestFit="1" customWidth="1"/>
    <col min="11774" max="11774" width="10.85546875" style="1" customWidth="1"/>
    <col min="11775" max="11775" width="19.140625" style="1" bestFit="1" customWidth="1"/>
    <col min="11776" max="11776" width="9.140625" style="1"/>
    <col min="11777" max="11777" width="9.42578125" style="1" customWidth="1"/>
    <col min="11778" max="11778" width="11.140625" style="1" customWidth="1"/>
    <col min="11779" max="11779" width="10.42578125" style="1" bestFit="1" customWidth="1"/>
    <col min="11780" max="11780" width="19.140625" style="1" bestFit="1" customWidth="1"/>
    <col min="11781" max="11781" width="9.140625" style="1"/>
    <col min="11782" max="11782" width="9.5703125" style="1" customWidth="1"/>
    <col min="11783" max="11783" width="9.140625" style="1"/>
    <col min="11784" max="11784" width="10.42578125" style="1" bestFit="1" customWidth="1"/>
    <col min="11785" max="12025" width="9.140625" style="1"/>
    <col min="12026" max="12026" width="18.7109375" style="1" bestFit="1" customWidth="1"/>
    <col min="12027" max="12027" width="9.140625" style="1"/>
    <col min="12028" max="12028" width="10.28515625" style="1" customWidth="1"/>
    <col min="12029" max="12029" width="12.7109375" style="1" bestFit="1" customWidth="1"/>
    <col min="12030" max="12030" width="10.85546875" style="1" customWidth="1"/>
    <col min="12031" max="12031" width="19.140625" style="1" bestFit="1" customWidth="1"/>
    <col min="12032" max="12032" width="9.140625" style="1"/>
    <col min="12033" max="12033" width="9.42578125" style="1" customWidth="1"/>
    <col min="12034" max="12034" width="11.140625" style="1" customWidth="1"/>
    <col min="12035" max="12035" width="10.42578125" style="1" bestFit="1" customWidth="1"/>
    <col min="12036" max="12036" width="19.140625" style="1" bestFit="1" customWidth="1"/>
    <col min="12037" max="12037" width="9.140625" style="1"/>
    <col min="12038" max="12038" width="9.5703125" style="1" customWidth="1"/>
    <col min="12039" max="12039" width="9.140625" style="1"/>
    <col min="12040" max="12040" width="10.42578125" style="1" bestFit="1" customWidth="1"/>
    <col min="12041" max="12281" width="9.140625" style="1"/>
    <col min="12282" max="12282" width="18.7109375" style="1" bestFit="1" customWidth="1"/>
    <col min="12283" max="12283" width="9.140625" style="1"/>
    <col min="12284" max="12284" width="10.28515625" style="1" customWidth="1"/>
    <col min="12285" max="12285" width="12.7109375" style="1" bestFit="1" customWidth="1"/>
    <col min="12286" max="12286" width="10.85546875" style="1" customWidth="1"/>
    <col min="12287" max="12287" width="19.140625" style="1" bestFit="1" customWidth="1"/>
    <col min="12288" max="12288" width="9.140625" style="1"/>
    <col min="12289" max="12289" width="9.42578125" style="1" customWidth="1"/>
    <col min="12290" max="12290" width="11.140625" style="1" customWidth="1"/>
    <col min="12291" max="12291" width="10.42578125" style="1" bestFit="1" customWidth="1"/>
    <col min="12292" max="12292" width="19.140625" style="1" bestFit="1" customWidth="1"/>
    <col min="12293" max="12293" width="9.140625" style="1"/>
    <col min="12294" max="12294" width="9.5703125" style="1" customWidth="1"/>
    <col min="12295" max="12295" width="9.140625" style="1"/>
    <col min="12296" max="12296" width="10.42578125" style="1" bestFit="1" customWidth="1"/>
    <col min="12297" max="12537" width="9.140625" style="1"/>
    <col min="12538" max="12538" width="18.7109375" style="1" bestFit="1" customWidth="1"/>
    <col min="12539" max="12539" width="9.140625" style="1"/>
    <col min="12540" max="12540" width="10.28515625" style="1" customWidth="1"/>
    <col min="12541" max="12541" width="12.7109375" style="1" bestFit="1" customWidth="1"/>
    <col min="12542" max="12542" width="10.85546875" style="1" customWidth="1"/>
    <col min="12543" max="12543" width="19.140625" style="1" bestFit="1" customWidth="1"/>
    <col min="12544" max="12544" width="9.140625" style="1"/>
    <col min="12545" max="12545" width="9.42578125" style="1" customWidth="1"/>
    <col min="12546" max="12546" width="11.140625" style="1" customWidth="1"/>
    <col min="12547" max="12547" width="10.42578125" style="1" bestFit="1" customWidth="1"/>
    <col min="12548" max="12548" width="19.140625" style="1" bestFit="1" customWidth="1"/>
    <col min="12549" max="12549" width="9.140625" style="1"/>
    <col min="12550" max="12550" width="9.5703125" style="1" customWidth="1"/>
    <col min="12551" max="12551" width="9.140625" style="1"/>
    <col min="12552" max="12552" width="10.42578125" style="1" bestFit="1" customWidth="1"/>
    <col min="12553" max="12793" width="9.140625" style="1"/>
    <col min="12794" max="12794" width="18.7109375" style="1" bestFit="1" customWidth="1"/>
    <col min="12795" max="12795" width="9.140625" style="1"/>
    <col min="12796" max="12796" width="10.28515625" style="1" customWidth="1"/>
    <col min="12797" max="12797" width="12.7109375" style="1" bestFit="1" customWidth="1"/>
    <col min="12798" max="12798" width="10.85546875" style="1" customWidth="1"/>
    <col min="12799" max="12799" width="19.140625" style="1" bestFit="1" customWidth="1"/>
    <col min="12800" max="12800" width="9.140625" style="1"/>
    <col min="12801" max="12801" width="9.42578125" style="1" customWidth="1"/>
    <col min="12802" max="12802" width="11.140625" style="1" customWidth="1"/>
    <col min="12803" max="12803" width="10.42578125" style="1" bestFit="1" customWidth="1"/>
    <col min="12804" max="12804" width="19.140625" style="1" bestFit="1" customWidth="1"/>
    <col min="12805" max="12805" width="9.140625" style="1"/>
    <col min="12806" max="12806" width="9.5703125" style="1" customWidth="1"/>
    <col min="12807" max="12807" width="9.140625" style="1"/>
    <col min="12808" max="12808" width="10.42578125" style="1" bestFit="1" customWidth="1"/>
    <col min="12809" max="13049" width="9.140625" style="1"/>
    <col min="13050" max="13050" width="18.7109375" style="1" bestFit="1" customWidth="1"/>
    <col min="13051" max="13051" width="9.140625" style="1"/>
    <col min="13052" max="13052" width="10.28515625" style="1" customWidth="1"/>
    <col min="13053" max="13053" width="12.7109375" style="1" bestFit="1" customWidth="1"/>
    <col min="13054" max="13054" width="10.85546875" style="1" customWidth="1"/>
    <col min="13055" max="13055" width="19.140625" style="1" bestFit="1" customWidth="1"/>
    <col min="13056" max="13056" width="9.140625" style="1"/>
    <col min="13057" max="13057" width="9.42578125" style="1" customWidth="1"/>
    <col min="13058" max="13058" width="11.140625" style="1" customWidth="1"/>
    <col min="13059" max="13059" width="10.42578125" style="1" bestFit="1" customWidth="1"/>
    <col min="13060" max="13060" width="19.140625" style="1" bestFit="1" customWidth="1"/>
    <col min="13061" max="13061" width="9.140625" style="1"/>
    <col min="13062" max="13062" width="9.5703125" style="1" customWidth="1"/>
    <col min="13063" max="13063" width="9.140625" style="1"/>
    <col min="13064" max="13064" width="10.42578125" style="1" bestFit="1" customWidth="1"/>
    <col min="13065" max="13305" width="9.140625" style="1"/>
    <col min="13306" max="13306" width="18.7109375" style="1" bestFit="1" customWidth="1"/>
    <col min="13307" max="13307" width="9.140625" style="1"/>
    <col min="13308" max="13308" width="10.28515625" style="1" customWidth="1"/>
    <col min="13309" max="13309" width="12.7109375" style="1" bestFit="1" customWidth="1"/>
    <col min="13310" max="13310" width="10.85546875" style="1" customWidth="1"/>
    <col min="13311" max="13311" width="19.140625" style="1" bestFit="1" customWidth="1"/>
    <col min="13312" max="13312" width="9.140625" style="1"/>
    <col min="13313" max="13313" width="9.42578125" style="1" customWidth="1"/>
    <col min="13314" max="13314" width="11.140625" style="1" customWidth="1"/>
    <col min="13315" max="13315" width="10.42578125" style="1" bestFit="1" customWidth="1"/>
    <col min="13316" max="13316" width="19.140625" style="1" bestFit="1" customWidth="1"/>
    <col min="13317" max="13317" width="9.140625" style="1"/>
    <col min="13318" max="13318" width="9.5703125" style="1" customWidth="1"/>
    <col min="13319" max="13319" width="9.140625" style="1"/>
    <col min="13320" max="13320" width="10.42578125" style="1" bestFit="1" customWidth="1"/>
    <col min="13321" max="13561" width="9.140625" style="1"/>
    <col min="13562" max="13562" width="18.7109375" style="1" bestFit="1" customWidth="1"/>
    <col min="13563" max="13563" width="9.140625" style="1"/>
    <col min="13564" max="13564" width="10.28515625" style="1" customWidth="1"/>
    <col min="13565" max="13565" width="12.7109375" style="1" bestFit="1" customWidth="1"/>
    <col min="13566" max="13566" width="10.85546875" style="1" customWidth="1"/>
    <col min="13567" max="13567" width="19.140625" style="1" bestFit="1" customWidth="1"/>
    <col min="13568" max="13568" width="9.140625" style="1"/>
    <col min="13569" max="13569" width="9.42578125" style="1" customWidth="1"/>
    <col min="13570" max="13570" width="11.140625" style="1" customWidth="1"/>
    <col min="13571" max="13571" width="10.42578125" style="1" bestFit="1" customWidth="1"/>
    <col min="13572" max="13572" width="19.140625" style="1" bestFit="1" customWidth="1"/>
    <col min="13573" max="13573" width="9.140625" style="1"/>
    <col min="13574" max="13574" width="9.5703125" style="1" customWidth="1"/>
    <col min="13575" max="13575" width="9.140625" style="1"/>
    <col min="13576" max="13576" width="10.42578125" style="1" bestFit="1" customWidth="1"/>
    <col min="13577" max="13817" width="9.140625" style="1"/>
    <col min="13818" max="13818" width="18.7109375" style="1" bestFit="1" customWidth="1"/>
    <col min="13819" max="13819" width="9.140625" style="1"/>
    <col min="13820" max="13820" width="10.28515625" style="1" customWidth="1"/>
    <col min="13821" max="13821" width="12.7109375" style="1" bestFit="1" customWidth="1"/>
    <col min="13822" max="13822" width="10.85546875" style="1" customWidth="1"/>
    <col min="13823" max="13823" width="19.140625" style="1" bestFit="1" customWidth="1"/>
    <col min="13824" max="13824" width="9.140625" style="1"/>
    <col min="13825" max="13825" width="9.42578125" style="1" customWidth="1"/>
    <col min="13826" max="13826" width="11.140625" style="1" customWidth="1"/>
    <col min="13827" max="13827" width="10.42578125" style="1" bestFit="1" customWidth="1"/>
    <col min="13828" max="13828" width="19.140625" style="1" bestFit="1" customWidth="1"/>
    <col min="13829" max="13829" width="9.140625" style="1"/>
    <col min="13830" max="13830" width="9.5703125" style="1" customWidth="1"/>
    <col min="13831" max="13831" width="9.140625" style="1"/>
    <col min="13832" max="13832" width="10.42578125" style="1" bestFit="1" customWidth="1"/>
    <col min="13833" max="14073" width="9.140625" style="1"/>
    <col min="14074" max="14074" width="18.7109375" style="1" bestFit="1" customWidth="1"/>
    <col min="14075" max="14075" width="9.140625" style="1"/>
    <col min="14076" max="14076" width="10.28515625" style="1" customWidth="1"/>
    <col min="14077" max="14077" width="12.7109375" style="1" bestFit="1" customWidth="1"/>
    <col min="14078" max="14078" width="10.85546875" style="1" customWidth="1"/>
    <col min="14079" max="14079" width="19.140625" style="1" bestFit="1" customWidth="1"/>
    <col min="14080" max="14080" width="9.140625" style="1"/>
    <col min="14081" max="14081" width="9.42578125" style="1" customWidth="1"/>
    <col min="14082" max="14082" width="11.140625" style="1" customWidth="1"/>
    <col min="14083" max="14083" width="10.42578125" style="1" bestFit="1" customWidth="1"/>
    <col min="14084" max="14084" width="19.140625" style="1" bestFit="1" customWidth="1"/>
    <col min="14085" max="14085" width="9.140625" style="1"/>
    <col min="14086" max="14086" width="9.5703125" style="1" customWidth="1"/>
    <col min="14087" max="14087" width="9.140625" style="1"/>
    <col min="14088" max="14088" width="10.42578125" style="1" bestFit="1" customWidth="1"/>
    <col min="14089" max="14329" width="9.140625" style="1"/>
    <col min="14330" max="14330" width="18.7109375" style="1" bestFit="1" customWidth="1"/>
    <col min="14331" max="14331" width="9.140625" style="1"/>
    <col min="14332" max="14332" width="10.28515625" style="1" customWidth="1"/>
    <col min="14333" max="14333" width="12.7109375" style="1" bestFit="1" customWidth="1"/>
    <col min="14334" max="14334" width="10.85546875" style="1" customWidth="1"/>
    <col min="14335" max="14335" width="19.140625" style="1" bestFit="1" customWidth="1"/>
    <col min="14336" max="14336" width="9.140625" style="1"/>
    <col min="14337" max="14337" width="9.42578125" style="1" customWidth="1"/>
    <col min="14338" max="14338" width="11.140625" style="1" customWidth="1"/>
    <col min="14339" max="14339" width="10.42578125" style="1" bestFit="1" customWidth="1"/>
    <col min="14340" max="14340" width="19.140625" style="1" bestFit="1" customWidth="1"/>
    <col min="14341" max="14341" width="9.140625" style="1"/>
    <col min="14342" max="14342" width="9.5703125" style="1" customWidth="1"/>
    <col min="14343" max="14343" width="9.140625" style="1"/>
    <col min="14344" max="14344" width="10.42578125" style="1" bestFit="1" customWidth="1"/>
    <col min="14345" max="14585" width="9.140625" style="1"/>
    <col min="14586" max="14586" width="18.7109375" style="1" bestFit="1" customWidth="1"/>
    <col min="14587" max="14587" width="9.140625" style="1"/>
    <col min="14588" max="14588" width="10.28515625" style="1" customWidth="1"/>
    <col min="14589" max="14589" width="12.7109375" style="1" bestFit="1" customWidth="1"/>
    <col min="14590" max="14590" width="10.85546875" style="1" customWidth="1"/>
    <col min="14591" max="14591" width="19.140625" style="1" bestFit="1" customWidth="1"/>
    <col min="14592" max="14592" width="9.140625" style="1"/>
    <col min="14593" max="14593" width="9.42578125" style="1" customWidth="1"/>
    <col min="14594" max="14594" width="11.140625" style="1" customWidth="1"/>
    <col min="14595" max="14595" width="10.42578125" style="1" bestFit="1" customWidth="1"/>
    <col min="14596" max="14596" width="19.140625" style="1" bestFit="1" customWidth="1"/>
    <col min="14597" max="14597" width="9.140625" style="1"/>
    <col min="14598" max="14598" width="9.5703125" style="1" customWidth="1"/>
    <col min="14599" max="14599" width="9.140625" style="1"/>
    <col min="14600" max="14600" width="10.42578125" style="1" bestFit="1" customWidth="1"/>
    <col min="14601" max="14841" width="9.140625" style="1"/>
    <col min="14842" max="14842" width="18.7109375" style="1" bestFit="1" customWidth="1"/>
    <col min="14843" max="14843" width="9.140625" style="1"/>
    <col min="14844" max="14844" width="10.28515625" style="1" customWidth="1"/>
    <col min="14845" max="14845" width="12.7109375" style="1" bestFit="1" customWidth="1"/>
    <col min="14846" max="14846" width="10.85546875" style="1" customWidth="1"/>
    <col min="14847" max="14847" width="19.140625" style="1" bestFit="1" customWidth="1"/>
    <col min="14848" max="14848" width="9.140625" style="1"/>
    <col min="14849" max="14849" width="9.42578125" style="1" customWidth="1"/>
    <col min="14850" max="14850" width="11.140625" style="1" customWidth="1"/>
    <col min="14851" max="14851" width="10.42578125" style="1" bestFit="1" customWidth="1"/>
    <col min="14852" max="14852" width="19.140625" style="1" bestFit="1" customWidth="1"/>
    <col min="14853" max="14853" width="9.140625" style="1"/>
    <col min="14854" max="14854" width="9.5703125" style="1" customWidth="1"/>
    <col min="14855" max="14855" width="9.140625" style="1"/>
    <col min="14856" max="14856" width="10.42578125" style="1" bestFit="1" customWidth="1"/>
    <col min="14857" max="15097" width="9.140625" style="1"/>
    <col min="15098" max="15098" width="18.7109375" style="1" bestFit="1" customWidth="1"/>
    <col min="15099" max="15099" width="9.140625" style="1"/>
    <col min="15100" max="15100" width="10.28515625" style="1" customWidth="1"/>
    <col min="15101" max="15101" width="12.7109375" style="1" bestFit="1" customWidth="1"/>
    <col min="15102" max="15102" width="10.85546875" style="1" customWidth="1"/>
    <col min="15103" max="15103" width="19.140625" style="1" bestFit="1" customWidth="1"/>
    <col min="15104" max="15104" width="9.140625" style="1"/>
    <col min="15105" max="15105" width="9.42578125" style="1" customWidth="1"/>
    <col min="15106" max="15106" width="11.140625" style="1" customWidth="1"/>
    <col min="15107" max="15107" width="10.42578125" style="1" bestFit="1" customWidth="1"/>
    <col min="15108" max="15108" width="19.140625" style="1" bestFit="1" customWidth="1"/>
    <col min="15109" max="15109" width="9.140625" style="1"/>
    <col min="15110" max="15110" width="9.5703125" style="1" customWidth="1"/>
    <col min="15111" max="15111" width="9.140625" style="1"/>
    <col min="15112" max="15112" width="10.42578125" style="1" bestFit="1" customWidth="1"/>
    <col min="15113" max="15353" width="9.140625" style="1"/>
    <col min="15354" max="15354" width="18.7109375" style="1" bestFit="1" customWidth="1"/>
    <col min="15355" max="15355" width="9.140625" style="1"/>
    <col min="15356" max="15356" width="10.28515625" style="1" customWidth="1"/>
    <col min="15357" max="15357" width="12.7109375" style="1" bestFit="1" customWidth="1"/>
    <col min="15358" max="15358" width="10.85546875" style="1" customWidth="1"/>
    <col min="15359" max="15359" width="19.140625" style="1" bestFit="1" customWidth="1"/>
    <col min="15360" max="15360" width="9.140625" style="1"/>
    <col min="15361" max="15361" width="9.42578125" style="1" customWidth="1"/>
    <col min="15362" max="15362" width="11.140625" style="1" customWidth="1"/>
    <col min="15363" max="15363" width="10.42578125" style="1" bestFit="1" customWidth="1"/>
    <col min="15364" max="15364" width="19.140625" style="1" bestFit="1" customWidth="1"/>
    <col min="15365" max="15365" width="9.140625" style="1"/>
    <col min="15366" max="15366" width="9.5703125" style="1" customWidth="1"/>
    <col min="15367" max="15367" width="9.140625" style="1"/>
    <col min="15368" max="15368" width="10.42578125" style="1" bestFit="1" customWidth="1"/>
    <col min="15369" max="15609" width="9.140625" style="1"/>
    <col min="15610" max="15610" width="18.7109375" style="1" bestFit="1" customWidth="1"/>
    <col min="15611" max="15611" width="9.140625" style="1"/>
    <col min="15612" max="15612" width="10.28515625" style="1" customWidth="1"/>
    <col min="15613" max="15613" width="12.7109375" style="1" bestFit="1" customWidth="1"/>
    <col min="15614" max="15614" width="10.85546875" style="1" customWidth="1"/>
    <col min="15615" max="15615" width="19.140625" style="1" bestFit="1" customWidth="1"/>
    <col min="15616" max="15616" width="9.140625" style="1"/>
    <col min="15617" max="15617" width="9.42578125" style="1" customWidth="1"/>
    <col min="15618" max="15618" width="11.140625" style="1" customWidth="1"/>
    <col min="15619" max="15619" width="10.42578125" style="1" bestFit="1" customWidth="1"/>
    <col min="15620" max="15620" width="19.140625" style="1" bestFit="1" customWidth="1"/>
    <col min="15621" max="15621" width="9.140625" style="1"/>
    <col min="15622" max="15622" width="9.5703125" style="1" customWidth="1"/>
    <col min="15623" max="15623" width="9.140625" style="1"/>
    <col min="15624" max="15624" width="10.42578125" style="1" bestFit="1" customWidth="1"/>
    <col min="15625" max="15865" width="9.140625" style="1"/>
    <col min="15866" max="15866" width="18.7109375" style="1" bestFit="1" customWidth="1"/>
    <col min="15867" max="15867" width="9.140625" style="1"/>
    <col min="15868" max="15868" width="10.28515625" style="1" customWidth="1"/>
    <col min="15869" max="15869" width="12.7109375" style="1" bestFit="1" customWidth="1"/>
    <col min="15870" max="15870" width="10.85546875" style="1" customWidth="1"/>
    <col min="15871" max="15871" width="19.140625" style="1" bestFit="1" customWidth="1"/>
    <col min="15872" max="15872" width="9.140625" style="1"/>
    <col min="15873" max="15873" width="9.42578125" style="1" customWidth="1"/>
    <col min="15874" max="15874" width="11.140625" style="1" customWidth="1"/>
    <col min="15875" max="15875" width="10.42578125" style="1" bestFit="1" customWidth="1"/>
    <col min="15876" max="15876" width="19.140625" style="1" bestFit="1" customWidth="1"/>
    <col min="15877" max="15877" width="9.140625" style="1"/>
    <col min="15878" max="15878" width="9.5703125" style="1" customWidth="1"/>
    <col min="15879" max="15879" width="9.140625" style="1"/>
    <col min="15880" max="15880" width="10.42578125" style="1" bestFit="1" customWidth="1"/>
    <col min="15881" max="16121" width="9.140625" style="1"/>
    <col min="16122" max="16122" width="18.7109375" style="1" bestFit="1" customWidth="1"/>
    <col min="16123" max="16123" width="9.140625" style="1"/>
    <col min="16124" max="16124" width="10.28515625" style="1" customWidth="1"/>
    <col min="16125" max="16125" width="12.7109375" style="1" bestFit="1" customWidth="1"/>
    <col min="16126" max="16126" width="10.85546875" style="1" customWidth="1"/>
    <col min="16127" max="16127" width="19.140625" style="1" bestFit="1" customWidth="1"/>
    <col min="16128" max="16128" width="9.140625" style="1"/>
    <col min="16129" max="16129" width="9.42578125" style="1" customWidth="1"/>
    <col min="16130" max="16130" width="11.140625" style="1" customWidth="1"/>
    <col min="16131" max="16131" width="10.42578125" style="1" bestFit="1" customWidth="1"/>
    <col min="16132" max="16132" width="19.140625" style="1" bestFit="1" customWidth="1"/>
    <col min="16133" max="16133" width="9.140625" style="1"/>
    <col min="16134" max="16134" width="9.5703125" style="1" customWidth="1"/>
    <col min="16135" max="16135" width="9.140625" style="1"/>
    <col min="16136" max="16136" width="10.42578125" style="1" bestFit="1" customWidth="1"/>
    <col min="16137" max="16384" width="9.140625" style="1"/>
  </cols>
  <sheetData>
    <row r="1" spans="1:11" ht="18" x14ac:dyDescent="0.25">
      <c r="C1" s="641" t="s">
        <v>0</v>
      </c>
      <c r="D1" s="641"/>
      <c r="E1" s="641"/>
      <c r="F1" s="641"/>
      <c r="G1" s="387"/>
      <c r="H1" s="387"/>
      <c r="I1" s="387"/>
      <c r="J1" s="387"/>
    </row>
    <row r="2" spans="1:11" ht="18" x14ac:dyDescent="0.25">
      <c r="C2" s="641" t="s">
        <v>1</v>
      </c>
      <c r="D2" s="641"/>
      <c r="E2" s="641"/>
      <c r="F2" s="641"/>
      <c r="G2" s="387"/>
      <c r="H2" s="387"/>
      <c r="I2" s="387"/>
      <c r="J2" s="387"/>
    </row>
    <row r="3" spans="1:11" ht="15.75" x14ac:dyDescent="0.25">
      <c r="C3" s="642" t="s">
        <v>127</v>
      </c>
      <c r="D3" s="642"/>
      <c r="E3" s="642"/>
      <c r="F3" s="642"/>
      <c r="G3" s="389"/>
      <c r="H3" s="389"/>
      <c r="I3" s="389"/>
      <c r="J3" s="389"/>
    </row>
    <row r="4" spans="1:11" ht="18" x14ac:dyDescent="0.25">
      <c r="C4" s="641" t="s">
        <v>185</v>
      </c>
      <c r="D4" s="641"/>
      <c r="E4" s="641"/>
      <c r="F4" s="641"/>
      <c r="G4" s="387"/>
      <c r="H4" s="387"/>
      <c r="I4" s="387"/>
      <c r="J4" s="387"/>
    </row>
    <row r="5" spans="1:11" ht="18.75" thickBot="1" x14ac:dyDescent="0.3">
      <c r="C5" s="643" t="s">
        <v>2</v>
      </c>
      <c r="D5" s="643"/>
      <c r="E5" s="643"/>
      <c r="F5" s="643"/>
      <c r="G5" s="81"/>
      <c r="H5" s="81"/>
      <c r="I5" s="4"/>
      <c r="J5" s="4"/>
    </row>
    <row r="6" spans="1:11" ht="56.25" customHeight="1" thickBot="1" x14ac:dyDescent="0.25">
      <c r="A6" s="110"/>
      <c r="B6" s="111" t="s">
        <v>3</v>
      </c>
      <c r="C6" s="112" t="s">
        <v>4</v>
      </c>
      <c r="D6" s="113" t="s">
        <v>5</v>
      </c>
      <c r="E6" s="114" t="s">
        <v>6</v>
      </c>
      <c r="F6" s="115" t="s">
        <v>7</v>
      </c>
      <c r="G6" s="116" t="s">
        <v>116</v>
      </c>
      <c r="H6" s="129" t="s">
        <v>117</v>
      </c>
      <c r="I6" s="114" t="s">
        <v>9</v>
      </c>
      <c r="J6" s="135" t="s">
        <v>8</v>
      </c>
      <c r="K6" s="115" t="s">
        <v>118</v>
      </c>
    </row>
    <row r="7" spans="1:11" ht="18.75" customHeight="1" thickBot="1" x14ac:dyDescent="0.3">
      <c r="A7" s="117" t="s">
        <v>11</v>
      </c>
      <c r="B7" s="118"/>
      <c r="C7" s="118"/>
      <c r="D7" s="118"/>
      <c r="E7" s="119"/>
      <c r="F7" s="120"/>
      <c r="G7" s="118"/>
      <c r="H7" s="118"/>
      <c r="I7" s="121"/>
      <c r="J7" s="118"/>
      <c r="K7" s="120"/>
    </row>
    <row r="8" spans="1:11" ht="18" x14ac:dyDescent="0.25">
      <c r="A8" s="5" t="s">
        <v>12</v>
      </c>
      <c r="B8" s="83">
        <v>8179</v>
      </c>
      <c r="C8" s="332">
        <v>16313</v>
      </c>
      <c r="D8" s="333">
        <v>2008909</v>
      </c>
      <c r="E8" s="82">
        <f>D8/B8</f>
        <v>245.61792395158332</v>
      </c>
      <c r="F8" s="11">
        <f>D8</f>
        <v>2008909</v>
      </c>
      <c r="G8" s="83">
        <v>3942</v>
      </c>
      <c r="H8" s="84">
        <f>C8-G8</f>
        <v>12371</v>
      </c>
      <c r="I8" s="20">
        <v>8955</v>
      </c>
      <c r="J8" s="14">
        <f>C8-I8-K8</f>
        <v>7358</v>
      </c>
      <c r="K8" s="13">
        <v>0</v>
      </c>
    </row>
    <row r="9" spans="1:11" ht="18" x14ac:dyDescent="0.25">
      <c r="A9" s="16" t="s">
        <v>13</v>
      </c>
      <c r="B9" s="89">
        <v>5729</v>
      </c>
      <c r="C9" s="18">
        <v>11011</v>
      </c>
      <c r="D9" s="33">
        <v>132864</v>
      </c>
      <c r="E9" s="85">
        <f t="shared" ref="E9:E15" si="0">D9/B9</f>
        <v>23.191481934019897</v>
      </c>
      <c r="F9" s="11">
        <v>1392864</v>
      </c>
      <c r="G9" s="29">
        <v>2947</v>
      </c>
      <c r="H9" s="84">
        <f t="shared" ref="H9:H15" si="1">C9-G9</f>
        <v>8064</v>
      </c>
      <c r="I9" s="54">
        <v>6097</v>
      </c>
      <c r="J9" s="14">
        <f t="shared" ref="J9:J15" si="2">C9-I9-K9</f>
        <v>4914</v>
      </c>
      <c r="K9" s="13">
        <v>0</v>
      </c>
    </row>
    <row r="10" spans="1:11" ht="18" x14ac:dyDescent="0.25">
      <c r="A10" s="16" t="s">
        <v>14</v>
      </c>
      <c r="B10" s="89">
        <v>6531</v>
      </c>
      <c r="C10" s="18">
        <v>12150</v>
      </c>
      <c r="D10" s="33">
        <v>1547639</v>
      </c>
      <c r="E10" s="85">
        <f t="shared" si="0"/>
        <v>236.96815189098146</v>
      </c>
      <c r="F10" s="11">
        <f t="shared" ref="F10:F15" si="3">D10</f>
        <v>1547639</v>
      </c>
      <c r="G10" s="29">
        <v>3076</v>
      </c>
      <c r="H10" s="84">
        <f t="shared" si="1"/>
        <v>9074</v>
      </c>
      <c r="I10" s="54">
        <v>6771</v>
      </c>
      <c r="J10" s="14">
        <f t="shared" si="2"/>
        <v>5379</v>
      </c>
      <c r="K10" s="13">
        <v>0</v>
      </c>
    </row>
    <row r="11" spans="1:11" ht="18" x14ac:dyDescent="0.25">
      <c r="A11" s="16" t="s">
        <v>15</v>
      </c>
      <c r="B11" s="89">
        <v>8561</v>
      </c>
      <c r="C11" s="18">
        <v>16463</v>
      </c>
      <c r="D11" s="33">
        <v>2041258</v>
      </c>
      <c r="E11" s="85">
        <f t="shared" si="0"/>
        <v>238.43686485223688</v>
      </c>
      <c r="F11" s="11">
        <f t="shared" si="3"/>
        <v>2041258</v>
      </c>
      <c r="G11" s="29">
        <v>4016</v>
      </c>
      <c r="H11" s="84">
        <f t="shared" si="1"/>
        <v>12447</v>
      </c>
      <c r="I11" s="54">
        <v>9088</v>
      </c>
      <c r="J11" s="14">
        <f t="shared" si="2"/>
        <v>7375</v>
      </c>
      <c r="K11" s="13">
        <v>0</v>
      </c>
    </row>
    <row r="12" spans="1:11" ht="18" x14ac:dyDescent="0.25">
      <c r="A12" s="16" t="s">
        <v>16</v>
      </c>
      <c r="B12" s="89">
        <v>2166</v>
      </c>
      <c r="C12" s="18">
        <v>4346</v>
      </c>
      <c r="D12" s="33">
        <v>547469</v>
      </c>
      <c r="E12" s="85">
        <f t="shared" si="0"/>
        <v>252.75577100646353</v>
      </c>
      <c r="F12" s="11">
        <f t="shared" si="3"/>
        <v>547469</v>
      </c>
      <c r="G12" s="29">
        <v>1095</v>
      </c>
      <c r="H12" s="84">
        <f t="shared" si="1"/>
        <v>3251</v>
      </c>
      <c r="I12" s="54">
        <v>2267</v>
      </c>
      <c r="J12" s="14">
        <f t="shared" si="2"/>
        <v>2079</v>
      </c>
      <c r="K12" s="13">
        <v>0</v>
      </c>
    </row>
    <row r="13" spans="1:11" ht="18" x14ac:dyDescent="0.25">
      <c r="A13" s="16" t="s">
        <v>17</v>
      </c>
      <c r="B13" s="89">
        <v>8678</v>
      </c>
      <c r="C13" s="18">
        <v>17397</v>
      </c>
      <c r="D13" s="33">
        <v>2161100</v>
      </c>
      <c r="E13" s="85">
        <f t="shared" si="0"/>
        <v>249.03203503111317</v>
      </c>
      <c r="F13" s="11">
        <f t="shared" si="3"/>
        <v>2161100</v>
      </c>
      <c r="G13" s="29">
        <v>4450</v>
      </c>
      <c r="H13" s="84">
        <f t="shared" si="1"/>
        <v>12947</v>
      </c>
      <c r="I13" s="54">
        <v>9337</v>
      </c>
      <c r="J13" s="14">
        <f t="shared" si="2"/>
        <v>8060</v>
      </c>
      <c r="K13" s="13">
        <v>0</v>
      </c>
    </row>
    <row r="14" spans="1:11" ht="18" x14ac:dyDescent="0.25">
      <c r="A14" s="16" t="s">
        <v>18</v>
      </c>
      <c r="B14" s="89">
        <v>3099</v>
      </c>
      <c r="C14" s="18">
        <v>5681</v>
      </c>
      <c r="D14" s="33">
        <v>703113</v>
      </c>
      <c r="E14" s="85">
        <f t="shared" si="0"/>
        <v>226.88383349467571</v>
      </c>
      <c r="F14" s="11">
        <f t="shared" si="3"/>
        <v>703113</v>
      </c>
      <c r="G14" s="29">
        <v>1338</v>
      </c>
      <c r="H14" s="84">
        <f t="shared" si="1"/>
        <v>4343</v>
      </c>
      <c r="I14" s="54">
        <v>3098</v>
      </c>
      <c r="J14" s="14">
        <f t="shared" si="2"/>
        <v>2583</v>
      </c>
      <c r="K14" s="13">
        <v>0</v>
      </c>
    </row>
    <row r="15" spans="1:11" ht="18.75" thickBot="1" x14ac:dyDescent="0.3">
      <c r="A15" s="21" t="s">
        <v>19</v>
      </c>
      <c r="B15" s="92">
        <v>9893</v>
      </c>
      <c r="C15" s="334">
        <v>18846</v>
      </c>
      <c r="D15" s="335">
        <v>2394405</v>
      </c>
      <c r="E15" s="86">
        <f t="shared" si="0"/>
        <v>242.03022339027595</v>
      </c>
      <c r="F15" s="11">
        <f t="shared" si="3"/>
        <v>2394405</v>
      </c>
      <c r="G15" s="87">
        <v>4645</v>
      </c>
      <c r="H15" s="84">
        <f t="shared" si="1"/>
        <v>14201</v>
      </c>
      <c r="I15" s="58">
        <v>10399</v>
      </c>
      <c r="J15" s="133">
        <f t="shared" si="2"/>
        <v>8447</v>
      </c>
      <c r="K15" s="134">
        <v>0</v>
      </c>
    </row>
    <row r="16" spans="1:11" ht="18.75" thickBot="1" x14ac:dyDescent="0.3">
      <c r="A16" s="122" t="s">
        <v>10</v>
      </c>
      <c r="B16" s="123">
        <f>SUM(B8:B15)</f>
        <v>52836</v>
      </c>
      <c r="C16" s="123">
        <f t="shared" ref="C16:E16" si="4">SUM(C8:C15)</f>
        <v>102207</v>
      </c>
      <c r="D16" s="124">
        <f t="shared" si="4"/>
        <v>11536757</v>
      </c>
      <c r="E16" s="125">
        <f t="shared" si="4"/>
        <v>1714.9162855513498</v>
      </c>
      <c r="F16" s="124">
        <f>SUM(F8:F15)</f>
        <v>12796757</v>
      </c>
      <c r="G16" s="124">
        <f>SUM(G8:G15)</f>
        <v>25509</v>
      </c>
      <c r="H16" s="124">
        <f>SUM(H8:H15)</f>
        <v>76698</v>
      </c>
      <c r="I16" s="123">
        <f t="shared" ref="I16:K16" si="5">SUM(I8:I15)</f>
        <v>56012</v>
      </c>
      <c r="J16" s="340">
        <f>SUM(J8:J15)</f>
        <v>46195</v>
      </c>
      <c r="K16" s="341">
        <f t="shared" si="5"/>
        <v>0</v>
      </c>
    </row>
    <row r="17" spans="1:11" ht="18.75" thickBot="1" x14ac:dyDescent="0.3">
      <c r="A17" s="27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6.5" thickBot="1" x14ac:dyDescent="0.25">
      <c r="A18" s="637" t="s">
        <v>20</v>
      </c>
      <c r="B18" s="638"/>
      <c r="C18" s="638"/>
      <c r="D18" s="638"/>
      <c r="E18" s="638"/>
      <c r="F18" s="638"/>
      <c r="G18" s="638"/>
      <c r="H18" s="638"/>
      <c r="I18" s="639"/>
      <c r="J18" s="639"/>
      <c r="K18" s="640"/>
    </row>
    <row r="19" spans="1:11" ht="18" x14ac:dyDescent="0.25">
      <c r="A19" s="28" t="s">
        <v>21</v>
      </c>
      <c r="B19" s="83">
        <v>14422</v>
      </c>
      <c r="C19" s="332">
        <v>25960</v>
      </c>
      <c r="D19" s="333">
        <v>3301159</v>
      </c>
      <c r="E19" s="12">
        <f t="shared" ref="E19:E31" si="6">D19/B19</f>
        <v>228.89744834280958</v>
      </c>
      <c r="F19" s="9">
        <f>D19</f>
        <v>3301159</v>
      </c>
      <c r="G19" s="83">
        <v>6419</v>
      </c>
      <c r="H19" s="88">
        <f>C19-G19</f>
        <v>19541</v>
      </c>
      <c r="I19" s="10">
        <f>C19-J19-K19</f>
        <v>14448</v>
      </c>
      <c r="J19" s="95">
        <v>11512</v>
      </c>
      <c r="K19" s="31">
        <v>0</v>
      </c>
    </row>
    <row r="20" spans="1:11" ht="18" x14ac:dyDescent="0.25">
      <c r="A20" s="28" t="s">
        <v>22</v>
      </c>
      <c r="B20" s="29">
        <v>7418</v>
      </c>
      <c r="C20" s="7">
        <v>13007</v>
      </c>
      <c r="D20" s="9">
        <v>1659192</v>
      </c>
      <c r="E20" s="32">
        <f t="shared" si="6"/>
        <v>223.67107036937179</v>
      </c>
      <c r="F20" s="33">
        <f t="shared" ref="F20:F31" si="7">D20</f>
        <v>1659192</v>
      </c>
      <c r="G20" s="29">
        <v>3204</v>
      </c>
      <c r="H20" s="84">
        <f t="shared" ref="H20:H31" si="8">C20-G20</f>
        <v>9803</v>
      </c>
      <c r="I20" s="54">
        <f t="shared" ref="I20:I31" si="9">C20-J20-K20</f>
        <v>7353</v>
      </c>
      <c r="J20" s="35">
        <v>5654</v>
      </c>
      <c r="K20" s="34">
        <v>0</v>
      </c>
    </row>
    <row r="21" spans="1:11" ht="18" x14ac:dyDescent="0.25">
      <c r="A21" s="5" t="s">
        <v>23</v>
      </c>
      <c r="B21" s="39">
        <v>6006</v>
      </c>
      <c r="C21" s="37">
        <v>11141</v>
      </c>
      <c r="D21" s="40">
        <v>1398596</v>
      </c>
      <c r="E21" s="32">
        <f t="shared" si="6"/>
        <v>232.86646686646688</v>
      </c>
      <c r="F21" s="33">
        <f t="shared" si="7"/>
        <v>1398596</v>
      </c>
      <c r="G21" s="29">
        <v>2966</v>
      </c>
      <c r="H21" s="84">
        <f t="shared" si="8"/>
        <v>8175</v>
      </c>
      <c r="I21" s="54">
        <f t="shared" si="9"/>
        <v>6151</v>
      </c>
      <c r="J21" s="35">
        <v>4990</v>
      </c>
      <c r="K21" s="34">
        <v>0</v>
      </c>
    </row>
    <row r="22" spans="1:11" ht="18" x14ac:dyDescent="0.25">
      <c r="A22" s="16" t="s">
        <v>24</v>
      </c>
      <c r="B22" s="44">
        <v>7418</v>
      </c>
      <c r="C22" s="42">
        <v>14127</v>
      </c>
      <c r="D22" s="45">
        <v>1743485</v>
      </c>
      <c r="E22" s="32">
        <f t="shared" si="6"/>
        <v>235.03437584254516</v>
      </c>
      <c r="F22" s="33">
        <f t="shared" si="7"/>
        <v>1743485</v>
      </c>
      <c r="G22" s="89">
        <v>3373</v>
      </c>
      <c r="H22" s="90">
        <f t="shared" si="8"/>
        <v>10754</v>
      </c>
      <c r="I22" s="54">
        <f t="shared" si="9"/>
        <v>7739</v>
      </c>
      <c r="J22" s="35">
        <v>6388</v>
      </c>
      <c r="K22" s="46">
        <v>0</v>
      </c>
    </row>
    <row r="23" spans="1:11" ht="18" x14ac:dyDescent="0.25">
      <c r="A23" s="16" t="s">
        <v>25</v>
      </c>
      <c r="B23" s="44">
        <v>4822</v>
      </c>
      <c r="C23" s="42">
        <v>9462</v>
      </c>
      <c r="D23" s="45">
        <v>1174477</v>
      </c>
      <c r="E23" s="32">
        <f t="shared" si="6"/>
        <v>243.56636250518457</v>
      </c>
      <c r="F23" s="33">
        <f t="shared" si="7"/>
        <v>1174477</v>
      </c>
      <c r="G23" s="89">
        <v>2480</v>
      </c>
      <c r="H23" s="90">
        <f t="shared" si="8"/>
        <v>6982</v>
      </c>
      <c r="I23" s="54">
        <f t="shared" si="9"/>
        <v>5098</v>
      </c>
      <c r="J23" s="35">
        <v>4364</v>
      </c>
      <c r="K23" s="46">
        <v>0</v>
      </c>
    </row>
    <row r="24" spans="1:11" ht="18" x14ac:dyDescent="0.25">
      <c r="A24" s="16" t="s">
        <v>26</v>
      </c>
      <c r="B24" s="44">
        <v>3362</v>
      </c>
      <c r="C24" s="42">
        <v>6602</v>
      </c>
      <c r="D24" s="45">
        <v>828882</v>
      </c>
      <c r="E24" s="32">
        <f t="shared" si="6"/>
        <v>246.54431885782273</v>
      </c>
      <c r="F24" s="33">
        <f t="shared" si="7"/>
        <v>828882</v>
      </c>
      <c r="G24" s="89">
        <v>1828</v>
      </c>
      <c r="H24" s="90">
        <f t="shared" si="8"/>
        <v>4774</v>
      </c>
      <c r="I24" s="54">
        <f t="shared" si="9"/>
        <v>3633</v>
      </c>
      <c r="J24" s="35">
        <v>2969</v>
      </c>
      <c r="K24" s="46">
        <v>0</v>
      </c>
    </row>
    <row r="25" spans="1:11" ht="18" x14ac:dyDescent="0.25">
      <c r="A25" s="16" t="s">
        <v>27</v>
      </c>
      <c r="B25" s="44">
        <v>8517</v>
      </c>
      <c r="C25" s="42">
        <v>16087</v>
      </c>
      <c r="D25" s="45">
        <v>2020214</v>
      </c>
      <c r="E25" s="32">
        <f t="shared" si="6"/>
        <v>237.19783961488787</v>
      </c>
      <c r="F25" s="33">
        <f t="shared" si="7"/>
        <v>2020214</v>
      </c>
      <c r="G25" s="89">
        <v>4137</v>
      </c>
      <c r="H25" s="90">
        <f t="shared" si="8"/>
        <v>11950</v>
      </c>
      <c r="I25" s="54">
        <f t="shared" si="9"/>
        <v>8872</v>
      </c>
      <c r="J25" s="35">
        <v>7215</v>
      </c>
      <c r="K25" s="46">
        <v>0</v>
      </c>
    </row>
    <row r="26" spans="1:11" ht="18" x14ac:dyDescent="0.25">
      <c r="A26" s="16" t="s">
        <v>28</v>
      </c>
      <c r="B26" s="44">
        <v>7754</v>
      </c>
      <c r="C26" s="42">
        <v>15379</v>
      </c>
      <c r="D26" s="45">
        <v>1942080</v>
      </c>
      <c r="E26" s="32">
        <f t="shared" si="6"/>
        <v>250.46169718854784</v>
      </c>
      <c r="F26" s="33">
        <f t="shared" si="7"/>
        <v>1942080</v>
      </c>
      <c r="G26" s="89">
        <v>3680</v>
      </c>
      <c r="H26" s="90">
        <f t="shared" si="8"/>
        <v>11699</v>
      </c>
      <c r="I26" s="54">
        <f t="shared" si="9"/>
        <v>8126</v>
      </c>
      <c r="J26" s="35">
        <v>7253</v>
      </c>
      <c r="K26" s="46">
        <v>0</v>
      </c>
    </row>
    <row r="27" spans="1:11" ht="18" x14ac:dyDescent="0.25">
      <c r="A27" s="16" t="s">
        <v>29</v>
      </c>
      <c r="B27" s="44">
        <v>9737</v>
      </c>
      <c r="C27" s="42">
        <v>18225</v>
      </c>
      <c r="D27" s="45">
        <v>2282003</v>
      </c>
      <c r="E27" s="32">
        <f t="shared" si="6"/>
        <v>234.36407517715929</v>
      </c>
      <c r="F27" s="33">
        <f t="shared" si="7"/>
        <v>2282003</v>
      </c>
      <c r="G27" s="89">
        <v>5055</v>
      </c>
      <c r="H27" s="90">
        <f t="shared" si="8"/>
        <v>13170</v>
      </c>
      <c r="I27" s="54">
        <f t="shared" si="9"/>
        <v>10315</v>
      </c>
      <c r="J27" s="35">
        <v>7909</v>
      </c>
      <c r="K27" s="46">
        <v>1</v>
      </c>
    </row>
    <row r="28" spans="1:11" ht="18" x14ac:dyDescent="0.25">
      <c r="A28" s="16" t="s">
        <v>30</v>
      </c>
      <c r="B28" s="44">
        <v>7005</v>
      </c>
      <c r="C28" s="42">
        <v>14157</v>
      </c>
      <c r="D28" s="45">
        <v>1767281</v>
      </c>
      <c r="E28" s="32">
        <f t="shared" si="6"/>
        <v>252.28850820842254</v>
      </c>
      <c r="F28" s="33">
        <f t="shared" si="7"/>
        <v>1767281</v>
      </c>
      <c r="G28" s="89">
        <v>3834</v>
      </c>
      <c r="H28" s="90">
        <f t="shared" si="8"/>
        <v>10323</v>
      </c>
      <c r="I28" s="54">
        <f t="shared" si="9"/>
        <v>7673</v>
      </c>
      <c r="J28" s="35">
        <v>6484</v>
      </c>
      <c r="K28" s="46">
        <v>0</v>
      </c>
    </row>
    <row r="29" spans="1:11" ht="18" x14ac:dyDescent="0.25">
      <c r="A29" s="16" t="s">
        <v>31</v>
      </c>
      <c r="B29" s="44">
        <v>5620</v>
      </c>
      <c r="C29" s="42">
        <v>10990</v>
      </c>
      <c r="D29" s="45">
        <v>1367343</v>
      </c>
      <c r="E29" s="32">
        <f t="shared" si="6"/>
        <v>243.29946619217083</v>
      </c>
      <c r="F29" s="33">
        <f t="shared" si="7"/>
        <v>1367343</v>
      </c>
      <c r="G29" s="89">
        <v>2780</v>
      </c>
      <c r="H29" s="90">
        <f t="shared" si="8"/>
        <v>8210</v>
      </c>
      <c r="I29" s="54">
        <f t="shared" si="9"/>
        <v>6022</v>
      </c>
      <c r="J29" s="35">
        <v>4968</v>
      </c>
      <c r="K29" s="46">
        <v>0</v>
      </c>
    </row>
    <row r="30" spans="1:11" ht="18" x14ac:dyDescent="0.25">
      <c r="A30" s="26" t="s">
        <v>32</v>
      </c>
      <c r="B30" s="44">
        <v>5234</v>
      </c>
      <c r="C30" s="47">
        <v>10401</v>
      </c>
      <c r="D30" s="336">
        <v>1313918</v>
      </c>
      <c r="E30" s="32">
        <f t="shared" si="6"/>
        <v>251.03515475735574</v>
      </c>
      <c r="F30" s="33">
        <f t="shared" si="7"/>
        <v>1313918</v>
      </c>
      <c r="G30" s="91">
        <v>2689</v>
      </c>
      <c r="H30" s="90">
        <f t="shared" si="8"/>
        <v>7712</v>
      </c>
      <c r="I30" s="54">
        <f t="shared" si="9"/>
        <v>5569</v>
      </c>
      <c r="J30" s="35">
        <v>4832</v>
      </c>
      <c r="K30" s="50">
        <v>0</v>
      </c>
    </row>
    <row r="31" spans="1:11" ht="18.75" thickBot="1" x14ac:dyDescent="0.3">
      <c r="A31" s="26" t="s">
        <v>33</v>
      </c>
      <c r="B31" s="55">
        <v>1964</v>
      </c>
      <c r="C31" s="56">
        <v>3806</v>
      </c>
      <c r="D31" s="57">
        <v>482237</v>
      </c>
      <c r="E31" s="32">
        <f t="shared" si="6"/>
        <v>245.53818737270876</v>
      </c>
      <c r="F31" s="33">
        <f t="shared" si="7"/>
        <v>482237</v>
      </c>
      <c r="G31" s="92">
        <v>884</v>
      </c>
      <c r="H31" s="93">
        <f t="shared" si="8"/>
        <v>2922</v>
      </c>
      <c r="I31" s="58">
        <f t="shared" si="9"/>
        <v>1988</v>
      </c>
      <c r="J31" s="98">
        <v>1818</v>
      </c>
      <c r="K31" s="94">
        <v>0</v>
      </c>
    </row>
    <row r="32" spans="1:11" ht="18.75" thickBot="1" x14ac:dyDescent="0.3">
      <c r="A32" s="122" t="s">
        <v>34</v>
      </c>
      <c r="B32" s="136">
        <f>SUM(B19:B31)</f>
        <v>89279</v>
      </c>
      <c r="C32" s="136">
        <f t="shared" ref="C32:E32" si="10">SUM(C19:C31)</f>
        <v>169344</v>
      </c>
      <c r="D32" s="137">
        <f t="shared" si="10"/>
        <v>21280867</v>
      </c>
      <c r="E32" s="125">
        <f t="shared" si="10"/>
        <v>3124.7649712954535</v>
      </c>
      <c r="F32" s="138">
        <f>SUM(F19:F31)</f>
        <v>21280867</v>
      </c>
      <c r="G32" s="139">
        <f>SUM(G19:G31)</f>
        <v>43329</v>
      </c>
      <c r="H32" s="140">
        <f>SUM(H19:H31)</f>
        <v>126015</v>
      </c>
      <c r="I32" s="337">
        <f>SUM(I19:I31)</f>
        <v>92987</v>
      </c>
      <c r="J32" s="338">
        <f>SUM(J19:J31)</f>
        <v>76356</v>
      </c>
      <c r="K32" s="339">
        <f t="shared" ref="K32" si="11">SUM(K19:K31)</f>
        <v>1</v>
      </c>
    </row>
    <row r="33" spans="1:11" ht="18.75" thickBot="1" x14ac:dyDescent="0.3">
      <c r="A33" s="27"/>
      <c r="B33" s="53"/>
      <c r="C33" s="53"/>
      <c r="D33" s="53"/>
      <c r="E33" s="25"/>
      <c r="F33" s="53"/>
      <c r="G33" s="53"/>
      <c r="H33" s="53"/>
      <c r="I33" s="25"/>
      <c r="J33" s="25"/>
      <c r="K33" s="25"/>
    </row>
    <row r="34" spans="1:11" ht="16.5" thickBot="1" x14ac:dyDescent="0.25">
      <c r="A34" s="632" t="s">
        <v>35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4"/>
    </row>
    <row r="35" spans="1:11" ht="18" x14ac:dyDescent="0.25">
      <c r="A35" s="16" t="s">
        <v>36</v>
      </c>
      <c r="B35" s="44">
        <v>11361</v>
      </c>
      <c r="C35" s="42">
        <v>20918</v>
      </c>
      <c r="D35" s="45">
        <v>2632057</v>
      </c>
      <c r="E35" s="20">
        <f t="shared" ref="E35:E47" si="12">D35/B35</f>
        <v>231.67476454537453</v>
      </c>
      <c r="F35" s="40">
        <f>D35</f>
        <v>2632057</v>
      </c>
      <c r="G35" s="62">
        <v>6132</v>
      </c>
      <c r="H35" s="69">
        <f t="shared" ref="H35:H46" si="13">C35-G35</f>
        <v>14786</v>
      </c>
      <c r="I35" s="10">
        <f>C35-J35-K35</f>
        <v>12592</v>
      </c>
      <c r="J35" s="95">
        <v>8326</v>
      </c>
      <c r="K35" s="96">
        <v>0</v>
      </c>
    </row>
    <row r="36" spans="1:11" ht="18" x14ac:dyDescent="0.25">
      <c r="A36" s="16" t="s">
        <v>37</v>
      </c>
      <c r="B36" s="44">
        <v>15508</v>
      </c>
      <c r="C36" s="42">
        <v>30016</v>
      </c>
      <c r="D36" s="45">
        <v>3731413</v>
      </c>
      <c r="E36" s="54">
        <f t="shared" si="12"/>
        <v>240.61213567191126</v>
      </c>
      <c r="F36" s="45">
        <f>D36</f>
        <v>3731413</v>
      </c>
      <c r="G36" s="44">
        <v>9262</v>
      </c>
      <c r="H36" s="71">
        <f t="shared" si="13"/>
        <v>20754</v>
      </c>
      <c r="I36" s="54">
        <f t="shared" ref="I36:I46" si="14">C36-J36-K36</f>
        <v>17941</v>
      </c>
      <c r="J36" s="35">
        <v>12075</v>
      </c>
      <c r="K36" s="97">
        <v>0</v>
      </c>
    </row>
    <row r="37" spans="1:11" ht="18" x14ac:dyDescent="0.25">
      <c r="A37" s="16" t="s">
        <v>38</v>
      </c>
      <c r="B37" s="44">
        <v>5344</v>
      </c>
      <c r="C37" s="42">
        <v>10507</v>
      </c>
      <c r="D37" s="45">
        <v>1329991</v>
      </c>
      <c r="E37" s="54">
        <f t="shared" si="12"/>
        <v>248.8755613772455</v>
      </c>
      <c r="F37" s="45">
        <f t="shared" ref="F37:F46" si="15">D37</f>
        <v>1329991</v>
      </c>
      <c r="G37" s="44">
        <v>3347</v>
      </c>
      <c r="H37" s="71">
        <f t="shared" si="13"/>
        <v>7160</v>
      </c>
      <c r="I37" s="54">
        <f t="shared" si="14"/>
        <v>6077</v>
      </c>
      <c r="J37" s="35">
        <v>4430</v>
      </c>
      <c r="K37" s="97">
        <v>0</v>
      </c>
    </row>
    <row r="38" spans="1:11" ht="18" x14ac:dyDescent="0.25">
      <c r="A38" s="16" t="s">
        <v>39</v>
      </c>
      <c r="B38" s="44">
        <v>8521</v>
      </c>
      <c r="C38" s="42">
        <v>16900</v>
      </c>
      <c r="D38" s="45">
        <v>2093731</v>
      </c>
      <c r="E38" s="54">
        <f t="shared" si="12"/>
        <v>245.71423541837814</v>
      </c>
      <c r="F38" s="45">
        <f t="shared" si="15"/>
        <v>2093731</v>
      </c>
      <c r="G38" s="44">
        <v>4489</v>
      </c>
      <c r="H38" s="71">
        <f t="shared" si="13"/>
        <v>12411</v>
      </c>
      <c r="I38" s="54">
        <f t="shared" si="14"/>
        <v>9194</v>
      </c>
      <c r="J38" s="35">
        <v>7706</v>
      </c>
      <c r="K38" s="97">
        <v>0</v>
      </c>
    </row>
    <row r="39" spans="1:11" ht="18" x14ac:dyDescent="0.25">
      <c r="A39" s="16" t="s">
        <v>40</v>
      </c>
      <c r="B39" s="44">
        <v>5897</v>
      </c>
      <c r="C39" s="42">
        <v>11194</v>
      </c>
      <c r="D39" s="45">
        <v>1383258</v>
      </c>
      <c r="E39" s="54">
        <f t="shared" si="12"/>
        <v>234.56978124470069</v>
      </c>
      <c r="F39" s="45">
        <f t="shared" si="15"/>
        <v>1383258</v>
      </c>
      <c r="G39" s="44">
        <v>3318</v>
      </c>
      <c r="H39" s="71">
        <f t="shared" si="13"/>
        <v>7876</v>
      </c>
      <c r="I39" s="54">
        <f t="shared" si="14"/>
        <v>6478</v>
      </c>
      <c r="J39" s="35">
        <v>4716</v>
      </c>
      <c r="K39" s="97">
        <v>0</v>
      </c>
    </row>
    <row r="40" spans="1:11" ht="18" x14ac:dyDescent="0.25">
      <c r="A40" s="16" t="s">
        <v>41</v>
      </c>
      <c r="B40" s="44">
        <v>7574</v>
      </c>
      <c r="C40" s="42">
        <v>15246</v>
      </c>
      <c r="D40" s="45">
        <v>1898218</v>
      </c>
      <c r="E40" s="54">
        <f t="shared" si="12"/>
        <v>250.62292051756006</v>
      </c>
      <c r="F40" s="45">
        <f t="shared" si="15"/>
        <v>1898218</v>
      </c>
      <c r="G40" s="44">
        <v>4020</v>
      </c>
      <c r="H40" s="71">
        <f t="shared" si="13"/>
        <v>11226</v>
      </c>
      <c r="I40" s="54">
        <f t="shared" si="14"/>
        <v>8173</v>
      </c>
      <c r="J40" s="35">
        <v>7073</v>
      </c>
      <c r="K40" s="97">
        <v>0</v>
      </c>
    </row>
    <row r="41" spans="1:11" ht="18" x14ac:dyDescent="0.25">
      <c r="A41" s="16" t="s">
        <v>42</v>
      </c>
      <c r="B41" s="44">
        <v>10162</v>
      </c>
      <c r="C41" s="42">
        <v>20337</v>
      </c>
      <c r="D41" s="45">
        <v>2510022</v>
      </c>
      <c r="E41" s="54">
        <f t="shared" si="12"/>
        <v>247.000787246605</v>
      </c>
      <c r="F41" s="45">
        <f t="shared" si="15"/>
        <v>2510022</v>
      </c>
      <c r="G41" s="44">
        <v>6020</v>
      </c>
      <c r="H41" s="71">
        <f t="shared" si="13"/>
        <v>14317</v>
      </c>
      <c r="I41" s="54">
        <f t="shared" si="14"/>
        <v>11504</v>
      </c>
      <c r="J41" s="35">
        <v>8833</v>
      </c>
      <c r="K41" s="97">
        <v>0</v>
      </c>
    </row>
    <row r="42" spans="1:11" ht="18" x14ac:dyDescent="0.25">
      <c r="A42" s="16" t="s">
        <v>43</v>
      </c>
      <c r="B42" s="44">
        <v>7135</v>
      </c>
      <c r="C42" s="42">
        <v>13809</v>
      </c>
      <c r="D42" s="45">
        <v>1710318</v>
      </c>
      <c r="E42" s="54">
        <f t="shared" si="12"/>
        <v>239.70819901892082</v>
      </c>
      <c r="F42" s="45">
        <f t="shared" si="15"/>
        <v>1710318</v>
      </c>
      <c r="G42" s="44">
        <v>4072</v>
      </c>
      <c r="H42" s="71">
        <f t="shared" si="13"/>
        <v>9737</v>
      </c>
      <c r="I42" s="54">
        <f t="shared" si="14"/>
        <v>7935</v>
      </c>
      <c r="J42" s="35">
        <v>5874</v>
      </c>
      <c r="K42" s="97">
        <v>0</v>
      </c>
    </row>
    <row r="43" spans="1:11" ht="18" x14ac:dyDescent="0.25">
      <c r="A43" s="16" t="s">
        <v>44</v>
      </c>
      <c r="B43" s="44">
        <v>4946</v>
      </c>
      <c r="C43" s="42">
        <v>9180</v>
      </c>
      <c r="D43" s="45">
        <v>1152652</v>
      </c>
      <c r="E43" s="54">
        <f t="shared" si="12"/>
        <v>233.04731095835018</v>
      </c>
      <c r="F43" s="45">
        <f t="shared" si="15"/>
        <v>1152652</v>
      </c>
      <c r="G43" s="44">
        <v>2630</v>
      </c>
      <c r="H43" s="71">
        <f t="shared" si="13"/>
        <v>6550</v>
      </c>
      <c r="I43" s="54">
        <f t="shared" si="14"/>
        <v>5563</v>
      </c>
      <c r="J43" s="35">
        <v>3617</v>
      </c>
      <c r="K43" s="97">
        <v>0</v>
      </c>
    </row>
    <row r="44" spans="1:11" ht="18" x14ac:dyDescent="0.25">
      <c r="A44" s="16" t="s">
        <v>45</v>
      </c>
      <c r="B44" s="44">
        <v>7876</v>
      </c>
      <c r="C44" s="42">
        <v>15446</v>
      </c>
      <c r="D44" s="45">
        <v>1922936</v>
      </c>
      <c r="E44" s="54">
        <f t="shared" si="12"/>
        <v>244.15134586084307</v>
      </c>
      <c r="F44" s="45">
        <f t="shared" si="15"/>
        <v>1922936</v>
      </c>
      <c r="G44" s="44">
        <v>4558</v>
      </c>
      <c r="H44" s="71">
        <f t="shared" si="13"/>
        <v>10888</v>
      </c>
      <c r="I44" s="54">
        <f t="shared" si="14"/>
        <v>8720</v>
      </c>
      <c r="J44" s="35">
        <v>6726</v>
      </c>
      <c r="K44" s="97">
        <v>0</v>
      </c>
    </row>
    <row r="45" spans="1:11" ht="18" x14ac:dyDescent="0.25">
      <c r="A45" s="26" t="s">
        <v>46</v>
      </c>
      <c r="B45" s="44">
        <v>11590</v>
      </c>
      <c r="C45" s="42">
        <v>22183</v>
      </c>
      <c r="D45" s="45">
        <v>2769085</v>
      </c>
      <c r="E45" s="54">
        <f t="shared" si="12"/>
        <v>238.92018981880932</v>
      </c>
      <c r="F45" s="45">
        <f t="shared" si="15"/>
        <v>2769085</v>
      </c>
      <c r="G45" s="49">
        <v>6051</v>
      </c>
      <c r="H45" s="71">
        <f t="shared" si="13"/>
        <v>16132</v>
      </c>
      <c r="I45" s="54">
        <f t="shared" si="14"/>
        <v>12500</v>
      </c>
      <c r="J45" s="35">
        <v>9682</v>
      </c>
      <c r="K45" s="97">
        <v>1</v>
      </c>
    </row>
    <row r="46" spans="1:11" ht="18.75" thickBot="1" x14ac:dyDescent="0.3">
      <c r="A46" s="26" t="s">
        <v>47</v>
      </c>
      <c r="B46" s="55">
        <v>0</v>
      </c>
      <c r="C46" s="56">
        <v>0</v>
      </c>
      <c r="D46" s="57">
        <v>0</v>
      </c>
      <c r="E46" s="54" t="e">
        <f t="shared" si="12"/>
        <v>#DIV/0!</v>
      </c>
      <c r="F46" s="45">
        <f t="shared" si="15"/>
        <v>0</v>
      </c>
      <c r="G46" s="67">
        <v>0</v>
      </c>
      <c r="H46" s="72">
        <f t="shared" si="13"/>
        <v>0</v>
      </c>
      <c r="I46" s="58">
        <f t="shared" si="14"/>
        <v>0</v>
      </c>
      <c r="J46" s="98">
        <v>0</v>
      </c>
      <c r="K46" s="99">
        <v>0</v>
      </c>
    </row>
    <row r="47" spans="1:11" ht="18.75" thickBot="1" x14ac:dyDescent="0.3">
      <c r="A47" s="122" t="s">
        <v>48</v>
      </c>
      <c r="B47" s="136">
        <f>SUM(B35:B46)</f>
        <v>95914</v>
      </c>
      <c r="C47" s="136">
        <f t="shared" ref="C47:D47" si="16">SUM(C35:C46)</f>
        <v>185736</v>
      </c>
      <c r="D47" s="137">
        <f t="shared" si="16"/>
        <v>23133681</v>
      </c>
      <c r="E47" s="125">
        <f t="shared" si="12"/>
        <v>241.19191150405572</v>
      </c>
      <c r="F47" s="138">
        <f>SUM(F35:F46)</f>
        <v>23133681</v>
      </c>
      <c r="G47" s="138">
        <f>SUM(G35:G46)</f>
        <v>53899</v>
      </c>
      <c r="H47" s="138">
        <f>SUM(H35:H46)</f>
        <v>131837</v>
      </c>
      <c r="I47" s="337">
        <f>SUM(I35:I46)</f>
        <v>106677</v>
      </c>
      <c r="J47" s="338">
        <f>SUM(J35:J46)</f>
        <v>79058</v>
      </c>
      <c r="K47" s="339">
        <f t="shared" ref="K47" si="17">SUM(K35:K46)</f>
        <v>1</v>
      </c>
    </row>
    <row r="48" spans="1:11" ht="18.75" thickBot="1" x14ac:dyDescent="0.3">
      <c r="A48" s="59"/>
      <c r="B48" s="60"/>
      <c r="C48" s="60"/>
      <c r="D48" s="60"/>
      <c r="E48" s="61"/>
      <c r="F48" s="60"/>
      <c r="G48" s="53"/>
      <c r="H48" s="53"/>
      <c r="I48" s="25"/>
      <c r="J48" s="25"/>
      <c r="K48" s="25"/>
    </row>
    <row r="49" spans="1:11" ht="16.5" thickBot="1" x14ac:dyDescent="0.25">
      <c r="A49" s="632" t="s">
        <v>49</v>
      </c>
      <c r="B49" s="633"/>
      <c r="C49" s="633"/>
      <c r="D49" s="633"/>
      <c r="E49" s="633"/>
      <c r="F49" s="633"/>
      <c r="G49" s="633"/>
      <c r="H49" s="633"/>
      <c r="I49" s="635"/>
      <c r="J49" s="635"/>
      <c r="K49" s="635"/>
    </row>
    <row r="50" spans="1:11" ht="18" x14ac:dyDescent="0.25">
      <c r="A50" s="5" t="s">
        <v>50</v>
      </c>
      <c r="B50" s="62">
        <v>5520</v>
      </c>
      <c r="C50" s="63">
        <v>10458</v>
      </c>
      <c r="D50" s="100">
        <v>131753</v>
      </c>
      <c r="E50" s="10">
        <f t="shared" ref="E50:E57" si="18">D50/B50</f>
        <v>23.868297101449276</v>
      </c>
      <c r="F50" s="69">
        <v>1313753</v>
      </c>
      <c r="G50" s="62">
        <v>2907</v>
      </c>
      <c r="H50" s="64">
        <f t="shared" ref="H50:H56" si="19">C50-G50</f>
        <v>7551</v>
      </c>
      <c r="I50" s="30">
        <f t="shared" ref="I50:I56" si="20">C50-J50-K50</f>
        <v>5937</v>
      </c>
      <c r="J50" s="95">
        <v>4521</v>
      </c>
      <c r="K50" s="31">
        <v>0</v>
      </c>
    </row>
    <row r="51" spans="1:11" ht="18" x14ac:dyDescent="0.25">
      <c r="A51" s="16" t="s">
        <v>51</v>
      </c>
      <c r="B51" s="44">
        <v>8055</v>
      </c>
      <c r="C51" s="65">
        <v>16455</v>
      </c>
      <c r="D51" s="101">
        <v>2056460</v>
      </c>
      <c r="E51" s="54">
        <f t="shared" si="18"/>
        <v>255.30229671011793</v>
      </c>
      <c r="F51" s="70">
        <f>D51</f>
        <v>2056460</v>
      </c>
      <c r="G51" s="39">
        <v>4647</v>
      </c>
      <c r="H51" s="64">
        <f t="shared" si="19"/>
        <v>11808</v>
      </c>
      <c r="I51" s="32">
        <f t="shared" si="20"/>
        <v>8927</v>
      </c>
      <c r="J51" s="35">
        <v>7528</v>
      </c>
      <c r="K51" s="46">
        <v>0</v>
      </c>
    </row>
    <row r="52" spans="1:11" ht="18" x14ac:dyDescent="0.25">
      <c r="A52" s="16" t="s">
        <v>52</v>
      </c>
      <c r="B52" s="44">
        <v>23154</v>
      </c>
      <c r="C52" s="65">
        <v>42815</v>
      </c>
      <c r="D52" s="101">
        <v>5325358</v>
      </c>
      <c r="E52" s="54">
        <f t="shared" si="18"/>
        <v>229.9973222769284</v>
      </c>
      <c r="F52" s="70">
        <f t="shared" ref="F52:F56" si="21">D52</f>
        <v>5325358</v>
      </c>
      <c r="G52" s="39">
        <v>11693</v>
      </c>
      <c r="H52" s="64">
        <f t="shared" si="19"/>
        <v>31122</v>
      </c>
      <c r="I52" s="32">
        <f t="shared" si="20"/>
        <v>25085</v>
      </c>
      <c r="J52" s="35">
        <v>17730</v>
      </c>
      <c r="K52" s="46">
        <v>0</v>
      </c>
    </row>
    <row r="53" spans="1:11" ht="18" x14ac:dyDescent="0.25">
      <c r="A53" s="16" t="s">
        <v>53</v>
      </c>
      <c r="B53" s="44">
        <v>8007</v>
      </c>
      <c r="C53" s="65">
        <v>15238</v>
      </c>
      <c r="D53" s="101">
        <v>1878535</v>
      </c>
      <c r="E53" s="54">
        <f t="shared" si="18"/>
        <v>234.61158985887349</v>
      </c>
      <c r="F53" s="70">
        <f t="shared" si="21"/>
        <v>1878535</v>
      </c>
      <c r="G53" s="39">
        <v>4070</v>
      </c>
      <c r="H53" s="64">
        <f t="shared" si="19"/>
        <v>11168</v>
      </c>
      <c r="I53" s="32">
        <f t="shared" si="20"/>
        <v>8570</v>
      </c>
      <c r="J53" s="35">
        <v>6668</v>
      </c>
      <c r="K53" s="46">
        <v>0</v>
      </c>
    </row>
    <row r="54" spans="1:11" ht="18" x14ac:dyDescent="0.25">
      <c r="A54" s="16" t="s">
        <v>54</v>
      </c>
      <c r="B54" s="44">
        <v>5743</v>
      </c>
      <c r="C54" s="65">
        <v>10685</v>
      </c>
      <c r="D54" s="101">
        <v>1357804</v>
      </c>
      <c r="E54" s="54">
        <f t="shared" si="18"/>
        <v>236.42765105345637</v>
      </c>
      <c r="F54" s="70">
        <f t="shared" si="21"/>
        <v>1357804</v>
      </c>
      <c r="G54" s="39">
        <v>2872</v>
      </c>
      <c r="H54" s="64">
        <f t="shared" si="19"/>
        <v>7813</v>
      </c>
      <c r="I54" s="32">
        <f t="shared" si="20"/>
        <v>5817</v>
      </c>
      <c r="J54" s="35">
        <v>4868</v>
      </c>
      <c r="K54" s="46">
        <v>0</v>
      </c>
    </row>
    <row r="55" spans="1:11" ht="18" x14ac:dyDescent="0.25">
      <c r="A55" s="16" t="s">
        <v>55</v>
      </c>
      <c r="B55" s="44">
        <v>5581</v>
      </c>
      <c r="C55" s="65">
        <v>10520</v>
      </c>
      <c r="D55" s="101">
        <v>1307656</v>
      </c>
      <c r="E55" s="54">
        <f t="shared" si="18"/>
        <v>234.30496326823149</v>
      </c>
      <c r="F55" s="70">
        <f t="shared" si="21"/>
        <v>1307656</v>
      </c>
      <c r="G55" s="39">
        <v>2736</v>
      </c>
      <c r="H55" s="64">
        <f t="shared" si="19"/>
        <v>7784</v>
      </c>
      <c r="I55" s="32">
        <f t="shared" si="20"/>
        <v>5940</v>
      </c>
      <c r="J55" s="35">
        <v>4580</v>
      </c>
      <c r="K55" s="46">
        <v>0</v>
      </c>
    </row>
    <row r="56" spans="1:11" ht="18.75" thickBot="1" x14ac:dyDescent="0.3">
      <c r="A56" s="16" t="s">
        <v>56</v>
      </c>
      <c r="B56" s="67">
        <v>8363</v>
      </c>
      <c r="C56" s="68">
        <v>15457</v>
      </c>
      <c r="D56" s="102">
        <v>1916640</v>
      </c>
      <c r="E56" s="54">
        <f t="shared" si="18"/>
        <v>229.18091593925624</v>
      </c>
      <c r="F56" s="70">
        <f t="shared" si="21"/>
        <v>1916640</v>
      </c>
      <c r="G56" s="55">
        <v>3673</v>
      </c>
      <c r="H56" s="64">
        <f t="shared" si="19"/>
        <v>11784</v>
      </c>
      <c r="I56" s="52">
        <f t="shared" si="20"/>
        <v>8547</v>
      </c>
      <c r="J56" s="98">
        <v>6910</v>
      </c>
      <c r="K56" s="94">
        <v>0</v>
      </c>
    </row>
    <row r="57" spans="1:11" ht="18.75" thickBot="1" x14ac:dyDescent="0.3">
      <c r="A57" s="122" t="s">
        <v>48</v>
      </c>
      <c r="B57" s="136">
        <f>SUM(B50:B56)</f>
        <v>64423</v>
      </c>
      <c r="C57" s="136">
        <f t="shared" ref="C57:K57" si="22">SUM(C50:C56)</f>
        <v>121628</v>
      </c>
      <c r="D57" s="139">
        <f t="shared" si="22"/>
        <v>13974206</v>
      </c>
      <c r="E57" s="128">
        <f t="shared" si="18"/>
        <v>216.91330735917296</v>
      </c>
      <c r="F57" s="137">
        <f t="shared" si="22"/>
        <v>15156206</v>
      </c>
      <c r="G57" s="137">
        <f t="shared" si="22"/>
        <v>32598</v>
      </c>
      <c r="H57" s="137">
        <f t="shared" si="22"/>
        <v>89030</v>
      </c>
      <c r="I57" s="337">
        <f t="shared" si="22"/>
        <v>68823</v>
      </c>
      <c r="J57" s="338">
        <f t="shared" si="22"/>
        <v>52805</v>
      </c>
      <c r="K57" s="339">
        <f t="shared" si="22"/>
        <v>0</v>
      </c>
    </row>
    <row r="58" spans="1:11" ht="18.75" thickBot="1" x14ac:dyDescent="0.3">
      <c r="A58" s="59"/>
      <c r="B58" s="60"/>
      <c r="C58" s="60"/>
      <c r="D58" s="60"/>
      <c r="E58" s="61"/>
      <c r="F58" s="60"/>
      <c r="G58" s="53"/>
      <c r="H58" s="53"/>
      <c r="I58" s="25"/>
      <c r="J58" s="25"/>
      <c r="K58" s="25"/>
    </row>
    <row r="59" spans="1:11" ht="16.5" thickBot="1" x14ac:dyDescent="0.25">
      <c r="A59" s="632" t="s">
        <v>57</v>
      </c>
      <c r="B59" s="633"/>
      <c r="C59" s="633"/>
      <c r="D59" s="633"/>
      <c r="E59" s="633"/>
      <c r="F59" s="633"/>
      <c r="G59" s="633"/>
      <c r="H59" s="633"/>
      <c r="I59" s="635"/>
      <c r="J59" s="635"/>
      <c r="K59" s="636"/>
    </row>
    <row r="60" spans="1:11" ht="18" x14ac:dyDescent="0.25">
      <c r="A60" s="5" t="s">
        <v>58</v>
      </c>
      <c r="B60" s="62">
        <v>9345</v>
      </c>
      <c r="C60" s="69">
        <v>18399</v>
      </c>
      <c r="D60" s="62">
        <v>2267078</v>
      </c>
      <c r="E60" s="10">
        <f t="shared" ref="E60:E66" si="23">D60/B60</f>
        <v>242.5979668271803</v>
      </c>
      <c r="F60" s="69">
        <f>D60</f>
        <v>2267078</v>
      </c>
      <c r="G60" s="64">
        <v>5268</v>
      </c>
      <c r="H60" s="64">
        <f t="shared" ref="H60:H66" si="24">C60-G60</f>
        <v>13131</v>
      </c>
      <c r="I60" s="30">
        <f t="shared" ref="I60:I66" si="25">C60-J60-K60</f>
        <v>10454</v>
      </c>
      <c r="J60" s="95">
        <v>7945</v>
      </c>
      <c r="K60" s="31">
        <v>0</v>
      </c>
    </row>
    <row r="61" spans="1:11" ht="18" x14ac:dyDescent="0.25">
      <c r="A61" s="16" t="s">
        <v>59</v>
      </c>
      <c r="B61" s="44">
        <v>9763</v>
      </c>
      <c r="C61" s="71">
        <v>18708</v>
      </c>
      <c r="D61" s="44">
        <v>2313287</v>
      </c>
      <c r="E61" s="54">
        <f t="shared" si="23"/>
        <v>236.94427942230871</v>
      </c>
      <c r="F61" s="70">
        <f t="shared" ref="F61:F66" si="26">D61</f>
        <v>2313287</v>
      </c>
      <c r="G61" s="64">
        <v>5746</v>
      </c>
      <c r="H61" s="64">
        <f t="shared" si="24"/>
        <v>12962</v>
      </c>
      <c r="I61" s="32">
        <f t="shared" si="25"/>
        <v>11060</v>
      </c>
      <c r="J61" s="35">
        <v>7648</v>
      </c>
      <c r="K61" s="46">
        <v>0</v>
      </c>
    </row>
    <row r="62" spans="1:11" ht="18" x14ac:dyDescent="0.25">
      <c r="A62" s="16" t="s">
        <v>60</v>
      </c>
      <c r="B62" s="44">
        <v>11642</v>
      </c>
      <c r="C62" s="71">
        <v>21797</v>
      </c>
      <c r="D62" s="44">
        <v>2693602</v>
      </c>
      <c r="E62" s="54">
        <f t="shared" si="23"/>
        <v>231.36935234495792</v>
      </c>
      <c r="F62" s="70">
        <f t="shared" si="26"/>
        <v>2693602</v>
      </c>
      <c r="G62" s="64">
        <v>6842</v>
      </c>
      <c r="H62" s="64">
        <f t="shared" si="24"/>
        <v>14955</v>
      </c>
      <c r="I62" s="32">
        <f t="shared" si="25"/>
        <v>13387</v>
      </c>
      <c r="J62" s="35">
        <v>8410</v>
      </c>
      <c r="K62" s="46">
        <v>0</v>
      </c>
    </row>
    <row r="63" spans="1:11" ht="18" x14ac:dyDescent="0.25">
      <c r="A63" s="16" t="s">
        <v>61</v>
      </c>
      <c r="B63" s="44">
        <v>5299</v>
      </c>
      <c r="C63" s="71">
        <v>10814</v>
      </c>
      <c r="D63" s="44">
        <v>1368492</v>
      </c>
      <c r="E63" s="54">
        <f t="shared" si="23"/>
        <v>258.25476505000944</v>
      </c>
      <c r="F63" s="70">
        <f t="shared" si="26"/>
        <v>1368492</v>
      </c>
      <c r="G63" s="64">
        <v>3234</v>
      </c>
      <c r="H63" s="64">
        <f t="shared" si="24"/>
        <v>7580</v>
      </c>
      <c r="I63" s="32">
        <f t="shared" si="25"/>
        <v>6200</v>
      </c>
      <c r="J63" s="35">
        <v>4614</v>
      </c>
      <c r="K63" s="46">
        <v>0</v>
      </c>
    </row>
    <row r="64" spans="1:11" ht="18" x14ac:dyDescent="0.25">
      <c r="A64" s="16" t="s">
        <v>62</v>
      </c>
      <c r="B64" s="44">
        <v>3857</v>
      </c>
      <c r="C64" s="71">
        <v>7341</v>
      </c>
      <c r="D64" s="44">
        <v>906811</v>
      </c>
      <c r="E64" s="54">
        <f t="shared" si="23"/>
        <v>235.10785584651282</v>
      </c>
      <c r="F64" s="70">
        <f t="shared" si="26"/>
        <v>906811</v>
      </c>
      <c r="G64" s="64">
        <v>2021</v>
      </c>
      <c r="H64" s="64">
        <f t="shared" si="24"/>
        <v>5320</v>
      </c>
      <c r="I64" s="32">
        <f t="shared" si="25"/>
        <v>4142</v>
      </c>
      <c r="J64" s="35">
        <v>3199</v>
      </c>
      <c r="K64" s="46">
        <v>0</v>
      </c>
    </row>
    <row r="65" spans="1:11" ht="18" x14ac:dyDescent="0.25">
      <c r="A65" s="16" t="s">
        <v>63</v>
      </c>
      <c r="B65" s="44">
        <v>9674</v>
      </c>
      <c r="C65" s="71">
        <v>18587</v>
      </c>
      <c r="D65" s="44">
        <v>2287427</v>
      </c>
      <c r="E65" s="54">
        <f t="shared" si="23"/>
        <v>236.4510026876163</v>
      </c>
      <c r="F65" s="70">
        <f t="shared" si="26"/>
        <v>2287427</v>
      </c>
      <c r="G65" s="64">
        <v>5256</v>
      </c>
      <c r="H65" s="64">
        <f t="shared" si="24"/>
        <v>13331</v>
      </c>
      <c r="I65" s="32">
        <f t="shared" si="25"/>
        <v>10604</v>
      </c>
      <c r="J65" s="35">
        <v>7983</v>
      </c>
      <c r="K65" s="46">
        <v>0</v>
      </c>
    </row>
    <row r="66" spans="1:11" ht="18.75" thickBot="1" x14ac:dyDescent="0.3">
      <c r="A66" s="16" t="s">
        <v>64</v>
      </c>
      <c r="B66" s="67">
        <v>9251</v>
      </c>
      <c r="C66" s="72">
        <v>17474</v>
      </c>
      <c r="D66" s="67">
        <v>2186589</v>
      </c>
      <c r="E66" s="54">
        <f t="shared" si="23"/>
        <v>236.36244730299427</v>
      </c>
      <c r="F66" s="70">
        <f t="shared" si="26"/>
        <v>2186589</v>
      </c>
      <c r="G66" s="74">
        <v>5253</v>
      </c>
      <c r="H66" s="64">
        <f t="shared" si="24"/>
        <v>12221</v>
      </c>
      <c r="I66" s="52">
        <f t="shared" si="25"/>
        <v>10189</v>
      </c>
      <c r="J66" s="98">
        <v>7285</v>
      </c>
      <c r="K66" s="94">
        <v>0</v>
      </c>
    </row>
    <row r="67" spans="1:11" ht="18.75" thickBot="1" x14ac:dyDescent="0.3">
      <c r="A67" s="122" t="s">
        <v>48</v>
      </c>
      <c r="B67" s="136">
        <f>SUM(B60:B66)</f>
        <v>58831</v>
      </c>
      <c r="C67" s="136">
        <f t="shared" ref="C67:K67" si="27">SUM(C60:C66)</f>
        <v>113120</v>
      </c>
      <c r="D67" s="136">
        <f t="shared" si="27"/>
        <v>14023286</v>
      </c>
      <c r="E67" s="141">
        <f t="shared" si="27"/>
        <v>1677.0876694815797</v>
      </c>
      <c r="F67" s="137">
        <f t="shared" si="27"/>
        <v>14023286</v>
      </c>
      <c r="G67" s="137">
        <f t="shared" si="27"/>
        <v>33620</v>
      </c>
      <c r="H67" s="137">
        <f t="shared" si="27"/>
        <v>79500</v>
      </c>
      <c r="I67" s="123">
        <f t="shared" si="27"/>
        <v>66036</v>
      </c>
      <c r="J67" s="340">
        <f t="shared" si="27"/>
        <v>47084</v>
      </c>
      <c r="K67" s="341">
        <f t="shared" si="27"/>
        <v>0</v>
      </c>
    </row>
    <row r="68" spans="1:11" ht="18.75" thickBot="1" x14ac:dyDescent="0.3">
      <c r="A68" s="59"/>
      <c r="B68" s="60"/>
      <c r="C68" s="60"/>
      <c r="D68" s="60"/>
      <c r="E68" s="61"/>
      <c r="F68" s="60"/>
      <c r="G68" s="53"/>
      <c r="H68" s="53"/>
      <c r="I68" s="25"/>
      <c r="J68" s="25"/>
      <c r="K68" s="25"/>
    </row>
    <row r="69" spans="1:11" ht="18.75" thickBot="1" x14ac:dyDescent="0.3">
      <c r="A69" s="388" t="s">
        <v>65</v>
      </c>
      <c r="B69" s="144"/>
      <c r="C69" s="144"/>
      <c r="D69" s="144"/>
      <c r="E69" s="144"/>
      <c r="F69" s="145"/>
      <c r="G69" s="346"/>
      <c r="H69" s="144"/>
      <c r="I69" s="144"/>
      <c r="J69" s="144"/>
      <c r="K69" s="145"/>
    </row>
    <row r="70" spans="1:11" ht="18" x14ac:dyDescent="0.25">
      <c r="A70" s="5" t="s">
        <v>66</v>
      </c>
      <c r="B70" s="62">
        <v>4033</v>
      </c>
      <c r="C70" s="69">
        <v>7786</v>
      </c>
      <c r="D70" s="62">
        <v>970157</v>
      </c>
      <c r="E70" s="103">
        <f t="shared" ref="E70:E75" si="28">D70/B70</f>
        <v>240.55467393999504</v>
      </c>
      <c r="F70" s="69">
        <f>D70</f>
        <v>970157</v>
      </c>
      <c r="G70" s="64">
        <v>2070</v>
      </c>
      <c r="H70" s="64">
        <f t="shared" ref="H70:H75" si="29">C70-G70</f>
        <v>5716</v>
      </c>
      <c r="I70" s="12">
        <f t="shared" ref="I70:I75" si="30">C70-J70-K70</f>
        <v>4401</v>
      </c>
      <c r="J70" s="345">
        <v>3384</v>
      </c>
      <c r="K70" s="34">
        <v>1</v>
      </c>
    </row>
    <row r="71" spans="1:11" ht="18" x14ac:dyDescent="0.25">
      <c r="A71" s="16" t="s">
        <v>67</v>
      </c>
      <c r="B71" s="44">
        <v>7735</v>
      </c>
      <c r="C71" s="71">
        <v>14158</v>
      </c>
      <c r="D71" s="44">
        <v>1753981</v>
      </c>
      <c r="E71" s="66">
        <f t="shared" si="28"/>
        <v>226.7590174531351</v>
      </c>
      <c r="F71" s="70">
        <f>D71</f>
        <v>1753981</v>
      </c>
      <c r="G71" s="64">
        <v>3631</v>
      </c>
      <c r="H71" s="64">
        <f t="shared" si="29"/>
        <v>10527</v>
      </c>
      <c r="I71" s="32">
        <f t="shared" si="30"/>
        <v>7947</v>
      </c>
      <c r="J71" s="35">
        <v>6211</v>
      </c>
      <c r="K71" s="46">
        <v>0</v>
      </c>
    </row>
    <row r="72" spans="1:11" ht="18" x14ac:dyDescent="0.25">
      <c r="A72" s="16" t="s">
        <v>65</v>
      </c>
      <c r="B72" s="44">
        <v>8078</v>
      </c>
      <c r="C72" s="71">
        <v>15508</v>
      </c>
      <c r="D72" s="44">
        <v>1928622</v>
      </c>
      <c r="E72" s="66">
        <f t="shared" si="28"/>
        <v>238.74993810349096</v>
      </c>
      <c r="F72" s="70">
        <f>D72</f>
        <v>1928622</v>
      </c>
      <c r="G72" s="64">
        <v>4338</v>
      </c>
      <c r="H72" s="64">
        <f t="shared" si="29"/>
        <v>11170</v>
      </c>
      <c r="I72" s="32">
        <f t="shared" si="30"/>
        <v>8682</v>
      </c>
      <c r="J72" s="35">
        <v>6826</v>
      </c>
      <c r="K72" s="46">
        <v>0</v>
      </c>
    </row>
    <row r="73" spans="1:11" ht="18" x14ac:dyDescent="0.25">
      <c r="A73" s="16" t="s">
        <v>68</v>
      </c>
      <c r="B73" s="44">
        <v>4263</v>
      </c>
      <c r="C73" s="71">
        <v>7975</v>
      </c>
      <c r="D73" s="44">
        <v>995695</v>
      </c>
      <c r="E73" s="66">
        <f t="shared" si="28"/>
        <v>233.56673703964344</v>
      </c>
      <c r="F73" s="70">
        <f t="shared" ref="F73:F75" si="31">D73</f>
        <v>995695</v>
      </c>
      <c r="G73" s="64">
        <v>1942</v>
      </c>
      <c r="H73" s="64">
        <f t="shared" si="29"/>
        <v>6033</v>
      </c>
      <c r="I73" s="32">
        <f t="shared" si="30"/>
        <v>4296</v>
      </c>
      <c r="J73" s="35">
        <v>3679</v>
      </c>
      <c r="K73" s="46">
        <v>0</v>
      </c>
    </row>
    <row r="74" spans="1:11" ht="18" x14ac:dyDescent="0.25">
      <c r="A74" s="16" t="s">
        <v>69</v>
      </c>
      <c r="B74" s="44">
        <v>6630</v>
      </c>
      <c r="C74" s="71">
        <v>12595</v>
      </c>
      <c r="D74" s="44">
        <v>1566838</v>
      </c>
      <c r="E74" s="66">
        <f t="shared" si="28"/>
        <v>236.32549019607842</v>
      </c>
      <c r="F74" s="70">
        <f t="shared" si="31"/>
        <v>1566838</v>
      </c>
      <c r="G74" s="64">
        <v>3409</v>
      </c>
      <c r="H74" s="64">
        <f t="shared" si="29"/>
        <v>9186</v>
      </c>
      <c r="I74" s="32">
        <f t="shared" si="30"/>
        <v>7009</v>
      </c>
      <c r="J74" s="35">
        <v>5586</v>
      </c>
      <c r="K74" s="46">
        <v>0</v>
      </c>
    </row>
    <row r="75" spans="1:11" ht="18.75" thickBot="1" x14ac:dyDescent="0.3">
      <c r="A75" s="21" t="s">
        <v>70</v>
      </c>
      <c r="B75" s="67">
        <v>4484</v>
      </c>
      <c r="C75" s="72">
        <v>8698</v>
      </c>
      <c r="D75" s="67">
        <v>1081132</v>
      </c>
      <c r="E75" s="104">
        <f t="shared" si="28"/>
        <v>241.10883140053522</v>
      </c>
      <c r="F75" s="73">
        <f t="shared" si="31"/>
        <v>1081132</v>
      </c>
      <c r="G75" s="74">
        <v>2429</v>
      </c>
      <c r="H75" s="64">
        <f t="shared" si="29"/>
        <v>6269</v>
      </c>
      <c r="I75" s="343">
        <f t="shared" si="30"/>
        <v>4850</v>
      </c>
      <c r="J75" s="344">
        <v>3848</v>
      </c>
      <c r="K75" s="50">
        <v>0</v>
      </c>
    </row>
    <row r="76" spans="1:11" ht="18.75" thickBot="1" x14ac:dyDescent="0.3">
      <c r="A76" s="122" t="s">
        <v>48</v>
      </c>
      <c r="B76" s="136">
        <f>SUM(B70:B75)</f>
        <v>35223</v>
      </c>
      <c r="C76" s="136">
        <f t="shared" ref="C76:K76" si="32">SUM(C70:C75)</f>
        <v>66720</v>
      </c>
      <c r="D76" s="136">
        <f t="shared" si="32"/>
        <v>8296425</v>
      </c>
      <c r="E76" s="128">
        <f t="shared" si="32"/>
        <v>1417.064688132878</v>
      </c>
      <c r="F76" s="137">
        <f t="shared" si="32"/>
        <v>8296425</v>
      </c>
      <c r="G76" s="137">
        <f t="shared" si="32"/>
        <v>17819</v>
      </c>
      <c r="H76" s="137">
        <f t="shared" si="32"/>
        <v>48901</v>
      </c>
      <c r="I76" s="123">
        <f t="shared" si="32"/>
        <v>37185</v>
      </c>
      <c r="J76" s="340">
        <f t="shared" si="32"/>
        <v>29534</v>
      </c>
      <c r="K76" s="341">
        <f t="shared" si="32"/>
        <v>1</v>
      </c>
    </row>
    <row r="77" spans="1:11" ht="18.75" thickBot="1" x14ac:dyDescent="0.3">
      <c r="A77" s="59"/>
      <c r="B77" s="60"/>
      <c r="C77" s="60"/>
      <c r="D77" s="60"/>
      <c r="E77" s="61"/>
      <c r="F77" s="60"/>
      <c r="G77" s="53"/>
      <c r="H77" s="53"/>
      <c r="I77" s="25"/>
      <c r="J77" s="25"/>
      <c r="K77" s="25"/>
    </row>
    <row r="78" spans="1:11" ht="16.5" thickBot="1" x14ac:dyDescent="0.25">
      <c r="A78" s="632" t="s">
        <v>71</v>
      </c>
      <c r="B78" s="633"/>
      <c r="C78" s="633"/>
      <c r="D78" s="633"/>
      <c r="E78" s="633"/>
      <c r="F78" s="633"/>
      <c r="G78" s="633"/>
      <c r="H78" s="633"/>
      <c r="I78" s="635"/>
      <c r="J78" s="635"/>
      <c r="K78" s="636"/>
    </row>
    <row r="79" spans="1:11" ht="18" x14ac:dyDescent="0.25">
      <c r="A79" s="5" t="s">
        <v>72</v>
      </c>
      <c r="B79" s="62">
        <v>2602</v>
      </c>
      <c r="C79" s="69">
        <v>4935</v>
      </c>
      <c r="D79" s="62">
        <v>609774</v>
      </c>
      <c r="E79" s="103">
        <f t="shared" ref="E79:E88" si="33">D79/B79</f>
        <v>234.34819369715603</v>
      </c>
      <c r="F79" s="69">
        <f>D79</f>
        <v>609774</v>
      </c>
      <c r="G79" s="64">
        <v>1431</v>
      </c>
      <c r="H79" s="64">
        <f t="shared" ref="H79:H88" si="34">C79-G79</f>
        <v>3504</v>
      </c>
      <c r="I79" s="30">
        <f t="shared" ref="I79:I88" si="35">C79-J79-K79</f>
        <v>2819</v>
      </c>
      <c r="J79" s="95">
        <v>2116</v>
      </c>
      <c r="K79" s="31">
        <v>0</v>
      </c>
    </row>
    <row r="80" spans="1:11" ht="18" x14ac:dyDescent="0.25">
      <c r="A80" s="16" t="s">
        <v>73</v>
      </c>
      <c r="B80" s="44">
        <v>240</v>
      </c>
      <c r="C80" s="71">
        <v>484</v>
      </c>
      <c r="D80" s="44">
        <v>57843</v>
      </c>
      <c r="E80" s="66">
        <f t="shared" si="33"/>
        <v>241.01249999999999</v>
      </c>
      <c r="F80" s="70">
        <f t="shared" ref="F80:F88" si="36">D80</f>
        <v>57843</v>
      </c>
      <c r="G80" s="64">
        <v>138</v>
      </c>
      <c r="H80" s="64">
        <f t="shared" si="34"/>
        <v>346</v>
      </c>
      <c r="I80" s="32">
        <f t="shared" si="35"/>
        <v>261</v>
      </c>
      <c r="J80" s="35">
        <v>223</v>
      </c>
      <c r="K80" s="46">
        <v>0</v>
      </c>
    </row>
    <row r="81" spans="1:11" ht="18" x14ac:dyDescent="0.25">
      <c r="A81" s="16" t="s">
        <v>74</v>
      </c>
      <c r="B81" s="44">
        <v>6540</v>
      </c>
      <c r="C81" s="71">
        <v>12460</v>
      </c>
      <c r="D81" s="44">
        <v>1561830</v>
      </c>
      <c r="E81" s="66">
        <f t="shared" si="33"/>
        <v>238.8119266055046</v>
      </c>
      <c r="F81" s="70">
        <f t="shared" si="36"/>
        <v>1561830</v>
      </c>
      <c r="G81" s="64">
        <v>3692</v>
      </c>
      <c r="H81" s="64">
        <f t="shared" si="34"/>
        <v>8768</v>
      </c>
      <c r="I81" s="32">
        <f t="shared" si="35"/>
        <v>7252</v>
      </c>
      <c r="J81" s="35">
        <v>5208</v>
      </c>
      <c r="K81" s="46">
        <v>0</v>
      </c>
    </row>
    <row r="82" spans="1:11" ht="18" x14ac:dyDescent="0.25">
      <c r="A82" s="16" t="s">
        <v>71</v>
      </c>
      <c r="B82" s="44">
        <v>10561</v>
      </c>
      <c r="C82" s="71">
        <v>19743</v>
      </c>
      <c r="D82" s="44">
        <v>2443844</v>
      </c>
      <c r="E82" s="66">
        <f t="shared" si="33"/>
        <v>231.40270807688665</v>
      </c>
      <c r="F82" s="70">
        <f t="shared" si="36"/>
        <v>2443844</v>
      </c>
      <c r="G82" s="64">
        <v>5554</v>
      </c>
      <c r="H82" s="64">
        <f t="shared" si="34"/>
        <v>14189</v>
      </c>
      <c r="I82" s="32">
        <f t="shared" si="35"/>
        <v>11427</v>
      </c>
      <c r="J82" s="35">
        <v>8316</v>
      </c>
      <c r="K82" s="46">
        <v>0</v>
      </c>
    </row>
    <row r="83" spans="1:11" ht="18" x14ac:dyDescent="0.25">
      <c r="A83" s="16" t="s">
        <v>75</v>
      </c>
      <c r="B83" s="44">
        <v>8196</v>
      </c>
      <c r="C83" s="71">
        <v>16126</v>
      </c>
      <c r="D83" s="44">
        <v>2014110</v>
      </c>
      <c r="E83" s="66">
        <f t="shared" si="33"/>
        <v>245.74304538799413</v>
      </c>
      <c r="F83" s="70">
        <f t="shared" si="36"/>
        <v>2014110</v>
      </c>
      <c r="G83" s="64">
        <v>4614</v>
      </c>
      <c r="H83" s="64">
        <f t="shared" si="34"/>
        <v>11512</v>
      </c>
      <c r="I83" s="32">
        <f t="shared" si="35"/>
        <v>9165</v>
      </c>
      <c r="J83" s="35">
        <v>6961</v>
      </c>
      <c r="K83" s="46">
        <v>0</v>
      </c>
    </row>
    <row r="84" spans="1:11" ht="18" x14ac:dyDescent="0.25">
      <c r="A84" s="16" t="s">
        <v>76</v>
      </c>
      <c r="B84" s="44">
        <v>7955</v>
      </c>
      <c r="C84" s="71">
        <v>14796</v>
      </c>
      <c r="D84" s="44">
        <v>1852809</v>
      </c>
      <c r="E84" s="66">
        <f t="shared" si="33"/>
        <v>232.91125078566938</v>
      </c>
      <c r="F84" s="70">
        <f t="shared" si="36"/>
        <v>1852809</v>
      </c>
      <c r="G84" s="64">
        <v>3958</v>
      </c>
      <c r="H84" s="64">
        <f t="shared" si="34"/>
        <v>10838</v>
      </c>
      <c r="I84" s="32">
        <f t="shared" si="35"/>
        <v>8290</v>
      </c>
      <c r="J84" s="35">
        <v>6505</v>
      </c>
      <c r="K84" s="46">
        <v>1</v>
      </c>
    </row>
    <row r="85" spans="1:11" ht="18" x14ac:dyDescent="0.25">
      <c r="A85" s="16" t="s">
        <v>77</v>
      </c>
      <c r="B85" s="44">
        <v>2912</v>
      </c>
      <c r="C85" s="71">
        <v>5355</v>
      </c>
      <c r="D85" s="44">
        <v>664269</v>
      </c>
      <c r="E85" s="66">
        <f t="shared" si="33"/>
        <v>228.11435439560441</v>
      </c>
      <c r="F85" s="70">
        <f t="shared" si="36"/>
        <v>664269</v>
      </c>
      <c r="G85" s="64">
        <v>1253</v>
      </c>
      <c r="H85" s="64">
        <f t="shared" si="34"/>
        <v>4102</v>
      </c>
      <c r="I85" s="32">
        <f t="shared" si="35"/>
        <v>2864</v>
      </c>
      <c r="J85" s="35">
        <v>2491</v>
      </c>
      <c r="K85" s="46">
        <v>0</v>
      </c>
    </row>
    <row r="86" spans="1:11" ht="18" x14ac:dyDescent="0.25">
      <c r="A86" s="16" t="s">
        <v>78</v>
      </c>
      <c r="B86" s="44">
        <v>5837</v>
      </c>
      <c r="C86" s="71">
        <v>11286</v>
      </c>
      <c r="D86" s="44">
        <v>1403198</v>
      </c>
      <c r="E86" s="66">
        <f t="shared" si="33"/>
        <v>240.39712180914853</v>
      </c>
      <c r="F86" s="70">
        <f t="shared" si="36"/>
        <v>1403198</v>
      </c>
      <c r="G86" s="64">
        <v>3185</v>
      </c>
      <c r="H86" s="64">
        <f t="shared" si="34"/>
        <v>8101</v>
      </c>
      <c r="I86" s="32">
        <f t="shared" si="35"/>
        <v>6377</v>
      </c>
      <c r="J86" s="35">
        <v>4909</v>
      </c>
      <c r="K86" s="46">
        <v>0</v>
      </c>
    </row>
    <row r="87" spans="1:11" ht="18" x14ac:dyDescent="0.25">
      <c r="A87" s="16" t="s">
        <v>79</v>
      </c>
      <c r="B87" s="44">
        <v>1944</v>
      </c>
      <c r="C87" s="71">
        <v>3701</v>
      </c>
      <c r="D87" s="44">
        <v>467766</v>
      </c>
      <c r="E87" s="66">
        <f t="shared" si="33"/>
        <v>240.62037037037038</v>
      </c>
      <c r="F87" s="70">
        <f t="shared" si="36"/>
        <v>467766</v>
      </c>
      <c r="G87" s="64">
        <v>1174</v>
      </c>
      <c r="H87" s="64">
        <f t="shared" si="34"/>
        <v>2527</v>
      </c>
      <c r="I87" s="32">
        <f t="shared" si="35"/>
        <v>2020</v>
      </c>
      <c r="J87" s="35">
        <v>1681</v>
      </c>
      <c r="K87" s="46">
        <v>0</v>
      </c>
    </row>
    <row r="88" spans="1:11" ht="18.75" thickBot="1" x14ac:dyDescent="0.3">
      <c r="A88" s="21" t="s">
        <v>80</v>
      </c>
      <c r="B88" s="67">
        <v>9318</v>
      </c>
      <c r="C88" s="72">
        <v>16790</v>
      </c>
      <c r="D88" s="67">
        <v>2091722</v>
      </c>
      <c r="E88" s="104">
        <f t="shared" si="33"/>
        <v>224.48186306074265</v>
      </c>
      <c r="F88" s="73">
        <f t="shared" si="36"/>
        <v>2091722</v>
      </c>
      <c r="G88" s="74">
        <v>4110</v>
      </c>
      <c r="H88" s="64">
        <f t="shared" si="34"/>
        <v>12680</v>
      </c>
      <c r="I88" s="52">
        <f t="shared" si="35"/>
        <v>9203</v>
      </c>
      <c r="J88" s="98">
        <v>7587</v>
      </c>
      <c r="K88" s="94">
        <v>0</v>
      </c>
    </row>
    <row r="89" spans="1:11" ht="18.75" thickBot="1" x14ac:dyDescent="0.3">
      <c r="A89" s="122" t="s">
        <v>48</v>
      </c>
      <c r="B89" s="136">
        <f>SUM(B79:B88)</f>
        <v>56105</v>
      </c>
      <c r="C89" s="136">
        <f t="shared" ref="C89:E89" si="37">SUM(C79:C88)</f>
        <v>105676</v>
      </c>
      <c r="D89" s="136">
        <f t="shared" si="37"/>
        <v>13167165</v>
      </c>
      <c r="E89" s="126">
        <f t="shared" si="37"/>
        <v>2357.8433341890768</v>
      </c>
      <c r="F89" s="147">
        <f>SUM(F79:F88)</f>
        <v>13167165</v>
      </c>
      <c r="G89" s="148">
        <f>SUM(G79:G88)</f>
        <v>29109</v>
      </c>
      <c r="H89" s="148">
        <f>SUM(H79:H88)</f>
        <v>76567</v>
      </c>
      <c r="I89" s="337">
        <f>SUM(I79:I88)</f>
        <v>59678</v>
      </c>
      <c r="J89" s="338">
        <f t="shared" ref="J89:K89" si="38">SUM(J79:J88)</f>
        <v>45997</v>
      </c>
      <c r="K89" s="339">
        <f t="shared" si="38"/>
        <v>1</v>
      </c>
    </row>
    <row r="90" spans="1:11" ht="18.75" thickBot="1" x14ac:dyDescent="0.3">
      <c r="A90" s="59"/>
      <c r="B90" s="60"/>
      <c r="C90" s="60"/>
      <c r="D90" s="60"/>
      <c r="E90" s="25"/>
      <c r="F90" s="53"/>
      <c r="G90" s="53"/>
      <c r="H90" s="53"/>
      <c r="I90" s="25"/>
      <c r="J90" s="25"/>
      <c r="K90" s="25"/>
    </row>
    <row r="91" spans="1:11" ht="16.5" thickBot="1" x14ac:dyDescent="0.25">
      <c r="A91" s="632" t="s">
        <v>81</v>
      </c>
      <c r="B91" s="633"/>
      <c r="C91" s="633"/>
      <c r="D91" s="633"/>
      <c r="E91" s="633"/>
      <c r="F91" s="633"/>
      <c r="G91" s="633"/>
      <c r="H91" s="633"/>
      <c r="I91" s="635"/>
      <c r="J91" s="635"/>
      <c r="K91" s="636"/>
    </row>
    <row r="92" spans="1:11" ht="18" x14ac:dyDescent="0.25">
      <c r="A92" s="5" t="s">
        <v>82</v>
      </c>
      <c r="B92" s="62">
        <v>5791</v>
      </c>
      <c r="C92" s="69">
        <v>10847</v>
      </c>
      <c r="D92" s="100">
        <v>1338912</v>
      </c>
      <c r="E92" s="10">
        <f t="shared" ref="E92:E100" si="39">D92/B92</f>
        <v>231.20566396131929</v>
      </c>
      <c r="F92" s="69">
        <f>D92</f>
        <v>1338912</v>
      </c>
      <c r="G92" s="64">
        <v>2605</v>
      </c>
      <c r="H92" s="64">
        <f t="shared" ref="H92:H100" si="40">C92-G92</f>
        <v>8242</v>
      </c>
      <c r="I92" s="30">
        <f t="shared" ref="I92:I100" si="41">C92-J92-K92</f>
        <v>5866</v>
      </c>
      <c r="J92" s="95">
        <v>4981</v>
      </c>
      <c r="K92" s="31">
        <v>0</v>
      </c>
    </row>
    <row r="93" spans="1:11" ht="18" x14ac:dyDescent="0.25">
      <c r="A93" s="16" t="s">
        <v>83</v>
      </c>
      <c r="B93" s="44">
        <v>8212</v>
      </c>
      <c r="C93" s="71">
        <v>16052</v>
      </c>
      <c r="D93" s="101">
        <v>1999310</v>
      </c>
      <c r="E93" s="54">
        <f t="shared" si="39"/>
        <v>243.46200681928886</v>
      </c>
      <c r="F93" s="70">
        <f t="shared" ref="F93:F100" si="42">D93</f>
        <v>1999310</v>
      </c>
      <c r="G93" s="64">
        <v>4062</v>
      </c>
      <c r="H93" s="64">
        <f t="shared" si="40"/>
        <v>11990</v>
      </c>
      <c r="I93" s="32">
        <f t="shared" si="41"/>
        <v>8974</v>
      </c>
      <c r="J93" s="35">
        <v>7078</v>
      </c>
      <c r="K93" s="46">
        <v>0</v>
      </c>
    </row>
    <row r="94" spans="1:11" ht="18" x14ac:dyDescent="0.25">
      <c r="A94" s="16" t="s">
        <v>84</v>
      </c>
      <c r="B94" s="44">
        <v>4175</v>
      </c>
      <c r="C94" s="71">
        <v>8144</v>
      </c>
      <c r="D94" s="101">
        <v>1021820</v>
      </c>
      <c r="E94" s="54">
        <f t="shared" si="39"/>
        <v>244.74730538922157</v>
      </c>
      <c r="F94" s="70">
        <f t="shared" si="42"/>
        <v>1021820</v>
      </c>
      <c r="G94" s="64">
        <v>2057</v>
      </c>
      <c r="H94" s="64">
        <f t="shared" si="40"/>
        <v>6087</v>
      </c>
      <c r="I94" s="32">
        <f t="shared" si="41"/>
        <v>4496</v>
      </c>
      <c r="J94" s="35">
        <v>3647</v>
      </c>
      <c r="K94" s="46">
        <v>1</v>
      </c>
    </row>
    <row r="95" spans="1:11" ht="18" x14ac:dyDescent="0.25">
      <c r="A95" s="16" t="s">
        <v>85</v>
      </c>
      <c r="B95" s="44">
        <v>2780</v>
      </c>
      <c r="C95" s="71">
        <v>4919</v>
      </c>
      <c r="D95" s="101">
        <v>615385</v>
      </c>
      <c r="E95" s="54">
        <f t="shared" si="39"/>
        <v>221.3615107913669</v>
      </c>
      <c r="F95" s="70">
        <f t="shared" si="42"/>
        <v>615385</v>
      </c>
      <c r="G95" s="64">
        <v>1073</v>
      </c>
      <c r="H95" s="64">
        <f t="shared" si="40"/>
        <v>3846</v>
      </c>
      <c r="I95" s="32">
        <f t="shared" si="41"/>
        <v>2826</v>
      </c>
      <c r="J95" s="35">
        <v>2093</v>
      </c>
      <c r="K95" s="46">
        <v>0</v>
      </c>
    </row>
    <row r="96" spans="1:11" ht="18" x14ac:dyDescent="0.25">
      <c r="A96" s="16" t="s">
        <v>86</v>
      </c>
      <c r="B96" s="44">
        <v>5421</v>
      </c>
      <c r="C96" s="71">
        <v>10733</v>
      </c>
      <c r="D96" s="101">
        <v>1337985</v>
      </c>
      <c r="E96" s="54">
        <f t="shared" si="39"/>
        <v>246.81516325401216</v>
      </c>
      <c r="F96" s="70">
        <f t="shared" si="42"/>
        <v>1337985</v>
      </c>
      <c r="G96" s="64">
        <v>2708</v>
      </c>
      <c r="H96" s="64">
        <f t="shared" si="40"/>
        <v>8025</v>
      </c>
      <c r="I96" s="32">
        <f t="shared" si="41"/>
        <v>5869</v>
      </c>
      <c r="J96" s="35">
        <v>4864</v>
      </c>
      <c r="K96" s="46">
        <v>0</v>
      </c>
    </row>
    <row r="97" spans="1:11" ht="18" x14ac:dyDescent="0.25">
      <c r="A97" s="16" t="s">
        <v>87</v>
      </c>
      <c r="B97" s="44">
        <v>1216</v>
      </c>
      <c r="C97" s="71">
        <v>2658</v>
      </c>
      <c r="D97" s="101">
        <v>333005</v>
      </c>
      <c r="E97" s="54">
        <f t="shared" si="39"/>
        <v>273.85279605263156</v>
      </c>
      <c r="F97" s="70">
        <f t="shared" si="42"/>
        <v>333005</v>
      </c>
      <c r="G97" s="64">
        <v>707</v>
      </c>
      <c r="H97" s="64">
        <f t="shared" si="40"/>
        <v>1951</v>
      </c>
      <c r="I97" s="32">
        <f t="shared" si="41"/>
        <v>1369</v>
      </c>
      <c r="J97" s="35">
        <v>1289</v>
      </c>
      <c r="K97" s="46">
        <v>0</v>
      </c>
    </row>
    <row r="98" spans="1:11" ht="18" x14ac:dyDescent="0.25">
      <c r="A98" s="16" t="s">
        <v>88</v>
      </c>
      <c r="B98" s="44">
        <v>16439</v>
      </c>
      <c r="C98" s="71">
        <v>30294</v>
      </c>
      <c r="D98" s="101">
        <v>3840908</v>
      </c>
      <c r="E98" s="54">
        <f t="shared" si="39"/>
        <v>233.6460855283168</v>
      </c>
      <c r="F98" s="70">
        <f t="shared" si="42"/>
        <v>3840908</v>
      </c>
      <c r="G98" s="64">
        <v>7891</v>
      </c>
      <c r="H98" s="64">
        <f t="shared" si="40"/>
        <v>22403</v>
      </c>
      <c r="I98" s="32">
        <f t="shared" si="41"/>
        <v>17293</v>
      </c>
      <c r="J98" s="35">
        <v>13001</v>
      </c>
      <c r="K98" s="46">
        <v>0</v>
      </c>
    </row>
    <row r="99" spans="1:11" ht="18.75" customHeight="1" x14ac:dyDescent="0.25">
      <c r="A99" s="75" t="s">
        <v>89</v>
      </c>
      <c r="B99" s="44">
        <v>4571</v>
      </c>
      <c r="C99" s="71">
        <v>9034</v>
      </c>
      <c r="D99" s="105">
        <v>1107465</v>
      </c>
      <c r="E99" s="106">
        <f t="shared" si="39"/>
        <v>242.28068256399038</v>
      </c>
      <c r="F99" s="107">
        <f t="shared" si="42"/>
        <v>1107465</v>
      </c>
      <c r="G99" s="64">
        <v>2393</v>
      </c>
      <c r="H99" s="64">
        <f t="shared" si="40"/>
        <v>6641</v>
      </c>
      <c r="I99" s="32">
        <f t="shared" si="41"/>
        <v>5009</v>
      </c>
      <c r="J99" s="35">
        <v>4025</v>
      </c>
      <c r="K99" s="46">
        <v>0</v>
      </c>
    </row>
    <row r="100" spans="1:11" ht="18.75" thickBot="1" x14ac:dyDescent="0.3">
      <c r="A100" s="16" t="s">
        <v>90</v>
      </c>
      <c r="B100" s="67">
        <v>6881</v>
      </c>
      <c r="C100" s="72">
        <v>13386</v>
      </c>
      <c r="D100" s="102">
        <v>1667791</v>
      </c>
      <c r="E100" s="58">
        <f t="shared" si="39"/>
        <v>242.37625345153322</v>
      </c>
      <c r="F100" s="72">
        <f t="shared" si="42"/>
        <v>1667791</v>
      </c>
      <c r="G100" s="74">
        <v>3495</v>
      </c>
      <c r="H100" s="64">
        <f t="shared" si="40"/>
        <v>9891</v>
      </c>
      <c r="I100" s="52">
        <f t="shared" si="41"/>
        <v>7345</v>
      </c>
      <c r="J100" s="98">
        <v>6041</v>
      </c>
      <c r="K100" s="94">
        <v>0</v>
      </c>
    </row>
    <row r="101" spans="1:11" ht="18.75" thickBot="1" x14ac:dyDescent="0.3">
      <c r="A101" s="122" t="s">
        <v>48</v>
      </c>
      <c r="B101" s="136">
        <f>SUM(B92:B100)</f>
        <v>55486</v>
      </c>
      <c r="C101" s="136">
        <f t="shared" ref="C101:H101" si="43">SUM(C92:C100)</f>
        <v>106067</v>
      </c>
      <c r="D101" s="136">
        <f t="shared" si="43"/>
        <v>13262581</v>
      </c>
      <c r="E101" s="128">
        <f t="shared" si="43"/>
        <v>2179.7474678116805</v>
      </c>
      <c r="F101" s="137">
        <f>SUM(F92:F100)</f>
        <v>13262581</v>
      </c>
      <c r="G101" s="137">
        <f t="shared" si="43"/>
        <v>26991</v>
      </c>
      <c r="H101" s="137">
        <f t="shared" si="43"/>
        <v>79076</v>
      </c>
      <c r="I101" s="337">
        <f>SUM(I92:I100)</f>
        <v>59047</v>
      </c>
      <c r="J101" s="338">
        <f>SUM(J92:J100)</f>
        <v>47019</v>
      </c>
      <c r="K101" s="339">
        <f>SUM(K92:K100)</f>
        <v>1</v>
      </c>
    </row>
    <row r="102" spans="1:11" ht="18.75" thickBot="1" x14ac:dyDescent="0.3">
      <c r="A102" s="59"/>
      <c r="B102" s="60"/>
      <c r="C102" s="60"/>
      <c r="D102" s="60"/>
      <c r="E102" s="61"/>
      <c r="F102" s="60"/>
      <c r="G102" s="53"/>
      <c r="H102" s="53"/>
      <c r="I102" s="25"/>
      <c r="J102" s="25"/>
      <c r="K102" s="25"/>
    </row>
    <row r="103" spans="1:11" ht="16.5" thickBot="1" x14ac:dyDescent="0.25">
      <c r="A103" s="637" t="s">
        <v>91</v>
      </c>
      <c r="B103" s="638"/>
      <c r="C103" s="638"/>
      <c r="D103" s="638"/>
      <c r="E103" s="638"/>
      <c r="F103" s="638"/>
      <c r="G103" s="638"/>
      <c r="H103" s="638"/>
      <c r="I103" s="639"/>
      <c r="J103" s="639"/>
      <c r="K103" s="640"/>
    </row>
    <row r="104" spans="1:11" ht="18" x14ac:dyDescent="0.25">
      <c r="A104" s="76" t="s">
        <v>92</v>
      </c>
      <c r="B104" s="77">
        <v>4019</v>
      </c>
      <c r="C104" s="78">
        <v>8648</v>
      </c>
      <c r="D104" s="77">
        <v>1085565</v>
      </c>
      <c r="E104" s="103">
        <f t="shared" ref="E104:E117" si="44">D104/B104</f>
        <v>270.10823587957202</v>
      </c>
      <c r="F104" s="69">
        <f>D104</f>
        <v>1085565</v>
      </c>
      <c r="G104" s="64">
        <v>2317</v>
      </c>
      <c r="H104" s="64">
        <f t="shared" ref="H104:H117" si="45">C104-G104</f>
        <v>6331</v>
      </c>
      <c r="I104" s="30">
        <f t="shared" ref="I104:I117" si="46">C104-J104-K104</f>
        <v>4655</v>
      </c>
      <c r="J104" s="95">
        <v>3991</v>
      </c>
      <c r="K104" s="31">
        <v>2</v>
      </c>
    </row>
    <row r="105" spans="1:11" ht="18" x14ac:dyDescent="0.25">
      <c r="A105" s="79" t="s">
        <v>93</v>
      </c>
      <c r="B105" s="44">
        <v>5646</v>
      </c>
      <c r="C105" s="45">
        <v>10584</v>
      </c>
      <c r="D105" s="44">
        <v>1311005</v>
      </c>
      <c r="E105" s="66">
        <f t="shared" si="44"/>
        <v>232.20067304286221</v>
      </c>
      <c r="F105" s="70">
        <f t="shared" ref="F105:F117" si="47">D105</f>
        <v>1311005</v>
      </c>
      <c r="G105" s="64">
        <v>2743</v>
      </c>
      <c r="H105" s="64">
        <f t="shared" si="45"/>
        <v>7841</v>
      </c>
      <c r="I105" s="32">
        <f t="shared" si="46"/>
        <v>5836</v>
      </c>
      <c r="J105" s="35">
        <v>4748</v>
      </c>
      <c r="K105" s="46">
        <v>0</v>
      </c>
    </row>
    <row r="106" spans="1:11" ht="18" x14ac:dyDescent="0.25">
      <c r="A106" s="79" t="s">
        <v>94</v>
      </c>
      <c r="B106" s="39">
        <v>887</v>
      </c>
      <c r="C106" s="70">
        <v>1816</v>
      </c>
      <c r="D106" s="39">
        <v>238168</v>
      </c>
      <c r="E106" s="66">
        <f t="shared" si="44"/>
        <v>268.50958286358514</v>
      </c>
      <c r="F106" s="70">
        <f t="shared" si="47"/>
        <v>238168</v>
      </c>
      <c r="G106" s="64">
        <v>418</v>
      </c>
      <c r="H106" s="64">
        <f t="shared" si="45"/>
        <v>1398</v>
      </c>
      <c r="I106" s="32">
        <f t="shared" si="46"/>
        <v>930</v>
      </c>
      <c r="J106" s="35">
        <v>886</v>
      </c>
      <c r="K106" s="46">
        <v>0</v>
      </c>
    </row>
    <row r="107" spans="1:11" ht="18" x14ac:dyDescent="0.25">
      <c r="A107" s="79" t="s">
        <v>95</v>
      </c>
      <c r="B107" s="44">
        <v>7771</v>
      </c>
      <c r="C107" s="71">
        <v>15275</v>
      </c>
      <c r="D107" s="44">
        <v>1901881</v>
      </c>
      <c r="E107" s="66">
        <f t="shared" si="44"/>
        <v>244.74083129584352</v>
      </c>
      <c r="F107" s="70">
        <f t="shared" si="47"/>
        <v>1901881</v>
      </c>
      <c r="G107" s="64">
        <v>4069</v>
      </c>
      <c r="H107" s="64">
        <f t="shared" si="45"/>
        <v>11206</v>
      </c>
      <c r="I107" s="32">
        <f t="shared" si="46"/>
        <v>8425</v>
      </c>
      <c r="J107" s="35">
        <v>6850</v>
      </c>
      <c r="K107" s="46">
        <v>0</v>
      </c>
    </row>
    <row r="108" spans="1:11" ht="18" x14ac:dyDescent="0.25">
      <c r="A108" s="16" t="s">
        <v>96</v>
      </c>
      <c r="B108" s="44">
        <v>4940</v>
      </c>
      <c r="C108" s="71">
        <v>9780</v>
      </c>
      <c r="D108" s="44">
        <v>1232820</v>
      </c>
      <c r="E108" s="66">
        <f t="shared" si="44"/>
        <v>249.55870445344129</v>
      </c>
      <c r="F108" s="70">
        <f t="shared" si="47"/>
        <v>1232820</v>
      </c>
      <c r="G108" s="64">
        <v>2623</v>
      </c>
      <c r="H108" s="64">
        <f t="shared" si="45"/>
        <v>7157</v>
      </c>
      <c r="I108" s="32">
        <f t="shared" si="46"/>
        <v>5360</v>
      </c>
      <c r="J108" s="35">
        <v>4420</v>
      </c>
      <c r="K108" s="46">
        <v>0</v>
      </c>
    </row>
    <row r="109" spans="1:11" ht="18" x14ac:dyDescent="0.25">
      <c r="A109" s="16" t="s">
        <v>97</v>
      </c>
      <c r="B109" s="44">
        <v>3770</v>
      </c>
      <c r="C109" s="71">
        <v>7791</v>
      </c>
      <c r="D109" s="44">
        <v>983491</v>
      </c>
      <c r="E109" s="66">
        <f t="shared" si="44"/>
        <v>260.87294429708226</v>
      </c>
      <c r="F109" s="70">
        <f t="shared" si="47"/>
        <v>983491</v>
      </c>
      <c r="G109" s="64">
        <v>2061</v>
      </c>
      <c r="H109" s="64">
        <f t="shared" si="45"/>
        <v>5730</v>
      </c>
      <c r="I109" s="32">
        <f t="shared" si="46"/>
        <v>4057</v>
      </c>
      <c r="J109" s="35">
        <v>3731</v>
      </c>
      <c r="K109" s="46">
        <v>3</v>
      </c>
    </row>
    <row r="110" spans="1:11" ht="18" x14ac:dyDescent="0.25">
      <c r="A110" s="16" t="s">
        <v>98</v>
      </c>
      <c r="B110" s="44">
        <v>9106</v>
      </c>
      <c r="C110" s="71">
        <v>18577</v>
      </c>
      <c r="D110" s="44">
        <v>2299314</v>
      </c>
      <c r="E110" s="66">
        <f t="shared" si="44"/>
        <v>252.50538106742806</v>
      </c>
      <c r="F110" s="70">
        <f t="shared" si="47"/>
        <v>2299314</v>
      </c>
      <c r="G110" s="64">
        <v>5056</v>
      </c>
      <c r="H110" s="64">
        <f t="shared" si="45"/>
        <v>13521</v>
      </c>
      <c r="I110" s="32">
        <f t="shared" si="46"/>
        <v>10339</v>
      </c>
      <c r="J110" s="35">
        <v>8238</v>
      </c>
      <c r="K110" s="46">
        <v>0</v>
      </c>
    </row>
    <row r="111" spans="1:11" ht="18" x14ac:dyDescent="0.25">
      <c r="A111" s="16" t="s">
        <v>99</v>
      </c>
      <c r="B111" s="44">
        <v>5972</v>
      </c>
      <c r="C111" s="71">
        <v>12257</v>
      </c>
      <c r="D111" s="44">
        <v>1517630</v>
      </c>
      <c r="E111" s="66">
        <f t="shared" si="44"/>
        <v>254.1242464835901</v>
      </c>
      <c r="F111" s="70">
        <f t="shared" si="47"/>
        <v>1517630</v>
      </c>
      <c r="G111" s="64">
        <v>3122</v>
      </c>
      <c r="H111" s="64">
        <f t="shared" si="45"/>
        <v>9135</v>
      </c>
      <c r="I111" s="32">
        <f t="shared" si="46"/>
        <v>6333</v>
      </c>
      <c r="J111" s="35">
        <v>5924</v>
      </c>
      <c r="K111" s="46">
        <v>0</v>
      </c>
    </row>
    <row r="112" spans="1:11" ht="18" x14ac:dyDescent="0.25">
      <c r="A112" s="16" t="s">
        <v>100</v>
      </c>
      <c r="B112" s="44">
        <v>5505</v>
      </c>
      <c r="C112" s="71">
        <v>11438</v>
      </c>
      <c r="D112" s="44">
        <v>1419525</v>
      </c>
      <c r="E112" s="66">
        <f t="shared" si="44"/>
        <v>257.86103542234332</v>
      </c>
      <c r="F112" s="70">
        <f t="shared" si="47"/>
        <v>1419525</v>
      </c>
      <c r="G112" s="64">
        <v>3371</v>
      </c>
      <c r="H112" s="64">
        <f t="shared" si="45"/>
        <v>8067</v>
      </c>
      <c r="I112" s="32">
        <f t="shared" si="46"/>
        <v>6263</v>
      </c>
      <c r="J112" s="35">
        <v>5174</v>
      </c>
      <c r="K112" s="46">
        <v>1</v>
      </c>
    </row>
    <row r="113" spans="1:11" ht="18" x14ac:dyDescent="0.25">
      <c r="A113" s="16" t="s">
        <v>101</v>
      </c>
      <c r="B113" s="44">
        <v>7857</v>
      </c>
      <c r="C113" s="71">
        <v>14562</v>
      </c>
      <c r="D113" s="44">
        <v>1840372</v>
      </c>
      <c r="E113" s="66">
        <f t="shared" si="44"/>
        <v>234.2334224258623</v>
      </c>
      <c r="F113" s="70">
        <f t="shared" si="47"/>
        <v>1840372</v>
      </c>
      <c r="G113" s="64">
        <v>4043</v>
      </c>
      <c r="H113" s="64">
        <f t="shared" si="45"/>
        <v>10519</v>
      </c>
      <c r="I113" s="32">
        <f t="shared" si="46"/>
        <v>8363</v>
      </c>
      <c r="J113" s="35">
        <v>6199</v>
      </c>
      <c r="K113" s="46">
        <v>0</v>
      </c>
    </row>
    <row r="114" spans="1:11" ht="18" x14ac:dyDescent="0.25">
      <c r="A114" s="16" t="s">
        <v>102</v>
      </c>
      <c r="B114" s="44">
        <v>9051</v>
      </c>
      <c r="C114" s="71">
        <v>18663</v>
      </c>
      <c r="D114" s="44">
        <v>2317599</v>
      </c>
      <c r="E114" s="66">
        <f t="shared" si="44"/>
        <v>256.05999337089827</v>
      </c>
      <c r="F114" s="70">
        <f t="shared" si="47"/>
        <v>2317599</v>
      </c>
      <c r="G114" s="64">
        <v>5559</v>
      </c>
      <c r="H114" s="64">
        <f t="shared" si="45"/>
        <v>13104</v>
      </c>
      <c r="I114" s="32">
        <f t="shared" si="46"/>
        <v>10600</v>
      </c>
      <c r="J114" s="35">
        <v>8063</v>
      </c>
      <c r="K114" s="46">
        <v>0</v>
      </c>
    </row>
    <row r="115" spans="1:11" ht="18" x14ac:dyDescent="0.25">
      <c r="A115" s="16" t="s">
        <v>103</v>
      </c>
      <c r="B115" s="44">
        <v>16835</v>
      </c>
      <c r="C115" s="71">
        <v>33105</v>
      </c>
      <c r="D115" s="44">
        <v>4185671</v>
      </c>
      <c r="E115" s="66">
        <f t="shared" si="44"/>
        <v>248.62910602910603</v>
      </c>
      <c r="F115" s="70">
        <f t="shared" si="47"/>
        <v>4185671</v>
      </c>
      <c r="G115" s="64">
        <v>9587</v>
      </c>
      <c r="H115" s="64">
        <f t="shared" si="45"/>
        <v>23518</v>
      </c>
      <c r="I115" s="32">
        <f t="shared" si="46"/>
        <v>18838</v>
      </c>
      <c r="J115" s="35">
        <v>14267</v>
      </c>
      <c r="K115" s="46">
        <v>0</v>
      </c>
    </row>
    <row r="116" spans="1:11" ht="18" x14ac:dyDescent="0.25">
      <c r="A116" s="16" t="s">
        <v>104</v>
      </c>
      <c r="B116" s="44">
        <v>5800</v>
      </c>
      <c r="C116" s="71">
        <v>11986</v>
      </c>
      <c r="D116" s="44">
        <v>1501768</v>
      </c>
      <c r="E116" s="66">
        <f t="shared" si="44"/>
        <v>258.92551724137928</v>
      </c>
      <c r="F116" s="70">
        <f t="shared" si="47"/>
        <v>1501768</v>
      </c>
      <c r="G116" s="64">
        <v>3193</v>
      </c>
      <c r="H116" s="64">
        <f t="shared" si="45"/>
        <v>8793</v>
      </c>
      <c r="I116" s="32">
        <f t="shared" si="46"/>
        <v>6584</v>
      </c>
      <c r="J116" s="35">
        <v>5402</v>
      </c>
      <c r="K116" s="46">
        <v>0</v>
      </c>
    </row>
    <row r="117" spans="1:11" ht="18.75" thickBot="1" x14ac:dyDescent="0.3">
      <c r="A117" s="16" t="s">
        <v>105</v>
      </c>
      <c r="B117" s="67">
        <v>8673</v>
      </c>
      <c r="C117" s="72">
        <v>16735</v>
      </c>
      <c r="D117" s="67">
        <v>2100196</v>
      </c>
      <c r="E117" s="104">
        <f t="shared" si="44"/>
        <v>242.15334947538338</v>
      </c>
      <c r="F117" s="73">
        <f t="shared" si="47"/>
        <v>2100196</v>
      </c>
      <c r="G117" s="74">
        <v>4093</v>
      </c>
      <c r="H117" s="64">
        <f t="shared" si="45"/>
        <v>12642</v>
      </c>
      <c r="I117" s="52">
        <f t="shared" si="46"/>
        <v>9260</v>
      </c>
      <c r="J117" s="98">
        <v>7475</v>
      </c>
      <c r="K117" s="94">
        <v>0</v>
      </c>
    </row>
    <row r="118" spans="1:11" ht="18.75" thickBot="1" x14ac:dyDescent="0.3">
      <c r="A118" s="122" t="s">
        <v>48</v>
      </c>
      <c r="B118" s="136">
        <f>SUM(B104:B117)</f>
        <v>95832</v>
      </c>
      <c r="C118" s="136">
        <f t="shared" ref="C118:K118" si="48">SUM(C104:C117)</f>
        <v>191217</v>
      </c>
      <c r="D118" s="136">
        <f t="shared" si="48"/>
        <v>23935005</v>
      </c>
      <c r="E118" s="128">
        <f t="shared" si="48"/>
        <v>3530.4830233483772</v>
      </c>
      <c r="F118" s="137">
        <f>SUM(F104:F117)</f>
        <v>23935005</v>
      </c>
      <c r="G118" s="137">
        <f t="shared" si="48"/>
        <v>52255</v>
      </c>
      <c r="H118" s="137">
        <f t="shared" si="48"/>
        <v>138962</v>
      </c>
      <c r="I118" s="337">
        <f>SUM(I104:I117)</f>
        <v>105843</v>
      </c>
      <c r="J118" s="338">
        <f t="shared" si="48"/>
        <v>85368</v>
      </c>
      <c r="K118" s="339">
        <f t="shared" si="48"/>
        <v>6</v>
      </c>
    </row>
    <row r="119" spans="1:11" ht="18.75" thickBot="1" x14ac:dyDescent="0.3">
      <c r="A119" s="59"/>
      <c r="B119" s="60"/>
      <c r="C119" s="60"/>
      <c r="D119" s="60"/>
      <c r="E119" s="61"/>
      <c r="F119" s="60"/>
      <c r="G119" s="53"/>
      <c r="H119" s="53"/>
      <c r="I119" s="25"/>
      <c r="J119" s="25"/>
      <c r="K119" s="25"/>
    </row>
    <row r="120" spans="1:11" ht="16.5" thickBot="1" x14ac:dyDescent="0.25">
      <c r="A120" s="632" t="s">
        <v>106</v>
      </c>
      <c r="B120" s="633"/>
      <c r="C120" s="633"/>
      <c r="D120" s="633"/>
      <c r="E120" s="633"/>
      <c r="F120" s="633"/>
      <c r="G120" s="633"/>
      <c r="H120" s="633"/>
      <c r="I120" s="633"/>
      <c r="J120" s="633"/>
      <c r="K120" s="634"/>
    </row>
    <row r="121" spans="1:11" ht="18" x14ac:dyDescent="0.25">
      <c r="A121" s="5" t="s">
        <v>107</v>
      </c>
      <c r="B121" s="62">
        <v>1773</v>
      </c>
      <c r="C121" s="108">
        <v>3691</v>
      </c>
      <c r="D121" s="62">
        <v>470037</v>
      </c>
      <c r="E121" s="103">
        <f t="shared" ref="E121:E131" si="49">D121/B121</f>
        <v>265.10829103214888</v>
      </c>
      <c r="F121" s="63">
        <f>D121</f>
        <v>470037</v>
      </c>
      <c r="G121" s="62">
        <v>1336</v>
      </c>
      <c r="H121" s="108">
        <f t="shared" ref="H121:H128" si="50">C121-G121</f>
        <v>2355</v>
      </c>
      <c r="I121" s="10">
        <f t="shared" ref="I121:I128" si="51">C121-J121-K121</f>
        <v>2105</v>
      </c>
      <c r="J121" s="95">
        <v>1586</v>
      </c>
      <c r="K121" s="96">
        <v>0</v>
      </c>
    </row>
    <row r="122" spans="1:11" ht="18" x14ac:dyDescent="0.25">
      <c r="A122" s="16" t="s">
        <v>108</v>
      </c>
      <c r="B122" s="39">
        <v>9224</v>
      </c>
      <c r="C122" s="64">
        <v>17260</v>
      </c>
      <c r="D122" s="39">
        <v>2167464</v>
      </c>
      <c r="E122" s="66">
        <f t="shared" si="49"/>
        <v>234.98091934084997</v>
      </c>
      <c r="F122" s="64">
        <f>D122</f>
        <v>2167464</v>
      </c>
      <c r="G122" s="44">
        <v>5031</v>
      </c>
      <c r="H122" s="43">
        <f t="shared" si="50"/>
        <v>12229</v>
      </c>
      <c r="I122" s="54">
        <f t="shared" si="51"/>
        <v>10108</v>
      </c>
      <c r="J122" s="35">
        <v>7152</v>
      </c>
      <c r="K122" s="97">
        <v>0</v>
      </c>
    </row>
    <row r="123" spans="1:11" ht="18" x14ac:dyDescent="0.25">
      <c r="A123" s="16" t="s">
        <v>109</v>
      </c>
      <c r="B123" s="44">
        <v>1502</v>
      </c>
      <c r="C123" s="65">
        <v>2830</v>
      </c>
      <c r="D123" s="44">
        <v>356005</v>
      </c>
      <c r="E123" s="66">
        <f t="shared" si="49"/>
        <v>237.02063914780294</v>
      </c>
      <c r="F123" s="64">
        <f t="shared" ref="F123:F128" si="52">D123</f>
        <v>356005</v>
      </c>
      <c r="G123" s="44">
        <v>799</v>
      </c>
      <c r="H123" s="43">
        <f t="shared" si="50"/>
        <v>2031</v>
      </c>
      <c r="I123" s="54">
        <f t="shared" si="51"/>
        <v>1645</v>
      </c>
      <c r="J123" s="35">
        <v>1184</v>
      </c>
      <c r="K123" s="97">
        <v>1</v>
      </c>
    </row>
    <row r="124" spans="1:11" ht="18" x14ac:dyDescent="0.25">
      <c r="A124" s="16" t="s">
        <v>110</v>
      </c>
      <c r="B124" s="44">
        <v>8867</v>
      </c>
      <c r="C124" s="65">
        <v>14505</v>
      </c>
      <c r="D124" s="44">
        <v>1833853</v>
      </c>
      <c r="E124" s="66">
        <f t="shared" si="49"/>
        <v>206.81775121236043</v>
      </c>
      <c r="F124" s="64">
        <f t="shared" si="52"/>
        <v>1833853</v>
      </c>
      <c r="G124" s="44">
        <v>3759</v>
      </c>
      <c r="H124" s="43">
        <f t="shared" si="50"/>
        <v>10746</v>
      </c>
      <c r="I124" s="54">
        <f t="shared" si="51"/>
        <v>8540</v>
      </c>
      <c r="J124" s="35">
        <v>5965</v>
      </c>
      <c r="K124" s="97">
        <v>0</v>
      </c>
    </row>
    <row r="125" spans="1:11" ht="18" x14ac:dyDescent="0.25">
      <c r="A125" s="16" t="s">
        <v>111</v>
      </c>
      <c r="B125" s="44">
        <v>11295</v>
      </c>
      <c r="C125" s="65">
        <v>22126</v>
      </c>
      <c r="D125" s="44">
        <v>2777955</v>
      </c>
      <c r="E125" s="66">
        <f t="shared" si="49"/>
        <v>245.94555112881807</v>
      </c>
      <c r="F125" s="64">
        <f t="shared" si="52"/>
        <v>2777955</v>
      </c>
      <c r="G125" s="44">
        <v>7426</v>
      </c>
      <c r="H125" s="43">
        <f t="shared" si="50"/>
        <v>14700</v>
      </c>
      <c r="I125" s="54">
        <f t="shared" si="51"/>
        <v>13329</v>
      </c>
      <c r="J125" s="35">
        <v>8797</v>
      </c>
      <c r="K125" s="97">
        <v>0</v>
      </c>
    </row>
    <row r="126" spans="1:11" ht="18" x14ac:dyDescent="0.25">
      <c r="A126" s="16" t="s">
        <v>112</v>
      </c>
      <c r="B126" s="44">
        <v>9853</v>
      </c>
      <c r="C126" s="65">
        <v>18936</v>
      </c>
      <c r="D126" s="44">
        <v>2354879</v>
      </c>
      <c r="E126" s="66">
        <f t="shared" si="49"/>
        <v>239.00121790317669</v>
      </c>
      <c r="F126" s="64">
        <f t="shared" si="52"/>
        <v>2354879</v>
      </c>
      <c r="G126" s="44">
        <v>6485</v>
      </c>
      <c r="H126" s="43">
        <f t="shared" si="50"/>
        <v>12451</v>
      </c>
      <c r="I126" s="54">
        <f t="shared" si="51"/>
        <v>11641</v>
      </c>
      <c r="J126" s="35">
        <v>7294</v>
      </c>
      <c r="K126" s="97">
        <v>1</v>
      </c>
    </row>
    <row r="127" spans="1:11" ht="18" x14ac:dyDescent="0.25">
      <c r="A127" s="16" t="s">
        <v>113</v>
      </c>
      <c r="B127" s="44">
        <v>7825</v>
      </c>
      <c r="C127" s="65">
        <v>15546</v>
      </c>
      <c r="D127" s="44">
        <v>1959914</v>
      </c>
      <c r="E127" s="66">
        <f t="shared" si="49"/>
        <v>250.4682428115016</v>
      </c>
      <c r="F127" s="64">
        <f t="shared" si="52"/>
        <v>1959914</v>
      </c>
      <c r="G127" s="44">
        <v>5353</v>
      </c>
      <c r="H127" s="43">
        <f t="shared" si="50"/>
        <v>10193</v>
      </c>
      <c r="I127" s="54">
        <f t="shared" si="51"/>
        <v>9336</v>
      </c>
      <c r="J127" s="35">
        <v>6209</v>
      </c>
      <c r="K127" s="97">
        <v>1</v>
      </c>
    </row>
    <row r="128" spans="1:11" ht="18.75" thickBot="1" x14ac:dyDescent="0.3">
      <c r="A128" s="75" t="s">
        <v>114</v>
      </c>
      <c r="B128" s="67">
        <v>14149</v>
      </c>
      <c r="C128" s="68">
        <v>26093</v>
      </c>
      <c r="D128" s="67">
        <v>3287442</v>
      </c>
      <c r="E128" s="104">
        <f t="shared" si="49"/>
        <v>232.34447664145875</v>
      </c>
      <c r="F128" s="64">
        <f t="shared" si="52"/>
        <v>3287442</v>
      </c>
      <c r="G128" s="67">
        <v>8443</v>
      </c>
      <c r="H128" s="109">
        <f t="shared" si="50"/>
        <v>17650</v>
      </c>
      <c r="I128" s="58">
        <f t="shared" si="51"/>
        <v>15773</v>
      </c>
      <c r="J128" s="98">
        <v>10320</v>
      </c>
      <c r="K128" s="99">
        <v>0</v>
      </c>
    </row>
    <row r="129" spans="1:11" ht="18.75" thickBot="1" x14ac:dyDescent="0.3">
      <c r="A129" s="122" t="s">
        <v>48</v>
      </c>
      <c r="B129" s="136">
        <f t="shared" ref="B129:K129" si="53">SUM(B121:B128)</f>
        <v>64488</v>
      </c>
      <c r="C129" s="136">
        <f t="shared" si="53"/>
        <v>120987</v>
      </c>
      <c r="D129" s="136">
        <f t="shared" si="53"/>
        <v>15207549</v>
      </c>
      <c r="E129" s="128">
        <f t="shared" si="49"/>
        <v>235.81982694454783</v>
      </c>
      <c r="F129" s="137">
        <f>SUM(F121:F128)</f>
        <v>15207549</v>
      </c>
      <c r="G129" s="138">
        <f t="shared" si="53"/>
        <v>38632</v>
      </c>
      <c r="H129" s="138">
        <f t="shared" si="53"/>
        <v>82355</v>
      </c>
      <c r="I129" s="123">
        <f>SUM(I121:I128)</f>
        <v>72477</v>
      </c>
      <c r="J129" s="390">
        <f t="shared" si="53"/>
        <v>48507</v>
      </c>
      <c r="K129" s="391">
        <f t="shared" si="53"/>
        <v>3</v>
      </c>
    </row>
    <row r="130" spans="1:11" ht="18.75" thickBot="1" x14ac:dyDescent="0.3">
      <c r="A130" s="59"/>
      <c r="B130" s="60"/>
      <c r="C130" s="60"/>
      <c r="D130" s="60"/>
      <c r="E130" s="61"/>
      <c r="F130" s="60"/>
      <c r="G130" s="53"/>
      <c r="H130" s="53"/>
      <c r="I130" s="25"/>
      <c r="J130" s="25"/>
      <c r="K130" s="25"/>
    </row>
    <row r="131" spans="1:11" ht="18.75" thickBot="1" x14ac:dyDescent="0.3">
      <c r="A131" s="149" t="s">
        <v>115</v>
      </c>
      <c r="B131" s="150">
        <f>SUM(B129+B118+B101+B89+B76+B67+B57+B47+B32+B16)</f>
        <v>668417</v>
      </c>
      <c r="C131" s="150">
        <f t="shared" ref="C131:K131" si="54">SUM(C129+C118+C101+C89+C76+C67+C57+C47+C32+C16)</f>
        <v>1282702</v>
      </c>
      <c r="D131" s="150">
        <f>SUM(D129+D118+D101+D89+D76+D67+D57+D47+D32+D16)</f>
        <v>157817522</v>
      </c>
      <c r="E131" s="150">
        <f t="shared" si="49"/>
        <v>236.10638568438566</v>
      </c>
      <c r="F131" s="137">
        <f>SUM(F129+F118+F101+F89+F76+F67+F57+F47+F32+F16)</f>
        <v>160259522</v>
      </c>
      <c r="G131" s="137">
        <f t="shared" si="54"/>
        <v>353761</v>
      </c>
      <c r="H131" s="137">
        <f t="shared" si="54"/>
        <v>928941</v>
      </c>
      <c r="I131" s="136">
        <f t="shared" si="54"/>
        <v>724765</v>
      </c>
      <c r="J131" s="148">
        <f t="shared" si="54"/>
        <v>557923</v>
      </c>
      <c r="K131" s="151">
        <f t="shared" si="54"/>
        <v>14</v>
      </c>
    </row>
    <row r="133" spans="1:11" x14ac:dyDescent="0.2">
      <c r="B133" s="80">
        <f>SUM(B129+B118+B101+B89+B76+B67+B57+B47+B32+B16)</f>
        <v>668417</v>
      </c>
    </row>
    <row r="134" spans="1:11" x14ac:dyDescent="0.2">
      <c r="B134" s="80"/>
    </row>
  </sheetData>
  <mergeCells count="13">
    <mergeCell ref="A18:K18"/>
    <mergeCell ref="C1:F1"/>
    <mergeCell ref="C2:F2"/>
    <mergeCell ref="C3:F3"/>
    <mergeCell ref="C4:F4"/>
    <mergeCell ref="C5:F5"/>
    <mergeCell ref="A120:K120"/>
    <mergeCell ref="A34:K34"/>
    <mergeCell ref="A49:K49"/>
    <mergeCell ref="A59:K59"/>
    <mergeCell ref="A78:K78"/>
    <mergeCell ref="A91:K91"/>
    <mergeCell ref="A103:K10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opLeftCell="A10" workbookViewId="0">
      <selection activeCell="B129" sqref="B129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6" style="1" customWidth="1"/>
    <col min="4" max="4" width="16.7109375" style="1" bestFit="1" customWidth="1"/>
    <col min="5" max="5" width="13.7109375" style="1" bestFit="1" customWidth="1"/>
    <col min="6" max="6" width="16.7109375" style="1" bestFit="1" customWidth="1"/>
    <col min="7" max="8" width="11.28515625" style="1" bestFit="1" customWidth="1"/>
    <col min="9" max="9" width="12.85546875" style="1" bestFit="1" customWidth="1"/>
    <col min="10" max="10" width="12.28515625" style="1" bestFit="1" customWidth="1"/>
    <col min="11" max="11" width="6.5703125" style="1" bestFit="1" customWidth="1"/>
    <col min="12" max="249" width="9.140625" style="1"/>
    <col min="250" max="250" width="18.7109375" style="1" bestFit="1" customWidth="1"/>
    <col min="251" max="251" width="9.140625" style="1"/>
    <col min="252" max="252" width="10.28515625" style="1" customWidth="1"/>
    <col min="253" max="253" width="12.7109375" style="1" bestFit="1" customWidth="1"/>
    <col min="254" max="254" width="10.85546875" style="1" customWidth="1"/>
    <col min="255" max="255" width="19.140625" style="1" bestFit="1" customWidth="1"/>
    <col min="256" max="256" width="9.140625" style="1"/>
    <col min="257" max="257" width="9.42578125" style="1" customWidth="1"/>
    <col min="258" max="258" width="11.140625" style="1" customWidth="1"/>
    <col min="259" max="259" width="10.42578125" style="1" bestFit="1" customWidth="1"/>
    <col min="260" max="260" width="19.140625" style="1" bestFit="1" customWidth="1"/>
    <col min="261" max="261" width="9.140625" style="1"/>
    <col min="262" max="262" width="9.5703125" style="1" customWidth="1"/>
    <col min="263" max="263" width="9.140625" style="1"/>
    <col min="264" max="264" width="10.42578125" style="1" bestFit="1" customWidth="1"/>
    <col min="265" max="505" width="9.140625" style="1"/>
    <col min="506" max="506" width="18.7109375" style="1" bestFit="1" customWidth="1"/>
    <col min="507" max="507" width="9.140625" style="1"/>
    <col min="508" max="508" width="10.28515625" style="1" customWidth="1"/>
    <col min="509" max="509" width="12.7109375" style="1" bestFit="1" customWidth="1"/>
    <col min="510" max="510" width="10.85546875" style="1" customWidth="1"/>
    <col min="511" max="511" width="19.140625" style="1" bestFit="1" customWidth="1"/>
    <col min="512" max="512" width="9.140625" style="1"/>
    <col min="513" max="513" width="9.42578125" style="1" customWidth="1"/>
    <col min="514" max="514" width="11.140625" style="1" customWidth="1"/>
    <col min="515" max="515" width="10.42578125" style="1" bestFit="1" customWidth="1"/>
    <col min="516" max="516" width="19.140625" style="1" bestFit="1" customWidth="1"/>
    <col min="517" max="517" width="9.140625" style="1"/>
    <col min="518" max="518" width="9.5703125" style="1" customWidth="1"/>
    <col min="519" max="519" width="9.140625" style="1"/>
    <col min="520" max="520" width="10.42578125" style="1" bestFit="1" customWidth="1"/>
    <col min="521" max="761" width="9.140625" style="1"/>
    <col min="762" max="762" width="18.7109375" style="1" bestFit="1" customWidth="1"/>
    <col min="763" max="763" width="9.140625" style="1"/>
    <col min="764" max="764" width="10.28515625" style="1" customWidth="1"/>
    <col min="765" max="765" width="12.7109375" style="1" bestFit="1" customWidth="1"/>
    <col min="766" max="766" width="10.85546875" style="1" customWidth="1"/>
    <col min="767" max="767" width="19.140625" style="1" bestFit="1" customWidth="1"/>
    <col min="768" max="768" width="9.140625" style="1"/>
    <col min="769" max="769" width="9.42578125" style="1" customWidth="1"/>
    <col min="770" max="770" width="11.140625" style="1" customWidth="1"/>
    <col min="771" max="771" width="10.42578125" style="1" bestFit="1" customWidth="1"/>
    <col min="772" max="772" width="19.140625" style="1" bestFit="1" customWidth="1"/>
    <col min="773" max="773" width="9.140625" style="1"/>
    <col min="774" max="774" width="9.5703125" style="1" customWidth="1"/>
    <col min="775" max="775" width="9.140625" style="1"/>
    <col min="776" max="776" width="10.42578125" style="1" bestFit="1" customWidth="1"/>
    <col min="777" max="1017" width="9.140625" style="1"/>
    <col min="1018" max="1018" width="18.7109375" style="1" bestFit="1" customWidth="1"/>
    <col min="1019" max="1019" width="9.140625" style="1"/>
    <col min="1020" max="1020" width="10.28515625" style="1" customWidth="1"/>
    <col min="1021" max="1021" width="12.7109375" style="1" bestFit="1" customWidth="1"/>
    <col min="1022" max="1022" width="10.85546875" style="1" customWidth="1"/>
    <col min="1023" max="1023" width="19.140625" style="1" bestFit="1" customWidth="1"/>
    <col min="1024" max="1024" width="9.140625" style="1"/>
    <col min="1025" max="1025" width="9.42578125" style="1" customWidth="1"/>
    <col min="1026" max="1026" width="11.140625" style="1" customWidth="1"/>
    <col min="1027" max="1027" width="10.42578125" style="1" bestFit="1" customWidth="1"/>
    <col min="1028" max="1028" width="19.140625" style="1" bestFit="1" customWidth="1"/>
    <col min="1029" max="1029" width="9.140625" style="1"/>
    <col min="1030" max="1030" width="9.5703125" style="1" customWidth="1"/>
    <col min="1031" max="1031" width="9.140625" style="1"/>
    <col min="1032" max="1032" width="10.42578125" style="1" bestFit="1" customWidth="1"/>
    <col min="1033" max="1273" width="9.140625" style="1"/>
    <col min="1274" max="1274" width="18.7109375" style="1" bestFit="1" customWidth="1"/>
    <col min="1275" max="1275" width="9.140625" style="1"/>
    <col min="1276" max="1276" width="10.28515625" style="1" customWidth="1"/>
    <col min="1277" max="1277" width="12.7109375" style="1" bestFit="1" customWidth="1"/>
    <col min="1278" max="1278" width="10.85546875" style="1" customWidth="1"/>
    <col min="1279" max="1279" width="19.140625" style="1" bestFit="1" customWidth="1"/>
    <col min="1280" max="1280" width="9.140625" style="1"/>
    <col min="1281" max="1281" width="9.42578125" style="1" customWidth="1"/>
    <col min="1282" max="1282" width="11.140625" style="1" customWidth="1"/>
    <col min="1283" max="1283" width="10.42578125" style="1" bestFit="1" customWidth="1"/>
    <col min="1284" max="1284" width="19.140625" style="1" bestFit="1" customWidth="1"/>
    <col min="1285" max="1285" width="9.140625" style="1"/>
    <col min="1286" max="1286" width="9.5703125" style="1" customWidth="1"/>
    <col min="1287" max="1287" width="9.140625" style="1"/>
    <col min="1288" max="1288" width="10.42578125" style="1" bestFit="1" customWidth="1"/>
    <col min="1289" max="1529" width="9.140625" style="1"/>
    <col min="1530" max="1530" width="18.7109375" style="1" bestFit="1" customWidth="1"/>
    <col min="1531" max="1531" width="9.140625" style="1"/>
    <col min="1532" max="1532" width="10.28515625" style="1" customWidth="1"/>
    <col min="1533" max="1533" width="12.7109375" style="1" bestFit="1" customWidth="1"/>
    <col min="1534" max="1534" width="10.85546875" style="1" customWidth="1"/>
    <col min="1535" max="1535" width="19.140625" style="1" bestFit="1" customWidth="1"/>
    <col min="1536" max="1536" width="9.140625" style="1"/>
    <col min="1537" max="1537" width="9.42578125" style="1" customWidth="1"/>
    <col min="1538" max="1538" width="11.140625" style="1" customWidth="1"/>
    <col min="1539" max="1539" width="10.42578125" style="1" bestFit="1" customWidth="1"/>
    <col min="1540" max="1540" width="19.140625" style="1" bestFit="1" customWidth="1"/>
    <col min="1541" max="1541" width="9.140625" style="1"/>
    <col min="1542" max="1542" width="9.5703125" style="1" customWidth="1"/>
    <col min="1543" max="1543" width="9.140625" style="1"/>
    <col min="1544" max="1544" width="10.42578125" style="1" bestFit="1" customWidth="1"/>
    <col min="1545" max="1785" width="9.140625" style="1"/>
    <col min="1786" max="1786" width="18.7109375" style="1" bestFit="1" customWidth="1"/>
    <col min="1787" max="1787" width="9.140625" style="1"/>
    <col min="1788" max="1788" width="10.28515625" style="1" customWidth="1"/>
    <col min="1789" max="1789" width="12.7109375" style="1" bestFit="1" customWidth="1"/>
    <col min="1790" max="1790" width="10.85546875" style="1" customWidth="1"/>
    <col min="1791" max="1791" width="19.140625" style="1" bestFit="1" customWidth="1"/>
    <col min="1792" max="1792" width="9.140625" style="1"/>
    <col min="1793" max="1793" width="9.42578125" style="1" customWidth="1"/>
    <col min="1794" max="1794" width="11.140625" style="1" customWidth="1"/>
    <col min="1795" max="1795" width="10.42578125" style="1" bestFit="1" customWidth="1"/>
    <col min="1796" max="1796" width="19.140625" style="1" bestFit="1" customWidth="1"/>
    <col min="1797" max="1797" width="9.140625" style="1"/>
    <col min="1798" max="1798" width="9.5703125" style="1" customWidth="1"/>
    <col min="1799" max="1799" width="9.140625" style="1"/>
    <col min="1800" max="1800" width="10.42578125" style="1" bestFit="1" customWidth="1"/>
    <col min="1801" max="2041" width="9.140625" style="1"/>
    <col min="2042" max="2042" width="18.7109375" style="1" bestFit="1" customWidth="1"/>
    <col min="2043" max="2043" width="9.140625" style="1"/>
    <col min="2044" max="2044" width="10.28515625" style="1" customWidth="1"/>
    <col min="2045" max="2045" width="12.7109375" style="1" bestFit="1" customWidth="1"/>
    <col min="2046" max="2046" width="10.85546875" style="1" customWidth="1"/>
    <col min="2047" max="2047" width="19.140625" style="1" bestFit="1" customWidth="1"/>
    <col min="2048" max="2048" width="9.140625" style="1"/>
    <col min="2049" max="2049" width="9.42578125" style="1" customWidth="1"/>
    <col min="2050" max="2050" width="11.140625" style="1" customWidth="1"/>
    <col min="2051" max="2051" width="10.42578125" style="1" bestFit="1" customWidth="1"/>
    <col min="2052" max="2052" width="19.140625" style="1" bestFit="1" customWidth="1"/>
    <col min="2053" max="2053" width="9.140625" style="1"/>
    <col min="2054" max="2054" width="9.5703125" style="1" customWidth="1"/>
    <col min="2055" max="2055" width="9.140625" style="1"/>
    <col min="2056" max="2056" width="10.42578125" style="1" bestFit="1" customWidth="1"/>
    <col min="2057" max="2297" width="9.140625" style="1"/>
    <col min="2298" max="2298" width="18.7109375" style="1" bestFit="1" customWidth="1"/>
    <col min="2299" max="2299" width="9.140625" style="1"/>
    <col min="2300" max="2300" width="10.28515625" style="1" customWidth="1"/>
    <col min="2301" max="2301" width="12.7109375" style="1" bestFit="1" customWidth="1"/>
    <col min="2302" max="2302" width="10.85546875" style="1" customWidth="1"/>
    <col min="2303" max="2303" width="19.140625" style="1" bestFit="1" customWidth="1"/>
    <col min="2304" max="2304" width="9.140625" style="1"/>
    <col min="2305" max="2305" width="9.42578125" style="1" customWidth="1"/>
    <col min="2306" max="2306" width="11.140625" style="1" customWidth="1"/>
    <col min="2307" max="2307" width="10.42578125" style="1" bestFit="1" customWidth="1"/>
    <col min="2308" max="2308" width="19.140625" style="1" bestFit="1" customWidth="1"/>
    <col min="2309" max="2309" width="9.140625" style="1"/>
    <col min="2310" max="2310" width="9.5703125" style="1" customWidth="1"/>
    <col min="2311" max="2311" width="9.140625" style="1"/>
    <col min="2312" max="2312" width="10.42578125" style="1" bestFit="1" customWidth="1"/>
    <col min="2313" max="2553" width="9.140625" style="1"/>
    <col min="2554" max="2554" width="18.7109375" style="1" bestFit="1" customWidth="1"/>
    <col min="2555" max="2555" width="9.140625" style="1"/>
    <col min="2556" max="2556" width="10.28515625" style="1" customWidth="1"/>
    <col min="2557" max="2557" width="12.7109375" style="1" bestFit="1" customWidth="1"/>
    <col min="2558" max="2558" width="10.85546875" style="1" customWidth="1"/>
    <col min="2559" max="2559" width="19.140625" style="1" bestFit="1" customWidth="1"/>
    <col min="2560" max="2560" width="9.140625" style="1"/>
    <col min="2561" max="2561" width="9.42578125" style="1" customWidth="1"/>
    <col min="2562" max="2562" width="11.140625" style="1" customWidth="1"/>
    <col min="2563" max="2563" width="10.42578125" style="1" bestFit="1" customWidth="1"/>
    <col min="2564" max="2564" width="19.140625" style="1" bestFit="1" customWidth="1"/>
    <col min="2565" max="2565" width="9.140625" style="1"/>
    <col min="2566" max="2566" width="9.5703125" style="1" customWidth="1"/>
    <col min="2567" max="2567" width="9.140625" style="1"/>
    <col min="2568" max="2568" width="10.42578125" style="1" bestFit="1" customWidth="1"/>
    <col min="2569" max="2809" width="9.140625" style="1"/>
    <col min="2810" max="2810" width="18.7109375" style="1" bestFit="1" customWidth="1"/>
    <col min="2811" max="2811" width="9.140625" style="1"/>
    <col min="2812" max="2812" width="10.28515625" style="1" customWidth="1"/>
    <col min="2813" max="2813" width="12.7109375" style="1" bestFit="1" customWidth="1"/>
    <col min="2814" max="2814" width="10.85546875" style="1" customWidth="1"/>
    <col min="2815" max="2815" width="19.140625" style="1" bestFit="1" customWidth="1"/>
    <col min="2816" max="2816" width="9.140625" style="1"/>
    <col min="2817" max="2817" width="9.42578125" style="1" customWidth="1"/>
    <col min="2818" max="2818" width="11.140625" style="1" customWidth="1"/>
    <col min="2819" max="2819" width="10.42578125" style="1" bestFit="1" customWidth="1"/>
    <col min="2820" max="2820" width="19.140625" style="1" bestFit="1" customWidth="1"/>
    <col min="2821" max="2821" width="9.140625" style="1"/>
    <col min="2822" max="2822" width="9.5703125" style="1" customWidth="1"/>
    <col min="2823" max="2823" width="9.140625" style="1"/>
    <col min="2824" max="2824" width="10.42578125" style="1" bestFit="1" customWidth="1"/>
    <col min="2825" max="3065" width="9.140625" style="1"/>
    <col min="3066" max="3066" width="18.7109375" style="1" bestFit="1" customWidth="1"/>
    <col min="3067" max="3067" width="9.140625" style="1"/>
    <col min="3068" max="3068" width="10.28515625" style="1" customWidth="1"/>
    <col min="3069" max="3069" width="12.7109375" style="1" bestFit="1" customWidth="1"/>
    <col min="3070" max="3070" width="10.85546875" style="1" customWidth="1"/>
    <col min="3071" max="3071" width="19.140625" style="1" bestFit="1" customWidth="1"/>
    <col min="3072" max="3072" width="9.140625" style="1"/>
    <col min="3073" max="3073" width="9.42578125" style="1" customWidth="1"/>
    <col min="3074" max="3074" width="11.140625" style="1" customWidth="1"/>
    <col min="3075" max="3075" width="10.42578125" style="1" bestFit="1" customWidth="1"/>
    <col min="3076" max="3076" width="19.140625" style="1" bestFit="1" customWidth="1"/>
    <col min="3077" max="3077" width="9.140625" style="1"/>
    <col min="3078" max="3078" width="9.5703125" style="1" customWidth="1"/>
    <col min="3079" max="3079" width="9.140625" style="1"/>
    <col min="3080" max="3080" width="10.42578125" style="1" bestFit="1" customWidth="1"/>
    <col min="3081" max="3321" width="9.140625" style="1"/>
    <col min="3322" max="3322" width="18.7109375" style="1" bestFit="1" customWidth="1"/>
    <col min="3323" max="3323" width="9.140625" style="1"/>
    <col min="3324" max="3324" width="10.28515625" style="1" customWidth="1"/>
    <col min="3325" max="3325" width="12.7109375" style="1" bestFit="1" customWidth="1"/>
    <col min="3326" max="3326" width="10.85546875" style="1" customWidth="1"/>
    <col min="3327" max="3327" width="19.140625" style="1" bestFit="1" customWidth="1"/>
    <col min="3328" max="3328" width="9.140625" style="1"/>
    <col min="3329" max="3329" width="9.42578125" style="1" customWidth="1"/>
    <col min="3330" max="3330" width="11.140625" style="1" customWidth="1"/>
    <col min="3331" max="3331" width="10.42578125" style="1" bestFit="1" customWidth="1"/>
    <col min="3332" max="3332" width="19.140625" style="1" bestFit="1" customWidth="1"/>
    <col min="3333" max="3333" width="9.140625" style="1"/>
    <col min="3334" max="3334" width="9.5703125" style="1" customWidth="1"/>
    <col min="3335" max="3335" width="9.140625" style="1"/>
    <col min="3336" max="3336" width="10.42578125" style="1" bestFit="1" customWidth="1"/>
    <col min="3337" max="3577" width="9.140625" style="1"/>
    <col min="3578" max="3578" width="18.7109375" style="1" bestFit="1" customWidth="1"/>
    <col min="3579" max="3579" width="9.140625" style="1"/>
    <col min="3580" max="3580" width="10.28515625" style="1" customWidth="1"/>
    <col min="3581" max="3581" width="12.7109375" style="1" bestFit="1" customWidth="1"/>
    <col min="3582" max="3582" width="10.85546875" style="1" customWidth="1"/>
    <col min="3583" max="3583" width="19.140625" style="1" bestFit="1" customWidth="1"/>
    <col min="3584" max="3584" width="9.140625" style="1"/>
    <col min="3585" max="3585" width="9.42578125" style="1" customWidth="1"/>
    <col min="3586" max="3586" width="11.140625" style="1" customWidth="1"/>
    <col min="3587" max="3587" width="10.42578125" style="1" bestFit="1" customWidth="1"/>
    <col min="3588" max="3588" width="19.140625" style="1" bestFit="1" customWidth="1"/>
    <col min="3589" max="3589" width="9.140625" style="1"/>
    <col min="3590" max="3590" width="9.5703125" style="1" customWidth="1"/>
    <col min="3591" max="3591" width="9.140625" style="1"/>
    <col min="3592" max="3592" width="10.42578125" style="1" bestFit="1" customWidth="1"/>
    <col min="3593" max="3833" width="9.140625" style="1"/>
    <col min="3834" max="3834" width="18.7109375" style="1" bestFit="1" customWidth="1"/>
    <col min="3835" max="3835" width="9.140625" style="1"/>
    <col min="3836" max="3836" width="10.28515625" style="1" customWidth="1"/>
    <col min="3837" max="3837" width="12.7109375" style="1" bestFit="1" customWidth="1"/>
    <col min="3838" max="3838" width="10.85546875" style="1" customWidth="1"/>
    <col min="3839" max="3839" width="19.140625" style="1" bestFit="1" customWidth="1"/>
    <col min="3840" max="3840" width="9.140625" style="1"/>
    <col min="3841" max="3841" width="9.42578125" style="1" customWidth="1"/>
    <col min="3842" max="3842" width="11.140625" style="1" customWidth="1"/>
    <col min="3843" max="3843" width="10.42578125" style="1" bestFit="1" customWidth="1"/>
    <col min="3844" max="3844" width="19.140625" style="1" bestFit="1" customWidth="1"/>
    <col min="3845" max="3845" width="9.140625" style="1"/>
    <col min="3846" max="3846" width="9.5703125" style="1" customWidth="1"/>
    <col min="3847" max="3847" width="9.140625" style="1"/>
    <col min="3848" max="3848" width="10.42578125" style="1" bestFit="1" customWidth="1"/>
    <col min="3849" max="4089" width="9.140625" style="1"/>
    <col min="4090" max="4090" width="18.7109375" style="1" bestFit="1" customWidth="1"/>
    <col min="4091" max="4091" width="9.140625" style="1"/>
    <col min="4092" max="4092" width="10.28515625" style="1" customWidth="1"/>
    <col min="4093" max="4093" width="12.7109375" style="1" bestFit="1" customWidth="1"/>
    <col min="4094" max="4094" width="10.85546875" style="1" customWidth="1"/>
    <col min="4095" max="4095" width="19.140625" style="1" bestFit="1" customWidth="1"/>
    <col min="4096" max="4096" width="9.140625" style="1"/>
    <col min="4097" max="4097" width="9.42578125" style="1" customWidth="1"/>
    <col min="4098" max="4098" width="11.140625" style="1" customWidth="1"/>
    <col min="4099" max="4099" width="10.42578125" style="1" bestFit="1" customWidth="1"/>
    <col min="4100" max="4100" width="19.140625" style="1" bestFit="1" customWidth="1"/>
    <col min="4101" max="4101" width="9.140625" style="1"/>
    <col min="4102" max="4102" width="9.5703125" style="1" customWidth="1"/>
    <col min="4103" max="4103" width="9.140625" style="1"/>
    <col min="4104" max="4104" width="10.42578125" style="1" bestFit="1" customWidth="1"/>
    <col min="4105" max="4345" width="9.140625" style="1"/>
    <col min="4346" max="4346" width="18.7109375" style="1" bestFit="1" customWidth="1"/>
    <col min="4347" max="4347" width="9.140625" style="1"/>
    <col min="4348" max="4348" width="10.28515625" style="1" customWidth="1"/>
    <col min="4349" max="4349" width="12.7109375" style="1" bestFit="1" customWidth="1"/>
    <col min="4350" max="4350" width="10.85546875" style="1" customWidth="1"/>
    <col min="4351" max="4351" width="19.140625" style="1" bestFit="1" customWidth="1"/>
    <col min="4352" max="4352" width="9.140625" style="1"/>
    <col min="4353" max="4353" width="9.42578125" style="1" customWidth="1"/>
    <col min="4354" max="4354" width="11.140625" style="1" customWidth="1"/>
    <col min="4355" max="4355" width="10.42578125" style="1" bestFit="1" customWidth="1"/>
    <col min="4356" max="4356" width="19.140625" style="1" bestFit="1" customWidth="1"/>
    <col min="4357" max="4357" width="9.140625" style="1"/>
    <col min="4358" max="4358" width="9.5703125" style="1" customWidth="1"/>
    <col min="4359" max="4359" width="9.140625" style="1"/>
    <col min="4360" max="4360" width="10.42578125" style="1" bestFit="1" customWidth="1"/>
    <col min="4361" max="4601" width="9.140625" style="1"/>
    <col min="4602" max="4602" width="18.7109375" style="1" bestFit="1" customWidth="1"/>
    <col min="4603" max="4603" width="9.140625" style="1"/>
    <col min="4604" max="4604" width="10.28515625" style="1" customWidth="1"/>
    <col min="4605" max="4605" width="12.7109375" style="1" bestFit="1" customWidth="1"/>
    <col min="4606" max="4606" width="10.85546875" style="1" customWidth="1"/>
    <col min="4607" max="4607" width="19.140625" style="1" bestFit="1" customWidth="1"/>
    <col min="4608" max="4608" width="9.140625" style="1"/>
    <col min="4609" max="4609" width="9.42578125" style="1" customWidth="1"/>
    <col min="4610" max="4610" width="11.140625" style="1" customWidth="1"/>
    <col min="4611" max="4611" width="10.42578125" style="1" bestFit="1" customWidth="1"/>
    <col min="4612" max="4612" width="19.140625" style="1" bestFit="1" customWidth="1"/>
    <col min="4613" max="4613" width="9.140625" style="1"/>
    <col min="4614" max="4614" width="9.5703125" style="1" customWidth="1"/>
    <col min="4615" max="4615" width="9.140625" style="1"/>
    <col min="4616" max="4616" width="10.42578125" style="1" bestFit="1" customWidth="1"/>
    <col min="4617" max="4857" width="9.140625" style="1"/>
    <col min="4858" max="4858" width="18.7109375" style="1" bestFit="1" customWidth="1"/>
    <col min="4859" max="4859" width="9.140625" style="1"/>
    <col min="4860" max="4860" width="10.28515625" style="1" customWidth="1"/>
    <col min="4861" max="4861" width="12.7109375" style="1" bestFit="1" customWidth="1"/>
    <col min="4862" max="4862" width="10.85546875" style="1" customWidth="1"/>
    <col min="4863" max="4863" width="19.140625" style="1" bestFit="1" customWidth="1"/>
    <col min="4864" max="4864" width="9.140625" style="1"/>
    <col min="4865" max="4865" width="9.42578125" style="1" customWidth="1"/>
    <col min="4866" max="4866" width="11.140625" style="1" customWidth="1"/>
    <col min="4867" max="4867" width="10.42578125" style="1" bestFit="1" customWidth="1"/>
    <col min="4868" max="4868" width="19.140625" style="1" bestFit="1" customWidth="1"/>
    <col min="4869" max="4869" width="9.140625" style="1"/>
    <col min="4870" max="4870" width="9.5703125" style="1" customWidth="1"/>
    <col min="4871" max="4871" width="9.140625" style="1"/>
    <col min="4872" max="4872" width="10.42578125" style="1" bestFit="1" customWidth="1"/>
    <col min="4873" max="5113" width="9.140625" style="1"/>
    <col min="5114" max="5114" width="18.7109375" style="1" bestFit="1" customWidth="1"/>
    <col min="5115" max="5115" width="9.140625" style="1"/>
    <col min="5116" max="5116" width="10.28515625" style="1" customWidth="1"/>
    <col min="5117" max="5117" width="12.7109375" style="1" bestFit="1" customWidth="1"/>
    <col min="5118" max="5118" width="10.85546875" style="1" customWidth="1"/>
    <col min="5119" max="5119" width="19.140625" style="1" bestFit="1" customWidth="1"/>
    <col min="5120" max="5120" width="9.140625" style="1"/>
    <col min="5121" max="5121" width="9.42578125" style="1" customWidth="1"/>
    <col min="5122" max="5122" width="11.140625" style="1" customWidth="1"/>
    <col min="5123" max="5123" width="10.42578125" style="1" bestFit="1" customWidth="1"/>
    <col min="5124" max="5124" width="19.140625" style="1" bestFit="1" customWidth="1"/>
    <col min="5125" max="5125" width="9.140625" style="1"/>
    <col min="5126" max="5126" width="9.5703125" style="1" customWidth="1"/>
    <col min="5127" max="5127" width="9.140625" style="1"/>
    <col min="5128" max="5128" width="10.42578125" style="1" bestFit="1" customWidth="1"/>
    <col min="5129" max="5369" width="9.140625" style="1"/>
    <col min="5370" max="5370" width="18.7109375" style="1" bestFit="1" customWidth="1"/>
    <col min="5371" max="5371" width="9.140625" style="1"/>
    <col min="5372" max="5372" width="10.28515625" style="1" customWidth="1"/>
    <col min="5373" max="5373" width="12.7109375" style="1" bestFit="1" customWidth="1"/>
    <col min="5374" max="5374" width="10.85546875" style="1" customWidth="1"/>
    <col min="5375" max="5375" width="19.140625" style="1" bestFit="1" customWidth="1"/>
    <col min="5376" max="5376" width="9.140625" style="1"/>
    <col min="5377" max="5377" width="9.42578125" style="1" customWidth="1"/>
    <col min="5378" max="5378" width="11.140625" style="1" customWidth="1"/>
    <col min="5379" max="5379" width="10.42578125" style="1" bestFit="1" customWidth="1"/>
    <col min="5380" max="5380" width="19.140625" style="1" bestFit="1" customWidth="1"/>
    <col min="5381" max="5381" width="9.140625" style="1"/>
    <col min="5382" max="5382" width="9.5703125" style="1" customWidth="1"/>
    <col min="5383" max="5383" width="9.140625" style="1"/>
    <col min="5384" max="5384" width="10.42578125" style="1" bestFit="1" customWidth="1"/>
    <col min="5385" max="5625" width="9.140625" style="1"/>
    <col min="5626" max="5626" width="18.7109375" style="1" bestFit="1" customWidth="1"/>
    <col min="5627" max="5627" width="9.140625" style="1"/>
    <col min="5628" max="5628" width="10.28515625" style="1" customWidth="1"/>
    <col min="5629" max="5629" width="12.7109375" style="1" bestFit="1" customWidth="1"/>
    <col min="5630" max="5630" width="10.85546875" style="1" customWidth="1"/>
    <col min="5631" max="5631" width="19.140625" style="1" bestFit="1" customWidth="1"/>
    <col min="5632" max="5632" width="9.140625" style="1"/>
    <col min="5633" max="5633" width="9.42578125" style="1" customWidth="1"/>
    <col min="5634" max="5634" width="11.140625" style="1" customWidth="1"/>
    <col min="5635" max="5635" width="10.42578125" style="1" bestFit="1" customWidth="1"/>
    <col min="5636" max="5636" width="19.140625" style="1" bestFit="1" customWidth="1"/>
    <col min="5637" max="5637" width="9.140625" style="1"/>
    <col min="5638" max="5638" width="9.5703125" style="1" customWidth="1"/>
    <col min="5639" max="5639" width="9.140625" style="1"/>
    <col min="5640" max="5640" width="10.42578125" style="1" bestFit="1" customWidth="1"/>
    <col min="5641" max="5881" width="9.140625" style="1"/>
    <col min="5882" max="5882" width="18.7109375" style="1" bestFit="1" customWidth="1"/>
    <col min="5883" max="5883" width="9.140625" style="1"/>
    <col min="5884" max="5884" width="10.28515625" style="1" customWidth="1"/>
    <col min="5885" max="5885" width="12.7109375" style="1" bestFit="1" customWidth="1"/>
    <col min="5886" max="5886" width="10.85546875" style="1" customWidth="1"/>
    <col min="5887" max="5887" width="19.140625" style="1" bestFit="1" customWidth="1"/>
    <col min="5888" max="5888" width="9.140625" style="1"/>
    <col min="5889" max="5889" width="9.42578125" style="1" customWidth="1"/>
    <col min="5890" max="5890" width="11.140625" style="1" customWidth="1"/>
    <col min="5891" max="5891" width="10.42578125" style="1" bestFit="1" customWidth="1"/>
    <col min="5892" max="5892" width="19.140625" style="1" bestFit="1" customWidth="1"/>
    <col min="5893" max="5893" width="9.140625" style="1"/>
    <col min="5894" max="5894" width="9.5703125" style="1" customWidth="1"/>
    <col min="5895" max="5895" width="9.140625" style="1"/>
    <col min="5896" max="5896" width="10.42578125" style="1" bestFit="1" customWidth="1"/>
    <col min="5897" max="6137" width="9.140625" style="1"/>
    <col min="6138" max="6138" width="18.7109375" style="1" bestFit="1" customWidth="1"/>
    <col min="6139" max="6139" width="9.140625" style="1"/>
    <col min="6140" max="6140" width="10.28515625" style="1" customWidth="1"/>
    <col min="6141" max="6141" width="12.7109375" style="1" bestFit="1" customWidth="1"/>
    <col min="6142" max="6142" width="10.85546875" style="1" customWidth="1"/>
    <col min="6143" max="6143" width="19.140625" style="1" bestFit="1" customWidth="1"/>
    <col min="6144" max="6144" width="9.140625" style="1"/>
    <col min="6145" max="6145" width="9.42578125" style="1" customWidth="1"/>
    <col min="6146" max="6146" width="11.140625" style="1" customWidth="1"/>
    <col min="6147" max="6147" width="10.42578125" style="1" bestFit="1" customWidth="1"/>
    <col min="6148" max="6148" width="19.140625" style="1" bestFit="1" customWidth="1"/>
    <col min="6149" max="6149" width="9.140625" style="1"/>
    <col min="6150" max="6150" width="9.5703125" style="1" customWidth="1"/>
    <col min="6151" max="6151" width="9.140625" style="1"/>
    <col min="6152" max="6152" width="10.42578125" style="1" bestFit="1" customWidth="1"/>
    <col min="6153" max="6393" width="9.140625" style="1"/>
    <col min="6394" max="6394" width="18.7109375" style="1" bestFit="1" customWidth="1"/>
    <col min="6395" max="6395" width="9.140625" style="1"/>
    <col min="6396" max="6396" width="10.28515625" style="1" customWidth="1"/>
    <col min="6397" max="6397" width="12.7109375" style="1" bestFit="1" customWidth="1"/>
    <col min="6398" max="6398" width="10.85546875" style="1" customWidth="1"/>
    <col min="6399" max="6399" width="19.140625" style="1" bestFit="1" customWidth="1"/>
    <col min="6400" max="6400" width="9.140625" style="1"/>
    <col min="6401" max="6401" width="9.42578125" style="1" customWidth="1"/>
    <col min="6402" max="6402" width="11.140625" style="1" customWidth="1"/>
    <col min="6403" max="6403" width="10.42578125" style="1" bestFit="1" customWidth="1"/>
    <col min="6404" max="6404" width="19.140625" style="1" bestFit="1" customWidth="1"/>
    <col min="6405" max="6405" width="9.140625" style="1"/>
    <col min="6406" max="6406" width="9.5703125" style="1" customWidth="1"/>
    <col min="6407" max="6407" width="9.140625" style="1"/>
    <col min="6408" max="6408" width="10.42578125" style="1" bestFit="1" customWidth="1"/>
    <col min="6409" max="6649" width="9.140625" style="1"/>
    <col min="6650" max="6650" width="18.7109375" style="1" bestFit="1" customWidth="1"/>
    <col min="6651" max="6651" width="9.140625" style="1"/>
    <col min="6652" max="6652" width="10.28515625" style="1" customWidth="1"/>
    <col min="6653" max="6653" width="12.7109375" style="1" bestFit="1" customWidth="1"/>
    <col min="6654" max="6654" width="10.85546875" style="1" customWidth="1"/>
    <col min="6655" max="6655" width="19.140625" style="1" bestFit="1" customWidth="1"/>
    <col min="6656" max="6656" width="9.140625" style="1"/>
    <col min="6657" max="6657" width="9.42578125" style="1" customWidth="1"/>
    <col min="6658" max="6658" width="11.140625" style="1" customWidth="1"/>
    <col min="6659" max="6659" width="10.42578125" style="1" bestFit="1" customWidth="1"/>
    <col min="6660" max="6660" width="19.140625" style="1" bestFit="1" customWidth="1"/>
    <col min="6661" max="6661" width="9.140625" style="1"/>
    <col min="6662" max="6662" width="9.5703125" style="1" customWidth="1"/>
    <col min="6663" max="6663" width="9.140625" style="1"/>
    <col min="6664" max="6664" width="10.42578125" style="1" bestFit="1" customWidth="1"/>
    <col min="6665" max="6905" width="9.140625" style="1"/>
    <col min="6906" max="6906" width="18.7109375" style="1" bestFit="1" customWidth="1"/>
    <col min="6907" max="6907" width="9.140625" style="1"/>
    <col min="6908" max="6908" width="10.28515625" style="1" customWidth="1"/>
    <col min="6909" max="6909" width="12.7109375" style="1" bestFit="1" customWidth="1"/>
    <col min="6910" max="6910" width="10.85546875" style="1" customWidth="1"/>
    <col min="6911" max="6911" width="19.140625" style="1" bestFit="1" customWidth="1"/>
    <col min="6912" max="6912" width="9.140625" style="1"/>
    <col min="6913" max="6913" width="9.42578125" style="1" customWidth="1"/>
    <col min="6914" max="6914" width="11.140625" style="1" customWidth="1"/>
    <col min="6915" max="6915" width="10.42578125" style="1" bestFit="1" customWidth="1"/>
    <col min="6916" max="6916" width="19.140625" style="1" bestFit="1" customWidth="1"/>
    <col min="6917" max="6917" width="9.140625" style="1"/>
    <col min="6918" max="6918" width="9.5703125" style="1" customWidth="1"/>
    <col min="6919" max="6919" width="9.140625" style="1"/>
    <col min="6920" max="6920" width="10.42578125" style="1" bestFit="1" customWidth="1"/>
    <col min="6921" max="7161" width="9.140625" style="1"/>
    <col min="7162" max="7162" width="18.7109375" style="1" bestFit="1" customWidth="1"/>
    <col min="7163" max="7163" width="9.140625" style="1"/>
    <col min="7164" max="7164" width="10.28515625" style="1" customWidth="1"/>
    <col min="7165" max="7165" width="12.7109375" style="1" bestFit="1" customWidth="1"/>
    <col min="7166" max="7166" width="10.85546875" style="1" customWidth="1"/>
    <col min="7167" max="7167" width="19.140625" style="1" bestFit="1" customWidth="1"/>
    <col min="7168" max="7168" width="9.140625" style="1"/>
    <col min="7169" max="7169" width="9.42578125" style="1" customWidth="1"/>
    <col min="7170" max="7170" width="11.140625" style="1" customWidth="1"/>
    <col min="7171" max="7171" width="10.42578125" style="1" bestFit="1" customWidth="1"/>
    <col min="7172" max="7172" width="19.140625" style="1" bestFit="1" customWidth="1"/>
    <col min="7173" max="7173" width="9.140625" style="1"/>
    <col min="7174" max="7174" width="9.5703125" style="1" customWidth="1"/>
    <col min="7175" max="7175" width="9.140625" style="1"/>
    <col min="7176" max="7176" width="10.42578125" style="1" bestFit="1" customWidth="1"/>
    <col min="7177" max="7417" width="9.140625" style="1"/>
    <col min="7418" max="7418" width="18.7109375" style="1" bestFit="1" customWidth="1"/>
    <col min="7419" max="7419" width="9.140625" style="1"/>
    <col min="7420" max="7420" width="10.28515625" style="1" customWidth="1"/>
    <col min="7421" max="7421" width="12.7109375" style="1" bestFit="1" customWidth="1"/>
    <col min="7422" max="7422" width="10.85546875" style="1" customWidth="1"/>
    <col min="7423" max="7423" width="19.140625" style="1" bestFit="1" customWidth="1"/>
    <col min="7424" max="7424" width="9.140625" style="1"/>
    <col min="7425" max="7425" width="9.42578125" style="1" customWidth="1"/>
    <col min="7426" max="7426" width="11.140625" style="1" customWidth="1"/>
    <col min="7427" max="7427" width="10.42578125" style="1" bestFit="1" customWidth="1"/>
    <col min="7428" max="7428" width="19.140625" style="1" bestFit="1" customWidth="1"/>
    <col min="7429" max="7429" width="9.140625" style="1"/>
    <col min="7430" max="7430" width="9.5703125" style="1" customWidth="1"/>
    <col min="7431" max="7431" width="9.140625" style="1"/>
    <col min="7432" max="7432" width="10.42578125" style="1" bestFit="1" customWidth="1"/>
    <col min="7433" max="7673" width="9.140625" style="1"/>
    <col min="7674" max="7674" width="18.7109375" style="1" bestFit="1" customWidth="1"/>
    <col min="7675" max="7675" width="9.140625" style="1"/>
    <col min="7676" max="7676" width="10.28515625" style="1" customWidth="1"/>
    <col min="7677" max="7677" width="12.7109375" style="1" bestFit="1" customWidth="1"/>
    <col min="7678" max="7678" width="10.85546875" style="1" customWidth="1"/>
    <col min="7679" max="7679" width="19.140625" style="1" bestFit="1" customWidth="1"/>
    <col min="7680" max="7680" width="9.140625" style="1"/>
    <col min="7681" max="7681" width="9.42578125" style="1" customWidth="1"/>
    <col min="7682" max="7682" width="11.140625" style="1" customWidth="1"/>
    <col min="7683" max="7683" width="10.42578125" style="1" bestFit="1" customWidth="1"/>
    <col min="7684" max="7684" width="19.140625" style="1" bestFit="1" customWidth="1"/>
    <col min="7685" max="7685" width="9.140625" style="1"/>
    <col min="7686" max="7686" width="9.5703125" style="1" customWidth="1"/>
    <col min="7687" max="7687" width="9.140625" style="1"/>
    <col min="7688" max="7688" width="10.42578125" style="1" bestFit="1" customWidth="1"/>
    <col min="7689" max="7929" width="9.140625" style="1"/>
    <col min="7930" max="7930" width="18.7109375" style="1" bestFit="1" customWidth="1"/>
    <col min="7931" max="7931" width="9.140625" style="1"/>
    <col min="7932" max="7932" width="10.28515625" style="1" customWidth="1"/>
    <col min="7933" max="7933" width="12.7109375" style="1" bestFit="1" customWidth="1"/>
    <col min="7934" max="7934" width="10.85546875" style="1" customWidth="1"/>
    <col min="7935" max="7935" width="19.140625" style="1" bestFit="1" customWidth="1"/>
    <col min="7936" max="7936" width="9.140625" style="1"/>
    <col min="7937" max="7937" width="9.42578125" style="1" customWidth="1"/>
    <col min="7938" max="7938" width="11.140625" style="1" customWidth="1"/>
    <col min="7939" max="7939" width="10.42578125" style="1" bestFit="1" customWidth="1"/>
    <col min="7940" max="7940" width="19.140625" style="1" bestFit="1" customWidth="1"/>
    <col min="7941" max="7941" width="9.140625" style="1"/>
    <col min="7942" max="7942" width="9.5703125" style="1" customWidth="1"/>
    <col min="7943" max="7943" width="9.140625" style="1"/>
    <col min="7944" max="7944" width="10.42578125" style="1" bestFit="1" customWidth="1"/>
    <col min="7945" max="8185" width="9.140625" style="1"/>
    <col min="8186" max="8186" width="18.7109375" style="1" bestFit="1" customWidth="1"/>
    <col min="8187" max="8187" width="9.140625" style="1"/>
    <col min="8188" max="8188" width="10.28515625" style="1" customWidth="1"/>
    <col min="8189" max="8189" width="12.7109375" style="1" bestFit="1" customWidth="1"/>
    <col min="8190" max="8190" width="10.85546875" style="1" customWidth="1"/>
    <col min="8191" max="8191" width="19.140625" style="1" bestFit="1" customWidth="1"/>
    <col min="8192" max="8192" width="9.140625" style="1"/>
    <col min="8193" max="8193" width="9.42578125" style="1" customWidth="1"/>
    <col min="8194" max="8194" width="11.140625" style="1" customWidth="1"/>
    <col min="8195" max="8195" width="10.42578125" style="1" bestFit="1" customWidth="1"/>
    <col min="8196" max="8196" width="19.140625" style="1" bestFit="1" customWidth="1"/>
    <col min="8197" max="8197" width="9.140625" style="1"/>
    <col min="8198" max="8198" width="9.5703125" style="1" customWidth="1"/>
    <col min="8199" max="8199" width="9.140625" style="1"/>
    <col min="8200" max="8200" width="10.42578125" style="1" bestFit="1" customWidth="1"/>
    <col min="8201" max="8441" width="9.140625" style="1"/>
    <col min="8442" max="8442" width="18.7109375" style="1" bestFit="1" customWidth="1"/>
    <col min="8443" max="8443" width="9.140625" style="1"/>
    <col min="8444" max="8444" width="10.28515625" style="1" customWidth="1"/>
    <col min="8445" max="8445" width="12.7109375" style="1" bestFit="1" customWidth="1"/>
    <col min="8446" max="8446" width="10.85546875" style="1" customWidth="1"/>
    <col min="8447" max="8447" width="19.140625" style="1" bestFit="1" customWidth="1"/>
    <col min="8448" max="8448" width="9.140625" style="1"/>
    <col min="8449" max="8449" width="9.42578125" style="1" customWidth="1"/>
    <col min="8450" max="8450" width="11.140625" style="1" customWidth="1"/>
    <col min="8451" max="8451" width="10.42578125" style="1" bestFit="1" customWidth="1"/>
    <col min="8452" max="8452" width="19.140625" style="1" bestFit="1" customWidth="1"/>
    <col min="8453" max="8453" width="9.140625" style="1"/>
    <col min="8454" max="8454" width="9.5703125" style="1" customWidth="1"/>
    <col min="8455" max="8455" width="9.140625" style="1"/>
    <col min="8456" max="8456" width="10.42578125" style="1" bestFit="1" customWidth="1"/>
    <col min="8457" max="8697" width="9.140625" style="1"/>
    <col min="8698" max="8698" width="18.7109375" style="1" bestFit="1" customWidth="1"/>
    <col min="8699" max="8699" width="9.140625" style="1"/>
    <col min="8700" max="8700" width="10.28515625" style="1" customWidth="1"/>
    <col min="8701" max="8701" width="12.7109375" style="1" bestFit="1" customWidth="1"/>
    <col min="8702" max="8702" width="10.85546875" style="1" customWidth="1"/>
    <col min="8703" max="8703" width="19.140625" style="1" bestFit="1" customWidth="1"/>
    <col min="8704" max="8704" width="9.140625" style="1"/>
    <col min="8705" max="8705" width="9.42578125" style="1" customWidth="1"/>
    <col min="8706" max="8706" width="11.140625" style="1" customWidth="1"/>
    <col min="8707" max="8707" width="10.42578125" style="1" bestFit="1" customWidth="1"/>
    <col min="8708" max="8708" width="19.140625" style="1" bestFit="1" customWidth="1"/>
    <col min="8709" max="8709" width="9.140625" style="1"/>
    <col min="8710" max="8710" width="9.5703125" style="1" customWidth="1"/>
    <col min="8711" max="8711" width="9.140625" style="1"/>
    <col min="8712" max="8712" width="10.42578125" style="1" bestFit="1" customWidth="1"/>
    <col min="8713" max="8953" width="9.140625" style="1"/>
    <col min="8954" max="8954" width="18.7109375" style="1" bestFit="1" customWidth="1"/>
    <col min="8955" max="8955" width="9.140625" style="1"/>
    <col min="8956" max="8956" width="10.28515625" style="1" customWidth="1"/>
    <col min="8957" max="8957" width="12.7109375" style="1" bestFit="1" customWidth="1"/>
    <col min="8958" max="8958" width="10.85546875" style="1" customWidth="1"/>
    <col min="8959" max="8959" width="19.140625" style="1" bestFit="1" customWidth="1"/>
    <col min="8960" max="8960" width="9.140625" style="1"/>
    <col min="8961" max="8961" width="9.42578125" style="1" customWidth="1"/>
    <col min="8962" max="8962" width="11.140625" style="1" customWidth="1"/>
    <col min="8963" max="8963" width="10.42578125" style="1" bestFit="1" customWidth="1"/>
    <col min="8964" max="8964" width="19.140625" style="1" bestFit="1" customWidth="1"/>
    <col min="8965" max="8965" width="9.140625" style="1"/>
    <col min="8966" max="8966" width="9.5703125" style="1" customWidth="1"/>
    <col min="8967" max="8967" width="9.140625" style="1"/>
    <col min="8968" max="8968" width="10.42578125" style="1" bestFit="1" customWidth="1"/>
    <col min="8969" max="9209" width="9.140625" style="1"/>
    <col min="9210" max="9210" width="18.7109375" style="1" bestFit="1" customWidth="1"/>
    <col min="9211" max="9211" width="9.140625" style="1"/>
    <col min="9212" max="9212" width="10.28515625" style="1" customWidth="1"/>
    <col min="9213" max="9213" width="12.7109375" style="1" bestFit="1" customWidth="1"/>
    <col min="9214" max="9214" width="10.85546875" style="1" customWidth="1"/>
    <col min="9215" max="9215" width="19.140625" style="1" bestFit="1" customWidth="1"/>
    <col min="9216" max="9216" width="9.140625" style="1"/>
    <col min="9217" max="9217" width="9.42578125" style="1" customWidth="1"/>
    <col min="9218" max="9218" width="11.140625" style="1" customWidth="1"/>
    <col min="9219" max="9219" width="10.42578125" style="1" bestFit="1" customWidth="1"/>
    <col min="9220" max="9220" width="19.140625" style="1" bestFit="1" customWidth="1"/>
    <col min="9221" max="9221" width="9.140625" style="1"/>
    <col min="9222" max="9222" width="9.5703125" style="1" customWidth="1"/>
    <col min="9223" max="9223" width="9.140625" style="1"/>
    <col min="9224" max="9224" width="10.42578125" style="1" bestFit="1" customWidth="1"/>
    <col min="9225" max="9465" width="9.140625" style="1"/>
    <col min="9466" max="9466" width="18.7109375" style="1" bestFit="1" customWidth="1"/>
    <col min="9467" max="9467" width="9.140625" style="1"/>
    <col min="9468" max="9468" width="10.28515625" style="1" customWidth="1"/>
    <col min="9469" max="9469" width="12.7109375" style="1" bestFit="1" customWidth="1"/>
    <col min="9470" max="9470" width="10.85546875" style="1" customWidth="1"/>
    <col min="9471" max="9471" width="19.140625" style="1" bestFit="1" customWidth="1"/>
    <col min="9472" max="9472" width="9.140625" style="1"/>
    <col min="9473" max="9473" width="9.42578125" style="1" customWidth="1"/>
    <col min="9474" max="9474" width="11.140625" style="1" customWidth="1"/>
    <col min="9475" max="9475" width="10.42578125" style="1" bestFit="1" customWidth="1"/>
    <col min="9476" max="9476" width="19.140625" style="1" bestFit="1" customWidth="1"/>
    <col min="9477" max="9477" width="9.140625" style="1"/>
    <col min="9478" max="9478" width="9.5703125" style="1" customWidth="1"/>
    <col min="9479" max="9479" width="9.140625" style="1"/>
    <col min="9480" max="9480" width="10.42578125" style="1" bestFit="1" customWidth="1"/>
    <col min="9481" max="9721" width="9.140625" style="1"/>
    <col min="9722" max="9722" width="18.7109375" style="1" bestFit="1" customWidth="1"/>
    <col min="9723" max="9723" width="9.140625" style="1"/>
    <col min="9724" max="9724" width="10.28515625" style="1" customWidth="1"/>
    <col min="9725" max="9725" width="12.7109375" style="1" bestFit="1" customWidth="1"/>
    <col min="9726" max="9726" width="10.85546875" style="1" customWidth="1"/>
    <col min="9727" max="9727" width="19.140625" style="1" bestFit="1" customWidth="1"/>
    <col min="9728" max="9728" width="9.140625" style="1"/>
    <col min="9729" max="9729" width="9.42578125" style="1" customWidth="1"/>
    <col min="9730" max="9730" width="11.140625" style="1" customWidth="1"/>
    <col min="9731" max="9731" width="10.42578125" style="1" bestFit="1" customWidth="1"/>
    <col min="9732" max="9732" width="19.140625" style="1" bestFit="1" customWidth="1"/>
    <col min="9733" max="9733" width="9.140625" style="1"/>
    <col min="9734" max="9734" width="9.5703125" style="1" customWidth="1"/>
    <col min="9735" max="9735" width="9.140625" style="1"/>
    <col min="9736" max="9736" width="10.42578125" style="1" bestFit="1" customWidth="1"/>
    <col min="9737" max="9977" width="9.140625" style="1"/>
    <col min="9978" max="9978" width="18.7109375" style="1" bestFit="1" customWidth="1"/>
    <col min="9979" max="9979" width="9.140625" style="1"/>
    <col min="9980" max="9980" width="10.28515625" style="1" customWidth="1"/>
    <col min="9981" max="9981" width="12.7109375" style="1" bestFit="1" customWidth="1"/>
    <col min="9982" max="9982" width="10.85546875" style="1" customWidth="1"/>
    <col min="9983" max="9983" width="19.140625" style="1" bestFit="1" customWidth="1"/>
    <col min="9984" max="9984" width="9.140625" style="1"/>
    <col min="9985" max="9985" width="9.42578125" style="1" customWidth="1"/>
    <col min="9986" max="9986" width="11.140625" style="1" customWidth="1"/>
    <col min="9987" max="9987" width="10.42578125" style="1" bestFit="1" customWidth="1"/>
    <col min="9988" max="9988" width="19.140625" style="1" bestFit="1" customWidth="1"/>
    <col min="9989" max="9989" width="9.140625" style="1"/>
    <col min="9990" max="9990" width="9.5703125" style="1" customWidth="1"/>
    <col min="9991" max="9991" width="9.140625" style="1"/>
    <col min="9992" max="9992" width="10.42578125" style="1" bestFit="1" customWidth="1"/>
    <col min="9993" max="10233" width="9.140625" style="1"/>
    <col min="10234" max="10234" width="18.7109375" style="1" bestFit="1" customWidth="1"/>
    <col min="10235" max="10235" width="9.140625" style="1"/>
    <col min="10236" max="10236" width="10.28515625" style="1" customWidth="1"/>
    <col min="10237" max="10237" width="12.7109375" style="1" bestFit="1" customWidth="1"/>
    <col min="10238" max="10238" width="10.85546875" style="1" customWidth="1"/>
    <col min="10239" max="10239" width="19.140625" style="1" bestFit="1" customWidth="1"/>
    <col min="10240" max="10240" width="9.140625" style="1"/>
    <col min="10241" max="10241" width="9.42578125" style="1" customWidth="1"/>
    <col min="10242" max="10242" width="11.140625" style="1" customWidth="1"/>
    <col min="10243" max="10243" width="10.42578125" style="1" bestFit="1" customWidth="1"/>
    <col min="10244" max="10244" width="19.140625" style="1" bestFit="1" customWidth="1"/>
    <col min="10245" max="10245" width="9.140625" style="1"/>
    <col min="10246" max="10246" width="9.5703125" style="1" customWidth="1"/>
    <col min="10247" max="10247" width="9.140625" style="1"/>
    <col min="10248" max="10248" width="10.42578125" style="1" bestFit="1" customWidth="1"/>
    <col min="10249" max="10489" width="9.140625" style="1"/>
    <col min="10490" max="10490" width="18.7109375" style="1" bestFit="1" customWidth="1"/>
    <col min="10491" max="10491" width="9.140625" style="1"/>
    <col min="10492" max="10492" width="10.28515625" style="1" customWidth="1"/>
    <col min="10493" max="10493" width="12.7109375" style="1" bestFit="1" customWidth="1"/>
    <col min="10494" max="10494" width="10.85546875" style="1" customWidth="1"/>
    <col min="10495" max="10495" width="19.140625" style="1" bestFit="1" customWidth="1"/>
    <col min="10496" max="10496" width="9.140625" style="1"/>
    <col min="10497" max="10497" width="9.42578125" style="1" customWidth="1"/>
    <col min="10498" max="10498" width="11.140625" style="1" customWidth="1"/>
    <col min="10499" max="10499" width="10.42578125" style="1" bestFit="1" customWidth="1"/>
    <col min="10500" max="10500" width="19.140625" style="1" bestFit="1" customWidth="1"/>
    <col min="10501" max="10501" width="9.140625" style="1"/>
    <col min="10502" max="10502" width="9.5703125" style="1" customWidth="1"/>
    <col min="10503" max="10503" width="9.140625" style="1"/>
    <col min="10504" max="10504" width="10.42578125" style="1" bestFit="1" customWidth="1"/>
    <col min="10505" max="10745" width="9.140625" style="1"/>
    <col min="10746" max="10746" width="18.7109375" style="1" bestFit="1" customWidth="1"/>
    <col min="10747" max="10747" width="9.140625" style="1"/>
    <col min="10748" max="10748" width="10.28515625" style="1" customWidth="1"/>
    <col min="10749" max="10749" width="12.7109375" style="1" bestFit="1" customWidth="1"/>
    <col min="10750" max="10750" width="10.85546875" style="1" customWidth="1"/>
    <col min="10751" max="10751" width="19.140625" style="1" bestFit="1" customWidth="1"/>
    <col min="10752" max="10752" width="9.140625" style="1"/>
    <col min="10753" max="10753" width="9.42578125" style="1" customWidth="1"/>
    <col min="10754" max="10754" width="11.140625" style="1" customWidth="1"/>
    <col min="10755" max="10755" width="10.42578125" style="1" bestFit="1" customWidth="1"/>
    <col min="10756" max="10756" width="19.140625" style="1" bestFit="1" customWidth="1"/>
    <col min="10757" max="10757" width="9.140625" style="1"/>
    <col min="10758" max="10758" width="9.5703125" style="1" customWidth="1"/>
    <col min="10759" max="10759" width="9.140625" style="1"/>
    <col min="10760" max="10760" width="10.42578125" style="1" bestFit="1" customWidth="1"/>
    <col min="10761" max="11001" width="9.140625" style="1"/>
    <col min="11002" max="11002" width="18.7109375" style="1" bestFit="1" customWidth="1"/>
    <col min="11003" max="11003" width="9.140625" style="1"/>
    <col min="11004" max="11004" width="10.28515625" style="1" customWidth="1"/>
    <col min="11005" max="11005" width="12.7109375" style="1" bestFit="1" customWidth="1"/>
    <col min="11006" max="11006" width="10.85546875" style="1" customWidth="1"/>
    <col min="11007" max="11007" width="19.140625" style="1" bestFit="1" customWidth="1"/>
    <col min="11008" max="11008" width="9.140625" style="1"/>
    <col min="11009" max="11009" width="9.42578125" style="1" customWidth="1"/>
    <col min="11010" max="11010" width="11.140625" style="1" customWidth="1"/>
    <col min="11011" max="11011" width="10.42578125" style="1" bestFit="1" customWidth="1"/>
    <col min="11012" max="11012" width="19.140625" style="1" bestFit="1" customWidth="1"/>
    <col min="11013" max="11013" width="9.140625" style="1"/>
    <col min="11014" max="11014" width="9.5703125" style="1" customWidth="1"/>
    <col min="11015" max="11015" width="9.140625" style="1"/>
    <col min="11016" max="11016" width="10.42578125" style="1" bestFit="1" customWidth="1"/>
    <col min="11017" max="11257" width="9.140625" style="1"/>
    <col min="11258" max="11258" width="18.7109375" style="1" bestFit="1" customWidth="1"/>
    <col min="11259" max="11259" width="9.140625" style="1"/>
    <col min="11260" max="11260" width="10.28515625" style="1" customWidth="1"/>
    <col min="11261" max="11261" width="12.7109375" style="1" bestFit="1" customWidth="1"/>
    <col min="11262" max="11262" width="10.85546875" style="1" customWidth="1"/>
    <col min="11263" max="11263" width="19.140625" style="1" bestFit="1" customWidth="1"/>
    <col min="11264" max="11264" width="9.140625" style="1"/>
    <col min="11265" max="11265" width="9.42578125" style="1" customWidth="1"/>
    <col min="11266" max="11266" width="11.140625" style="1" customWidth="1"/>
    <col min="11267" max="11267" width="10.42578125" style="1" bestFit="1" customWidth="1"/>
    <col min="11268" max="11268" width="19.140625" style="1" bestFit="1" customWidth="1"/>
    <col min="11269" max="11269" width="9.140625" style="1"/>
    <col min="11270" max="11270" width="9.5703125" style="1" customWidth="1"/>
    <col min="11271" max="11271" width="9.140625" style="1"/>
    <col min="11272" max="11272" width="10.42578125" style="1" bestFit="1" customWidth="1"/>
    <col min="11273" max="11513" width="9.140625" style="1"/>
    <col min="11514" max="11514" width="18.7109375" style="1" bestFit="1" customWidth="1"/>
    <col min="11515" max="11515" width="9.140625" style="1"/>
    <col min="11516" max="11516" width="10.28515625" style="1" customWidth="1"/>
    <col min="11517" max="11517" width="12.7109375" style="1" bestFit="1" customWidth="1"/>
    <col min="11518" max="11518" width="10.85546875" style="1" customWidth="1"/>
    <col min="11519" max="11519" width="19.140625" style="1" bestFit="1" customWidth="1"/>
    <col min="11520" max="11520" width="9.140625" style="1"/>
    <col min="11521" max="11521" width="9.42578125" style="1" customWidth="1"/>
    <col min="11522" max="11522" width="11.140625" style="1" customWidth="1"/>
    <col min="11523" max="11523" width="10.42578125" style="1" bestFit="1" customWidth="1"/>
    <col min="11524" max="11524" width="19.140625" style="1" bestFit="1" customWidth="1"/>
    <col min="11525" max="11525" width="9.140625" style="1"/>
    <col min="11526" max="11526" width="9.5703125" style="1" customWidth="1"/>
    <col min="11527" max="11527" width="9.140625" style="1"/>
    <col min="11528" max="11528" width="10.42578125" style="1" bestFit="1" customWidth="1"/>
    <col min="11529" max="11769" width="9.140625" style="1"/>
    <col min="11770" max="11770" width="18.7109375" style="1" bestFit="1" customWidth="1"/>
    <col min="11771" max="11771" width="9.140625" style="1"/>
    <col min="11772" max="11772" width="10.28515625" style="1" customWidth="1"/>
    <col min="11773" max="11773" width="12.7109375" style="1" bestFit="1" customWidth="1"/>
    <col min="11774" max="11774" width="10.85546875" style="1" customWidth="1"/>
    <col min="11775" max="11775" width="19.140625" style="1" bestFit="1" customWidth="1"/>
    <col min="11776" max="11776" width="9.140625" style="1"/>
    <col min="11777" max="11777" width="9.42578125" style="1" customWidth="1"/>
    <col min="11778" max="11778" width="11.140625" style="1" customWidth="1"/>
    <col min="11779" max="11779" width="10.42578125" style="1" bestFit="1" customWidth="1"/>
    <col min="11780" max="11780" width="19.140625" style="1" bestFit="1" customWidth="1"/>
    <col min="11781" max="11781" width="9.140625" style="1"/>
    <col min="11782" max="11782" width="9.5703125" style="1" customWidth="1"/>
    <col min="11783" max="11783" width="9.140625" style="1"/>
    <col min="11784" max="11784" width="10.42578125" style="1" bestFit="1" customWidth="1"/>
    <col min="11785" max="12025" width="9.140625" style="1"/>
    <col min="12026" max="12026" width="18.7109375" style="1" bestFit="1" customWidth="1"/>
    <col min="12027" max="12027" width="9.140625" style="1"/>
    <col min="12028" max="12028" width="10.28515625" style="1" customWidth="1"/>
    <col min="12029" max="12029" width="12.7109375" style="1" bestFit="1" customWidth="1"/>
    <col min="12030" max="12030" width="10.85546875" style="1" customWidth="1"/>
    <col min="12031" max="12031" width="19.140625" style="1" bestFit="1" customWidth="1"/>
    <col min="12032" max="12032" width="9.140625" style="1"/>
    <col min="12033" max="12033" width="9.42578125" style="1" customWidth="1"/>
    <col min="12034" max="12034" width="11.140625" style="1" customWidth="1"/>
    <col min="12035" max="12035" width="10.42578125" style="1" bestFit="1" customWidth="1"/>
    <col min="12036" max="12036" width="19.140625" style="1" bestFit="1" customWidth="1"/>
    <col min="12037" max="12037" width="9.140625" style="1"/>
    <col min="12038" max="12038" width="9.5703125" style="1" customWidth="1"/>
    <col min="12039" max="12039" width="9.140625" style="1"/>
    <col min="12040" max="12040" width="10.42578125" style="1" bestFit="1" customWidth="1"/>
    <col min="12041" max="12281" width="9.140625" style="1"/>
    <col min="12282" max="12282" width="18.7109375" style="1" bestFit="1" customWidth="1"/>
    <col min="12283" max="12283" width="9.140625" style="1"/>
    <col min="12284" max="12284" width="10.28515625" style="1" customWidth="1"/>
    <col min="12285" max="12285" width="12.7109375" style="1" bestFit="1" customWidth="1"/>
    <col min="12286" max="12286" width="10.85546875" style="1" customWidth="1"/>
    <col min="12287" max="12287" width="19.140625" style="1" bestFit="1" customWidth="1"/>
    <col min="12288" max="12288" width="9.140625" style="1"/>
    <col min="12289" max="12289" width="9.42578125" style="1" customWidth="1"/>
    <col min="12290" max="12290" width="11.140625" style="1" customWidth="1"/>
    <col min="12291" max="12291" width="10.42578125" style="1" bestFit="1" customWidth="1"/>
    <col min="12292" max="12292" width="19.140625" style="1" bestFit="1" customWidth="1"/>
    <col min="12293" max="12293" width="9.140625" style="1"/>
    <col min="12294" max="12294" width="9.5703125" style="1" customWidth="1"/>
    <col min="12295" max="12295" width="9.140625" style="1"/>
    <col min="12296" max="12296" width="10.42578125" style="1" bestFit="1" customWidth="1"/>
    <col min="12297" max="12537" width="9.140625" style="1"/>
    <col min="12538" max="12538" width="18.7109375" style="1" bestFit="1" customWidth="1"/>
    <col min="12539" max="12539" width="9.140625" style="1"/>
    <col min="12540" max="12540" width="10.28515625" style="1" customWidth="1"/>
    <col min="12541" max="12541" width="12.7109375" style="1" bestFit="1" customWidth="1"/>
    <col min="12542" max="12542" width="10.85546875" style="1" customWidth="1"/>
    <col min="12543" max="12543" width="19.140625" style="1" bestFit="1" customWidth="1"/>
    <col min="12544" max="12544" width="9.140625" style="1"/>
    <col min="12545" max="12545" width="9.42578125" style="1" customWidth="1"/>
    <col min="12546" max="12546" width="11.140625" style="1" customWidth="1"/>
    <col min="12547" max="12547" width="10.42578125" style="1" bestFit="1" customWidth="1"/>
    <col min="12548" max="12548" width="19.140625" style="1" bestFit="1" customWidth="1"/>
    <col min="12549" max="12549" width="9.140625" style="1"/>
    <col min="12550" max="12550" width="9.5703125" style="1" customWidth="1"/>
    <col min="12551" max="12551" width="9.140625" style="1"/>
    <col min="12552" max="12552" width="10.42578125" style="1" bestFit="1" customWidth="1"/>
    <col min="12553" max="12793" width="9.140625" style="1"/>
    <col min="12794" max="12794" width="18.7109375" style="1" bestFit="1" customWidth="1"/>
    <col min="12795" max="12795" width="9.140625" style="1"/>
    <col min="12796" max="12796" width="10.28515625" style="1" customWidth="1"/>
    <col min="12797" max="12797" width="12.7109375" style="1" bestFit="1" customWidth="1"/>
    <col min="12798" max="12798" width="10.85546875" style="1" customWidth="1"/>
    <col min="12799" max="12799" width="19.140625" style="1" bestFit="1" customWidth="1"/>
    <col min="12800" max="12800" width="9.140625" style="1"/>
    <col min="12801" max="12801" width="9.42578125" style="1" customWidth="1"/>
    <col min="12802" max="12802" width="11.140625" style="1" customWidth="1"/>
    <col min="12803" max="12803" width="10.42578125" style="1" bestFit="1" customWidth="1"/>
    <col min="12804" max="12804" width="19.140625" style="1" bestFit="1" customWidth="1"/>
    <col min="12805" max="12805" width="9.140625" style="1"/>
    <col min="12806" max="12806" width="9.5703125" style="1" customWidth="1"/>
    <col min="12807" max="12807" width="9.140625" style="1"/>
    <col min="12808" max="12808" width="10.42578125" style="1" bestFit="1" customWidth="1"/>
    <col min="12809" max="13049" width="9.140625" style="1"/>
    <col min="13050" max="13050" width="18.7109375" style="1" bestFit="1" customWidth="1"/>
    <col min="13051" max="13051" width="9.140625" style="1"/>
    <col min="13052" max="13052" width="10.28515625" style="1" customWidth="1"/>
    <col min="13053" max="13053" width="12.7109375" style="1" bestFit="1" customWidth="1"/>
    <col min="13054" max="13054" width="10.85546875" style="1" customWidth="1"/>
    <col min="13055" max="13055" width="19.140625" style="1" bestFit="1" customWidth="1"/>
    <col min="13056" max="13056" width="9.140625" style="1"/>
    <col min="13057" max="13057" width="9.42578125" style="1" customWidth="1"/>
    <col min="13058" max="13058" width="11.140625" style="1" customWidth="1"/>
    <col min="13059" max="13059" width="10.42578125" style="1" bestFit="1" customWidth="1"/>
    <col min="13060" max="13060" width="19.140625" style="1" bestFit="1" customWidth="1"/>
    <col min="13061" max="13061" width="9.140625" style="1"/>
    <col min="13062" max="13062" width="9.5703125" style="1" customWidth="1"/>
    <col min="13063" max="13063" width="9.140625" style="1"/>
    <col min="13064" max="13064" width="10.42578125" style="1" bestFit="1" customWidth="1"/>
    <col min="13065" max="13305" width="9.140625" style="1"/>
    <col min="13306" max="13306" width="18.7109375" style="1" bestFit="1" customWidth="1"/>
    <col min="13307" max="13307" width="9.140625" style="1"/>
    <col min="13308" max="13308" width="10.28515625" style="1" customWidth="1"/>
    <col min="13309" max="13309" width="12.7109375" style="1" bestFit="1" customWidth="1"/>
    <col min="13310" max="13310" width="10.85546875" style="1" customWidth="1"/>
    <col min="13311" max="13311" width="19.140625" style="1" bestFit="1" customWidth="1"/>
    <col min="13312" max="13312" width="9.140625" style="1"/>
    <col min="13313" max="13313" width="9.42578125" style="1" customWidth="1"/>
    <col min="13314" max="13314" width="11.140625" style="1" customWidth="1"/>
    <col min="13315" max="13315" width="10.42578125" style="1" bestFit="1" customWidth="1"/>
    <col min="13316" max="13316" width="19.140625" style="1" bestFit="1" customWidth="1"/>
    <col min="13317" max="13317" width="9.140625" style="1"/>
    <col min="13318" max="13318" width="9.5703125" style="1" customWidth="1"/>
    <col min="13319" max="13319" width="9.140625" style="1"/>
    <col min="13320" max="13320" width="10.42578125" style="1" bestFit="1" customWidth="1"/>
    <col min="13321" max="13561" width="9.140625" style="1"/>
    <col min="13562" max="13562" width="18.7109375" style="1" bestFit="1" customWidth="1"/>
    <col min="13563" max="13563" width="9.140625" style="1"/>
    <col min="13564" max="13564" width="10.28515625" style="1" customWidth="1"/>
    <col min="13565" max="13565" width="12.7109375" style="1" bestFit="1" customWidth="1"/>
    <col min="13566" max="13566" width="10.85546875" style="1" customWidth="1"/>
    <col min="13567" max="13567" width="19.140625" style="1" bestFit="1" customWidth="1"/>
    <col min="13568" max="13568" width="9.140625" style="1"/>
    <col min="13569" max="13569" width="9.42578125" style="1" customWidth="1"/>
    <col min="13570" max="13570" width="11.140625" style="1" customWidth="1"/>
    <col min="13571" max="13571" width="10.42578125" style="1" bestFit="1" customWidth="1"/>
    <col min="13572" max="13572" width="19.140625" style="1" bestFit="1" customWidth="1"/>
    <col min="13573" max="13573" width="9.140625" style="1"/>
    <col min="13574" max="13574" width="9.5703125" style="1" customWidth="1"/>
    <col min="13575" max="13575" width="9.140625" style="1"/>
    <col min="13576" max="13576" width="10.42578125" style="1" bestFit="1" customWidth="1"/>
    <col min="13577" max="13817" width="9.140625" style="1"/>
    <col min="13818" max="13818" width="18.7109375" style="1" bestFit="1" customWidth="1"/>
    <col min="13819" max="13819" width="9.140625" style="1"/>
    <col min="13820" max="13820" width="10.28515625" style="1" customWidth="1"/>
    <col min="13821" max="13821" width="12.7109375" style="1" bestFit="1" customWidth="1"/>
    <col min="13822" max="13822" width="10.85546875" style="1" customWidth="1"/>
    <col min="13823" max="13823" width="19.140625" style="1" bestFit="1" customWidth="1"/>
    <col min="13824" max="13824" width="9.140625" style="1"/>
    <col min="13825" max="13825" width="9.42578125" style="1" customWidth="1"/>
    <col min="13826" max="13826" width="11.140625" style="1" customWidth="1"/>
    <col min="13827" max="13827" width="10.42578125" style="1" bestFit="1" customWidth="1"/>
    <col min="13828" max="13828" width="19.140625" style="1" bestFit="1" customWidth="1"/>
    <col min="13829" max="13829" width="9.140625" style="1"/>
    <col min="13830" max="13830" width="9.5703125" style="1" customWidth="1"/>
    <col min="13831" max="13831" width="9.140625" style="1"/>
    <col min="13832" max="13832" width="10.42578125" style="1" bestFit="1" customWidth="1"/>
    <col min="13833" max="14073" width="9.140625" style="1"/>
    <col min="14074" max="14074" width="18.7109375" style="1" bestFit="1" customWidth="1"/>
    <col min="14075" max="14075" width="9.140625" style="1"/>
    <col min="14076" max="14076" width="10.28515625" style="1" customWidth="1"/>
    <col min="14077" max="14077" width="12.7109375" style="1" bestFit="1" customWidth="1"/>
    <col min="14078" max="14078" width="10.85546875" style="1" customWidth="1"/>
    <col min="14079" max="14079" width="19.140625" style="1" bestFit="1" customWidth="1"/>
    <col min="14080" max="14080" width="9.140625" style="1"/>
    <col min="14081" max="14081" width="9.42578125" style="1" customWidth="1"/>
    <col min="14082" max="14082" width="11.140625" style="1" customWidth="1"/>
    <col min="14083" max="14083" width="10.42578125" style="1" bestFit="1" customWidth="1"/>
    <col min="14084" max="14084" width="19.140625" style="1" bestFit="1" customWidth="1"/>
    <col min="14085" max="14085" width="9.140625" style="1"/>
    <col min="14086" max="14086" width="9.5703125" style="1" customWidth="1"/>
    <col min="14087" max="14087" width="9.140625" style="1"/>
    <col min="14088" max="14088" width="10.42578125" style="1" bestFit="1" customWidth="1"/>
    <col min="14089" max="14329" width="9.140625" style="1"/>
    <col min="14330" max="14330" width="18.7109375" style="1" bestFit="1" customWidth="1"/>
    <col min="14331" max="14331" width="9.140625" style="1"/>
    <col min="14332" max="14332" width="10.28515625" style="1" customWidth="1"/>
    <col min="14333" max="14333" width="12.7109375" style="1" bestFit="1" customWidth="1"/>
    <col min="14334" max="14334" width="10.85546875" style="1" customWidth="1"/>
    <col min="14335" max="14335" width="19.140625" style="1" bestFit="1" customWidth="1"/>
    <col min="14336" max="14336" width="9.140625" style="1"/>
    <col min="14337" max="14337" width="9.42578125" style="1" customWidth="1"/>
    <col min="14338" max="14338" width="11.140625" style="1" customWidth="1"/>
    <col min="14339" max="14339" width="10.42578125" style="1" bestFit="1" customWidth="1"/>
    <col min="14340" max="14340" width="19.140625" style="1" bestFit="1" customWidth="1"/>
    <col min="14341" max="14341" width="9.140625" style="1"/>
    <col min="14342" max="14342" width="9.5703125" style="1" customWidth="1"/>
    <col min="14343" max="14343" width="9.140625" style="1"/>
    <col min="14344" max="14344" width="10.42578125" style="1" bestFit="1" customWidth="1"/>
    <col min="14345" max="14585" width="9.140625" style="1"/>
    <col min="14586" max="14586" width="18.7109375" style="1" bestFit="1" customWidth="1"/>
    <col min="14587" max="14587" width="9.140625" style="1"/>
    <col min="14588" max="14588" width="10.28515625" style="1" customWidth="1"/>
    <col min="14589" max="14589" width="12.7109375" style="1" bestFit="1" customWidth="1"/>
    <col min="14590" max="14590" width="10.85546875" style="1" customWidth="1"/>
    <col min="14591" max="14591" width="19.140625" style="1" bestFit="1" customWidth="1"/>
    <col min="14592" max="14592" width="9.140625" style="1"/>
    <col min="14593" max="14593" width="9.42578125" style="1" customWidth="1"/>
    <col min="14594" max="14594" width="11.140625" style="1" customWidth="1"/>
    <col min="14595" max="14595" width="10.42578125" style="1" bestFit="1" customWidth="1"/>
    <col min="14596" max="14596" width="19.140625" style="1" bestFit="1" customWidth="1"/>
    <col min="14597" max="14597" width="9.140625" style="1"/>
    <col min="14598" max="14598" width="9.5703125" style="1" customWidth="1"/>
    <col min="14599" max="14599" width="9.140625" style="1"/>
    <col min="14600" max="14600" width="10.42578125" style="1" bestFit="1" customWidth="1"/>
    <col min="14601" max="14841" width="9.140625" style="1"/>
    <col min="14842" max="14842" width="18.7109375" style="1" bestFit="1" customWidth="1"/>
    <col min="14843" max="14843" width="9.140625" style="1"/>
    <col min="14844" max="14844" width="10.28515625" style="1" customWidth="1"/>
    <col min="14845" max="14845" width="12.7109375" style="1" bestFit="1" customWidth="1"/>
    <col min="14846" max="14846" width="10.85546875" style="1" customWidth="1"/>
    <col min="14847" max="14847" width="19.140625" style="1" bestFit="1" customWidth="1"/>
    <col min="14848" max="14848" width="9.140625" style="1"/>
    <col min="14849" max="14849" width="9.42578125" style="1" customWidth="1"/>
    <col min="14850" max="14850" width="11.140625" style="1" customWidth="1"/>
    <col min="14851" max="14851" width="10.42578125" style="1" bestFit="1" customWidth="1"/>
    <col min="14852" max="14852" width="19.140625" style="1" bestFit="1" customWidth="1"/>
    <col min="14853" max="14853" width="9.140625" style="1"/>
    <col min="14854" max="14854" width="9.5703125" style="1" customWidth="1"/>
    <col min="14855" max="14855" width="9.140625" style="1"/>
    <col min="14856" max="14856" width="10.42578125" style="1" bestFit="1" customWidth="1"/>
    <col min="14857" max="15097" width="9.140625" style="1"/>
    <col min="15098" max="15098" width="18.7109375" style="1" bestFit="1" customWidth="1"/>
    <col min="15099" max="15099" width="9.140625" style="1"/>
    <col min="15100" max="15100" width="10.28515625" style="1" customWidth="1"/>
    <col min="15101" max="15101" width="12.7109375" style="1" bestFit="1" customWidth="1"/>
    <col min="15102" max="15102" width="10.85546875" style="1" customWidth="1"/>
    <col min="15103" max="15103" width="19.140625" style="1" bestFit="1" customWidth="1"/>
    <col min="15104" max="15104" width="9.140625" style="1"/>
    <col min="15105" max="15105" width="9.42578125" style="1" customWidth="1"/>
    <col min="15106" max="15106" width="11.140625" style="1" customWidth="1"/>
    <col min="15107" max="15107" width="10.42578125" style="1" bestFit="1" customWidth="1"/>
    <col min="15108" max="15108" width="19.140625" style="1" bestFit="1" customWidth="1"/>
    <col min="15109" max="15109" width="9.140625" style="1"/>
    <col min="15110" max="15110" width="9.5703125" style="1" customWidth="1"/>
    <col min="15111" max="15111" width="9.140625" style="1"/>
    <col min="15112" max="15112" width="10.42578125" style="1" bestFit="1" customWidth="1"/>
    <col min="15113" max="15353" width="9.140625" style="1"/>
    <col min="15354" max="15354" width="18.7109375" style="1" bestFit="1" customWidth="1"/>
    <col min="15355" max="15355" width="9.140625" style="1"/>
    <col min="15356" max="15356" width="10.28515625" style="1" customWidth="1"/>
    <col min="15357" max="15357" width="12.7109375" style="1" bestFit="1" customWidth="1"/>
    <col min="15358" max="15358" width="10.85546875" style="1" customWidth="1"/>
    <col min="15359" max="15359" width="19.140625" style="1" bestFit="1" customWidth="1"/>
    <col min="15360" max="15360" width="9.140625" style="1"/>
    <col min="15361" max="15361" width="9.42578125" style="1" customWidth="1"/>
    <col min="15362" max="15362" width="11.140625" style="1" customWidth="1"/>
    <col min="15363" max="15363" width="10.42578125" style="1" bestFit="1" customWidth="1"/>
    <col min="15364" max="15364" width="19.140625" style="1" bestFit="1" customWidth="1"/>
    <col min="15365" max="15365" width="9.140625" style="1"/>
    <col min="15366" max="15366" width="9.5703125" style="1" customWidth="1"/>
    <col min="15367" max="15367" width="9.140625" style="1"/>
    <col min="15368" max="15368" width="10.42578125" style="1" bestFit="1" customWidth="1"/>
    <col min="15369" max="15609" width="9.140625" style="1"/>
    <col min="15610" max="15610" width="18.7109375" style="1" bestFit="1" customWidth="1"/>
    <col min="15611" max="15611" width="9.140625" style="1"/>
    <col min="15612" max="15612" width="10.28515625" style="1" customWidth="1"/>
    <col min="15613" max="15613" width="12.7109375" style="1" bestFit="1" customWidth="1"/>
    <col min="15614" max="15614" width="10.85546875" style="1" customWidth="1"/>
    <col min="15615" max="15615" width="19.140625" style="1" bestFit="1" customWidth="1"/>
    <col min="15616" max="15616" width="9.140625" style="1"/>
    <col min="15617" max="15617" width="9.42578125" style="1" customWidth="1"/>
    <col min="15618" max="15618" width="11.140625" style="1" customWidth="1"/>
    <col min="15619" max="15619" width="10.42578125" style="1" bestFit="1" customWidth="1"/>
    <col min="15620" max="15620" width="19.140625" style="1" bestFit="1" customWidth="1"/>
    <col min="15621" max="15621" width="9.140625" style="1"/>
    <col min="15622" max="15622" width="9.5703125" style="1" customWidth="1"/>
    <col min="15623" max="15623" width="9.140625" style="1"/>
    <col min="15624" max="15624" width="10.42578125" style="1" bestFit="1" customWidth="1"/>
    <col min="15625" max="15865" width="9.140625" style="1"/>
    <col min="15866" max="15866" width="18.7109375" style="1" bestFit="1" customWidth="1"/>
    <col min="15867" max="15867" width="9.140625" style="1"/>
    <col min="15868" max="15868" width="10.28515625" style="1" customWidth="1"/>
    <col min="15869" max="15869" width="12.7109375" style="1" bestFit="1" customWidth="1"/>
    <col min="15870" max="15870" width="10.85546875" style="1" customWidth="1"/>
    <col min="15871" max="15871" width="19.140625" style="1" bestFit="1" customWidth="1"/>
    <col min="15872" max="15872" width="9.140625" style="1"/>
    <col min="15873" max="15873" width="9.42578125" style="1" customWidth="1"/>
    <col min="15874" max="15874" width="11.140625" style="1" customWidth="1"/>
    <col min="15875" max="15875" width="10.42578125" style="1" bestFit="1" customWidth="1"/>
    <col min="15876" max="15876" width="19.140625" style="1" bestFit="1" customWidth="1"/>
    <col min="15877" max="15877" width="9.140625" style="1"/>
    <col min="15878" max="15878" width="9.5703125" style="1" customWidth="1"/>
    <col min="15879" max="15879" width="9.140625" style="1"/>
    <col min="15880" max="15880" width="10.42578125" style="1" bestFit="1" customWidth="1"/>
    <col min="15881" max="16121" width="9.140625" style="1"/>
    <col min="16122" max="16122" width="18.7109375" style="1" bestFit="1" customWidth="1"/>
    <col min="16123" max="16123" width="9.140625" style="1"/>
    <col min="16124" max="16124" width="10.28515625" style="1" customWidth="1"/>
    <col min="16125" max="16125" width="12.7109375" style="1" bestFit="1" customWidth="1"/>
    <col min="16126" max="16126" width="10.85546875" style="1" customWidth="1"/>
    <col min="16127" max="16127" width="19.140625" style="1" bestFit="1" customWidth="1"/>
    <col min="16128" max="16128" width="9.140625" style="1"/>
    <col min="16129" max="16129" width="9.42578125" style="1" customWidth="1"/>
    <col min="16130" max="16130" width="11.140625" style="1" customWidth="1"/>
    <col min="16131" max="16131" width="10.42578125" style="1" bestFit="1" customWidth="1"/>
    <col min="16132" max="16132" width="19.140625" style="1" bestFit="1" customWidth="1"/>
    <col min="16133" max="16133" width="9.140625" style="1"/>
    <col min="16134" max="16134" width="9.5703125" style="1" customWidth="1"/>
    <col min="16135" max="16135" width="9.140625" style="1"/>
    <col min="16136" max="16136" width="10.42578125" style="1" bestFit="1" customWidth="1"/>
    <col min="16137" max="16384" width="9.140625" style="1"/>
  </cols>
  <sheetData>
    <row r="1" spans="1:11" ht="18" x14ac:dyDescent="0.25">
      <c r="C1" s="641" t="s">
        <v>0</v>
      </c>
      <c r="D1" s="641"/>
      <c r="E1" s="641"/>
      <c r="F1" s="641"/>
      <c r="G1" s="387"/>
      <c r="H1" s="387"/>
      <c r="I1" s="387"/>
      <c r="J1" s="387"/>
    </row>
    <row r="2" spans="1:11" ht="18" x14ac:dyDescent="0.25">
      <c r="C2" s="641" t="s">
        <v>1</v>
      </c>
      <c r="D2" s="641"/>
      <c r="E2" s="641"/>
      <c r="F2" s="641"/>
      <c r="G2" s="387"/>
      <c r="H2" s="387"/>
      <c r="I2" s="387"/>
      <c r="J2" s="387"/>
    </row>
    <row r="3" spans="1:11" ht="15.75" x14ac:dyDescent="0.25">
      <c r="C3" s="642" t="s">
        <v>127</v>
      </c>
      <c r="D3" s="642"/>
      <c r="E3" s="642"/>
      <c r="F3" s="642"/>
      <c r="G3" s="389"/>
      <c r="H3" s="389"/>
      <c r="I3" s="389"/>
      <c r="J3" s="389"/>
    </row>
    <row r="4" spans="1:11" ht="18" x14ac:dyDescent="0.25">
      <c r="C4" s="641" t="s">
        <v>186</v>
      </c>
      <c r="D4" s="641"/>
      <c r="E4" s="641"/>
      <c r="F4" s="641"/>
      <c r="G4" s="387"/>
      <c r="H4" s="387"/>
      <c r="I4" s="387"/>
      <c r="J4" s="387"/>
    </row>
    <row r="5" spans="1:11" ht="18.75" thickBot="1" x14ac:dyDescent="0.3">
      <c r="C5" s="643" t="s">
        <v>2</v>
      </c>
      <c r="D5" s="643"/>
      <c r="E5" s="643"/>
      <c r="F5" s="643"/>
      <c r="G5" s="81"/>
      <c r="H5" s="81"/>
      <c r="I5" s="4"/>
      <c r="J5" s="4"/>
    </row>
    <row r="6" spans="1:11" ht="56.25" customHeight="1" thickBot="1" x14ac:dyDescent="0.25">
      <c r="A6" s="110"/>
      <c r="B6" s="111" t="s">
        <v>3</v>
      </c>
      <c r="C6" s="112" t="s">
        <v>4</v>
      </c>
      <c r="D6" s="113" t="s">
        <v>5</v>
      </c>
      <c r="E6" s="114" t="s">
        <v>6</v>
      </c>
      <c r="F6" s="115" t="s">
        <v>7</v>
      </c>
      <c r="G6" s="116" t="s">
        <v>116</v>
      </c>
      <c r="H6" s="129" t="s">
        <v>117</v>
      </c>
      <c r="I6" s="114" t="s">
        <v>9</v>
      </c>
      <c r="J6" s="135" t="s">
        <v>8</v>
      </c>
      <c r="K6" s="115" t="s">
        <v>118</v>
      </c>
    </row>
    <row r="7" spans="1:11" ht="18.75" customHeight="1" thickBot="1" x14ac:dyDescent="0.3">
      <c r="A7" s="117" t="s">
        <v>11</v>
      </c>
      <c r="B7" s="118"/>
      <c r="C7" s="118"/>
      <c r="D7" s="118"/>
      <c r="E7" s="119"/>
      <c r="F7" s="120"/>
      <c r="G7" s="118"/>
      <c r="H7" s="118"/>
      <c r="I7" s="121"/>
      <c r="J7" s="118"/>
      <c r="K7" s="120"/>
    </row>
    <row r="8" spans="1:11" ht="18" x14ac:dyDescent="0.25">
      <c r="A8" s="5" t="s">
        <v>12</v>
      </c>
      <c r="B8" s="83">
        <v>8262</v>
      </c>
      <c r="C8" s="332">
        <v>16449</v>
      </c>
      <c r="D8" s="333">
        <v>2052315</v>
      </c>
      <c r="E8" s="82">
        <f>D8/B8</f>
        <v>248.40413943355119</v>
      </c>
      <c r="F8" s="11">
        <f>D8</f>
        <v>2052315</v>
      </c>
      <c r="G8" s="83">
        <v>362</v>
      </c>
      <c r="H8" s="84">
        <f>C8-G8</f>
        <v>16087</v>
      </c>
      <c r="I8" s="20">
        <v>9034</v>
      </c>
      <c r="J8" s="14">
        <v>7415</v>
      </c>
      <c r="K8" s="13">
        <v>0</v>
      </c>
    </row>
    <row r="9" spans="1:11" ht="18" x14ac:dyDescent="0.25">
      <c r="A9" s="16" t="s">
        <v>13</v>
      </c>
      <c r="B9" s="89">
        <v>5729</v>
      </c>
      <c r="C9" s="18">
        <v>10989</v>
      </c>
      <c r="D9" s="33">
        <v>1410062</v>
      </c>
      <c r="E9" s="85">
        <f t="shared" ref="E9:E15" si="0">D9/B9</f>
        <v>246.12707278757199</v>
      </c>
      <c r="F9" s="11">
        <f t="shared" ref="F9:F15" si="1">D9</f>
        <v>1410062</v>
      </c>
      <c r="G9" s="29">
        <v>2931</v>
      </c>
      <c r="H9" s="84">
        <f t="shared" ref="H9:H15" si="2">C9-G9</f>
        <v>8058</v>
      </c>
      <c r="I9" s="54">
        <v>6084</v>
      </c>
      <c r="J9" s="14">
        <v>4905</v>
      </c>
      <c r="K9" s="13">
        <v>0</v>
      </c>
    </row>
    <row r="10" spans="1:11" ht="18" x14ac:dyDescent="0.25">
      <c r="A10" s="16" t="s">
        <v>14</v>
      </c>
      <c r="B10" s="89">
        <v>6560</v>
      </c>
      <c r="C10" s="18">
        <v>12211</v>
      </c>
      <c r="D10" s="33">
        <v>1572671</v>
      </c>
      <c r="E10" s="85">
        <f t="shared" si="0"/>
        <v>239.73643292682928</v>
      </c>
      <c r="F10" s="11">
        <f t="shared" si="1"/>
        <v>1572671</v>
      </c>
      <c r="G10" s="29">
        <v>3094</v>
      </c>
      <c r="H10" s="84">
        <f t="shared" si="2"/>
        <v>9117</v>
      </c>
      <c r="I10" s="54">
        <v>6815</v>
      </c>
      <c r="J10" s="14">
        <v>5396</v>
      </c>
      <c r="K10" s="13">
        <v>0</v>
      </c>
    </row>
    <row r="11" spans="1:11" ht="18" x14ac:dyDescent="0.25">
      <c r="A11" s="16" t="s">
        <v>15</v>
      </c>
      <c r="B11" s="89">
        <v>8609</v>
      </c>
      <c r="C11" s="18">
        <v>16564</v>
      </c>
      <c r="D11" s="33">
        <v>2080299</v>
      </c>
      <c r="E11" s="85">
        <f t="shared" si="0"/>
        <v>241.64235102799395</v>
      </c>
      <c r="F11" s="11">
        <f t="shared" si="1"/>
        <v>2080299</v>
      </c>
      <c r="G11" s="29">
        <v>4024</v>
      </c>
      <c r="H11" s="84">
        <f t="shared" si="2"/>
        <v>12540</v>
      </c>
      <c r="I11" s="54">
        <v>9131</v>
      </c>
      <c r="J11" s="14">
        <v>7433</v>
      </c>
      <c r="K11" s="13">
        <v>0</v>
      </c>
    </row>
    <row r="12" spans="1:11" ht="18" x14ac:dyDescent="0.25">
      <c r="A12" s="16" t="s">
        <v>16</v>
      </c>
      <c r="B12" s="89">
        <v>2169</v>
      </c>
      <c r="C12" s="18">
        <v>4332</v>
      </c>
      <c r="D12" s="33">
        <v>553343</v>
      </c>
      <c r="E12" s="85">
        <f t="shared" si="0"/>
        <v>255.11433840479484</v>
      </c>
      <c r="F12" s="11">
        <f t="shared" si="1"/>
        <v>553343</v>
      </c>
      <c r="G12" s="29">
        <v>1090</v>
      </c>
      <c r="H12" s="84">
        <f t="shared" si="2"/>
        <v>3242</v>
      </c>
      <c r="I12" s="54">
        <v>2263</v>
      </c>
      <c r="J12" s="14">
        <v>2069</v>
      </c>
      <c r="K12" s="13">
        <v>0</v>
      </c>
    </row>
    <row r="13" spans="1:11" ht="18" x14ac:dyDescent="0.25">
      <c r="A13" s="16" t="s">
        <v>17</v>
      </c>
      <c r="B13" s="89">
        <v>8735</v>
      </c>
      <c r="C13" s="18">
        <v>17493</v>
      </c>
      <c r="D13" s="33">
        <v>2201095</v>
      </c>
      <c r="E13" s="85">
        <f t="shared" si="0"/>
        <v>251.98568975386377</v>
      </c>
      <c r="F13" s="11">
        <f t="shared" si="1"/>
        <v>2201095</v>
      </c>
      <c r="G13" s="29">
        <v>4466</v>
      </c>
      <c r="H13" s="84">
        <f t="shared" si="2"/>
        <v>13027</v>
      </c>
      <c r="I13" s="54">
        <v>9389</v>
      </c>
      <c r="J13" s="14">
        <v>8104</v>
      </c>
      <c r="K13" s="13">
        <v>0</v>
      </c>
    </row>
    <row r="14" spans="1:11" ht="18" x14ac:dyDescent="0.25">
      <c r="A14" s="16" t="s">
        <v>18</v>
      </c>
      <c r="B14" s="89">
        <v>3129</v>
      </c>
      <c r="C14" s="18">
        <v>5719</v>
      </c>
      <c r="D14" s="33">
        <v>715176</v>
      </c>
      <c r="E14" s="85">
        <f t="shared" si="0"/>
        <v>228.56375838926175</v>
      </c>
      <c r="F14" s="11">
        <f t="shared" si="1"/>
        <v>715176</v>
      </c>
      <c r="G14" s="29">
        <v>1353</v>
      </c>
      <c r="H14" s="84">
        <f t="shared" si="2"/>
        <v>4366</v>
      </c>
      <c r="I14" s="54">
        <v>3124</v>
      </c>
      <c r="J14" s="14">
        <v>2595</v>
      </c>
      <c r="K14" s="13">
        <v>0</v>
      </c>
    </row>
    <row r="15" spans="1:11" ht="18.75" thickBot="1" x14ac:dyDescent="0.3">
      <c r="A15" s="21" t="s">
        <v>19</v>
      </c>
      <c r="B15" s="92">
        <v>9973</v>
      </c>
      <c r="C15" s="334">
        <v>18970</v>
      </c>
      <c r="D15" s="335">
        <v>2441392</v>
      </c>
      <c r="E15" s="86">
        <f t="shared" si="0"/>
        <v>244.80016043316957</v>
      </c>
      <c r="F15" s="11">
        <f t="shared" si="1"/>
        <v>2441392</v>
      </c>
      <c r="G15" s="87">
        <v>4666</v>
      </c>
      <c r="H15" s="84">
        <f t="shared" si="2"/>
        <v>14304</v>
      </c>
      <c r="I15" s="58">
        <v>10475</v>
      </c>
      <c r="J15" s="133">
        <v>8495</v>
      </c>
      <c r="K15" s="134">
        <v>0</v>
      </c>
    </row>
    <row r="16" spans="1:11" ht="18.75" thickBot="1" x14ac:dyDescent="0.3">
      <c r="A16" s="122" t="s">
        <v>10</v>
      </c>
      <c r="B16" s="123">
        <f>SUM(B8:B15)</f>
        <v>53166</v>
      </c>
      <c r="C16" s="123">
        <f t="shared" ref="C16:E16" si="3">SUM(C8:C15)</f>
        <v>102727</v>
      </c>
      <c r="D16" s="124">
        <f t="shared" si="3"/>
        <v>13026353</v>
      </c>
      <c r="E16" s="125">
        <f t="shared" si="3"/>
        <v>1956.3739431570364</v>
      </c>
      <c r="F16" s="124">
        <f>SUM(F8:F15)</f>
        <v>13026353</v>
      </c>
      <c r="G16" s="124">
        <f>SUM(G8:G15)</f>
        <v>21986</v>
      </c>
      <c r="H16" s="124">
        <f>SUM(H8:H15)</f>
        <v>80741</v>
      </c>
      <c r="I16" s="123">
        <f t="shared" ref="I16:K16" si="4">SUM(I8:I15)</f>
        <v>56315</v>
      </c>
      <c r="J16" s="340">
        <f>SUM(J8:J15)</f>
        <v>46412</v>
      </c>
      <c r="K16" s="341">
        <f t="shared" si="4"/>
        <v>0</v>
      </c>
    </row>
    <row r="17" spans="1:11" ht="18.75" thickBot="1" x14ac:dyDescent="0.3">
      <c r="A17" s="27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6.5" thickBot="1" x14ac:dyDescent="0.25">
      <c r="A18" s="637" t="s">
        <v>20</v>
      </c>
      <c r="B18" s="638"/>
      <c r="C18" s="638"/>
      <c r="D18" s="638"/>
      <c r="E18" s="638"/>
      <c r="F18" s="638"/>
      <c r="G18" s="638"/>
      <c r="H18" s="638"/>
      <c r="I18" s="639"/>
      <c r="J18" s="639"/>
      <c r="K18" s="640"/>
    </row>
    <row r="19" spans="1:11" ht="18" x14ac:dyDescent="0.25">
      <c r="A19" s="28" t="s">
        <v>21</v>
      </c>
      <c r="B19" s="83">
        <v>14411</v>
      </c>
      <c r="C19" s="332">
        <v>25903</v>
      </c>
      <c r="D19" s="333">
        <v>3340192</v>
      </c>
      <c r="E19" s="12">
        <f t="shared" ref="E19:E31" si="5">D19/B19</f>
        <v>231.78072305877456</v>
      </c>
      <c r="F19" s="9">
        <f>D19</f>
        <v>3340192</v>
      </c>
      <c r="G19" s="83">
        <v>6362</v>
      </c>
      <c r="H19" s="88">
        <f>C19-G19</f>
        <v>19541</v>
      </c>
      <c r="I19" s="10">
        <f>C19-J19-K19</f>
        <v>14417</v>
      </c>
      <c r="J19" s="95">
        <v>11486</v>
      </c>
      <c r="K19" s="31">
        <v>0</v>
      </c>
    </row>
    <row r="20" spans="1:11" ht="18" x14ac:dyDescent="0.25">
      <c r="A20" s="28" t="s">
        <v>22</v>
      </c>
      <c r="B20" s="29">
        <v>7440</v>
      </c>
      <c r="C20" s="7">
        <v>13053</v>
      </c>
      <c r="D20" s="9">
        <v>1686364</v>
      </c>
      <c r="E20" s="32">
        <f t="shared" si="5"/>
        <v>226.66182795698924</v>
      </c>
      <c r="F20" s="33">
        <f t="shared" ref="F20:F31" si="6">D20</f>
        <v>1686364</v>
      </c>
      <c r="G20" s="29">
        <v>3211</v>
      </c>
      <c r="H20" s="84">
        <f t="shared" ref="H20:H31" si="7">C20-G20</f>
        <v>9842</v>
      </c>
      <c r="I20" s="54">
        <f t="shared" ref="I20:I31" si="8">C20-J20-K20</f>
        <v>7387</v>
      </c>
      <c r="J20" s="35">
        <v>5666</v>
      </c>
      <c r="K20" s="34">
        <v>0</v>
      </c>
    </row>
    <row r="21" spans="1:11" ht="18" x14ac:dyDescent="0.25">
      <c r="A21" s="5" t="s">
        <v>23</v>
      </c>
      <c r="B21" s="39">
        <v>6023</v>
      </c>
      <c r="C21" s="37">
        <v>11182</v>
      </c>
      <c r="D21" s="40">
        <v>1418002</v>
      </c>
      <c r="E21" s="32">
        <f t="shared" si="5"/>
        <v>235.43118047484643</v>
      </c>
      <c r="F21" s="33">
        <f t="shared" si="6"/>
        <v>1418002</v>
      </c>
      <c r="G21" s="29">
        <v>2972</v>
      </c>
      <c r="H21" s="84">
        <f t="shared" si="7"/>
        <v>8210</v>
      </c>
      <c r="I21" s="54">
        <f t="shared" si="8"/>
        <v>6184</v>
      </c>
      <c r="J21" s="35">
        <v>4998</v>
      </c>
      <c r="K21" s="34">
        <v>0</v>
      </c>
    </row>
    <row r="22" spans="1:11" ht="18" x14ac:dyDescent="0.25">
      <c r="A22" s="16" t="s">
        <v>24</v>
      </c>
      <c r="B22" s="44">
        <v>7400</v>
      </c>
      <c r="C22" s="42">
        <v>14080</v>
      </c>
      <c r="D22" s="45">
        <v>1762877</v>
      </c>
      <c r="E22" s="32">
        <f t="shared" si="5"/>
        <v>238.22662162162163</v>
      </c>
      <c r="F22" s="33">
        <f t="shared" si="6"/>
        <v>1762877</v>
      </c>
      <c r="G22" s="89">
        <v>3327</v>
      </c>
      <c r="H22" s="90">
        <f t="shared" si="7"/>
        <v>10753</v>
      </c>
      <c r="I22" s="54">
        <f t="shared" si="8"/>
        <v>7694</v>
      </c>
      <c r="J22" s="35">
        <v>6385</v>
      </c>
      <c r="K22" s="46">
        <v>1</v>
      </c>
    </row>
    <row r="23" spans="1:11" ht="18" x14ac:dyDescent="0.25">
      <c r="A23" s="16" t="s">
        <v>25</v>
      </c>
      <c r="B23" s="44">
        <v>4828</v>
      </c>
      <c r="C23" s="42">
        <v>9433</v>
      </c>
      <c r="D23" s="45">
        <v>1184846</v>
      </c>
      <c r="E23" s="32">
        <f t="shared" si="5"/>
        <v>245.41135045567523</v>
      </c>
      <c r="F23" s="33">
        <f t="shared" si="6"/>
        <v>1184846</v>
      </c>
      <c r="G23" s="89">
        <v>2462</v>
      </c>
      <c r="H23" s="90">
        <f t="shared" si="7"/>
        <v>6971</v>
      </c>
      <c r="I23" s="54">
        <f t="shared" si="8"/>
        <v>5098</v>
      </c>
      <c r="J23" s="35">
        <v>4335</v>
      </c>
      <c r="K23" s="46">
        <v>0</v>
      </c>
    </row>
    <row r="24" spans="1:11" ht="18" x14ac:dyDescent="0.25">
      <c r="A24" s="16" t="s">
        <v>26</v>
      </c>
      <c r="B24" s="44">
        <v>3388</v>
      </c>
      <c r="C24" s="42">
        <v>6633</v>
      </c>
      <c r="D24" s="45">
        <v>843330</v>
      </c>
      <c r="E24" s="32">
        <f t="shared" si="5"/>
        <v>248.9167650531287</v>
      </c>
      <c r="F24" s="33">
        <f t="shared" si="6"/>
        <v>843330</v>
      </c>
      <c r="G24" s="89">
        <v>1836</v>
      </c>
      <c r="H24" s="90">
        <f t="shared" si="7"/>
        <v>4797</v>
      </c>
      <c r="I24" s="54">
        <f t="shared" si="8"/>
        <v>3644</v>
      </c>
      <c r="J24" s="35">
        <v>2989</v>
      </c>
      <c r="K24" s="46">
        <v>0</v>
      </c>
    </row>
    <row r="25" spans="1:11" ht="18" x14ac:dyDescent="0.25">
      <c r="A25" s="16" t="s">
        <v>27</v>
      </c>
      <c r="B25" s="44">
        <v>8560</v>
      </c>
      <c r="C25" s="42">
        <v>16135</v>
      </c>
      <c r="D25" s="45">
        <v>2055144</v>
      </c>
      <c r="E25" s="32">
        <f t="shared" si="5"/>
        <v>240.08691588785047</v>
      </c>
      <c r="F25" s="33">
        <f t="shared" si="6"/>
        <v>2055144</v>
      </c>
      <c r="G25" s="89">
        <v>4130</v>
      </c>
      <c r="H25" s="90">
        <f t="shared" si="7"/>
        <v>12005</v>
      </c>
      <c r="I25" s="54">
        <f t="shared" si="8"/>
        <v>8908</v>
      </c>
      <c r="J25" s="35">
        <v>7227</v>
      </c>
      <c r="K25" s="46">
        <v>0</v>
      </c>
    </row>
    <row r="26" spans="1:11" ht="18" x14ac:dyDescent="0.25">
      <c r="A26" s="16" t="s">
        <v>28</v>
      </c>
      <c r="B26" s="44">
        <v>7803</v>
      </c>
      <c r="C26" s="42">
        <v>15485</v>
      </c>
      <c r="D26" s="45">
        <v>1977329</v>
      </c>
      <c r="E26" s="32">
        <f t="shared" si="5"/>
        <v>253.40625400486991</v>
      </c>
      <c r="F26" s="33">
        <f t="shared" si="6"/>
        <v>1977329</v>
      </c>
      <c r="G26" s="89">
        <v>3700</v>
      </c>
      <c r="H26" s="90">
        <f t="shared" si="7"/>
        <v>11785</v>
      </c>
      <c r="I26" s="54">
        <f t="shared" si="8"/>
        <v>8188</v>
      </c>
      <c r="J26" s="35">
        <v>7297</v>
      </c>
      <c r="K26" s="46">
        <v>0</v>
      </c>
    </row>
    <row r="27" spans="1:11" ht="18" x14ac:dyDescent="0.25">
      <c r="A27" s="16" t="s">
        <v>29</v>
      </c>
      <c r="B27" s="44">
        <v>9765</v>
      </c>
      <c r="C27" s="42">
        <v>18277</v>
      </c>
      <c r="D27" s="45">
        <v>2319878</v>
      </c>
      <c r="E27" s="32">
        <f t="shared" si="5"/>
        <v>237.57071172555044</v>
      </c>
      <c r="F27" s="33">
        <f t="shared" si="6"/>
        <v>2319878</v>
      </c>
      <c r="G27" s="89">
        <v>5060</v>
      </c>
      <c r="H27" s="90">
        <f t="shared" si="7"/>
        <v>13217</v>
      </c>
      <c r="I27" s="54">
        <f t="shared" si="8"/>
        <v>10332</v>
      </c>
      <c r="J27" s="35">
        <v>7942</v>
      </c>
      <c r="K27" s="46">
        <v>3</v>
      </c>
    </row>
    <row r="28" spans="1:11" ht="18" x14ac:dyDescent="0.25">
      <c r="A28" s="16" t="s">
        <v>30</v>
      </c>
      <c r="B28" s="44">
        <v>7020</v>
      </c>
      <c r="C28" s="42">
        <v>14171</v>
      </c>
      <c r="D28" s="45">
        <v>1790687</v>
      </c>
      <c r="E28" s="32">
        <f t="shared" si="5"/>
        <v>255.08361823361824</v>
      </c>
      <c r="F28" s="33">
        <f t="shared" si="6"/>
        <v>1790687</v>
      </c>
      <c r="G28" s="89">
        <v>3835</v>
      </c>
      <c r="H28" s="90">
        <f t="shared" si="7"/>
        <v>10336</v>
      </c>
      <c r="I28" s="54">
        <f t="shared" si="8"/>
        <v>7693</v>
      </c>
      <c r="J28" s="35">
        <v>6478</v>
      </c>
      <c r="K28" s="46">
        <v>0</v>
      </c>
    </row>
    <row r="29" spans="1:11" ht="18" x14ac:dyDescent="0.25">
      <c r="A29" s="16" t="s">
        <v>31</v>
      </c>
      <c r="B29" s="44">
        <v>5627</v>
      </c>
      <c r="C29" s="42">
        <v>10993</v>
      </c>
      <c r="D29" s="45">
        <v>1387013</v>
      </c>
      <c r="E29" s="32">
        <f t="shared" si="5"/>
        <v>246.49244712990938</v>
      </c>
      <c r="F29" s="33">
        <f t="shared" si="6"/>
        <v>1387013</v>
      </c>
      <c r="G29" s="89">
        <v>2776</v>
      </c>
      <c r="H29" s="90">
        <f t="shared" si="7"/>
        <v>8217</v>
      </c>
      <c r="I29" s="54">
        <f t="shared" si="8"/>
        <v>6019</v>
      </c>
      <c r="J29" s="35">
        <v>4974</v>
      </c>
      <c r="K29" s="46">
        <v>0</v>
      </c>
    </row>
    <row r="30" spans="1:11" ht="18" x14ac:dyDescent="0.25">
      <c r="A30" s="26" t="s">
        <v>32</v>
      </c>
      <c r="B30" s="44">
        <v>5288</v>
      </c>
      <c r="C30" s="47">
        <v>10429</v>
      </c>
      <c r="D30" s="336">
        <v>1334699</v>
      </c>
      <c r="E30" s="32">
        <f t="shared" si="5"/>
        <v>252.40147503782148</v>
      </c>
      <c r="F30" s="33">
        <f t="shared" si="6"/>
        <v>1334699</v>
      </c>
      <c r="G30" s="91">
        <v>2676</v>
      </c>
      <c r="H30" s="90">
        <f t="shared" si="7"/>
        <v>7753</v>
      </c>
      <c r="I30" s="54">
        <f t="shared" si="8"/>
        <v>5579</v>
      </c>
      <c r="J30" s="35">
        <v>4849</v>
      </c>
      <c r="K30" s="50">
        <v>1</v>
      </c>
    </row>
    <row r="31" spans="1:11" ht="18.75" thickBot="1" x14ac:dyDescent="0.3">
      <c r="A31" s="26" t="s">
        <v>33</v>
      </c>
      <c r="B31" s="55">
        <v>1949</v>
      </c>
      <c r="C31" s="56">
        <v>3784</v>
      </c>
      <c r="D31" s="57">
        <v>487170</v>
      </c>
      <c r="E31" s="32">
        <f t="shared" si="5"/>
        <v>249.95895330938944</v>
      </c>
      <c r="F31" s="33">
        <f t="shared" si="6"/>
        <v>487170</v>
      </c>
      <c r="G31" s="92">
        <v>880</v>
      </c>
      <c r="H31" s="93">
        <f t="shared" si="7"/>
        <v>2904</v>
      </c>
      <c r="I31" s="58">
        <f t="shared" si="8"/>
        <v>1970</v>
      </c>
      <c r="J31" s="98">
        <v>1814</v>
      </c>
      <c r="K31" s="94">
        <v>0</v>
      </c>
    </row>
    <row r="32" spans="1:11" ht="18.75" thickBot="1" x14ac:dyDescent="0.3">
      <c r="A32" s="122" t="s">
        <v>34</v>
      </c>
      <c r="B32" s="136">
        <f>SUM(B19:B31)</f>
        <v>89502</v>
      </c>
      <c r="C32" s="136">
        <f t="shared" ref="C32:E32" si="9">SUM(C19:C31)</f>
        <v>169558</v>
      </c>
      <c r="D32" s="137">
        <f t="shared" si="9"/>
        <v>21587531</v>
      </c>
      <c r="E32" s="125">
        <f t="shared" si="9"/>
        <v>3161.4288439500456</v>
      </c>
      <c r="F32" s="138">
        <f>SUM(F19:F31)</f>
        <v>21587531</v>
      </c>
      <c r="G32" s="139">
        <f>SUM(G19:G31)</f>
        <v>43227</v>
      </c>
      <c r="H32" s="140">
        <f>SUM(H19:H31)</f>
        <v>126331</v>
      </c>
      <c r="I32" s="337">
        <f>SUM(I19:I31)</f>
        <v>93113</v>
      </c>
      <c r="J32" s="338">
        <f>SUM(J19:J31)</f>
        <v>76440</v>
      </c>
      <c r="K32" s="339">
        <f t="shared" ref="K32" si="10">SUM(K19:K31)</f>
        <v>5</v>
      </c>
    </row>
    <row r="33" spans="1:11" ht="18.75" thickBot="1" x14ac:dyDescent="0.3">
      <c r="A33" s="27"/>
      <c r="B33" s="53"/>
      <c r="C33" s="53"/>
      <c r="D33" s="53"/>
      <c r="E33" s="25"/>
      <c r="F33" s="53"/>
      <c r="G33" s="53"/>
      <c r="H33" s="53"/>
      <c r="I33" s="25"/>
      <c r="J33" s="25"/>
      <c r="K33" s="25"/>
    </row>
    <row r="34" spans="1:11" ht="16.5" thickBot="1" x14ac:dyDescent="0.25">
      <c r="A34" s="632" t="s">
        <v>35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4"/>
    </row>
    <row r="35" spans="1:11" ht="18" x14ac:dyDescent="0.25">
      <c r="A35" s="16" t="s">
        <v>36</v>
      </c>
      <c r="B35" s="44">
        <v>11476</v>
      </c>
      <c r="C35" s="42">
        <v>21142</v>
      </c>
      <c r="D35" s="45">
        <v>2702494</v>
      </c>
      <c r="E35" s="20">
        <f t="shared" ref="E35:E46" si="11">D35/B35</f>
        <v>235.49093760892296</v>
      </c>
      <c r="F35" s="40">
        <f>D35</f>
        <v>2702494</v>
      </c>
      <c r="G35" s="62">
        <v>6212</v>
      </c>
      <c r="H35" s="69">
        <f t="shared" ref="H35:H46" si="12">C35-G35</f>
        <v>14930</v>
      </c>
      <c r="I35" s="10">
        <f>C35-J35-K35</f>
        <v>12717</v>
      </c>
      <c r="J35" s="95">
        <v>8425</v>
      </c>
      <c r="K35" s="96">
        <v>0</v>
      </c>
    </row>
    <row r="36" spans="1:11" ht="18" x14ac:dyDescent="0.25">
      <c r="A36" s="16" t="s">
        <v>37</v>
      </c>
      <c r="B36" s="44">
        <v>15603</v>
      </c>
      <c r="C36" s="42">
        <v>30263</v>
      </c>
      <c r="D36" s="45">
        <v>3813186</v>
      </c>
      <c r="E36" s="54">
        <f t="shared" si="11"/>
        <v>244.3880023072486</v>
      </c>
      <c r="F36" s="45">
        <f>D36</f>
        <v>3813186</v>
      </c>
      <c r="G36" s="44">
        <v>9345</v>
      </c>
      <c r="H36" s="71">
        <f t="shared" si="12"/>
        <v>20918</v>
      </c>
      <c r="I36" s="54">
        <f t="shared" ref="I36:I46" si="13">C36-J36-K36</f>
        <v>18058</v>
      </c>
      <c r="J36" s="35">
        <v>12205</v>
      </c>
      <c r="K36" s="97">
        <v>0</v>
      </c>
    </row>
    <row r="37" spans="1:11" ht="18" x14ac:dyDescent="0.25">
      <c r="A37" s="16" t="s">
        <v>38</v>
      </c>
      <c r="B37" s="44">
        <v>5372</v>
      </c>
      <c r="C37" s="42">
        <v>10571</v>
      </c>
      <c r="D37" s="45">
        <v>1352332</v>
      </c>
      <c r="E37" s="54">
        <f t="shared" si="11"/>
        <v>251.73715562174237</v>
      </c>
      <c r="F37" s="45">
        <f t="shared" ref="F37:F46" si="14">D37</f>
        <v>1352332</v>
      </c>
      <c r="G37" s="44">
        <v>3369</v>
      </c>
      <c r="H37" s="71">
        <f t="shared" si="12"/>
        <v>7202</v>
      </c>
      <c r="I37" s="54">
        <f t="shared" si="13"/>
        <v>6115</v>
      </c>
      <c r="J37" s="35">
        <v>4456</v>
      </c>
      <c r="K37" s="97">
        <v>0</v>
      </c>
    </row>
    <row r="38" spans="1:11" ht="18" x14ac:dyDescent="0.25">
      <c r="A38" s="16" t="s">
        <v>39</v>
      </c>
      <c r="B38" s="44">
        <v>8584</v>
      </c>
      <c r="C38" s="42">
        <v>16994</v>
      </c>
      <c r="D38" s="45">
        <v>2130012</v>
      </c>
      <c r="E38" s="54">
        <f t="shared" si="11"/>
        <v>248.13746505125815</v>
      </c>
      <c r="F38" s="45">
        <f t="shared" si="14"/>
        <v>2130012</v>
      </c>
      <c r="G38" s="44">
        <v>4516</v>
      </c>
      <c r="H38" s="71">
        <f t="shared" si="12"/>
        <v>12478</v>
      </c>
      <c r="I38" s="54">
        <f t="shared" si="13"/>
        <v>9243</v>
      </c>
      <c r="J38" s="35">
        <v>7751</v>
      </c>
      <c r="K38" s="97">
        <v>0</v>
      </c>
    </row>
    <row r="39" spans="1:11" ht="18" x14ac:dyDescent="0.25">
      <c r="A39" s="16" t="s">
        <v>40</v>
      </c>
      <c r="B39" s="44">
        <v>5927</v>
      </c>
      <c r="C39" s="42">
        <v>11242</v>
      </c>
      <c r="D39" s="45">
        <v>1408673</v>
      </c>
      <c r="E39" s="54">
        <f t="shared" si="11"/>
        <v>237.67049097351105</v>
      </c>
      <c r="F39" s="45">
        <f t="shared" si="14"/>
        <v>1408673</v>
      </c>
      <c r="G39" s="44">
        <v>3326</v>
      </c>
      <c r="H39" s="71">
        <f t="shared" si="12"/>
        <v>7916</v>
      </c>
      <c r="I39" s="54">
        <f t="shared" si="13"/>
        <v>6506</v>
      </c>
      <c r="J39" s="35">
        <v>4736</v>
      </c>
      <c r="K39" s="97">
        <v>0</v>
      </c>
    </row>
    <row r="40" spans="1:11" ht="18" x14ac:dyDescent="0.25">
      <c r="A40" s="16" t="s">
        <v>41</v>
      </c>
      <c r="B40" s="44">
        <v>7698</v>
      </c>
      <c r="C40" s="42">
        <v>15410</v>
      </c>
      <c r="D40" s="45">
        <v>1945582</v>
      </c>
      <c r="E40" s="54">
        <f t="shared" si="11"/>
        <v>252.73863341127566</v>
      </c>
      <c r="F40" s="45">
        <f t="shared" si="14"/>
        <v>1945582</v>
      </c>
      <c r="G40" s="44">
        <v>4030</v>
      </c>
      <c r="H40" s="71">
        <f t="shared" si="12"/>
        <v>11380</v>
      </c>
      <c r="I40" s="54">
        <f t="shared" si="13"/>
        <v>8261</v>
      </c>
      <c r="J40" s="35">
        <v>7149</v>
      </c>
      <c r="K40" s="97">
        <v>0</v>
      </c>
    </row>
    <row r="41" spans="1:11" ht="18" x14ac:dyDescent="0.25">
      <c r="A41" s="16" t="s">
        <v>42</v>
      </c>
      <c r="B41" s="44">
        <v>10230</v>
      </c>
      <c r="C41" s="42">
        <v>20459</v>
      </c>
      <c r="D41" s="45">
        <v>2560144</v>
      </c>
      <c r="E41" s="54">
        <f t="shared" si="11"/>
        <v>250.25845552297164</v>
      </c>
      <c r="F41" s="45">
        <f t="shared" si="14"/>
        <v>2560144</v>
      </c>
      <c r="G41" s="44">
        <v>6013</v>
      </c>
      <c r="H41" s="71">
        <f t="shared" si="12"/>
        <v>14446</v>
      </c>
      <c r="I41" s="54">
        <f t="shared" si="13"/>
        <v>11590</v>
      </c>
      <c r="J41" s="35">
        <v>8869</v>
      </c>
      <c r="K41" s="97">
        <v>0</v>
      </c>
    </row>
    <row r="42" spans="1:11" ht="18" x14ac:dyDescent="0.25">
      <c r="A42" s="16" t="s">
        <v>43</v>
      </c>
      <c r="B42" s="44">
        <v>7207</v>
      </c>
      <c r="C42" s="42">
        <v>13928</v>
      </c>
      <c r="D42" s="45">
        <v>1744969</v>
      </c>
      <c r="E42" s="54">
        <f t="shared" si="11"/>
        <v>242.12140974053003</v>
      </c>
      <c r="F42" s="45">
        <f t="shared" si="14"/>
        <v>1744969</v>
      </c>
      <c r="G42" s="44">
        <v>4114</v>
      </c>
      <c r="H42" s="71">
        <f t="shared" si="12"/>
        <v>9814</v>
      </c>
      <c r="I42" s="54">
        <f t="shared" si="13"/>
        <v>8001</v>
      </c>
      <c r="J42" s="35">
        <v>5927</v>
      </c>
      <c r="K42" s="97">
        <v>0</v>
      </c>
    </row>
    <row r="43" spans="1:11" ht="18" x14ac:dyDescent="0.25">
      <c r="A43" s="16" t="s">
        <v>44</v>
      </c>
      <c r="B43" s="44">
        <v>5006</v>
      </c>
      <c r="C43" s="42">
        <v>9273</v>
      </c>
      <c r="D43" s="45">
        <v>1183896</v>
      </c>
      <c r="E43" s="54">
        <f t="shared" si="11"/>
        <v>236.49540551338393</v>
      </c>
      <c r="F43" s="45">
        <f t="shared" si="14"/>
        <v>1183896</v>
      </c>
      <c r="G43" s="44">
        <v>2647</v>
      </c>
      <c r="H43" s="71">
        <f t="shared" si="12"/>
        <v>6626</v>
      </c>
      <c r="I43" s="54">
        <f t="shared" si="13"/>
        <v>5621</v>
      </c>
      <c r="J43" s="35">
        <v>3652</v>
      </c>
      <c r="K43" s="97">
        <v>0</v>
      </c>
    </row>
    <row r="44" spans="1:11" ht="18" x14ac:dyDescent="0.25">
      <c r="A44" s="16" t="s">
        <v>45</v>
      </c>
      <c r="B44" s="44">
        <v>7908</v>
      </c>
      <c r="C44" s="42">
        <v>15501</v>
      </c>
      <c r="D44" s="45">
        <v>1950530</v>
      </c>
      <c r="E44" s="54">
        <f t="shared" si="11"/>
        <v>246.65275670207384</v>
      </c>
      <c r="F44" s="45">
        <f t="shared" si="14"/>
        <v>1950530</v>
      </c>
      <c r="G44" s="44">
        <v>4576</v>
      </c>
      <c r="H44" s="71">
        <f t="shared" si="12"/>
        <v>10925</v>
      </c>
      <c r="I44" s="54">
        <f t="shared" si="13"/>
        <v>8776</v>
      </c>
      <c r="J44" s="35">
        <v>6725</v>
      </c>
      <c r="K44" s="97">
        <v>0</v>
      </c>
    </row>
    <row r="45" spans="1:11" ht="18" x14ac:dyDescent="0.25">
      <c r="A45" s="26" t="s">
        <v>46</v>
      </c>
      <c r="B45" s="44">
        <v>11644</v>
      </c>
      <c r="C45" s="42">
        <v>22272</v>
      </c>
      <c r="D45" s="45">
        <v>2821345</v>
      </c>
      <c r="E45" s="54">
        <f t="shared" si="11"/>
        <v>242.3003263483339</v>
      </c>
      <c r="F45" s="45">
        <f t="shared" si="14"/>
        <v>2821345</v>
      </c>
      <c r="G45" s="49">
        <v>6041</v>
      </c>
      <c r="H45" s="71">
        <f t="shared" si="12"/>
        <v>16231</v>
      </c>
      <c r="I45" s="54">
        <f t="shared" si="13"/>
        <v>12581</v>
      </c>
      <c r="J45" s="35">
        <v>9690</v>
      </c>
      <c r="K45" s="97">
        <v>1</v>
      </c>
    </row>
    <row r="46" spans="1:11" ht="18.75" thickBot="1" x14ac:dyDescent="0.3">
      <c r="A46" s="26" t="s">
        <v>47</v>
      </c>
      <c r="B46" s="55"/>
      <c r="C46" s="56"/>
      <c r="D46" s="57"/>
      <c r="E46" s="54" t="e">
        <f t="shared" si="11"/>
        <v>#DIV/0!</v>
      </c>
      <c r="F46" s="45">
        <f t="shared" si="14"/>
        <v>0</v>
      </c>
      <c r="G46" s="67"/>
      <c r="H46" s="72">
        <f t="shared" si="12"/>
        <v>0</v>
      </c>
      <c r="I46" s="58">
        <f t="shared" si="13"/>
        <v>0</v>
      </c>
      <c r="J46" s="98"/>
      <c r="K46" s="99"/>
    </row>
    <row r="47" spans="1:11" ht="18.75" thickBot="1" x14ac:dyDescent="0.3">
      <c r="A47" s="122" t="s">
        <v>48</v>
      </c>
      <c r="B47" s="136">
        <f>SUM(B35:B46)</f>
        <v>96655</v>
      </c>
      <c r="C47" s="136">
        <f t="shared" ref="C47:E47" si="15">SUM(C35:C46)</f>
        <v>187055</v>
      </c>
      <c r="D47" s="137">
        <f t="shared" si="15"/>
        <v>23613163</v>
      </c>
      <c r="E47" s="125" t="e">
        <f t="shared" si="15"/>
        <v>#DIV/0!</v>
      </c>
      <c r="F47" s="138">
        <f>SUM(F35:F46)</f>
        <v>23613163</v>
      </c>
      <c r="G47" s="138">
        <f>SUM(G35:G46)</f>
        <v>54189</v>
      </c>
      <c r="H47" s="138">
        <f>SUM(H35:H46)</f>
        <v>132866</v>
      </c>
      <c r="I47" s="337">
        <f>SUM(I35:I46)</f>
        <v>107469</v>
      </c>
      <c r="J47" s="338">
        <f>SUM(J35:J46)</f>
        <v>79585</v>
      </c>
      <c r="K47" s="339">
        <f t="shared" ref="K47" si="16">SUM(K35:K46)</f>
        <v>1</v>
      </c>
    </row>
    <row r="48" spans="1:11" ht="18.75" thickBot="1" x14ac:dyDescent="0.3">
      <c r="A48" s="59"/>
      <c r="B48" s="60"/>
      <c r="C48" s="60"/>
      <c r="D48" s="60"/>
      <c r="E48" s="61"/>
      <c r="F48" s="60"/>
      <c r="G48" s="53"/>
      <c r="H48" s="53"/>
      <c r="I48" s="25"/>
      <c r="J48" s="25"/>
      <c r="K48" s="25"/>
    </row>
    <row r="49" spans="1:11" ht="16.5" thickBot="1" x14ac:dyDescent="0.25">
      <c r="A49" s="632" t="s">
        <v>49</v>
      </c>
      <c r="B49" s="633"/>
      <c r="C49" s="633"/>
      <c r="D49" s="633"/>
      <c r="E49" s="633"/>
      <c r="F49" s="633"/>
      <c r="G49" s="633"/>
      <c r="H49" s="633"/>
      <c r="I49" s="635"/>
      <c r="J49" s="635"/>
      <c r="K49" s="635"/>
    </row>
    <row r="50" spans="1:11" ht="18" x14ac:dyDescent="0.25">
      <c r="A50" s="5" t="s">
        <v>50</v>
      </c>
      <c r="B50" s="62">
        <v>5532</v>
      </c>
      <c r="C50" s="63">
        <v>10495</v>
      </c>
      <c r="D50" s="100">
        <v>1333779</v>
      </c>
      <c r="E50" s="10">
        <f t="shared" ref="E50:E56" si="17">D50/B50</f>
        <v>241.1024945770065</v>
      </c>
      <c r="F50" s="69">
        <f>D50</f>
        <v>1333779</v>
      </c>
      <c r="G50" s="62">
        <v>2918</v>
      </c>
      <c r="H50" s="64">
        <f t="shared" ref="H50:H56" si="18">C50-G50</f>
        <v>7577</v>
      </c>
      <c r="I50" s="30">
        <f t="shared" ref="I50:I56" si="19">C50-J50-K50</f>
        <v>5963</v>
      </c>
      <c r="J50" s="95">
        <v>4532</v>
      </c>
      <c r="K50" s="31">
        <v>0</v>
      </c>
    </row>
    <row r="51" spans="1:11" ht="18" x14ac:dyDescent="0.25">
      <c r="A51" s="16" t="s">
        <v>51</v>
      </c>
      <c r="B51" s="44">
        <v>8078</v>
      </c>
      <c r="C51" s="65">
        <v>16470</v>
      </c>
      <c r="D51" s="101">
        <v>2089159</v>
      </c>
      <c r="E51" s="54">
        <f t="shared" si="17"/>
        <v>258.62329784600149</v>
      </c>
      <c r="F51" s="70">
        <f>D51</f>
        <v>2089159</v>
      </c>
      <c r="G51" s="39">
        <v>4628</v>
      </c>
      <c r="H51" s="64">
        <f t="shared" si="18"/>
        <v>11842</v>
      </c>
      <c r="I51" s="32">
        <f t="shared" si="19"/>
        <v>8935</v>
      </c>
      <c r="J51" s="35">
        <v>7535</v>
      </c>
      <c r="K51" s="46">
        <v>0</v>
      </c>
    </row>
    <row r="52" spans="1:11" ht="18" x14ac:dyDescent="0.25">
      <c r="A52" s="16" t="s">
        <v>52</v>
      </c>
      <c r="B52" s="44">
        <v>23284</v>
      </c>
      <c r="C52" s="65">
        <v>42954</v>
      </c>
      <c r="D52" s="101">
        <v>5420755</v>
      </c>
      <c r="E52" s="54">
        <f t="shared" si="17"/>
        <v>232.81029891771172</v>
      </c>
      <c r="F52" s="70">
        <f t="shared" ref="F52:F56" si="20">D52</f>
        <v>5420755</v>
      </c>
      <c r="G52" s="39">
        <v>11677</v>
      </c>
      <c r="H52" s="64">
        <f t="shared" si="18"/>
        <v>31277</v>
      </c>
      <c r="I52" s="32">
        <f t="shared" si="19"/>
        <v>25120</v>
      </c>
      <c r="J52" s="35">
        <v>17834</v>
      </c>
      <c r="K52" s="46">
        <v>0</v>
      </c>
    </row>
    <row r="53" spans="1:11" ht="18" x14ac:dyDescent="0.25">
      <c r="A53" s="16" t="s">
        <v>53</v>
      </c>
      <c r="B53" s="44">
        <v>8040</v>
      </c>
      <c r="C53" s="65">
        <v>15271</v>
      </c>
      <c r="D53" s="101">
        <v>1909185</v>
      </c>
      <c r="E53" s="54">
        <f t="shared" si="17"/>
        <v>237.46082089552237</v>
      </c>
      <c r="F53" s="70">
        <f t="shared" si="20"/>
        <v>1909185</v>
      </c>
      <c r="G53" s="39">
        <v>4086</v>
      </c>
      <c r="H53" s="64">
        <f t="shared" si="18"/>
        <v>11185</v>
      </c>
      <c r="I53" s="32">
        <f t="shared" si="19"/>
        <v>8598</v>
      </c>
      <c r="J53" s="35">
        <v>6673</v>
      </c>
      <c r="K53" s="46">
        <v>0</v>
      </c>
    </row>
    <row r="54" spans="1:11" ht="18" x14ac:dyDescent="0.25">
      <c r="A54" s="16" t="s">
        <v>54</v>
      </c>
      <c r="B54" s="44">
        <v>5759</v>
      </c>
      <c r="C54" s="65">
        <v>10742</v>
      </c>
      <c r="D54" s="101">
        <v>1381748</v>
      </c>
      <c r="E54" s="54">
        <f t="shared" si="17"/>
        <v>239.92845980204896</v>
      </c>
      <c r="F54" s="70">
        <f t="shared" si="20"/>
        <v>1381748</v>
      </c>
      <c r="G54" s="39">
        <v>2907</v>
      </c>
      <c r="H54" s="64">
        <f t="shared" si="18"/>
        <v>7835</v>
      </c>
      <c r="I54" s="32">
        <f t="shared" si="19"/>
        <v>5849</v>
      </c>
      <c r="J54" s="35">
        <v>4893</v>
      </c>
      <c r="K54" s="46">
        <v>0</v>
      </c>
    </row>
    <row r="55" spans="1:11" ht="18" x14ac:dyDescent="0.25">
      <c r="A55" s="16" t="s">
        <v>55</v>
      </c>
      <c r="B55" s="44">
        <v>5560</v>
      </c>
      <c r="C55" s="65">
        <v>10466</v>
      </c>
      <c r="D55" s="101">
        <v>1317726</v>
      </c>
      <c r="E55" s="54">
        <f t="shared" si="17"/>
        <v>237.00107913669063</v>
      </c>
      <c r="F55" s="70">
        <f t="shared" si="20"/>
        <v>1317726</v>
      </c>
      <c r="G55" s="39">
        <v>2715</v>
      </c>
      <c r="H55" s="64">
        <f t="shared" si="18"/>
        <v>7751</v>
      </c>
      <c r="I55" s="32">
        <f t="shared" si="19"/>
        <v>5927</v>
      </c>
      <c r="J55" s="35">
        <v>4539</v>
      </c>
      <c r="K55" s="46">
        <v>0</v>
      </c>
    </row>
    <row r="56" spans="1:11" ht="18.75" thickBot="1" x14ac:dyDescent="0.3">
      <c r="A56" s="16" t="s">
        <v>56</v>
      </c>
      <c r="B56" s="67">
        <v>8443</v>
      </c>
      <c r="C56" s="68">
        <v>15566</v>
      </c>
      <c r="D56" s="102">
        <v>1954041</v>
      </c>
      <c r="E56" s="54">
        <f t="shared" si="17"/>
        <v>231.43918038611866</v>
      </c>
      <c r="F56" s="70">
        <f t="shared" si="20"/>
        <v>1954041</v>
      </c>
      <c r="G56" s="55">
        <v>3703</v>
      </c>
      <c r="H56" s="64">
        <f t="shared" si="18"/>
        <v>11863</v>
      </c>
      <c r="I56" s="52">
        <f t="shared" si="19"/>
        <v>8625</v>
      </c>
      <c r="J56" s="98">
        <v>6941</v>
      </c>
      <c r="K56" s="94">
        <v>0</v>
      </c>
    </row>
    <row r="57" spans="1:11" ht="18.75" thickBot="1" x14ac:dyDescent="0.3">
      <c r="A57" s="122" t="s">
        <v>48</v>
      </c>
      <c r="B57" s="136">
        <f>SUM(B50:B56)</f>
        <v>64696</v>
      </c>
      <c r="C57" s="136">
        <f t="shared" ref="C57:K57" si="21">SUM(C50:C56)</f>
        <v>121964</v>
      </c>
      <c r="D57" s="139">
        <f t="shared" si="21"/>
        <v>15406393</v>
      </c>
      <c r="E57" s="128">
        <f t="shared" si="21"/>
        <v>1678.3656315611001</v>
      </c>
      <c r="F57" s="137">
        <f t="shared" si="21"/>
        <v>15406393</v>
      </c>
      <c r="G57" s="137">
        <f t="shared" si="21"/>
        <v>32634</v>
      </c>
      <c r="H57" s="137">
        <f t="shared" si="21"/>
        <v>89330</v>
      </c>
      <c r="I57" s="337">
        <f t="shared" si="21"/>
        <v>69017</v>
      </c>
      <c r="J57" s="338">
        <f t="shared" si="21"/>
        <v>52947</v>
      </c>
      <c r="K57" s="339">
        <f t="shared" si="21"/>
        <v>0</v>
      </c>
    </row>
    <row r="58" spans="1:11" ht="18.75" thickBot="1" x14ac:dyDescent="0.3">
      <c r="A58" s="59"/>
      <c r="B58" s="60"/>
      <c r="C58" s="60"/>
      <c r="D58" s="60"/>
      <c r="E58" s="61"/>
      <c r="F58" s="60"/>
      <c r="G58" s="53"/>
      <c r="H58" s="53"/>
      <c r="I58" s="25"/>
      <c r="J58" s="25"/>
      <c r="K58" s="25"/>
    </row>
    <row r="59" spans="1:11" ht="16.5" thickBot="1" x14ac:dyDescent="0.25">
      <c r="A59" s="632" t="s">
        <v>57</v>
      </c>
      <c r="B59" s="633"/>
      <c r="C59" s="633"/>
      <c r="D59" s="633"/>
      <c r="E59" s="633"/>
      <c r="F59" s="633"/>
      <c r="G59" s="633"/>
      <c r="H59" s="633"/>
      <c r="I59" s="635"/>
      <c r="J59" s="635"/>
      <c r="K59" s="636"/>
    </row>
    <row r="60" spans="1:11" ht="18" x14ac:dyDescent="0.25">
      <c r="A60" s="5" t="s">
        <v>58</v>
      </c>
      <c r="B60" s="62">
        <v>9344</v>
      </c>
      <c r="C60" s="69">
        <v>18394</v>
      </c>
      <c r="D60" s="62">
        <v>2299094</v>
      </c>
      <c r="E60" s="10">
        <f t="shared" ref="E60:E66" si="22">D60/B60</f>
        <v>246.05029965753425</v>
      </c>
      <c r="F60" s="69">
        <f>D60</f>
        <v>2299094</v>
      </c>
      <c r="G60" s="64">
        <v>5247</v>
      </c>
      <c r="H60" s="64">
        <f t="shared" ref="H60:H66" si="23">C60-G60</f>
        <v>13147</v>
      </c>
      <c r="I60" s="30">
        <f t="shared" ref="I60:I66" si="24">C60-J60-K60</f>
        <v>10451</v>
      </c>
      <c r="J60" s="95">
        <v>7943</v>
      </c>
      <c r="K60" s="31">
        <v>0</v>
      </c>
    </row>
    <row r="61" spans="1:11" ht="18" x14ac:dyDescent="0.25">
      <c r="A61" s="16" t="s">
        <v>59</v>
      </c>
      <c r="B61" s="44">
        <v>9808</v>
      </c>
      <c r="C61" s="71">
        <v>18807</v>
      </c>
      <c r="D61" s="44">
        <v>2366949</v>
      </c>
      <c r="E61" s="54">
        <f t="shared" si="22"/>
        <v>241.32840538336052</v>
      </c>
      <c r="F61" s="70">
        <f t="shared" ref="F61:F66" si="25">D61</f>
        <v>2366949</v>
      </c>
      <c r="G61" s="64">
        <v>5766</v>
      </c>
      <c r="H61" s="64">
        <f t="shared" si="23"/>
        <v>13041</v>
      </c>
      <c r="I61" s="32">
        <f t="shared" si="24"/>
        <v>11137</v>
      </c>
      <c r="J61" s="35">
        <v>7670</v>
      </c>
      <c r="K61" s="46">
        <v>0</v>
      </c>
    </row>
    <row r="62" spans="1:11" ht="18" x14ac:dyDescent="0.25">
      <c r="A62" s="16" t="s">
        <v>60</v>
      </c>
      <c r="B62" s="44">
        <v>11615</v>
      </c>
      <c r="C62" s="71">
        <v>21727</v>
      </c>
      <c r="D62" s="44">
        <v>2722845</v>
      </c>
      <c r="E62" s="54">
        <f t="shared" si="22"/>
        <v>234.42488161859663</v>
      </c>
      <c r="F62" s="70">
        <f t="shared" si="25"/>
        <v>2722845</v>
      </c>
      <c r="G62" s="64">
        <v>6821</v>
      </c>
      <c r="H62" s="64">
        <f t="shared" si="23"/>
        <v>14906</v>
      </c>
      <c r="I62" s="32">
        <f t="shared" si="24"/>
        <v>13347</v>
      </c>
      <c r="J62" s="35">
        <v>8380</v>
      </c>
      <c r="K62" s="46">
        <v>0</v>
      </c>
    </row>
    <row r="63" spans="1:11" ht="18" x14ac:dyDescent="0.25">
      <c r="A63" s="16" t="s">
        <v>61</v>
      </c>
      <c r="B63" s="44">
        <v>5283</v>
      </c>
      <c r="C63" s="71">
        <v>10771</v>
      </c>
      <c r="D63" s="44">
        <v>1382763</v>
      </c>
      <c r="E63" s="54">
        <f t="shared" si="22"/>
        <v>261.73821692220332</v>
      </c>
      <c r="F63" s="70">
        <f t="shared" si="25"/>
        <v>1382763</v>
      </c>
      <c r="G63" s="64">
        <v>3230</v>
      </c>
      <c r="H63" s="64">
        <f t="shared" si="23"/>
        <v>7541</v>
      </c>
      <c r="I63" s="32">
        <f t="shared" si="24"/>
        <v>6194</v>
      </c>
      <c r="J63" s="35">
        <v>4577</v>
      </c>
      <c r="K63" s="46">
        <v>0</v>
      </c>
    </row>
    <row r="64" spans="1:11" ht="18" x14ac:dyDescent="0.25">
      <c r="A64" s="16" t="s">
        <v>62</v>
      </c>
      <c r="B64" s="44">
        <v>3850</v>
      </c>
      <c r="C64" s="71">
        <v>7342</v>
      </c>
      <c r="D64" s="44">
        <v>921047</v>
      </c>
      <c r="E64" s="54">
        <f t="shared" si="22"/>
        <v>239.23298701298702</v>
      </c>
      <c r="F64" s="70">
        <f t="shared" si="25"/>
        <v>921047</v>
      </c>
      <c r="G64" s="64">
        <v>2023</v>
      </c>
      <c r="H64" s="64">
        <f t="shared" si="23"/>
        <v>5319</v>
      </c>
      <c r="I64" s="32">
        <f t="shared" si="24"/>
        <v>4149</v>
      </c>
      <c r="J64" s="35">
        <v>3193</v>
      </c>
      <c r="K64" s="46">
        <v>0</v>
      </c>
    </row>
    <row r="65" spans="1:11" ht="18" x14ac:dyDescent="0.25">
      <c r="A65" s="16" t="s">
        <v>63</v>
      </c>
      <c r="B65" s="44">
        <v>9701</v>
      </c>
      <c r="C65" s="71">
        <v>18616</v>
      </c>
      <c r="D65" s="44">
        <v>2320322</v>
      </c>
      <c r="E65" s="54">
        <f t="shared" si="22"/>
        <v>239.18379548500155</v>
      </c>
      <c r="F65" s="70">
        <f t="shared" si="25"/>
        <v>2320322</v>
      </c>
      <c r="G65" s="64">
        <v>5283</v>
      </c>
      <c r="H65" s="64">
        <f t="shared" si="23"/>
        <v>13333</v>
      </c>
      <c r="I65" s="32">
        <f t="shared" si="24"/>
        <v>10629</v>
      </c>
      <c r="J65" s="35">
        <v>7987</v>
      </c>
      <c r="K65" s="46">
        <v>0</v>
      </c>
    </row>
    <row r="66" spans="1:11" ht="18.75" thickBot="1" x14ac:dyDescent="0.3">
      <c r="A66" s="16" t="s">
        <v>64</v>
      </c>
      <c r="B66" s="67">
        <v>9265</v>
      </c>
      <c r="C66" s="72">
        <v>17481</v>
      </c>
      <c r="D66" s="67">
        <v>2218772</v>
      </c>
      <c r="E66" s="54">
        <f t="shared" si="22"/>
        <v>239.4788990825688</v>
      </c>
      <c r="F66" s="70">
        <f t="shared" si="25"/>
        <v>2218772</v>
      </c>
      <c r="G66" s="74">
        <v>5213</v>
      </c>
      <c r="H66" s="64">
        <f t="shared" si="23"/>
        <v>12268</v>
      </c>
      <c r="I66" s="52">
        <f t="shared" si="24"/>
        <v>10167</v>
      </c>
      <c r="J66" s="98">
        <v>7314</v>
      </c>
      <c r="K66" s="94">
        <v>0</v>
      </c>
    </row>
    <row r="67" spans="1:11" ht="18.75" thickBot="1" x14ac:dyDescent="0.3">
      <c r="A67" s="122" t="s">
        <v>48</v>
      </c>
      <c r="B67" s="136">
        <f>SUM(B60:B66)</f>
        <v>58866</v>
      </c>
      <c r="C67" s="136">
        <f t="shared" ref="C67:K67" si="26">SUM(C60:C66)</f>
        <v>113138</v>
      </c>
      <c r="D67" s="136">
        <f t="shared" si="26"/>
        <v>14231792</v>
      </c>
      <c r="E67" s="141">
        <f t="shared" si="26"/>
        <v>1701.4374851622522</v>
      </c>
      <c r="F67" s="137">
        <f t="shared" si="26"/>
        <v>14231792</v>
      </c>
      <c r="G67" s="137">
        <f t="shared" si="26"/>
        <v>33583</v>
      </c>
      <c r="H67" s="137">
        <f t="shared" si="26"/>
        <v>79555</v>
      </c>
      <c r="I67" s="123">
        <f t="shared" si="26"/>
        <v>66074</v>
      </c>
      <c r="J67" s="340">
        <f t="shared" si="26"/>
        <v>47064</v>
      </c>
      <c r="K67" s="341">
        <f t="shared" si="26"/>
        <v>0</v>
      </c>
    </row>
    <row r="68" spans="1:11" ht="18.75" thickBot="1" x14ac:dyDescent="0.3">
      <c r="A68" s="59"/>
      <c r="B68" s="60"/>
      <c r="C68" s="60"/>
      <c r="D68" s="60"/>
      <c r="E68" s="61"/>
      <c r="F68" s="60"/>
      <c r="G68" s="53"/>
      <c r="H68" s="53"/>
      <c r="I68" s="25"/>
      <c r="J68" s="25"/>
      <c r="K68" s="25"/>
    </row>
    <row r="69" spans="1:11" ht="18.75" thickBot="1" x14ac:dyDescent="0.3">
      <c r="A69" s="388" t="s">
        <v>65</v>
      </c>
      <c r="B69" s="144"/>
      <c r="C69" s="144"/>
      <c r="D69" s="144"/>
      <c r="E69" s="144"/>
      <c r="F69" s="145"/>
      <c r="G69" s="346"/>
      <c r="H69" s="144"/>
      <c r="I69" s="144"/>
      <c r="J69" s="144"/>
      <c r="K69" s="145"/>
    </row>
    <row r="70" spans="1:11" ht="18" x14ac:dyDescent="0.25">
      <c r="A70" s="5" t="s">
        <v>66</v>
      </c>
      <c r="B70" s="62">
        <v>4059</v>
      </c>
      <c r="C70" s="69">
        <v>7823</v>
      </c>
      <c r="D70" s="62">
        <v>985658</v>
      </c>
      <c r="E70" s="103">
        <f t="shared" ref="E70:E75" si="27">D70/B70</f>
        <v>242.83271741808326</v>
      </c>
      <c r="F70" s="69">
        <f>D70</f>
        <v>985658</v>
      </c>
      <c r="G70" s="64">
        <v>2069</v>
      </c>
      <c r="H70" s="64">
        <f t="shared" ref="H70:H75" si="28">C70-G70</f>
        <v>5754</v>
      </c>
      <c r="I70" s="12">
        <f t="shared" ref="I70:I75" si="29">C70-J70-K70</f>
        <v>4422</v>
      </c>
      <c r="J70" s="345">
        <v>3400</v>
      </c>
      <c r="K70" s="34">
        <v>1</v>
      </c>
    </row>
    <row r="71" spans="1:11" ht="18" x14ac:dyDescent="0.25">
      <c r="A71" s="16" t="s">
        <v>67</v>
      </c>
      <c r="B71" s="44">
        <v>7766</v>
      </c>
      <c r="C71" s="71">
        <v>14239</v>
      </c>
      <c r="D71" s="44">
        <v>1784941</v>
      </c>
      <c r="E71" s="66">
        <f t="shared" si="27"/>
        <v>229.84045840844709</v>
      </c>
      <c r="F71" s="70">
        <f>D71</f>
        <v>1784941</v>
      </c>
      <c r="G71" s="64">
        <v>3653</v>
      </c>
      <c r="H71" s="64">
        <f t="shared" si="28"/>
        <v>10586</v>
      </c>
      <c r="I71" s="32">
        <f t="shared" si="29"/>
        <v>7997</v>
      </c>
      <c r="J71" s="35">
        <v>6242</v>
      </c>
      <c r="K71" s="46">
        <v>0</v>
      </c>
    </row>
    <row r="72" spans="1:11" ht="18" x14ac:dyDescent="0.25">
      <c r="A72" s="16" t="s">
        <v>65</v>
      </c>
      <c r="B72" s="44">
        <v>8073</v>
      </c>
      <c r="C72" s="71">
        <v>15463</v>
      </c>
      <c r="D72" s="44">
        <v>1952241</v>
      </c>
      <c r="E72" s="66">
        <f t="shared" si="27"/>
        <v>241.82348569305091</v>
      </c>
      <c r="F72" s="70">
        <f>D72</f>
        <v>1952241</v>
      </c>
      <c r="G72" s="64">
        <v>4302</v>
      </c>
      <c r="H72" s="64">
        <f t="shared" si="28"/>
        <v>11161</v>
      </c>
      <c r="I72" s="32">
        <f t="shared" si="29"/>
        <v>8652</v>
      </c>
      <c r="J72" s="35">
        <v>6811</v>
      </c>
      <c r="K72" s="46">
        <v>0</v>
      </c>
    </row>
    <row r="73" spans="1:11" ht="18" x14ac:dyDescent="0.25">
      <c r="A73" s="16" t="s">
        <v>68</v>
      </c>
      <c r="B73" s="44">
        <v>4262</v>
      </c>
      <c r="C73" s="71">
        <v>7963</v>
      </c>
      <c r="D73" s="44">
        <v>1006173</v>
      </c>
      <c r="E73" s="66">
        <f t="shared" si="27"/>
        <v>236.08000938526513</v>
      </c>
      <c r="F73" s="70">
        <f t="shared" ref="F73:F75" si="30">D73</f>
        <v>1006173</v>
      </c>
      <c r="G73" s="64">
        <v>1929</v>
      </c>
      <c r="H73" s="64">
        <f t="shared" si="28"/>
        <v>6034</v>
      </c>
      <c r="I73" s="32">
        <f t="shared" si="29"/>
        <v>4293</v>
      </c>
      <c r="J73" s="35">
        <v>3670</v>
      </c>
      <c r="K73" s="46">
        <v>0</v>
      </c>
    </row>
    <row r="74" spans="1:11" ht="18" x14ac:dyDescent="0.25">
      <c r="A74" s="16" t="s">
        <v>69</v>
      </c>
      <c r="B74" s="44">
        <v>6685</v>
      </c>
      <c r="C74" s="71">
        <v>12643</v>
      </c>
      <c r="D74" s="44">
        <v>1590301</v>
      </c>
      <c r="E74" s="66">
        <f t="shared" si="27"/>
        <v>237.89094988780852</v>
      </c>
      <c r="F74" s="70">
        <f t="shared" si="30"/>
        <v>1590301</v>
      </c>
      <c r="G74" s="64">
        <v>3421</v>
      </c>
      <c r="H74" s="64">
        <f t="shared" si="28"/>
        <v>9222</v>
      </c>
      <c r="I74" s="32">
        <f t="shared" si="29"/>
        <v>7047</v>
      </c>
      <c r="J74" s="35">
        <v>5596</v>
      </c>
      <c r="K74" s="46">
        <v>0</v>
      </c>
    </row>
    <row r="75" spans="1:11" ht="18.75" thickBot="1" x14ac:dyDescent="0.3">
      <c r="A75" s="21" t="s">
        <v>70</v>
      </c>
      <c r="B75" s="67">
        <v>4472</v>
      </c>
      <c r="C75" s="72">
        <v>8674</v>
      </c>
      <c r="D75" s="67">
        <v>1093105</v>
      </c>
      <c r="E75" s="104">
        <f t="shared" si="27"/>
        <v>244.43313953488371</v>
      </c>
      <c r="F75" s="73">
        <f t="shared" si="30"/>
        <v>1093105</v>
      </c>
      <c r="G75" s="74">
        <v>2404</v>
      </c>
      <c r="H75" s="64">
        <f t="shared" si="28"/>
        <v>6270</v>
      </c>
      <c r="I75" s="343">
        <f t="shared" si="29"/>
        <v>4843</v>
      </c>
      <c r="J75" s="344">
        <v>3831</v>
      </c>
      <c r="K75" s="50">
        <v>0</v>
      </c>
    </row>
    <row r="76" spans="1:11" ht="18.75" thickBot="1" x14ac:dyDescent="0.3">
      <c r="A76" s="122" t="s">
        <v>48</v>
      </c>
      <c r="B76" s="136">
        <f>SUM(B70:B75)</f>
        <v>35317</v>
      </c>
      <c r="C76" s="136">
        <f t="shared" ref="C76:K76" si="31">SUM(C70:C75)</f>
        <v>66805</v>
      </c>
      <c r="D76" s="136">
        <f t="shared" si="31"/>
        <v>8412419</v>
      </c>
      <c r="E76" s="128">
        <f t="shared" si="31"/>
        <v>1432.9007603275386</v>
      </c>
      <c r="F76" s="137">
        <f t="shared" si="31"/>
        <v>8412419</v>
      </c>
      <c r="G76" s="137">
        <f t="shared" si="31"/>
        <v>17778</v>
      </c>
      <c r="H76" s="137">
        <f t="shared" si="31"/>
        <v>49027</v>
      </c>
      <c r="I76" s="123">
        <f t="shared" si="31"/>
        <v>37254</v>
      </c>
      <c r="J76" s="340">
        <f t="shared" si="31"/>
        <v>29550</v>
      </c>
      <c r="K76" s="341">
        <f t="shared" si="31"/>
        <v>1</v>
      </c>
    </row>
    <row r="77" spans="1:11" ht="18.75" thickBot="1" x14ac:dyDescent="0.3">
      <c r="A77" s="59"/>
      <c r="B77" s="60"/>
      <c r="C77" s="60"/>
      <c r="D77" s="60"/>
      <c r="E77" s="61"/>
      <c r="F77" s="60"/>
      <c r="G77" s="53"/>
      <c r="H77" s="53"/>
      <c r="I77" s="25"/>
      <c r="J77" s="25"/>
      <c r="K77" s="25"/>
    </row>
    <row r="78" spans="1:11" ht="16.5" thickBot="1" x14ac:dyDescent="0.25">
      <c r="A78" s="632" t="s">
        <v>71</v>
      </c>
      <c r="B78" s="633"/>
      <c r="C78" s="633"/>
      <c r="D78" s="633"/>
      <c r="E78" s="633"/>
      <c r="F78" s="633"/>
      <c r="G78" s="633"/>
      <c r="H78" s="633"/>
      <c r="I78" s="635"/>
      <c r="J78" s="635"/>
      <c r="K78" s="636"/>
    </row>
    <row r="79" spans="1:11" ht="18" x14ac:dyDescent="0.25">
      <c r="A79" s="5" t="s">
        <v>72</v>
      </c>
      <c r="B79" s="62">
        <v>2654</v>
      </c>
      <c r="C79" s="69">
        <v>4992</v>
      </c>
      <c r="D79" s="62">
        <v>625438</v>
      </c>
      <c r="E79" s="103">
        <f t="shared" ref="E79:E88" si="32">D79/B79</f>
        <v>235.6586284853052</v>
      </c>
      <c r="F79" s="69">
        <f>D79</f>
        <v>625438</v>
      </c>
      <c r="G79" s="64">
        <v>1431</v>
      </c>
      <c r="H79" s="64">
        <f t="shared" ref="H79:H88" si="33">C79-G79</f>
        <v>3561</v>
      </c>
      <c r="I79" s="30">
        <f t="shared" ref="I79:I88" si="34">C79-J79-K79</f>
        <v>2856</v>
      </c>
      <c r="J79" s="95">
        <v>2136</v>
      </c>
      <c r="K79" s="31">
        <v>0</v>
      </c>
    </row>
    <row r="80" spans="1:11" ht="18" x14ac:dyDescent="0.25">
      <c r="A80" s="16" t="s">
        <v>73</v>
      </c>
      <c r="B80" s="44">
        <v>236</v>
      </c>
      <c r="C80" s="71">
        <v>475</v>
      </c>
      <c r="D80" s="44">
        <v>56794</v>
      </c>
      <c r="E80" s="66">
        <f t="shared" si="32"/>
        <v>240.65254237288136</v>
      </c>
      <c r="F80" s="70">
        <f t="shared" ref="F80:F88" si="35">D80</f>
        <v>56794</v>
      </c>
      <c r="G80" s="64">
        <v>137</v>
      </c>
      <c r="H80" s="64">
        <f t="shared" si="33"/>
        <v>338</v>
      </c>
      <c r="I80" s="32">
        <f t="shared" si="34"/>
        <v>264</v>
      </c>
      <c r="J80" s="35">
        <v>211</v>
      </c>
      <c r="K80" s="46">
        <v>0</v>
      </c>
    </row>
    <row r="81" spans="1:11" ht="18" x14ac:dyDescent="0.25">
      <c r="A81" s="16" t="s">
        <v>74</v>
      </c>
      <c r="B81" s="44">
        <v>6564</v>
      </c>
      <c r="C81" s="71">
        <v>12494</v>
      </c>
      <c r="D81" s="44">
        <v>1587710</v>
      </c>
      <c r="E81" s="66">
        <f t="shared" si="32"/>
        <v>241.88147471054236</v>
      </c>
      <c r="F81" s="70">
        <f t="shared" si="35"/>
        <v>1587710</v>
      </c>
      <c r="G81" s="64">
        <v>3689</v>
      </c>
      <c r="H81" s="64">
        <f t="shared" si="33"/>
        <v>8805</v>
      </c>
      <c r="I81" s="32">
        <f t="shared" si="34"/>
        <v>7287</v>
      </c>
      <c r="J81" s="35">
        <v>5207</v>
      </c>
      <c r="K81" s="46">
        <v>0</v>
      </c>
    </row>
    <row r="82" spans="1:11" ht="18" x14ac:dyDescent="0.25">
      <c r="A82" s="16" t="s">
        <v>71</v>
      </c>
      <c r="B82" s="44">
        <v>10577</v>
      </c>
      <c r="C82" s="71">
        <v>19726</v>
      </c>
      <c r="D82" s="44">
        <v>2479036</v>
      </c>
      <c r="E82" s="66">
        <f t="shared" si="32"/>
        <v>234.37988087359363</v>
      </c>
      <c r="F82" s="70">
        <f t="shared" si="35"/>
        <v>2479036</v>
      </c>
      <c r="G82" s="64">
        <v>5531</v>
      </c>
      <c r="H82" s="64">
        <f t="shared" si="33"/>
        <v>14195</v>
      </c>
      <c r="I82" s="32">
        <f t="shared" si="34"/>
        <v>11431</v>
      </c>
      <c r="J82" s="35">
        <v>8295</v>
      </c>
      <c r="K82" s="46">
        <v>0</v>
      </c>
    </row>
    <row r="83" spans="1:11" ht="18" x14ac:dyDescent="0.25">
      <c r="A83" s="16" t="s">
        <v>75</v>
      </c>
      <c r="B83" s="44">
        <v>8204</v>
      </c>
      <c r="C83" s="71">
        <v>16112</v>
      </c>
      <c r="D83" s="44">
        <v>2039470</v>
      </c>
      <c r="E83" s="66">
        <f t="shared" si="32"/>
        <v>248.5945880058508</v>
      </c>
      <c r="F83" s="70">
        <f t="shared" si="35"/>
        <v>2039470</v>
      </c>
      <c r="G83" s="64">
        <v>4602</v>
      </c>
      <c r="H83" s="64">
        <f t="shared" si="33"/>
        <v>11510</v>
      </c>
      <c r="I83" s="32">
        <f t="shared" si="34"/>
        <v>9168</v>
      </c>
      <c r="J83" s="35">
        <v>6944</v>
      </c>
      <c r="K83" s="46">
        <v>0</v>
      </c>
    </row>
    <row r="84" spans="1:11" ht="18" x14ac:dyDescent="0.25">
      <c r="A84" s="16" t="s">
        <v>76</v>
      </c>
      <c r="B84" s="44">
        <v>8010</v>
      </c>
      <c r="C84" s="71">
        <v>14883</v>
      </c>
      <c r="D84" s="44">
        <v>1885966</v>
      </c>
      <c r="E84" s="66">
        <f t="shared" si="32"/>
        <v>235.45143570536828</v>
      </c>
      <c r="F84" s="70">
        <f t="shared" si="35"/>
        <v>1885966</v>
      </c>
      <c r="G84" s="64">
        <v>3980</v>
      </c>
      <c r="H84" s="64">
        <f t="shared" si="33"/>
        <v>10903</v>
      </c>
      <c r="I84" s="32">
        <f t="shared" si="34"/>
        <v>8356</v>
      </c>
      <c r="J84" s="35">
        <v>6526</v>
      </c>
      <c r="K84" s="46">
        <v>1</v>
      </c>
    </row>
    <row r="85" spans="1:11" ht="18" x14ac:dyDescent="0.25">
      <c r="A85" s="16" t="s">
        <v>77</v>
      </c>
      <c r="B85" s="44">
        <v>2927</v>
      </c>
      <c r="C85" s="71">
        <v>5376</v>
      </c>
      <c r="D85" s="44">
        <v>675393</v>
      </c>
      <c r="E85" s="66">
        <f t="shared" si="32"/>
        <v>230.74581482746839</v>
      </c>
      <c r="F85" s="70">
        <f t="shared" si="35"/>
        <v>675393</v>
      </c>
      <c r="G85" s="64">
        <v>1248</v>
      </c>
      <c r="H85" s="64">
        <f t="shared" si="33"/>
        <v>4128</v>
      </c>
      <c r="I85" s="32">
        <f t="shared" si="34"/>
        <v>2886</v>
      </c>
      <c r="J85" s="35">
        <v>2490</v>
      </c>
      <c r="K85" s="46">
        <v>0</v>
      </c>
    </row>
    <row r="86" spans="1:11" ht="18" x14ac:dyDescent="0.25">
      <c r="A86" s="16" t="s">
        <v>78</v>
      </c>
      <c r="B86" s="44">
        <v>5894</v>
      </c>
      <c r="C86" s="71">
        <v>11367</v>
      </c>
      <c r="D86" s="44">
        <v>1429948</v>
      </c>
      <c r="E86" s="66">
        <f t="shared" si="32"/>
        <v>242.6107906345436</v>
      </c>
      <c r="F86" s="70">
        <f t="shared" si="35"/>
        <v>1429948</v>
      </c>
      <c r="G86" s="64">
        <v>3197</v>
      </c>
      <c r="H86" s="64">
        <f t="shared" si="33"/>
        <v>8170</v>
      </c>
      <c r="I86" s="32">
        <f t="shared" si="34"/>
        <v>6415</v>
      </c>
      <c r="J86" s="35">
        <v>4952</v>
      </c>
      <c r="K86" s="46">
        <v>0</v>
      </c>
    </row>
    <row r="87" spans="1:11" ht="18" x14ac:dyDescent="0.25">
      <c r="A87" s="16" t="s">
        <v>79</v>
      </c>
      <c r="B87" s="44">
        <v>1953</v>
      </c>
      <c r="C87" s="71">
        <v>3728</v>
      </c>
      <c r="D87" s="44">
        <v>476854</v>
      </c>
      <c r="E87" s="66">
        <f t="shared" si="32"/>
        <v>244.16487455197134</v>
      </c>
      <c r="F87" s="70">
        <f t="shared" si="35"/>
        <v>476854</v>
      </c>
      <c r="G87" s="64">
        <v>1194</v>
      </c>
      <c r="H87" s="64">
        <f t="shared" si="33"/>
        <v>2534</v>
      </c>
      <c r="I87" s="32">
        <f t="shared" si="34"/>
        <v>2036</v>
      </c>
      <c r="J87" s="35">
        <v>1692</v>
      </c>
      <c r="K87" s="46">
        <v>0</v>
      </c>
    </row>
    <row r="88" spans="1:11" ht="18.75" thickBot="1" x14ac:dyDescent="0.3">
      <c r="A88" s="21" t="s">
        <v>80</v>
      </c>
      <c r="B88" s="67">
        <v>9356</v>
      </c>
      <c r="C88" s="72">
        <v>16863</v>
      </c>
      <c r="D88" s="67">
        <v>2129017</v>
      </c>
      <c r="E88" s="104">
        <f t="shared" si="32"/>
        <v>227.55632749038051</v>
      </c>
      <c r="F88" s="73">
        <f t="shared" si="35"/>
        <v>2129017</v>
      </c>
      <c r="G88" s="74">
        <v>4135</v>
      </c>
      <c r="H88" s="64">
        <f t="shared" si="33"/>
        <v>12728</v>
      </c>
      <c r="I88" s="52">
        <f t="shared" si="34"/>
        <v>9249</v>
      </c>
      <c r="J88" s="98">
        <v>7614</v>
      </c>
      <c r="K88" s="94">
        <v>0</v>
      </c>
    </row>
    <row r="89" spans="1:11" ht="18.75" thickBot="1" x14ac:dyDescent="0.3">
      <c r="A89" s="122" t="s">
        <v>48</v>
      </c>
      <c r="B89" s="136">
        <f>SUM(B79:B88)</f>
        <v>56375</v>
      </c>
      <c r="C89" s="136">
        <f t="shared" ref="C89:E89" si="36">SUM(C79:C88)</f>
        <v>106016</v>
      </c>
      <c r="D89" s="136">
        <f t="shared" si="36"/>
        <v>13385626</v>
      </c>
      <c r="E89" s="126">
        <f t="shared" si="36"/>
        <v>2381.696357657906</v>
      </c>
      <c r="F89" s="147">
        <f>SUM(F79:F88)</f>
        <v>13385626</v>
      </c>
      <c r="G89" s="148">
        <f>SUM(G79:G88)</f>
        <v>29144</v>
      </c>
      <c r="H89" s="148">
        <f>SUM(H79:H88)</f>
        <v>76872</v>
      </c>
      <c r="I89" s="337">
        <f>SUM(I79:I88)</f>
        <v>59948</v>
      </c>
      <c r="J89" s="338">
        <f t="shared" ref="J89:K89" si="37">SUM(J79:J88)</f>
        <v>46067</v>
      </c>
      <c r="K89" s="339">
        <f t="shared" si="37"/>
        <v>1</v>
      </c>
    </row>
    <row r="90" spans="1:11" ht="18.75" thickBot="1" x14ac:dyDescent="0.3">
      <c r="A90" s="59"/>
      <c r="B90" s="60"/>
      <c r="C90" s="60"/>
      <c r="D90" s="60"/>
      <c r="E90" s="25"/>
      <c r="F90" s="53"/>
      <c r="G90" s="53"/>
      <c r="H90" s="53"/>
      <c r="I90" s="25"/>
      <c r="J90" s="25"/>
      <c r="K90" s="25"/>
    </row>
    <row r="91" spans="1:11" ht="16.5" thickBot="1" x14ac:dyDescent="0.25">
      <c r="A91" s="632" t="s">
        <v>81</v>
      </c>
      <c r="B91" s="633"/>
      <c r="C91" s="633"/>
      <c r="D91" s="633"/>
      <c r="E91" s="633"/>
      <c r="F91" s="633"/>
      <c r="G91" s="633"/>
      <c r="H91" s="633"/>
      <c r="I91" s="635"/>
      <c r="J91" s="635"/>
      <c r="K91" s="636"/>
    </row>
    <row r="92" spans="1:11" ht="18" x14ac:dyDescent="0.25">
      <c r="A92" s="5" t="s">
        <v>82</v>
      </c>
      <c r="B92" s="62">
        <v>5801</v>
      </c>
      <c r="C92" s="69">
        <v>10836</v>
      </c>
      <c r="D92" s="100">
        <v>1354087</v>
      </c>
      <c r="E92" s="10">
        <f t="shared" ref="E92:E100" si="38">D92/B92</f>
        <v>233.4230305119807</v>
      </c>
      <c r="F92" s="69">
        <f>D92</f>
        <v>1354087</v>
      </c>
      <c r="G92" s="64">
        <v>2585</v>
      </c>
      <c r="H92" s="64">
        <f t="shared" ref="H92:H100" si="39">C92-G92</f>
        <v>8251</v>
      </c>
      <c r="I92" s="30">
        <f t="shared" ref="I92:I100" si="40">C92-J92-K92</f>
        <v>5864</v>
      </c>
      <c r="J92" s="95">
        <v>4972</v>
      </c>
      <c r="K92" s="31">
        <v>0</v>
      </c>
    </row>
    <row r="93" spans="1:11" ht="18" x14ac:dyDescent="0.25">
      <c r="A93" s="16" t="s">
        <v>83</v>
      </c>
      <c r="B93" s="44">
        <v>8251</v>
      </c>
      <c r="C93" s="71">
        <v>16095</v>
      </c>
      <c r="D93" s="101">
        <v>2033312</v>
      </c>
      <c r="E93" s="54">
        <f t="shared" si="38"/>
        <v>246.43219003757122</v>
      </c>
      <c r="F93" s="70">
        <f t="shared" ref="F93:F100" si="41">D93</f>
        <v>2033312</v>
      </c>
      <c r="G93" s="64">
        <v>4093</v>
      </c>
      <c r="H93" s="64">
        <f t="shared" si="39"/>
        <v>12002</v>
      </c>
      <c r="I93" s="32">
        <f t="shared" si="40"/>
        <v>8996</v>
      </c>
      <c r="J93" s="35">
        <v>7099</v>
      </c>
      <c r="K93" s="46">
        <v>0</v>
      </c>
    </row>
    <row r="94" spans="1:11" ht="18" x14ac:dyDescent="0.25">
      <c r="A94" s="16" t="s">
        <v>84</v>
      </c>
      <c r="B94" s="44">
        <v>4168</v>
      </c>
      <c r="C94" s="71">
        <v>8109</v>
      </c>
      <c r="D94" s="101">
        <v>1032853</v>
      </c>
      <c r="E94" s="54">
        <f t="shared" si="38"/>
        <v>247.80542226487523</v>
      </c>
      <c r="F94" s="70">
        <f t="shared" si="41"/>
        <v>1032853</v>
      </c>
      <c r="G94" s="64">
        <v>2032</v>
      </c>
      <c r="H94" s="64">
        <f t="shared" si="39"/>
        <v>6077</v>
      </c>
      <c r="I94" s="32">
        <f t="shared" si="40"/>
        <v>4487</v>
      </c>
      <c r="J94" s="35">
        <v>3621</v>
      </c>
      <c r="K94" s="46">
        <v>1</v>
      </c>
    </row>
    <row r="95" spans="1:11" ht="18" x14ac:dyDescent="0.25">
      <c r="A95" s="16" t="s">
        <v>85</v>
      </c>
      <c r="B95" s="44">
        <v>2811</v>
      </c>
      <c r="C95" s="71">
        <v>5008</v>
      </c>
      <c r="D95" s="101">
        <v>630554</v>
      </c>
      <c r="E95" s="54">
        <f t="shared" si="38"/>
        <v>224.3166133048737</v>
      </c>
      <c r="F95" s="70">
        <f t="shared" si="41"/>
        <v>630554</v>
      </c>
      <c r="G95" s="64">
        <v>1111</v>
      </c>
      <c r="H95" s="64">
        <f t="shared" si="39"/>
        <v>3897</v>
      </c>
      <c r="I95" s="32">
        <f t="shared" si="40"/>
        <v>2858</v>
      </c>
      <c r="J95" s="35">
        <v>2150</v>
      </c>
      <c r="K95" s="46">
        <v>0</v>
      </c>
    </row>
    <row r="96" spans="1:11" ht="18" x14ac:dyDescent="0.25">
      <c r="A96" s="16" t="s">
        <v>86</v>
      </c>
      <c r="B96" s="44">
        <v>5425</v>
      </c>
      <c r="C96" s="71">
        <v>10731</v>
      </c>
      <c r="D96" s="101">
        <v>1357504</v>
      </c>
      <c r="E96" s="54">
        <f t="shared" si="38"/>
        <v>250.23115207373272</v>
      </c>
      <c r="F96" s="70">
        <f t="shared" si="41"/>
        <v>1357504</v>
      </c>
      <c r="G96" s="64">
        <v>2691</v>
      </c>
      <c r="H96" s="64">
        <f t="shared" si="39"/>
        <v>8040</v>
      </c>
      <c r="I96" s="32">
        <f t="shared" si="40"/>
        <v>5874</v>
      </c>
      <c r="J96" s="35">
        <v>4857</v>
      </c>
      <c r="K96" s="46">
        <v>0</v>
      </c>
    </row>
    <row r="97" spans="1:11" ht="18" x14ac:dyDescent="0.25">
      <c r="A97" s="16" t="s">
        <v>87</v>
      </c>
      <c r="B97" s="44">
        <v>1211</v>
      </c>
      <c r="C97" s="71">
        <v>2654</v>
      </c>
      <c r="D97" s="101">
        <v>336774</v>
      </c>
      <c r="E97" s="54">
        <f t="shared" si="38"/>
        <v>278.09578860445913</v>
      </c>
      <c r="F97" s="70">
        <f t="shared" si="41"/>
        <v>336774</v>
      </c>
      <c r="G97" s="64">
        <v>708</v>
      </c>
      <c r="H97" s="64">
        <f t="shared" si="39"/>
        <v>1946</v>
      </c>
      <c r="I97" s="32">
        <f t="shared" si="40"/>
        <v>1367</v>
      </c>
      <c r="J97" s="35">
        <v>1287</v>
      </c>
      <c r="K97" s="46">
        <v>0</v>
      </c>
    </row>
    <row r="98" spans="1:11" ht="18" x14ac:dyDescent="0.25">
      <c r="A98" s="16" t="s">
        <v>88</v>
      </c>
      <c r="B98" s="44">
        <v>16547</v>
      </c>
      <c r="C98" s="71">
        <v>30473</v>
      </c>
      <c r="D98" s="101">
        <v>3907871</v>
      </c>
      <c r="E98" s="54">
        <f t="shared" si="38"/>
        <v>236.1679458512117</v>
      </c>
      <c r="F98" s="70">
        <f t="shared" si="41"/>
        <v>3907871</v>
      </c>
      <c r="G98" s="64">
        <v>7912</v>
      </c>
      <c r="H98" s="64">
        <f t="shared" si="39"/>
        <v>22561</v>
      </c>
      <c r="I98" s="32">
        <f t="shared" si="40"/>
        <v>17415</v>
      </c>
      <c r="J98" s="35">
        <v>13058</v>
      </c>
      <c r="K98" s="46">
        <v>0</v>
      </c>
    </row>
    <row r="99" spans="1:11" ht="18.75" customHeight="1" x14ac:dyDescent="0.25">
      <c r="A99" s="75" t="s">
        <v>89</v>
      </c>
      <c r="B99" s="44">
        <v>4584</v>
      </c>
      <c r="C99" s="71">
        <v>9053</v>
      </c>
      <c r="D99" s="105">
        <v>1123955</v>
      </c>
      <c r="E99" s="106">
        <f t="shared" si="38"/>
        <v>245.19088132635252</v>
      </c>
      <c r="F99" s="107">
        <f t="shared" si="41"/>
        <v>1123955</v>
      </c>
      <c r="G99" s="64">
        <v>2388</v>
      </c>
      <c r="H99" s="64">
        <f t="shared" si="39"/>
        <v>6665</v>
      </c>
      <c r="I99" s="32">
        <f t="shared" si="40"/>
        <v>5014</v>
      </c>
      <c r="J99" s="35">
        <v>4039</v>
      </c>
      <c r="K99" s="46">
        <v>0</v>
      </c>
    </row>
    <row r="100" spans="1:11" ht="18.75" thickBot="1" x14ac:dyDescent="0.3">
      <c r="A100" s="16" t="s">
        <v>90</v>
      </c>
      <c r="B100" s="67">
        <v>6908</v>
      </c>
      <c r="C100" s="72">
        <v>13430</v>
      </c>
      <c r="D100" s="102">
        <v>1695837</v>
      </c>
      <c r="E100" s="58">
        <f t="shared" si="38"/>
        <v>245.48885350318471</v>
      </c>
      <c r="F100" s="72">
        <f t="shared" si="41"/>
        <v>1695837</v>
      </c>
      <c r="G100" s="74">
        <v>3511</v>
      </c>
      <c r="H100" s="64">
        <f t="shared" si="39"/>
        <v>9919</v>
      </c>
      <c r="I100" s="52">
        <f t="shared" si="40"/>
        <v>7367</v>
      </c>
      <c r="J100" s="98">
        <v>6063</v>
      </c>
      <c r="K100" s="94">
        <v>0</v>
      </c>
    </row>
    <row r="101" spans="1:11" ht="18.75" thickBot="1" x14ac:dyDescent="0.3">
      <c r="A101" s="122" t="s">
        <v>48</v>
      </c>
      <c r="B101" s="136">
        <f>SUM(B92:B100)</f>
        <v>55706</v>
      </c>
      <c r="C101" s="136">
        <f t="shared" ref="C101:H101" si="42">SUM(C92:C100)</f>
        <v>106389</v>
      </c>
      <c r="D101" s="136">
        <f t="shared" si="42"/>
        <v>13472747</v>
      </c>
      <c r="E101" s="128">
        <f t="shared" si="42"/>
        <v>2207.1518774782417</v>
      </c>
      <c r="F101" s="137">
        <f>SUM(F92:F100)</f>
        <v>13472747</v>
      </c>
      <c r="G101" s="137">
        <f t="shared" si="42"/>
        <v>27031</v>
      </c>
      <c r="H101" s="137">
        <f t="shared" si="42"/>
        <v>79358</v>
      </c>
      <c r="I101" s="337">
        <f>SUM(I92:I100)</f>
        <v>59242</v>
      </c>
      <c r="J101" s="338">
        <f>SUM(J92:J100)</f>
        <v>47146</v>
      </c>
      <c r="K101" s="339">
        <f>SUM(K92:K100)</f>
        <v>1</v>
      </c>
    </row>
    <row r="102" spans="1:11" ht="18.75" thickBot="1" x14ac:dyDescent="0.3">
      <c r="A102" s="59"/>
      <c r="B102" s="60"/>
      <c r="C102" s="60"/>
      <c r="D102" s="60"/>
      <c r="E102" s="61"/>
      <c r="F102" s="60"/>
      <c r="G102" s="53"/>
      <c r="H102" s="53"/>
      <c r="I102" s="25"/>
      <c r="J102" s="25"/>
      <c r="K102" s="25"/>
    </row>
    <row r="103" spans="1:11" ht="16.5" thickBot="1" x14ac:dyDescent="0.25">
      <c r="A103" s="637" t="s">
        <v>91</v>
      </c>
      <c r="B103" s="638"/>
      <c r="C103" s="638"/>
      <c r="D103" s="638"/>
      <c r="E103" s="638"/>
      <c r="F103" s="638"/>
      <c r="G103" s="638"/>
      <c r="H103" s="638"/>
      <c r="I103" s="639"/>
      <c r="J103" s="639"/>
      <c r="K103" s="640"/>
    </row>
    <row r="104" spans="1:11" ht="18" x14ac:dyDescent="0.25">
      <c r="A104" s="76" t="s">
        <v>92</v>
      </c>
      <c r="B104" s="77">
        <v>4041</v>
      </c>
      <c r="C104" s="78">
        <v>8649</v>
      </c>
      <c r="D104" s="77">
        <v>1101076</v>
      </c>
      <c r="E104" s="103">
        <f t="shared" ref="E104:E117" si="43">D104/B104</f>
        <v>272.47611977233356</v>
      </c>
      <c r="F104" s="69">
        <f>D104</f>
        <v>1101076</v>
      </c>
      <c r="G104" s="64">
        <v>2303</v>
      </c>
      <c r="H104" s="64">
        <f t="shared" ref="H104:H117" si="44">C104-G104</f>
        <v>6346</v>
      </c>
      <c r="I104" s="30">
        <f t="shared" ref="I104:I117" si="45">C104-J104-K104</f>
        <v>4658</v>
      </c>
      <c r="J104" s="95">
        <v>3989</v>
      </c>
      <c r="K104" s="31">
        <v>2</v>
      </c>
    </row>
    <row r="105" spans="1:11" ht="18" x14ac:dyDescent="0.25">
      <c r="A105" s="79" t="s">
        <v>93</v>
      </c>
      <c r="B105" s="44">
        <v>5646</v>
      </c>
      <c r="C105" s="45">
        <v>10574</v>
      </c>
      <c r="D105" s="44">
        <v>1329944</v>
      </c>
      <c r="E105" s="66">
        <f t="shared" si="43"/>
        <v>235.55508324477506</v>
      </c>
      <c r="F105" s="70">
        <f t="shared" ref="F105:F117" si="46">D105</f>
        <v>1329944</v>
      </c>
      <c r="G105" s="64">
        <v>2737</v>
      </c>
      <c r="H105" s="64">
        <f t="shared" si="44"/>
        <v>7837</v>
      </c>
      <c r="I105" s="32">
        <f t="shared" si="45"/>
        <v>5835</v>
      </c>
      <c r="J105" s="35">
        <v>4739</v>
      </c>
      <c r="K105" s="46">
        <v>0</v>
      </c>
    </row>
    <row r="106" spans="1:11" ht="18" x14ac:dyDescent="0.25">
      <c r="A106" s="79" t="s">
        <v>94</v>
      </c>
      <c r="B106" s="39">
        <v>896</v>
      </c>
      <c r="C106" s="70">
        <v>1821</v>
      </c>
      <c r="D106" s="39">
        <v>241654</v>
      </c>
      <c r="E106" s="66">
        <f t="shared" si="43"/>
        <v>269.703125</v>
      </c>
      <c r="F106" s="70">
        <f t="shared" si="46"/>
        <v>241654</v>
      </c>
      <c r="G106" s="64">
        <v>412</v>
      </c>
      <c r="H106" s="64">
        <f t="shared" si="44"/>
        <v>1409</v>
      </c>
      <c r="I106" s="32">
        <f t="shared" si="45"/>
        <v>931</v>
      </c>
      <c r="J106" s="35">
        <v>890</v>
      </c>
      <c r="K106" s="46">
        <v>0</v>
      </c>
    </row>
    <row r="107" spans="1:11" ht="18" x14ac:dyDescent="0.25">
      <c r="A107" s="79" t="s">
        <v>95</v>
      </c>
      <c r="B107" s="44">
        <v>7800</v>
      </c>
      <c r="C107" s="71">
        <v>15305</v>
      </c>
      <c r="D107" s="44">
        <v>1934031</v>
      </c>
      <c r="E107" s="66">
        <f t="shared" si="43"/>
        <v>247.9526923076923</v>
      </c>
      <c r="F107" s="70">
        <f t="shared" si="46"/>
        <v>1934031</v>
      </c>
      <c r="G107" s="64">
        <v>4059</v>
      </c>
      <c r="H107" s="64">
        <f t="shared" si="44"/>
        <v>11246</v>
      </c>
      <c r="I107" s="32">
        <f t="shared" si="45"/>
        <v>8439</v>
      </c>
      <c r="J107" s="35">
        <v>6866</v>
      </c>
      <c r="K107" s="46">
        <v>0</v>
      </c>
    </row>
    <row r="108" spans="1:11" ht="18" x14ac:dyDescent="0.25">
      <c r="A108" s="16" t="s">
        <v>96</v>
      </c>
      <c r="B108" s="44">
        <v>4943</v>
      </c>
      <c r="C108" s="71">
        <v>9784</v>
      </c>
      <c r="D108" s="44">
        <v>1250166</v>
      </c>
      <c r="E108" s="66">
        <f t="shared" si="43"/>
        <v>252.9164475015173</v>
      </c>
      <c r="F108" s="70">
        <f t="shared" si="46"/>
        <v>1250166</v>
      </c>
      <c r="G108" s="64">
        <v>2619</v>
      </c>
      <c r="H108" s="64">
        <f t="shared" si="44"/>
        <v>7165</v>
      </c>
      <c r="I108" s="32">
        <f t="shared" si="45"/>
        <v>5367</v>
      </c>
      <c r="J108" s="35">
        <v>4417</v>
      </c>
      <c r="K108" s="46">
        <v>0</v>
      </c>
    </row>
    <row r="109" spans="1:11" ht="18" x14ac:dyDescent="0.25">
      <c r="A109" s="16" t="s">
        <v>97</v>
      </c>
      <c r="B109" s="44">
        <v>3790</v>
      </c>
      <c r="C109" s="71">
        <v>7824</v>
      </c>
      <c r="D109" s="44">
        <v>1000236</v>
      </c>
      <c r="E109" s="66">
        <f t="shared" si="43"/>
        <v>263.91451187335093</v>
      </c>
      <c r="F109" s="70">
        <f t="shared" si="46"/>
        <v>1000236</v>
      </c>
      <c r="G109" s="64">
        <v>2067</v>
      </c>
      <c r="H109" s="64">
        <f t="shared" si="44"/>
        <v>5757</v>
      </c>
      <c r="I109" s="32">
        <f t="shared" si="45"/>
        <v>4076</v>
      </c>
      <c r="J109" s="35">
        <v>3746</v>
      </c>
      <c r="K109" s="46">
        <v>2</v>
      </c>
    </row>
    <row r="110" spans="1:11" ht="18" x14ac:dyDescent="0.25">
      <c r="A110" s="16" t="s">
        <v>98</v>
      </c>
      <c r="B110" s="44">
        <v>9180</v>
      </c>
      <c r="C110" s="71">
        <v>18637</v>
      </c>
      <c r="D110" s="44">
        <v>2336883</v>
      </c>
      <c r="E110" s="66">
        <f t="shared" si="43"/>
        <v>254.5624183006536</v>
      </c>
      <c r="F110" s="70">
        <f t="shared" si="46"/>
        <v>2336883</v>
      </c>
      <c r="G110" s="64">
        <v>5034</v>
      </c>
      <c r="H110" s="64">
        <f t="shared" si="44"/>
        <v>13603</v>
      </c>
      <c r="I110" s="32">
        <f t="shared" si="45"/>
        <v>10357</v>
      </c>
      <c r="J110" s="35">
        <v>8280</v>
      </c>
      <c r="K110" s="46">
        <v>0</v>
      </c>
    </row>
    <row r="111" spans="1:11" ht="18" x14ac:dyDescent="0.25">
      <c r="A111" s="16" t="s">
        <v>99</v>
      </c>
      <c r="B111" s="44">
        <v>5985</v>
      </c>
      <c r="C111" s="71">
        <v>12301</v>
      </c>
      <c r="D111" s="44">
        <v>1544836</v>
      </c>
      <c r="E111" s="66">
        <f t="shared" si="43"/>
        <v>258.11796157059314</v>
      </c>
      <c r="F111" s="70">
        <f t="shared" si="46"/>
        <v>1544836</v>
      </c>
      <c r="G111" s="64">
        <v>3145</v>
      </c>
      <c r="H111" s="64">
        <f t="shared" si="44"/>
        <v>9156</v>
      </c>
      <c r="I111" s="32">
        <f t="shared" si="45"/>
        <v>6373</v>
      </c>
      <c r="J111" s="35">
        <v>5928</v>
      </c>
      <c r="K111" s="46">
        <v>0</v>
      </c>
    </row>
    <row r="112" spans="1:11" ht="18" x14ac:dyDescent="0.25">
      <c r="A112" s="16" t="s">
        <v>100</v>
      </c>
      <c r="B112" s="44">
        <v>5542</v>
      </c>
      <c r="C112" s="71">
        <v>11497</v>
      </c>
      <c r="D112" s="44">
        <v>1443907</v>
      </c>
      <c r="E112" s="66">
        <f t="shared" si="43"/>
        <v>260.53897509924212</v>
      </c>
      <c r="F112" s="70">
        <f t="shared" si="46"/>
        <v>1443907</v>
      </c>
      <c r="G112" s="64">
        <v>3384</v>
      </c>
      <c r="H112" s="64">
        <f t="shared" si="44"/>
        <v>8113</v>
      </c>
      <c r="I112" s="32">
        <f t="shared" si="45"/>
        <v>6290</v>
      </c>
      <c r="J112" s="35">
        <v>5207</v>
      </c>
      <c r="K112" s="46">
        <v>0</v>
      </c>
    </row>
    <row r="113" spans="1:11" ht="18" x14ac:dyDescent="0.25">
      <c r="A113" s="16" t="s">
        <v>101</v>
      </c>
      <c r="B113" s="44">
        <v>7891</v>
      </c>
      <c r="C113" s="71">
        <v>14613</v>
      </c>
      <c r="D113" s="44">
        <v>1868486</v>
      </c>
      <c r="E113" s="66">
        <f t="shared" si="43"/>
        <v>236.78697250031681</v>
      </c>
      <c r="F113" s="70">
        <f t="shared" si="46"/>
        <v>1868486</v>
      </c>
      <c r="G113" s="64">
        <v>4046</v>
      </c>
      <c r="H113" s="64">
        <f t="shared" si="44"/>
        <v>10567</v>
      </c>
      <c r="I113" s="32">
        <f t="shared" si="45"/>
        <v>8396</v>
      </c>
      <c r="J113" s="35">
        <v>6217</v>
      </c>
      <c r="K113" s="46">
        <v>0</v>
      </c>
    </row>
    <row r="114" spans="1:11" ht="18" x14ac:dyDescent="0.25">
      <c r="A114" s="16" t="s">
        <v>102</v>
      </c>
      <c r="B114" s="44">
        <v>9120</v>
      </c>
      <c r="C114" s="71">
        <v>18800</v>
      </c>
      <c r="D114" s="44">
        <v>2362926</v>
      </c>
      <c r="E114" s="66">
        <f t="shared" si="43"/>
        <v>259.09276315789475</v>
      </c>
      <c r="F114" s="70">
        <f t="shared" si="46"/>
        <v>2362926</v>
      </c>
      <c r="G114" s="64">
        <v>5623</v>
      </c>
      <c r="H114" s="64">
        <f t="shared" si="44"/>
        <v>13177</v>
      </c>
      <c r="I114" s="32">
        <f t="shared" si="45"/>
        <v>10681</v>
      </c>
      <c r="J114" s="35">
        <v>8119</v>
      </c>
      <c r="K114" s="46">
        <v>0</v>
      </c>
    </row>
    <row r="115" spans="1:11" ht="18" x14ac:dyDescent="0.25">
      <c r="A115" s="16" t="s">
        <v>103</v>
      </c>
      <c r="B115" s="44">
        <v>16991</v>
      </c>
      <c r="C115" s="71">
        <v>33346</v>
      </c>
      <c r="D115" s="44">
        <v>4260535</v>
      </c>
      <c r="E115" s="66">
        <f t="shared" si="43"/>
        <v>250.75245718321463</v>
      </c>
      <c r="F115" s="70">
        <f t="shared" si="46"/>
        <v>4260535</v>
      </c>
      <c r="G115" s="64">
        <v>9617</v>
      </c>
      <c r="H115" s="64">
        <f t="shared" si="44"/>
        <v>23729</v>
      </c>
      <c r="I115" s="32">
        <f t="shared" si="45"/>
        <v>18961</v>
      </c>
      <c r="J115" s="35">
        <v>14385</v>
      </c>
      <c r="K115" s="46">
        <v>0</v>
      </c>
    </row>
    <row r="116" spans="1:11" ht="18" x14ac:dyDescent="0.25">
      <c r="A116" s="16" t="s">
        <v>104</v>
      </c>
      <c r="B116" s="44">
        <v>5829</v>
      </c>
      <c r="C116" s="71">
        <v>12008</v>
      </c>
      <c r="D116" s="44">
        <v>1525433</v>
      </c>
      <c r="E116" s="66">
        <f t="shared" si="43"/>
        <v>261.69720363698747</v>
      </c>
      <c r="F116" s="70">
        <f t="shared" si="46"/>
        <v>1525433</v>
      </c>
      <c r="G116" s="64">
        <v>3191</v>
      </c>
      <c r="H116" s="64">
        <f t="shared" si="44"/>
        <v>8817</v>
      </c>
      <c r="I116" s="32">
        <f t="shared" si="45"/>
        <v>6593</v>
      </c>
      <c r="J116" s="35">
        <v>5415</v>
      </c>
      <c r="K116" s="46">
        <v>0</v>
      </c>
    </row>
    <row r="117" spans="1:11" ht="18.75" thickBot="1" x14ac:dyDescent="0.3">
      <c r="A117" s="16" t="s">
        <v>105</v>
      </c>
      <c r="B117" s="67">
        <v>8728</v>
      </c>
      <c r="C117" s="72">
        <v>16833</v>
      </c>
      <c r="D117" s="67">
        <v>2138553</v>
      </c>
      <c r="E117" s="104">
        <f t="shared" si="43"/>
        <v>245.02211274060494</v>
      </c>
      <c r="F117" s="73">
        <f t="shared" si="46"/>
        <v>2138553</v>
      </c>
      <c r="G117" s="74">
        <v>4123</v>
      </c>
      <c r="H117" s="64">
        <f t="shared" si="44"/>
        <v>12710</v>
      </c>
      <c r="I117" s="52">
        <f t="shared" si="45"/>
        <v>9330</v>
      </c>
      <c r="J117" s="98">
        <v>7503</v>
      </c>
      <c r="K117" s="94">
        <v>0</v>
      </c>
    </row>
    <row r="118" spans="1:11" ht="18.75" thickBot="1" x14ac:dyDescent="0.3">
      <c r="A118" s="122" t="s">
        <v>48</v>
      </c>
      <c r="B118" s="136">
        <f>SUM(B104:B117)</f>
        <v>96382</v>
      </c>
      <c r="C118" s="136">
        <f t="shared" ref="C118:K118" si="47">SUM(C104:C117)</f>
        <v>191992</v>
      </c>
      <c r="D118" s="136">
        <f t="shared" si="47"/>
        <v>24338666</v>
      </c>
      <c r="E118" s="128">
        <f t="shared" si="47"/>
        <v>3569.0888438891766</v>
      </c>
      <c r="F118" s="137">
        <f>SUM(F104:F117)</f>
        <v>24338666</v>
      </c>
      <c r="G118" s="137">
        <f t="shared" si="47"/>
        <v>52360</v>
      </c>
      <c r="H118" s="137">
        <f t="shared" si="47"/>
        <v>139632</v>
      </c>
      <c r="I118" s="337">
        <f>SUM(I104:I117)</f>
        <v>106287</v>
      </c>
      <c r="J118" s="338">
        <f t="shared" si="47"/>
        <v>85701</v>
      </c>
      <c r="K118" s="339">
        <f t="shared" si="47"/>
        <v>4</v>
      </c>
    </row>
    <row r="119" spans="1:11" ht="18.75" thickBot="1" x14ac:dyDescent="0.3">
      <c r="A119" s="59"/>
      <c r="B119" s="60"/>
      <c r="C119" s="60"/>
      <c r="D119" s="60"/>
      <c r="E119" s="61"/>
      <c r="F119" s="60"/>
      <c r="G119" s="53"/>
      <c r="H119" s="53"/>
      <c r="I119" s="25"/>
      <c r="J119" s="25"/>
      <c r="K119" s="25"/>
    </row>
    <row r="120" spans="1:11" ht="16.5" thickBot="1" x14ac:dyDescent="0.25">
      <c r="A120" s="632" t="s">
        <v>106</v>
      </c>
      <c r="B120" s="633"/>
      <c r="C120" s="633"/>
      <c r="D120" s="633"/>
      <c r="E120" s="633"/>
      <c r="F120" s="633"/>
      <c r="G120" s="633"/>
      <c r="H120" s="633"/>
      <c r="I120" s="633"/>
      <c r="J120" s="633"/>
      <c r="K120" s="634"/>
    </row>
    <row r="121" spans="1:11" ht="18" x14ac:dyDescent="0.25">
      <c r="A121" s="5" t="s">
        <v>107</v>
      </c>
      <c r="B121" s="62">
        <v>1775</v>
      </c>
      <c r="C121" s="108">
        <v>3693</v>
      </c>
      <c r="D121" s="62">
        <v>476091</v>
      </c>
      <c r="E121" s="103">
        <f t="shared" ref="E121:E131" si="48">D121/B121</f>
        <v>268.22028169014084</v>
      </c>
      <c r="F121" s="63">
        <f>D121</f>
        <v>476091</v>
      </c>
      <c r="G121" s="62">
        <v>1328</v>
      </c>
      <c r="H121" s="108">
        <f t="shared" ref="H121:H128" si="49">C121-G121</f>
        <v>2365</v>
      </c>
      <c r="I121" s="10">
        <f t="shared" ref="I121:I128" si="50">C121-J121-K121</f>
        <v>2101</v>
      </c>
      <c r="J121" s="95">
        <v>1592</v>
      </c>
      <c r="K121" s="96">
        <v>0</v>
      </c>
    </row>
    <row r="122" spans="1:11" ht="18" x14ac:dyDescent="0.25">
      <c r="A122" s="16" t="s">
        <v>108</v>
      </c>
      <c r="B122" s="39">
        <v>9268</v>
      </c>
      <c r="C122" s="64">
        <v>17310</v>
      </c>
      <c r="D122" s="39">
        <v>2205377</v>
      </c>
      <c r="E122" s="66">
        <f t="shared" si="48"/>
        <v>237.95608545533017</v>
      </c>
      <c r="F122" s="64">
        <f>D122</f>
        <v>2205377</v>
      </c>
      <c r="G122" s="44">
        <v>5043</v>
      </c>
      <c r="H122" s="43">
        <f t="shared" si="49"/>
        <v>12267</v>
      </c>
      <c r="I122" s="54">
        <f t="shared" si="50"/>
        <v>10135</v>
      </c>
      <c r="J122" s="35">
        <v>7175</v>
      </c>
      <c r="K122" s="97">
        <v>0</v>
      </c>
    </row>
    <row r="123" spans="1:11" ht="18" x14ac:dyDescent="0.25">
      <c r="A123" s="16" t="s">
        <v>109</v>
      </c>
      <c r="B123" s="44">
        <v>1519</v>
      </c>
      <c r="C123" s="65">
        <v>2867</v>
      </c>
      <c r="D123" s="44">
        <v>363819</v>
      </c>
      <c r="E123" s="66">
        <f t="shared" si="48"/>
        <v>239.51217906517445</v>
      </c>
      <c r="F123" s="64">
        <f t="shared" ref="F123:F128" si="51">D123</f>
        <v>363819</v>
      </c>
      <c r="G123" s="44">
        <v>814</v>
      </c>
      <c r="H123" s="43">
        <f t="shared" si="49"/>
        <v>2053</v>
      </c>
      <c r="I123" s="54">
        <f t="shared" si="50"/>
        <v>1670</v>
      </c>
      <c r="J123" s="35">
        <v>1196</v>
      </c>
      <c r="K123" s="97">
        <v>1</v>
      </c>
    </row>
    <row r="124" spans="1:11" ht="18" x14ac:dyDescent="0.25">
      <c r="A124" s="16" t="s">
        <v>110</v>
      </c>
      <c r="B124" s="44">
        <v>8944</v>
      </c>
      <c r="C124" s="65">
        <v>14600</v>
      </c>
      <c r="D124" s="44">
        <v>1867559</v>
      </c>
      <c r="E124" s="66">
        <f t="shared" si="48"/>
        <v>208.8057915921288</v>
      </c>
      <c r="F124" s="64">
        <f t="shared" si="51"/>
        <v>1867559</v>
      </c>
      <c r="G124" s="44">
        <v>3761</v>
      </c>
      <c r="H124" s="43">
        <f t="shared" si="49"/>
        <v>10839</v>
      </c>
      <c r="I124" s="54">
        <f t="shared" si="50"/>
        <v>8564</v>
      </c>
      <c r="J124" s="35">
        <v>6036</v>
      </c>
      <c r="K124" s="97">
        <v>0</v>
      </c>
    </row>
    <row r="125" spans="1:11" ht="18" x14ac:dyDescent="0.25">
      <c r="A125" s="16" t="s">
        <v>111</v>
      </c>
      <c r="B125" s="44">
        <v>11280</v>
      </c>
      <c r="C125" s="65">
        <v>22058</v>
      </c>
      <c r="D125" s="44">
        <v>2812690</v>
      </c>
      <c r="E125" s="66">
        <f t="shared" si="48"/>
        <v>249.35195035460993</v>
      </c>
      <c r="F125" s="64">
        <f t="shared" si="51"/>
        <v>2812690</v>
      </c>
      <c r="G125" s="44">
        <v>7372</v>
      </c>
      <c r="H125" s="43">
        <f t="shared" si="49"/>
        <v>14686</v>
      </c>
      <c r="I125" s="54">
        <f t="shared" si="50"/>
        <v>13300</v>
      </c>
      <c r="J125" s="35">
        <v>8758</v>
      </c>
      <c r="K125" s="97">
        <v>0</v>
      </c>
    </row>
    <row r="126" spans="1:11" ht="18" x14ac:dyDescent="0.25">
      <c r="A126" s="16" t="s">
        <v>112</v>
      </c>
      <c r="B126" s="44">
        <v>9950</v>
      </c>
      <c r="C126" s="65">
        <v>19100</v>
      </c>
      <c r="D126" s="44">
        <v>2405024</v>
      </c>
      <c r="E126" s="66">
        <f t="shared" si="48"/>
        <v>241.71095477386936</v>
      </c>
      <c r="F126" s="64">
        <f t="shared" si="51"/>
        <v>2405024</v>
      </c>
      <c r="G126" s="44">
        <v>6535</v>
      </c>
      <c r="H126" s="43">
        <f t="shared" si="49"/>
        <v>12565</v>
      </c>
      <c r="I126" s="54">
        <f t="shared" si="50"/>
        <v>11753</v>
      </c>
      <c r="J126" s="35">
        <v>7346</v>
      </c>
      <c r="K126" s="97">
        <v>1</v>
      </c>
    </row>
    <row r="127" spans="1:11" ht="18" x14ac:dyDescent="0.25">
      <c r="A127" s="16" t="s">
        <v>113</v>
      </c>
      <c r="B127" s="44">
        <v>7844</v>
      </c>
      <c r="C127" s="65">
        <v>15552</v>
      </c>
      <c r="D127" s="44">
        <v>1984335</v>
      </c>
      <c r="E127" s="66">
        <f t="shared" si="48"/>
        <v>252.97488526262111</v>
      </c>
      <c r="F127" s="64">
        <f t="shared" si="51"/>
        <v>1984335</v>
      </c>
      <c r="G127" s="44">
        <v>5342</v>
      </c>
      <c r="H127" s="43">
        <f t="shared" si="49"/>
        <v>10210</v>
      </c>
      <c r="I127" s="54">
        <f t="shared" si="50"/>
        <v>9300</v>
      </c>
      <c r="J127" s="35">
        <v>6251</v>
      </c>
      <c r="K127" s="97">
        <v>1</v>
      </c>
    </row>
    <row r="128" spans="1:11" ht="18.75" thickBot="1" x14ac:dyDescent="0.3">
      <c r="A128" s="75" t="s">
        <v>114</v>
      </c>
      <c r="B128" s="67">
        <v>14137</v>
      </c>
      <c r="C128" s="68">
        <v>25925</v>
      </c>
      <c r="D128" s="67">
        <v>3317055</v>
      </c>
      <c r="E128" s="104">
        <f t="shared" si="48"/>
        <v>234.63641508099315</v>
      </c>
      <c r="F128" s="64">
        <f t="shared" si="51"/>
        <v>3317055</v>
      </c>
      <c r="G128" s="67">
        <v>8357</v>
      </c>
      <c r="H128" s="109">
        <f t="shared" si="49"/>
        <v>17568</v>
      </c>
      <c r="I128" s="58">
        <f t="shared" si="50"/>
        <v>15670</v>
      </c>
      <c r="J128" s="98">
        <v>10255</v>
      </c>
      <c r="K128" s="99">
        <v>0</v>
      </c>
    </row>
    <row r="129" spans="1:11" ht="18.75" thickBot="1" x14ac:dyDescent="0.3">
      <c r="A129" s="122" t="s">
        <v>48</v>
      </c>
      <c r="B129" s="136">
        <f>SUM(B121:B128)</f>
        <v>64717</v>
      </c>
      <c r="C129" s="136">
        <f t="shared" ref="C129:K129" si="52">SUM(C121:C128)</f>
        <v>121105</v>
      </c>
      <c r="D129" s="136">
        <f t="shared" si="52"/>
        <v>15431950</v>
      </c>
      <c r="E129" s="128">
        <f t="shared" si="48"/>
        <v>238.45280220034923</v>
      </c>
      <c r="F129" s="137">
        <f>SUM(F121:F128)</f>
        <v>15431950</v>
      </c>
      <c r="G129" s="138">
        <f t="shared" si="52"/>
        <v>38552</v>
      </c>
      <c r="H129" s="138">
        <f t="shared" si="52"/>
        <v>82553</v>
      </c>
      <c r="I129" s="337">
        <f>SUM(I121:I128)</f>
        <v>72493</v>
      </c>
      <c r="J129" s="338">
        <f t="shared" si="52"/>
        <v>48609</v>
      </c>
      <c r="K129" s="339">
        <f t="shared" si="52"/>
        <v>3</v>
      </c>
    </row>
    <row r="130" spans="1:11" ht="18.75" thickBot="1" x14ac:dyDescent="0.3">
      <c r="A130" s="59"/>
      <c r="B130" s="60"/>
      <c r="C130" s="60"/>
      <c r="D130" s="60"/>
      <c r="E130" s="61"/>
      <c r="F130" s="60"/>
      <c r="G130" s="53"/>
      <c r="H130" s="53"/>
      <c r="I130" s="25"/>
      <c r="J130" s="25"/>
      <c r="K130" s="25"/>
    </row>
    <row r="131" spans="1:11" ht="18.75" thickBot="1" x14ac:dyDescent="0.3">
      <c r="A131" s="149" t="s">
        <v>115</v>
      </c>
      <c r="B131" s="150">
        <f>SUM(B129+B118+B101+B89+B76+B67+B57+B47+B32+B16)</f>
        <v>671382</v>
      </c>
      <c r="C131" s="150">
        <f t="shared" ref="C131:K131" si="53">SUM(C129+C118+C101+C89+C76+C67+C57+C47+C32+C16)</f>
        <v>1286749</v>
      </c>
      <c r="D131" s="150">
        <f t="shared" si="53"/>
        <v>162906640</v>
      </c>
      <c r="E131" s="150">
        <f t="shared" si="48"/>
        <v>242.64374082117186</v>
      </c>
      <c r="F131" s="137">
        <f t="shared" si="53"/>
        <v>162906640</v>
      </c>
      <c r="G131" s="137">
        <f t="shared" si="53"/>
        <v>350484</v>
      </c>
      <c r="H131" s="137">
        <f t="shared" si="53"/>
        <v>936265</v>
      </c>
      <c r="I131" s="136">
        <f t="shared" si="53"/>
        <v>727212</v>
      </c>
      <c r="J131" s="148">
        <f t="shared" si="53"/>
        <v>559521</v>
      </c>
      <c r="K131" s="151">
        <f t="shared" si="53"/>
        <v>16</v>
      </c>
    </row>
    <row r="133" spans="1:11" x14ac:dyDescent="0.2">
      <c r="B133" s="80">
        <f>SUM(B129+B118+B101+B89+B76+B67+B57+B47+B32+B16)</f>
        <v>671382</v>
      </c>
    </row>
    <row r="134" spans="1:11" x14ac:dyDescent="0.2">
      <c r="B134" s="80"/>
    </row>
  </sheetData>
  <mergeCells count="13">
    <mergeCell ref="A18:K18"/>
    <mergeCell ref="C1:F1"/>
    <mergeCell ref="C2:F2"/>
    <mergeCell ref="C3:F3"/>
    <mergeCell ref="C4:F4"/>
    <mergeCell ref="C5:F5"/>
    <mergeCell ref="A120:K120"/>
    <mergeCell ref="A34:K34"/>
    <mergeCell ref="A49:K49"/>
    <mergeCell ref="A59:K59"/>
    <mergeCell ref="A78:K78"/>
    <mergeCell ref="A91:K91"/>
    <mergeCell ref="A103:K10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19" sqref="B119"/>
    </sheetView>
  </sheetViews>
  <sheetFormatPr defaultRowHeight="15" x14ac:dyDescent="0.25"/>
  <cols>
    <col min="1" max="1" width="18.7109375" style="392" bestFit="1" customWidth="1"/>
    <col min="2" max="2" width="11.28515625" style="392" bestFit="1" customWidth="1"/>
    <col min="3" max="3" width="15.42578125" style="392" customWidth="1"/>
    <col min="4" max="4" width="26.140625" style="392" customWidth="1"/>
    <col min="5" max="5" width="22.42578125" style="392" customWidth="1"/>
    <col min="6" max="6" width="17.42578125" style="392" customWidth="1"/>
    <col min="7" max="7" width="13" style="392" bestFit="1" customWidth="1"/>
    <col min="8" max="8" width="10" style="392" bestFit="1" customWidth="1"/>
    <col min="9" max="9" width="12.28515625" style="392" bestFit="1" customWidth="1"/>
    <col min="10" max="10" width="12.85546875" style="392" bestFit="1" customWidth="1"/>
    <col min="11" max="11" width="6.5703125" style="392" bestFit="1" customWidth="1"/>
    <col min="12" max="12" width="9.140625" style="392"/>
    <col min="13" max="13" width="13" style="392" bestFit="1" customWidth="1"/>
    <col min="14" max="14" width="18.42578125" style="392" bestFit="1" customWidth="1"/>
    <col min="15" max="249" width="9.140625" style="392"/>
    <col min="250" max="250" width="18.7109375" style="392" bestFit="1" customWidth="1"/>
    <col min="251" max="251" width="9.140625" style="392"/>
    <col min="252" max="252" width="10.28515625" style="392" customWidth="1"/>
    <col min="253" max="253" width="12.7109375" style="392" bestFit="1" customWidth="1"/>
    <col min="254" max="254" width="10.85546875" style="392" customWidth="1"/>
    <col min="255" max="255" width="19.140625" style="392" bestFit="1" customWidth="1"/>
    <col min="256" max="256" width="9.140625" style="392"/>
    <col min="257" max="257" width="9.42578125" style="392" customWidth="1"/>
    <col min="258" max="258" width="11.140625" style="392" customWidth="1"/>
    <col min="259" max="259" width="10.42578125" style="392" bestFit="1" customWidth="1"/>
    <col min="260" max="260" width="19.140625" style="392" bestFit="1" customWidth="1"/>
    <col min="261" max="261" width="9.140625" style="392"/>
    <col min="262" max="262" width="9.5703125" style="392" customWidth="1"/>
    <col min="263" max="263" width="9.140625" style="392"/>
    <col min="264" max="264" width="10.42578125" style="392" bestFit="1" customWidth="1"/>
    <col min="265" max="505" width="9.140625" style="392"/>
    <col min="506" max="506" width="18.7109375" style="392" bestFit="1" customWidth="1"/>
    <col min="507" max="507" width="9.140625" style="392"/>
    <col min="508" max="508" width="10.28515625" style="392" customWidth="1"/>
    <col min="509" max="509" width="12.7109375" style="392" bestFit="1" customWidth="1"/>
    <col min="510" max="510" width="10.85546875" style="392" customWidth="1"/>
    <col min="511" max="511" width="19.140625" style="392" bestFit="1" customWidth="1"/>
    <col min="512" max="512" width="9.140625" style="392"/>
    <col min="513" max="513" width="9.42578125" style="392" customWidth="1"/>
    <col min="514" max="514" width="11.140625" style="392" customWidth="1"/>
    <col min="515" max="515" width="10.42578125" style="392" bestFit="1" customWidth="1"/>
    <col min="516" max="516" width="19.140625" style="392" bestFit="1" customWidth="1"/>
    <col min="517" max="517" width="9.140625" style="392"/>
    <col min="518" max="518" width="9.5703125" style="392" customWidth="1"/>
    <col min="519" max="519" width="9.140625" style="392"/>
    <col min="520" max="520" width="10.42578125" style="392" bestFit="1" customWidth="1"/>
    <col min="521" max="761" width="9.140625" style="392"/>
    <col min="762" max="762" width="18.7109375" style="392" bestFit="1" customWidth="1"/>
    <col min="763" max="763" width="9.140625" style="392"/>
    <col min="764" max="764" width="10.28515625" style="392" customWidth="1"/>
    <col min="765" max="765" width="12.7109375" style="392" bestFit="1" customWidth="1"/>
    <col min="766" max="766" width="10.85546875" style="392" customWidth="1"/>
    <col min="767" max="767" width="19.140625" style="392" bestFit="1" customWidth="1"/>
    <col min="768" max="768" width="9.140625" style="392"/>
    <col min="769" max="769" width="9.42578125" style="392" customWidth="1"/>
    <col min="770" max="770" width="11.140625" style="392" customWidth="1"/>
    <col min="771" max="771" width="10.42578125" style="392" bestFit="1" customWidth="1"/>
    <col min="772" max="772" width="19.140625" style="392" bestFit="1" customWidth="1"/>
    <col min="773" max="773" width="9.140625" style="392"/>
    <col min="774" max="774" width="9.5703125" style="392" customWidth="1"/>
    <col min="775" max="775" width="9.140625" style="392"/>
    <col min="776" max="776" width="10.42578125" style="392" bestFit="1" customWidth="1"/>
    <col min="777" max="1017" width="9.140625" style="392"/>
    <col min="1018" max="1018" width="18.7109375" style="392" bestFit="1" customWidth="1"/>
    <col min="1019" max="1019" width="9.140625" style="392"/>
    <col min="1020" max="1020" width="10.28515625" style="392" customWidth="1"/>
    <col min="1021" max="1021" width="12.7109375" style="392" bestFit="1" customWidth="1"/>
    <col min="1022" max="1022" width="10.85546875" style="392" customWidth="1"/>
    <col min="1023" max="1023" width="19.140625" style="392" bestFit="1" customWidth="1"/>
    <col min="1024" max="1024" width="9.140625" style="392"/>
    <col min="1025" max="1025" width="9.42578125" style="392" customWidth="1"/>
    <col min="1026" max="1026" width="11.140625" style="392" customWidth="1"/>
    <col min="1027" max="1027" width="10.42578125" style="392" bestFit="1" customWidth="1"/>
    <col min="1028" max="1028" width="19.140625" style="392" bestFit="1" customWidth="1"/>
    <col min="1029" max="1029" width="9.140625" style="392"/>
    <col min="1030" max="1030" width="9.5703125" style="392" customWidth="1"/>
    <col min="1031" max="1031" width="9.140625" style="392"/>
    <col min="1032" max="1032" width="10.42578125" style="392" bestFit="1" customWidth="1"/>
    <col min="1033" max="1273" width="9.140625" style="392"/>
    <col min="1274" max="1274" width="18.7109375" style="392" bestFit="1" customWidth="1"/>
    <col min="1275" max="1275" width="9.140625" style="392"/>
    <col min="1276" max="1276" width="10.28515625" style="392" customWidth="1"/>
    <col min="1277" max="1277" width="12.7109375" style="392" bestFit="1" customWidth="1"/>
    <col min="1278" max="1278" width="10.85546875" style="392" customWidth="1"/>
    <col min="1279" max="1279" width="19.140625" style="392" bestFit="1" customWidth="1"/>
    <col min="1280" max="1280" width="9.140625" style="392"/>
    <col min="1281" max="1281" width="9.42578125" style="392" customWidth="1"/>
    <col min="1282" max="1282" width="11.140625" style="392" customWidth="1"/>
    <col min="1283" max="1283" width="10.42578125" style="392" bestFit="1" customWidth="1"/>
    <col min="1284" max="1284" width="19.140625" style="392" bestFit="1" customWidth="1"/>
    <col min="1285" max="1285" width="9.140625" style="392"/>
    <col min="1286" max="1286" width="9.5703125" style="392" customWidth="1"/>
    <col min="1287" max="1287" width="9.140625" style="392"/>
    <col min="1288" max="1288" width="10.42578125" style="392" bestFit="1" customWidth="1"/>
    <col min="1289" max="1529" width="9.140625" style="392"/>
    <col min="1530" max="1530" width="18.7109375" style="392" bestFit="1" customWidth="1"/>
    <col min="1531" max="1531" width="9.140625" style="392"/>
    <col min="1532" max="1532" width="10.28515625" style="392" customWidth="1"/>
    <col min="1533" max="1533" width="12.7109375" style="392" bestFit="1" customWidth="1"/>
    <col min="1534" max="1534" width="10.85546875" style="392" customWidth="1"/>
    <col min="1535" max="1535" width="19.140625" style="392" bestFit="1" customWidth="1"/>
    <col min="1536" max="1536" width="9.140625" style="392"/>
    <col min="1537" max="1537" width="9.42578125" style="392" customWidth="1"/>
    <col min="1538" max="1538" width="11.140625" style="392" customWidth="1"/>
    <col min="1539" max="1539" width="10.42578125" style="392" bestFit="1" customWidth="1"/>
    <col min="1540" max="1540" width="19.140625" style="392" bestFit="1" customWidth="1"/>
    <col min="1541" max="1541" width="9.140625" style="392"/>
    <col min="1542" max="1542" width="9.5703125" style="392" customWidth="1"/>
    <col min="1543" max="1543" width="9.140625" style="392"/>
    <col min="1544" max="1544" width="10.42578125" style="392" bestFit="1" customWidth="1"/>
    <col min="1545" max="1785" width="9.140625" style="392"/>
    <col min="1786" max="1786" width="18.7109375" style="392" bestFit="1" customWidth="1"/>
    <col min="1787" max="1787" width="9.140625" style="392"/>
    <col min="1788" max="1788" width="10.28515625" style="392" customWidth="1"/>
    <col min="1789" max="1789" width="12.7109375" style="392" bestFit="1" customWidth="1"/>
    <col min="1790" max="1790" width="10.85546875" style="392" customWidth="1"/>
    <col min="1791" max="1791" width="19.140625" style="392" bestFit="1" customWidth="1"/>
    <col min="1792" max="1792" width="9.140625" style="392"/>
    <col min="1793" max="1793" width="9.42578125" style="392" customWidth="1"/>
    <col min="1794" max="1794" width="11.140625" style="392" customWidth="1"/>
    <col min="1795" max="1795" width="10.42578125" style="392" bestFit="1" customWidth="1"/>
    <col min="1796" max="1796" width="19.140625" style="392" bestFit="1" customWidth="1"/>
    <col min="1797" max="1797" width="9.140625" style="392"/>
    <col min="1798" max="1798" width="9.5703125" style="392" customWidth="1"/>
    <col min="1799" max="1799" width="9.140625" style="392"/>
    <col min="1800" max="1800" width="10.42578125" style="392" bestFit="1" customWidth="1"/>
    <col min="1801" max="2041" width="9.140625" style="392"/>
    <col min="2042" max="2042" width="18.7109375" style="392" bestFit="1" customWidth="1"/>
    <col min="2043" max="2043" width="9.140625" style="392"/>
    <col min="2044" max="2044" width="10.28515625" style="392" customWidth="1"/>
    <col min="2045" max="2045" width="12.7109375" style="392" bestFit="1" customWidth="1"/>
    <col min="2046" max="2046" width="10.85546875" style="392" customWidth="1"/>
    <col min="2047" max="2047" width="19.140625" style="392" bestFit="1" customWidth="1"/>
    <col min="2048" max="2048" width="9.140625" style="392"/>
    <col min="2049" max="2049" width="9.42578125" style="392" customWidth="1"/>
    <col min="2050" max="2050" width="11.140625" style="392" customWidth="1"/>
    <col min="2051" max="2051" width="10.42578125" style="392" bestFit="1" customWidth="1"/>
    <col min="2052" max="2052" width="19.140625" style="392" bestFit="1" customWidth="1"/>
    <col min="2053" max="2053" width="9.140625" style="392"/>
    <col min="2054" max="2054" width="9.5703125" style="392" customWidth="1"/>
    <col min="2055" max="2055" width="9.140625" style="392"/>
    <col min="2056" max="2056" width="10.42578125" style="392" bestFit="1" customWidth="1"/>
    <col min="2057" max="2297" width="9.140625" style="392"/>
    <col min="2298" max="2298" width="18.7109375" style="392" bestFit="1" customWidth="1"/>
    <col min="2299" max="2299" width="9.140625" style="392"/>
    <col min="2300" max="2300" width="10.28515625" style="392" customWidth="1"/>
    <col min="2301" max="2301" width="12.7109375" style="392" bestFit="1" customWidth="1"/>
    <col min="2302" max="2302" width="10.85546875" style="392" customWidth="1"/>
    <col min="2303" max="2303" width="19.140625" style="392" bestFit="1" customWidth="1"/>
    <col min="2304" max="2304" width="9.140625" style="392"/>
    <col min="2305" max="2305" width="9.42578125" style="392" customWidth="1"/>
    <col min="2306" max="2306" width="11.140625" style="392" customWidth="1"/>
    <col min="2307" max="2307" width="10.42578125" style="392" bestFit="1" customWidth="1"/>
    <col min="2308" max="2308" width="19.140625" style="392" bestFit="1" customWidth="1"/>
    <col min="2309" max="2309" width="9.140625" style="392"/>
    <col min="2310" max="2310" width="9.5703125" style="392" customWidth="1"/>
    <col min="2311" max="2311" width="9.140625" style="392"/>
    <col min="2312" max="2312" width="10.42578125" style="392" bestFit="1" customWidth="1"/>
    <col min="2313" max="2553" width="9.140625" style="392"/>
    <col min="2554" max="2554" width="18.7109375" style="392" bestFit="1" customWidth="1"/>
    <col min="2555" max="2555" width="9.140625" style="392"/>
    <col min="2556" max="2556" width="10.28515625" style="392" customWidth="1"/>
    <col min="2557" max="2557" width="12.7109375" style="392" bestFit="1" customWidth="1"/>
    <col min="2558" max="2558" width="10.85546875" style="392" customWidth="1"/>
    <col min="2559" max="2559" width="19.140625" style="392" bestFit="1" customWidth="1"/>
    <col min="2560" max="2560" width="9.140625" style="392"/>
    <col min="2561" max="2561" width="9.42578125" style="392" customWidth="1"/>
    <col min="2562" max="2562" width="11.140625" style="392" customWidth="1"/>
    <col min="2563" max="2563" width="10.42578125" style="392" bestFit="1" customWidth="1"/>
    <col min="2564" max="2564" width="19.140625" style="392" bestFit="1" customWidth="1"/>
    <col min="2565" max="2565" width="9.140625" style="392"/>
    <col min="2566" max="2566" width="9.5703125" style="392" customWidth="1"/>
    <col min="2567" max="2567" width="9.140625" style="392"/>
    <col min="2568" max="2568" width="10.42578125" style="392" bestFit="1" customWidth="1"/>
    <col min="2569" max="2809" width="9.140625" style="392"/>
    <col min="2810" max="2810" width="18.7109375" style="392" bestFit="1" customWidth="1"/>
    <col min="2811" max="2811" width="9.140625" style="392"/>
    <col min="2812" max="2812" width="10.28515625" style="392" customWidth="1"/>
    <col min="2813" max="2813" width="12.7109375" style="392" bestFit="1" customWidth="1"/>
    <col min="2814" max="2814" width="10.85546875" style="392" customWidth="1"/>
    <col min="2815" max="2815" width="19.140625" style="392" bestFit="1" customWidth="1"/>
    <col min="2816" max="2816" width="9.140625" style="392"/>
    <col min="2817" max="2817" width="9.42578125" style="392" customWidth="1"/>
    <col min="2818" max="2818" width="11.140625" style="392" customWidth="1"/>
    <col min="2819" max="2819" width="10.42578125" style="392" bestFit="1" customWidth="1"/>
    <col min="2820" max="2820" width="19.140625" style="392" bestFit="1" customWidth="1"/>
    <col min="2821" max="2821" width="9.140625" style="392"/>
    <col min="2822" max="2822" width="9.5703125" style="392" customWidth="1"/>
    <col min="2823" max="2823" width="9.140625" style="392"/>
    <col min="2824" max="2824" width="10.42578125" style="392" bestFit="1" customWidth="1"/>
    <col min="2825" max="3065" width="9.140625" style="392"/>
    <col min="3066" max="3066" width="18.7109375" style="392" bestFit="1" customWidth="1"/>
    <col min="3067" max="3067" width="9.140625" style="392"/>
    <col min="3068" max="3068" width="10.28515625" style="392" customWidth="1"/>
    <col min="3069" max="3069" width="12.7109375" style="392" bestFit="1" customWidth="1"/>
    <col min="3070" max="3070" width="10.85546875" style="392" customWidth="1"/>
    <col min="3071" max="3071" width="19.140625" style="392" bestFit="1" customWidth="1"/>
    <col min="3072" max="3072" width="9.140625" style="392"/>
    <col min="3073" max="3073" width="9.42578125" style="392" customWidth="1"/>
    <col min="3074" max="3074" width="11.140625" style="392" customWidth="1"/>
    <col min="3075" max="3075" width="10.42578125" style="392" bestFit="1" customWidth="1"/>
    <col min="3076" max="3076" width="19.140625" style="392" bestFit="1" customWidth="1"/>
    <col min="3077" max="3077" width="9.140625" style="392"/>
    <col min="3078" max="3078" width="9.5703125" style="392" customWidth="1"/>
    <col min="3079" max="3079" width="9.140625" style="392"/>
    <col min="3080" max="3080" width="10.42578125" style="392" bestFit="1" customWidth="1"/>
    <col min="3081" max="3321" width="9.140625" style="392"/>
    <col min="3322" max="3322" width="18.7109375" style="392" bestFit="1" customWidth="1"/>
    <col min="3323" max="3323" width="9.140625" style="392"/>
    <col min="3324" max="3324" width="10.28515625" style="392" customWidth="1"/>
    <col min="3325" max="3325" width="12.7109375" style="392" bestFit="1" customWidth="1"/>
    <col min="3326" max="3326" width="10.85546875" style="392" customWidth="1"/>
    <col min="3327" max="3327" width="19.140625" style="392" bestFit="1" customWidth="1"/>
    <col min="3328" max="3328" width="9.140625" style="392"/>
    <col min="3329" max="3329" width="9.42578125" style="392" customWidth="1"/>
    <col min="3330" max="3330" width="11.140625" style="392" customWidth="1"/>
    <col min="3331" max="3331" width="10.42578125" style="392" bestFit="1" customWidth="1"/>
    <col min="3332" max="3332" width="19.140625" style="392" bestFit="1" customWidth="1"/>
    <col min="3333" max="3333" width="9.140625" style="392"/>
    <col min="3334" max="3334" width="9.5703125" style="392" customWidth="1"/>
    <col min="3335" max="3335" width="9.140625" style="392"/>
    <col min="3336" max="3336" width="10.42578125" style="392" bestFit="1" customWidth="1"/>
    <col min="3337" max="3577" width="9.140625" style="392"/>
    <col min="3578" max="3578" width="18.7109375" style="392" bestFit="1" customWidth="1"/>
    <col min="3579" max="3579" width="9.140625" style="392"/>
    <col min="3580" max="3580" width="10.28515625" style="392" customWidth="1"/>
    <col min="3581" max="3581" width="12.7109375" style="392" bestFit="1" customWidth="1"/>
    <col min="3582" max="3582" width="10.85546875" style="392" customWidth="1"/>
    <col min="3583" max="3583" width="19.140625" style="392" bestFit="1" customWidth="1"/>
    <col min="3584" max="3584" width="9.140625" style="392"/>
    <col min="3585" max="3585" width="9.42578125" style="392" customWidth="1"/>
    <col min="3586" max="3586" width="11.140625" style="392" customWidth="1"/>
    <col min="3587" max="3587" width="10.42578125" style="392" bestFit="1" customWidth="1"/>
    <col min="3588" max="3588" width="19.140625" style="392" bestFit="1" customWidth="1"/>
    <col min="3589" max="3589" width="9.140625" style="392"/>
    <col min="3590" max="3590" width="9.5703125" style="392" customWidth="1"/>
    <col min="3591" max="3591" width="9.140625" style="392"/>
    <col min="3592" max="3592" width="10.42578125" style="392" bestFit="1" customWidth="1"/>
    <col min="3593" max="3833" width="9.140625" style="392"/>
    <col min="3834" max="3834" width="18.7109375" style="392" bestFit="1" customWidth="1"/>
    <col min="3835" max="3835" width="9.140625" style="392"/>
    <col min="3836" max="3836" width="10.28515625" style="392" customWidth="1"/>
    <col min="3837" max="3837" width="12.7109375" style="392" bestFit="1" customWidth="1"/>
    <col min="3838" max="3838" width="10.85546875" style="392" customWidth="1"/>
    <col min="3839" max="3839" width="19.140625" style="392" bestFit="1" customWidth="1"/>
    <col min="3840" max="3840" width="9.140625" style="392"/>
    <col min="3841" max="3841" width="9.42578125" style="392" customWidth="1"/>
    <col min="3842" max="3842" width="11.140625" style="392" customWidth="1"/>
    <col min="3843" max="3843" width="10.42578125" style="392" bestFit="1" customWidth="1"/>
    <col min="3844" max="3844" width="19.140625" style="392" bestFit="1" customWidth="1"/>
    <col min="3845" max="3845" width="9.140625" style="392"/>
    <col min="3846" max="3846" width="9.5703125" style="392" customWidth="1"/>
    <col min="3847" max="3847" width="9.140625" style="392"/>
    <col min="3848" max="3848" width="10.42578125" style="392" bestFit="1" customWidth="1"/>
    <col min="3849" max="4089" width="9.140625" style="392"/>
    <col min="4090" max="4090" width="18.7109375" style="392" bestFit="1" customWidth="1"/>
    <col min="4091" max="4091" width="9.140625" style="392"/>
    <col min="4092" max="4092" width="10.28515625" style="392" customWidth="1"/>
    <col min="4093" max="4093" width="12.7109375" style="392" bestFit="1" customWidth="1"/>
    <col min="4094" max="4094" width="10.85546875" style="392" customWidth="1"/>
    <col min="4095" max="4095" width="19.140625" style="392" bestFit="1" customWidth="1"/>
    <col min="4096" max="4096" width="9.140625" style="392"/>
    <col min="4097" max="4097" width="9.42578125" style="392" customWidth="1"/>
    <col min="4098" max="4098" width="11.140625" style="392" customWidth="1"/>
    <col min="4099" max="4099" width="10.42578125" style="392" bestFit="1" customWidth="1"/>
    <col min="4100" max="4100" width="19.140625" style="392" bestFit="1" customWidth="1"/>
    <col min="4101" max="4101" width="9.140625" style="392"/>
    <col min="4102" max="4102" width="9.5703125" style="392" customWidth="1"/>
    <col min="4103" max="4103" width="9.140625" style="392"/>
    <col min="4104" max="4104" width="10.42578125" style="392" bestFit="1" customWidth="1"/>
    <col min="4105" max="4345" width="9.140625" style="392"/>
    <col min="4346" max="4346" width="18.7109375" style="392" bestFit="1" customWidth="1"/>
    <col min="4347" max="4347" width="9.140625" style="392"/>
    <col min="4348" max="4348" width="10.28515625" style="392" customWidth="1"/>
    <col min="4349" max="4349" width="12.7109375" style="392" bestFit="1" customWidth="1"/>
    <col min="4350" max="4350" width="10.85546875" style="392" customWidth="1"/>
    <col min="4351" max="4351" width="19.140625" style="392" bestFit="1" customWidth="1"/>
    <col min="4352" max="4352" width="9.140625" style="392"/>
    <col min="4353" max="4353" width="9.42578125" style="392" customWidth="1"/>
    <col min="4354" max="4354" width="11.140625" style="392" customWidth="1"/>
    <col min="4355" max="4355" width="10.42578125" style="392" bestFit="1" customWidth="1"/>
    <col min="4356" max="4356" width="19.140625" style="392" bestFit="1" customWidth="1"/>
    <col min="4357" max="4357" width="9.140625" style="392"/>
    <col min="4358" max="4358" width="9.5703125" style="392" customWidth="1"/>
    <col min="4359" max="4359" width="9.140625" style="392"/>
    <col min="4360" max="4360" width="10.42578125" style="392" bestFit="1" customWidth="1"/>
    <col min="4361" max="4601" width="9.140625" style="392"/>
    <col min="4602" max="4602" width="18.7109375" style="392" bestFit="1" customWidth="1"/>
    <col min="4603" max="4603" width="9.140625" style="392"/>
    <col min="4604" max="4604" width="10.28515625" style="392" customWidth="1"/>
    <col min="4605" max="4605" width="12.7109375" style="392" bestFit="1" customWidth="1"/>
    <col min="4606" max="4606" width="10.85546875" style="392" customWidth="1"/>
    <col min="4607" max="4607" width="19.140625" style="392" bestFit="1" customWidth="1"/>
    <col min="4608" max="4608" width="9.140625" style="392"/>
    <col min="4609" max="4609" width="9.42578125" style="392" customWidth="1"/>
    <col min="4610" max="4610" width="11.140625" style="392" customWidth="1"/>
    <col min="4611" max="4611" width="10.42578125" style="392" bestFit="1" customWidth="1"/>
    <col min="4612" max="4612" width="19.140625" style="392" bestFit="1" customWidth="1"/>
    <col min="4613" max="4613" width="9.140625" style="392"/>
    <col min="4614" max="4614" width="9.5703125" style="392" customWidth="1"/>
    <col min="4615" max="4615" width="9.140625" style="392"/>
    <col min="4616" max="4616" width="10.42578125" style="392" bestFit="1" customWidth="1"/>
    <col min="4617" max="4857" width="9.140625" style="392"/>
    <col min="4858" max="4858" width="18.7109375" style="392" bestFit="1" customWidth="1"/>
    <col min="4859" max="4859" width="9.140625" style="392"/>
    <col min="4860" max="4860" width="10.28515625" style="392" customWidth="1"/>
    <col min="4861" max="4861" width="12.7109375" style="392" bestFit="1" customWidth="1"/>
    <col min="4862" max="4862" width="10.85546875" style="392" customWidth="1"/>
    <col min="4863" max="4863" width="19.140625" style="392" bestFit="1" customWidth="1"/>
    <col min="4864" max="4864" width="9.140625" style="392"/>
    <col min="4865" max="4865" width="9.42578125" style="392" customWidth="1"/>
    <col min="4866" max="4866" width="11.140625" style="392" customWidth="1"/>
    <col min="4867" max="4867" width="10.42578125" style="392" bestFit="1" customWidth="1"/>
    <col min="4868" max="4868" width="19.140625" style="392" bestFit="1" customWidth="1"/>
    <col min="4869" max="4869" width="9.140625" style="392"/>
    <col min="4870" max="4870" width="9.5703125" style="392" customWidth="1"/>
    <col min="4871" max="4871" width="9.140625" style="392"/>
    <col min="4872" max="4872" width="10.42578125" style="392" bestFit="1" customWidth="1"/>
    <col min="4873" max="5113" width="9.140625" style="392"/>
    <col min="5114" max="5114" width="18.7109375" style="392" bestFit="1" customWidth="1"/>
    <col min="5115" max="5115" width="9.140625" style="392"/>
    <col min="5116" max="5116" width="10.28515625" style="392" customWidth="1"/>
    <col min="5117" max="5117" width="12.7109375" style="392" bestFit="1" customWidth="1"/>
    <col min="5118" max="5118" width="10.85546875" style="392" customWidth="1"/>
    <col min="5119" max="5119" width="19.140625" style="392" bestFit="1" customWidth="1"/>
    <col min="5120" max="5120" width="9.140625" style="392"/>
    <col min="5121" max="5121" width="9.42578125" style="392" customWidth="1"/>
    <col min="5122" max="5122" width="11.140625" style="392" customWidth="1"/>
    <col min="5123" max="5123" width="10.42578125" style="392" bestFit="1" customWidth="1"/>
    <col min="5124" max="5124" width="19.140625" style="392" bestFit="1" customWidth="1"/>
    <col min="5125" max="5125" width="9.140625" style="392"/>
    <col min="5126" max="5126" width="9.5703125" style="392" customWidth="1"/>
    <col min="5127" max="5127" width="9.140625" style="392"/>
    <col min="5128" max="5128" width="10.42578125" style="392" bestFit="1" customWidth="1"/>
    <col min="5129" max="5369" width="9.140625" style="392"/>
    <col min="5370" max="5370" width="18.7109375" style="392" bestFit="1" customWidth="1"/>
    <col min="5371" max="5371" width="9.140625" style="392"/>
    <col min="5372" max="5372" width="10.28515625" style="392" customWidth="1"/>
    <col min="5373" max="5373" width="12.7109375" style="392" bestFit="1" customWidth="1"/>
    <col min="5374" max="5374" width="10.85546875" style="392" customWidth="1"/>
    <col min="5375" max="5375" width="19.140625" style="392" bestFit="1" customWidth="1"/>
    <col min="5376" max="5376" width="9.140625" style="392"/>
    <col min="5377" max="5377" width="9.42578125" style="392" customWidth="1"/>
    <col min="5378" max="5378" width="11.140625" style="392" customWidth="1"/>
    <col min="5379" max="5379" width="10.42578125" style="392" bestFit="1" customWidth="1"/>
    <col min="5380" max="5380" width="19.140625" style="392" bestFit="1" customWidth="1"/>
    <col min="5381" max="5381" width="9.140625" style="392"/>
    <col min="5382" max="5382" width="9.5703125" style="392" customWidth="1"/>
    <col min="5383" max="5383" width="9.140625" style="392"/>
    <col min="5384" max="5384" width="10.42578125" style="392" bestFit="1" customWidth="1"/>
    <col min="5385" max="5625" width="9.140625" style="392"/>
    <col min="5626" max="5626" width="18.7109375" style="392" bestFit="1" customWidth="1"/>
    <col min="5627" max="5627" width="9.140625" style="392"/>
    <col min="5628" max="5628" width="10.28515625" style="392" customWidth="1"/>
    <col min="5629" max="5629" width="12.7109375" style="392" bestFit="1" customWidth="1"/>
    <col min="5630" max="5630" width="10.85546875" style="392" customWidth="1"/>
    <col min="5631" max="5631" width="19.140625" style="392" bestFit="1" customWidth="1"/>
    <col min="5632" max="5632" width="9.140625" style="392"/>
    <col min="5633" max="5633" width="9.42578125" style="392" customWidth="1"/>
    <col min="5634" max="5634" width="11.140625" style="392" customWidth="1"/>
    <col min="5635" max="5635" width="10.42578125" style="392" bestFit="1" customWidth="1"/>
    <col min="5636" max="5636" width="19.140625" style="392" bestFit="1" customWidth="1"/>
    <col min="5637" max="5637" width="9.140625" style="392"/>
    <col min="5638" max="5638" width="9.5703125" style="392" customWidth="1"/>
    <col min="5639" max="5639" width="9.140625" style="392"/>
    <col min="5640" max="5640" width="10.42578125" style="392" bestFit="1" customWidth="1"/>
    <col min="5641" max="5881" width="9.140625" style="392"/>
    <col min="5882" max="5882" width="18.7109375" style="392" bestFit="1" customWidth="1"/>
    <col min="5883" max="5883" width="9.140625" style="392"/>
    <col min="5884" max="5884" width="10.28515625" style="392" customWidth="1"/>
    <col min="5885" max="5885" width="12.7109375" style="392" bestFit="1" customWidth="1"/>
    <col min="5886" max="5886" width="10.85546875" style="392" customWidth="1"/>
    <col min="5887" max="5887" width="19.140625" style="392" bestFit="1" customWidth="1"/>
    <col min="5888" max="5888" width="9.140625" style="392"/>
    <col min="5889" max="5889" width="9.42578125" style="392" customWidth="1"/>
    <col min="5890" max="5890" width="11.140625" style="392" customWidth="1"/>
    <col min="5891" max="5891" width="10.42578125" style="392" bestFit="1" customWidth="1"/>
    <col min="5892" max="5892" width="19.140625" style="392" bestFit="1" customWidth="1"/>
    <col min="5893" max="5893" width="9.140625" style="392"/>
    <col min="5894" max="5894" width="9.5703125" style="392" customWidth="1"/>
    <col min="5895" max="5895" width="9.140625" style="392"/>
    <col min="5896" max="5896" width="10.42578125" style="392" bestFit="1" customWidth="1"/>
    <col min="5897" max="6137" width="9.140625" style="392"/>
    <col min="6138" max="6138" width="18.7109375" style="392" bestFit="1" customWidth="1"/>
    <col min="6139" max="6139" width="9.140625" style="392"/>
    <col min="6140" max="6140" width="10.28515625" style="392" customWidth="1"/>
    <col min="6141" max="6141" width="12.7109375" style="392" bestFit="1" customWidth="1"/>
    <col min="6142" max="6142" width="10.85546875" style="392" customWidth="1"/>
    <col min="6143" max="6143" width="19.140625" style="392" bestFit="1" customWidth="1"/>
    <col min="6144" max="6144" width="9.140625" style="392"/>
    <col min="6145" max="6145" width="9.42578125" style="392" customWidth="1"/>
    <col min="6146" max="6146" width="11.140625" style="392" customWidth="1"/>
    <col min="6147" max="6147" width="10.42578125" style="392" bestFit="1" customWidth="1"/>
    <col min="6148" max="6148" width="19.140625" style="392" bestFit="1" customWidth="1"/>
    <col min="6149" max="6149" width="9.140625" style="392"/>
    <col min="6150" max="6150" width="9.5703125" style="392" customWidth="1"/>
    <col min="6151" max="6151" width="9.140625" style="392"/>
    <col min="6152" max="6152" width="10.42578125" style="392" bestFit="1" customWidth="1"/>
    <col min="6153" max="6393" width="9.140625" style="392"/>
    <col min="6394" max="6394" width="18.7109375" style="392" bestFit="1" customWidth="1"/>
    <col min="6395" max="6395" width="9.140625" style="392"/>
    <col min="6396" max="6396" width="10.28515625" style="392" customWidth="1"/>
    <col min="6397" max="6397" width="12.7109375" style="392" bestFit="1" customWidth="1"/>
    <col min="6398" max="6398" width="10.85546875" style="392" customWidth="1"/>
    <col min="6399" max="6399" width="19.140625" style="392" bestFit="1" customWidth="1"/>
    <col min="6400" max="6400" width="9.140625" style="392"/>
    <col min="6401" max="6401" width="9.42578125" style="392" customWidth="1"/>
    <col min="6402" max="6402" width="11.140625" style="392" customWidth="1"/>
    <col min="6403" max="6403" width="10.42578125" style="392" bestFit="1" customWidth="1"/>
    <col min="6404" max="6404" width="19.140625" style="392" bestFit="1" customWidth="1"/>
    <col min="6405" max="6405" width="9.140625" style="392"/>
    <col min="6406" max="6406" width="9.5703125" style="392" customWidth="1"/>
    <col min="6407" max="6407" width="9.140625" style="392"/>
    <col min="6408" max="6408" width="10.42578125" style="392" bestFit="1" customWidth="1"/>
    <col min="6409" max="6649" width="9.140625" style="392"/>
    <col min="6650" max="6650" width="18.7109375" style="392" bestFit="1" customWidth="1"/>
    <col min="6651" max="6651" width="9.140625" style="392"/>
    <col min="6652" max="6652" width="10.28515625" style="392" customWidth="1"/>
    <col min="6653" max="6653" width="12.7109375" style="392" bestFit="1" customWidth="1"/>
    <col min="6654" max="6654" width="10.85546875" style="392" customWidth="1"/>
    <col min="6655" max="6655" width="19.140625" style="392" bestFit="1" customWidth="1"/>
    <col min="6656" max="6656" width="9.140625" style="392"/>
    <col min="6657" max="6657" width="9.42578125" style="392" customWidth="1"/>
    <col min="6658" max="6658" width="11.140625" style="392" customWidth="1"/>
    <col min="6659" max="6659" width="10.42578125" style="392" bestFit="1" customWidth="1"/>
    <col min="6660" max="6660" width="19.140625" style="392" bestFit="1" customWidth="1"/>
    <col min="6661" max="6661" width="9.140625" style="392"/>
    <col min="6662" max="6662" width="9.5703125" style="392" customWidth="1"/>
    <col min="6663" max="6663" width="9.140625" style="392"/>
    <col min="6664" max="6664" width="10.42578125" style="392" bestFit="1" customWidth="1"/>
    <col min="6665" max="6905" width="9.140625" style="392"/>
    <col min="6906" max="6906" width="18.7109375" style="392" bestFit="1" customWidth="1"/>
    <col min="6907" max="6907" width="9.140625" style="392"/>
    <col min="6908" max="6908" width="10.28515625" style="392" customWidth="1"/>
    <col min="6909" max="6909" width="12.7109375" style="392" bestFit="1" customWidth="1"/>
    <col min="6910" max="6910" width="10.85546875" style="392" customWidth="1"/>
    <col min="6911" max="6911" width="19.140625" style="392" bestFit="1" customWidth="1"/>
    <col min="6912" max="6912" width="9.140625" style="392"/>
    <col min="6913" max="6913" width="9.42578125" style="392" customWidth="1"/>
    <col min="6914" max="6914" width="11.140625" style="392" customWidth="1"/>
    <col min="6915" max="6915" width="10.42578125" style="392" bestFit="1" customWidth="1"/>
    <col min="6916" max="6916" width="19.140625" style="392" bestFit="1" customWidth="1"/>
    <col min="6917" max="6917" width="9.140625" style="392"/>
    <col min="6918" max="6918" width="9.5703125" style="392" customWidth="1"/>
    <col min="6919" max="6919" width="9.140625" style="392"/>
    <col min="6920" max="6920" width="10.42578125" style="392" bestFit="1" customWidth="1"/>
    <col min="6921" max="7161" width="9.140625" style="392"/>
    <col min="7162" max="7162" width="18.7109375" style="392" bestFit="1" customWidth="1"/>
    <col min="7163" max="7163" width="9.140625" style="392"/>
    <col min="7164" max="7164" width="10.28515625" style="392" customWidth="1"/>
    <col min="7165" max="7165" width="12.7109375" style="392" bestFit="1" customWidth="1"/>
    <col min="7166" max="7166" width="10.85546875" style="392" customWidth="1"/>
    <col min="7167" max="7167" width="19.140625" style="392" bestFit="1" customWidth="1"/>
    <col min="7168" max="7168" width="9.140625" style="392"/>
    <col min="7169" max="7169" width="9.42578125" style="392" customWidth="1"/>
    <col min="7170" max="7170" width="11.140625" style="392" customWidth="1"/>
    <col min="7171" max="7171" width="10.42578125" style="392" bestFit="1" customWidth="1"/>
    <col min="7172" max="7172" width="19.140625" style="392" bestFit="1" customWidth="1"/>
    <col min="7173" max="7173" width="9.140625" style="392"/>
    <col min="7174" max="7174" width="9.5703125" style="392" customWidth="1"/>
    <col min="7175" max="7175" width="9.140625" style="392"/>
    <col min="7176" max="7176" width="10.42578125" style="392" bestFit="1" customWidth="1"/>
    <col min="7177" max="7417" width="9.140625" style="392"/>
    <col min="7418" max="7418" width="18.7109375" style="392" bestFit="1" customWidth="1"/>
    <col min="7419" max="7419" width="9.140625" style="392"/>
    <col min="7420" max="7420" width="10.28515625" style="392" customWidth="1"/>
    <col min="7421" max="7421" width="12.7109375" style="392" bestFit="1" customWidth="1"/>
    <col min="7422" max="7422" width="10.85546875" style="392" customWidth="1"/>
    <col min="7423" max="7423" width="19.140625" style="392" bestFit="1" customWidth="1"/>
    <col min="7424" max="7424" width="9.140625" style="392"/>
    <col min="7425" max="7425" width="9.42578125" style="392" customWidth="1"/>
    <col min="7426" max="7426" width="11.140625" style="392" customWidth="1"/>
    <col min="7427" max="7427" width="10.42578125" style="392" bestFit="1" customWidth="1"/>
    <col min="7428" max="7428" width="19.140625" style="392" bestFit="1" customWidth="1"/>
    <col min="7429" max="7429" width="9.140625" style="392"/>
    <col min="7430" max="7430" width="9.5703125" style="392" customWidth="1"/>
    <col min="7431" max="7431" width="9.140625" style="392"/>
    <col min="7432" max="7432" width="10.42578125" style="392" bestFit="1" customWidth="1"/>
    <col min="7433" max="7673" width="9.140625" style="392"/>
    <col min="7674" max="7674" width="18.7109375" style="392" bestFit="1" customWidth="1"/>
    <col min="7675" max="7675" width="9.140625" style="392"/>
    <col min="7676" max="7676" width="10.28515625" style="392" customWidth="1"/>
    <col min="7677" max="7677" width="12.7109375" style="392" bestFit="1" customWidth="1"/>
    <col min="7678" max="7678" width="10.85546875" style="392" customWidth="1"/>
    <col min="7679" max="7679" width="19.140625" style="392" bestFit="1" customWidth="1"/>
    <col min="7680" max="7680" width="9.140625" style="392"/>
    <col min="7681" max="7681" width="9.42578125" style="392" customWidth="1"/>
    <col min="7682" max="7682" width="11.140625" style="392" customWidth="1"/>
    <col min="7683" max="7683" width="10.42578125" style="392" bestFit="1" customWidth="1"/>
    <col min="7684" max="7684" width="19.140625" style="392" bestFit="1" customWidth="1"/>
    <col min="7685" max="7685" width="9.140625" style="392"/>
    <col min="7686" max="7686" width="9.5703125" style="392" customWidth="1"/>
    <col min="7687" max="7687" width="9.140625" style="392"/>
    <col min="7688" max="7688" width="10.42578125" style="392" bestFit="1" customWidth="1"/>
    <col min="7689" max="7929" width="9.140625" style="392"/>
    <col min="7930" max="7930" width="18.7109375" style="392" bestFit="1" customWidth="1"/>
    <col min="7931" max="7931" width="9.140625" style="392"/>
    <col min="7932" max="7932" width="10.28515625" style="392" customWidth="1"/>
    <col min="7933" max="7933" width="12.7109375" style="392" bestFit="1" customWidth="1"/>
    <col min="7934" max="7934" width="10.85546875" style="392" customWidth="1"/>
    <col min="7935" max="7935" width="19.140625" style="392" bestFit="1" customWidth="1"/>
    <col min="7936" max="7936" width="9.140625" style="392"/>
    <col min="7937" max="7937" width="9.42578125" style="392" customWidth="1"/>
    <col min="7938" max="7938" width="11.140625" style="392" customWidth="1"/>
    <col min="7939" max="7939" width="10.42578125" style="392" bestFit="1" customWidth="1"/>
    <col min="7940" max="7940" width="19.140625" style="392" bestFit="1" customWidth="1"/>
    <col min="7941" max="7941" width="9.140625" style="392"/>
    <col min="7942" max="7942" width="9.5703125" style="392" customWidth="1"/>
    <col min="7943" max="7943" width="9.140625" style="392"/>
    <col min="7944" max="7944" width="10.42578125" style="392" bestFit="1" customWidth="1"/>
    <col min="7945" max="8185" width="9.140625" style="392"/>
    <col min="8186" max="8186" width="18.7109375" style="392" bestFit="1" customWidth="1"/>
    <col min="8187" max="8187" width="9.140625" style="392"/>
    <col min="8188" max="8188" width="10.28515625" style="392" customWidth="1"/>
    <col min="8189" max="8189" width="12.7109375" style="392" bestFit="1" customWidth="1"/>
    <col min="8190" max="8190" width="10.85546875" style="392" customWidth="1"/>
    <col min="8191" max="8191" width="19.140625" style="392" bestFit="1" customWidth="1"/>
    <col min="8192" max="8192" width="9.140625" style="392"/>
    <col min="8193" max="8193" width="9.42578125" style="392" customWidth="1"/>
    <col min="8194" max="8194" width="11.140625" style="392" customWidth="1"/>
    <col min="8195" max="8195" width="10.42578125" style="392" bestFit="1" customWidth="1"/>
    <col min="8196" max="8196" width="19.140625" style="392" bestFit="1" customWidth="1"/>
    <col min="8197" max="8197" width="9.140625" style="392"/>
    <col min="8198" max="8198" width="9.5703125" style="392" customWidth="1"/>
    <col min="8199" max="8199" width="9.140625" style="392"/>
    <col min="8200" max="8200" width="10.42578125" style="392" bestFit="1" customWidth="1"/>
    <col min="8201" max="8441" width="9.140625" style="392"/>
    <col min="8442" max="8442" width="18.7109375" style="392" bestFit="1" customWidth="1"/>
    <col min="8443" max="8443" width="9.140625" style="392"/>
    <col min="8444" max="8444" width="10.28515625" style="392" customWidth="1"/>
    <col min="8445" max="8445" width="12.7109375" style="392" bestFit="1" customWidth="1"/>
    <col min="8446" max="8446" width="10.85546875" style="392" customWidth="1"/>
    <col min="8447" max="8447" width="19.140625" style="392" bestFit="1" customWidth="1"/>
    <col min="8448" max="8448" width="9.140625" style="392"/>
    <col min="8449" max="8449" width="9.42578125" style="392" customWidth="1"/>
    <col min="8450" max="8450" width="11.140625" style="392" customWidth="1"/>
    <col min="8451" max="8451" width="10.42578125" style="392" bestFit="1" customWidth="1"/>
    <col min="8452" max="8452" width="19.140625" style="392" bestFit="1" customWidth="1"/>
    <col min="8453" max="8453" width="9.140625" style="392"/>
    <col min="8454" max="8454" width="9.5703125" style="392" customWidth="1"/>
    <col min="8455" max="8455" width="9.140625" style="392"/>
    <col min="8456" max="8456" width="10.42578125" style="392" bestFit="1" customWidth="1"/>
    <col min="8457" max="8697" width="9.140625" style="392"/>
    <col min="8698" max="8698" width="18.7109375" style="392" bestFit="1" customWidth="1"/>
    <col min="8699" max="8699" width="9.140625" style="392"/>
    <col min="8700" max="8700" width="10.28515625" style="392" customWidth="1"/>
    <col min="8701" max="8701" width="12.7109375" style="392" bestFit="1" customWidth="1"/>
    <col min="8702" max="8702" width="10.85546875" style="392" customWidth="1"/>
    <col min="8703" max="8703" width="19.140625" style="392" bestFit="1" customWidth="1"/>
    <col min="8704" max="8704" width="9.140625" style="392"/>
    <col min="8705" max="8705" width="9.42578125" style="392" customWidth="1"/>
    <col min="8706" max="8706" width="11.140625" style="392" customWidth="1"/>
    <col min="8707" max="8707" width="10.42578125" style="392" bestFit="1" customWidth="1"/>
    <col min="8708" max="8708" width="19.140625" style="392" bestFit="1" customWidth="1"/>
    <col min="8709" max="8709" width="9.140625" style="392"/>
    <col min="8710" max="8710" width="9.5703125" style="392" customWidth="1"/>
    <col min="8711" max="8711" width="9.140625" style="392"/>
    <col min="8712" max="8712" width="10.42578125" style="392" bestFit="1" customWidth="1"/>
    <col min="8713" max="8953" width="9.140625" style="392"/>
    <col min="8954" max="8954" width="18.7109375" style="392" bestFit="1" customWidth="1"/>
    <col min="8955" max="8955" width="9.140625" style="392"/>
    <col min="8956" max="8956" width="10.28515625" style="392" customWidth="1"/>
    <col min="8957" max="8957" width="12.7109375" style="392" bestFit="1" customWidth="1"/>
    <col min="8958" max="8958" width="10.85546875" style="392" customWidth="1"/>
    <col min="8959" max="8959" width="19.140625" style="392" bestFit="1" customWidth="1"/>
    <col min="8960" max="8960" width="9.140625" style="392"/>
    <col min="8961" max="8961" width="9.42578125" style="392" customWidth="1"/>
    <col min="8962" max="8962" width="11.140625" style="392" customWidth="1"/>
    <col min="8963" max="8963" width="10.42578125" style="392" bestFit="1" customWidth="1"/>
    <col min="8964" max="8964" width="19.140625" style="392" bestFit="1" customWidth="1"/>
    <col min="8965" max="8965" width="9.140625" style="392"/>
    <col min="8966" max="8966" width="9.5703125" style="392" customWidth="1"/>
    <col min="8967" max="8967" width="9.140625" style="392"/>
    <col min="8968" max="8968" width="10.42578125" style="392" bestFit="1" customWidth="1"/>
    <col min="8969" max="9209" width="9.140625" style="392"/>
    <col min="9210" max="9210" width="18.7109375" style="392" bestFit="1" customWidth="1"/>
    <col min="9211" max="9211" width="9.140625" style="392"/>
    <col min="9212" max="9212" width="10.28515625" style="392" customWidth="1"/>
    <col min="9213" max="9213" width="12.7109375" style="392" bestFit="1" customWidth="1"/>
    <col min="9214" max="9214" width="10.85546875" style="392" customWidth="1"/>
    <col min="9215" max="9215" width="19.140625" style="392" bestFit="1" customWidth="1"/>
    <col min="9216" max="9216" width="9.140625" style="392"/>
    <col min="9217" max="9217" width="9.42578125" style="392" customWidth="1"/>
    <col min="9218" max="9218" width="11.140625" style="392" customWidth="1"/>
    <col min="9219" max="9219" width="10.42578125" style="392" bestFit="1" customWidth="1"/>
    <col min="9220" max="9220" width="19.140625" style="392" bestFit="1" customWidth="1"/>
    <col min="9221" max="9221" width="9.140625" style="392"/>
    <col min="9222" max="9222" width="9.5703125" style="392" customWidth="1"/>
    <col min="9223" max="9223" width="9.140625" style="392"/>
    <col min="9224" max="9224" width="10.42578125" style="392" bestFit="1" customWidth="1"/>
    <col min="9225" max="9465" width="9.140625" style="392"/>
    <col min="9466" max="9466" width="18.7109375" style="392" bestFit="1" customWidth="1"/>
    <col min="9467" max="9467" width="9.140625" style="392"/>
    <col min="9468" max="9468" width="10.28515625" style="392" customWidth="1"/>
    <col min="9469" max="9469" width="12.7109375" style="392" bestFit="1" customWidth="1"/>
    <col min="9470" max="9470" width="10.85546875" style="392" customWidth="1"/>
    <col min="9471" max="9471" width="19.140625" style="392" bestFit="1" customWidth="1"/>
    <col min="9472" max="9472" width="9.140625" style="392"/>
    <col min="9473" max="9473" width="9.42578125" style="392" customWidth="1"/>
    <col min="9474" max="9474" width="11.140625" style="392" customWidth="1"/>
    <col min="9475" max="9475" width="10.42578125" style="392" bestFit="1" customWidth="1"/>
    <col min="9476" max="9476" width="19.140625" style="392" bestFit="1" customWidth="1"/>
    <col min="9477" max="9477" width="9.140625" style="392"/>
    <col min="9478" max="9478" width="9.5703125" style="392" customWidth="1"/>
    <col min="9479" max="9479" width="9.140625" style="392"/>
    <col min="9480" max="9480" width="10.42578125" style="392" bestFit="1" customWidth="1"/>
    <col min="9481" max="9721" width="9.140625" style="392"/>
    <col min="9722" max="9722" width="18.7109375" style="392" bestFit="1" customWidth="1"/>
    <col min="9723" max="9723" width="9.140625" style="392"/>
    <col min="9724" max="9724" width="10.28515625" style="392" customWidth="1"/>
    <col min="9725" max="9725" width="12.7109375" style="392" bestFit="1" customWidth="1"/>
    <col min="9726" max="9726" width="10.85546875" style="392" customWidth="1"/>
    <col min="9727" max="9727" width="19.140625" style="392" bestFit="1" customWidth="1"/>
    <col min="9728" max="9728" width="9.140625" style="392"/>
    <col min="9729" max="9729" width="9.42578125" style="392" customWidth="1"/>
    <col min="9730" max="9730" width="11.140625" style="392" customWidth="1"/>
    <col min="9731" max="9731" width="10.42578125" style="392" bestFit="1" customWidth="1"/>
    <col min="9732" max="9732" width="19.140625" style="392" bestFit="1" customWidth="1"/>
    <col min="9733" max="9733" width="9.140625" style="392"/>
    <col min="9734" max="9734" width="9.5703125" style="392" customWidth="1"/>
    <col min="9735" max="9735" width="9.140625" style="392"/>
    <col min="9736" max="9736" width="10.42578125" style="392" bestFit="1" customWidth="1"/>
    <col min="9737" max="9977" width="9.140625" style="392"/>
    <col min="9978" max="9978" width="18.7109375" style="392" bestFit="1" customWidth="1"/>
    <col min="9979" max="9979" width="9.140625" style="392"/>
    <col min="9980" max="9980" width="10.28515625" style="392" customWidth="1"/>
    <col min="9981" max="9981" width="12.7109375" style="392" bestFit="1" customWidth="1"/>
    <col min="9982" max="9982" width="10.85546875" style="392" customWidth="1"/>
    <col min="9983" max="9983" width="19.140625" style="392" bestFit="1" customWidth="1"/>
    <col min="9984" max="9984" width="9.140625" style="392"/>
    <col min="9985" max="9985" width="9.42578125" style="392" customWidth="1"/>
    <col min="9986" max="9986" width="11.140625" style="392" customWidth="1"/>
    <col min="9987" max="9987" width="10.42578125" style="392" bestFit="1" customWidth="1"/>
    <col min="9988" max="9988" width="19.140625" style="392" bestFit="1" customWidth="1"/>
    <col min="9989" max="9989" width="9.140625" style="392"/>
    <col min="9990" max="9990" width="9.5703125" style="392" customWidth="1"/>
    <col min="9991" max="9991" width="9.140625" style="392"/>
    <col min="9992" max="9992" width="10.42578125" style="392" bestFit="1" customWidth="1"/>
    <col min="9993" max="10233" width="9.140625" style="392"/>
    <col min="10234" max="10234" width="18.7109375" style="392" bestFit="1" customWidth="1"/>
    <col min="10235" max="10235" width="9.140625" style="392"/>
    <col min="10236" max="10236" width="10.28515625" style="392" customWidth="1"/>
    <col min="10237" max="10237" width="12.7109375" style="392" bestFit="1" customWidth="1"/>
    <col min="10238" max="10238" width="10.85546875" style="392" customWidth="1"/>
    <col min="10239" max="10239" width="19.140625" style="392" bestFit="1" customWidth="1"/>
    <col min="10240" max="10240" width="9.140625" style="392"/>
    <col min="10241" max="10241" width="9.42578125" style="392" customWidth="1"/>
    <col min="10242" max="10242" width="11.140625" style="392" customWidth="1"/>
    <col min="10243" max="10243" width="10.42578125" style="392" bestFit="1" customWidth="1"/>
    <col min="10244" max="10244" width="19.140625" style="392" bestFit="1" customWidth="1"/>
    <col min="10245" max="10245" width="9.140625" style="392"/>
    <col min="10246" max="10246" width="9.5703125" style="392" customWidth="1"/>
    <col min="10247" max="10247" width="9.140625" style="392"/>
    <col min="10248" max="10248" width="10.42578125" style="392" bestFit="1" customWidth="1"/>
    <col min="10249" max="10489" width="9.140625" style="392"/>
    <col min="10490" max="10490" width="18.7109375" style="392" bestFit="1" customWidth="1"/>
    <col min="10491" max="10491" width="9.140625" style="392"/>
    <col min="10492" max="10492" width="10.28515625" style="392" customWidth="1"/>
    <col min="10493" max="10493" width="12.7109375" style="392" bestFit="1" customWidth="1"/>
    <col min="10494" max="10494" width="10.85546875" style="392" customWidth="1"/>
    <col min="10495" max="10495" width="19.140625" style="392" bestFit="1" customWidth="1"/>
    <col min="10496" max="10496" width="9.140625" style="392"/>
    <col min="10497" max="10497" width="9.42578125" style="392" customWidth="1"/>
    <col min="10498" max="10498" width="11.140625" style="392" customWidth="1"/>
    <col min="10499" max="10499" width="10.42578125" style="392" bestFit="1" customWidth="1"/>
    <col min="10500" max="10500" width="19.140625" style="392" bestFit="1" customWidth="1"/>
    <col min="10501" max="10501" width="9.140625" style="392"/>
    <col min="10502" max="10502" width="9.5703125" style="392" customWidth="1"/>
    <col min="10503" max="10503" width="9.140625" style="392"/>
    <col min="10504" max="10504" width="10.42578125" style="392" bestFit="1" customWidth="1"/>
    <col min="10505" max="10745" width="9.140625" style="392"/>
    <col min="10746" max="10746" width="18.7109375" style="392" bestFit="1" customWidth="1"/>
    <col min="10747" max="10747" width="9.140625" style="392"/>
    <col min="10748" max="10748" width="10.28515625" style="392" customWidth="1"/>
    <col min="10749" max="10749" width="12.7109375" style="392" bestFit="1" customWidth="1"/>
    <col min="10750" max="10750" width="10.85546875" style="392" customWidth="1"/>
    <col min="10751" max="10751" width="19.140625" style="392" bestFit="1" customWidth="1"/>
    <col min="10752" max="10752" width="9.140625" style="392"/>
    <col min="10753" max="10753" width="9.42578125" style="392" customWidth="1"/>
    <col min="10754" max="10754" width="11.140625" style="392" customWidth="1"/>
    <col min="10755" max="10755" width="10.42578125" style="392" bestFit="1" customWidth="1"/>
    <col min="10756" max="10756" width="19.140625" style="392" bestFit="1" customWidth="1"/>
    <col min="10757" max="10757" width="9.140625" style="392"/>
    <col min="10758" max="10758" width="9.5703125" style="392" customWidth="1"/>
    <col min="10759" max="10759" width="9.140625" style="392"/>
    <col min="10760" max="10760" width="10.42578125" style="392" bestFit="1" customWidth="1"/>
    <col min="10761" max="11001" width="9.140625" style="392"/>
    <col min="11002" max="11002" width="18.7109375" style="392" bestFit="1" customWidth="1"/>
    <col min="11003" max="11003" width="9.140625" style="392"/>
    <col min="11004" max="11004" width="10.28515625" style="392" customWidth="1"/>
    <col min="11005" max="11005" width="12.7109375" style="392" bestFit="1" customWidth="1"/>
    <col min="11006" max="11006" width="10.85546875" style="392" customWidth="1"/>
    <col min="11007" max="11007" width="19.140625" style="392" bestFit="1" customWidth="1"/>
    <col min="11008" max="11008" width="9.140625" style="392"/>
    <col min="11009" max="11009" width="9.42578125" style="392" customWidth="1"/>
    <col min="11010" max="11010" width="11.140625" style="392" customWidth="1"/>
    <col min="11011" max="11011" width="10.42578125" style="392" bestFit="1" customWidth="1"/>
    <col min="11012" max="11012" width="19.140625" style="392" bestFit="1" customWidth="1"/>
    <col min="11013" max="11013" width="9.140625" style="392"/>
    <col min="11014" max="11014" width="9.5703125" style="392" customWidth="1"/>
    <col min="11015" max="11015" width="9.140625" style="392"/>
    <col min="11016" max="11016" width="10.42578125" style="392" bestFit="1" customWidth="1"/>
    <col min="11017" max="11257" width="9.140625" style="392"/>
    <col min="11258" max="11258" width="18.7109375" style="392" bestFit="1" customWidth="1"/>
    <col min="11259" max="11259" width="9.140625" style="392"/>
    <col min="11260" max="11260" width="10.28515625" style="392" customWidth="1"/>
    <col min="11261" max="11261" width="12.7109375" style="392" bestFit="1" customWidth="1"/>
    <col min="11262" max="11262" width="10.85546875" style="392" customWidth="1"/>
    <col min="11263" max="11263" width="19.140625" style="392" bestFit="1" customWidth="1"/>
    <col min="11264" max="11264" width="9.140625" style="392"/>
    <col min="11265" max="11265" width="9.42578125" style="392" customWidth="1"/>
    <col min="11266" max="11266" width="11.140625" style="392" customWidth="1"/>
    <col min="11267" max="11267" width="10.42578125" style="392" bestFit="1" customWidth="1"/>
    <col min="11268" max="11268" width="19.140625" style="392" bestFit="1" customWidth="1"/>
    <col min="11269" max="11269" width="9.140625" style="392"/>
    <col min="11270" max="11270" width="9.5703125" style="392" customWidth="1"/>
    <col min="11271" max="11271" width="9.140625" style="392"/>
    <col min="11272" max="11272" width="10.42578125" style="392" bestFit="1" customWidth="1"/>
    <col min="11273" max="11513" width="9.140625" style="392"/>
    <col min="11514" max="11514" width="18.7109375" style="392" bestFit="1" customWidth="1"/>
    <col min="11515" max="11515" width="9.140625" style="392"/>
    <col min="11516" max="11516" width="10.28515625" style="392" customWidth="1"/>
    <col min="11517" max="11517" width="12.7109375" style="392" bestFit="1" customWidth="1"/>
    <col min="11518" max="11518" width="10.85546875" style="392" customWidth="1"/>
    <col min="11519" max="11519" width="19.140625" style="392" bestFit="1" customWidth="1"/>
    <col min="11520" max="11520" width="9.140625" style="392"/>
    <col min="11521" max="11521" width="9.42578125" style="392" customWidth="1"/>
    <col min="11522" max="11522" width="11.140625" style="392" customWidth="1"/>
    <col min="11523" max="11523" width="10.42578125" style="392" bestFit="1" customWidth="1"/>
    <col min="11524" max="11524" width="19.140625" style="392" bestFit="1" customWidth="1"/>
    <col min="11525" max="11525" width="9.140625" style="392"/>
    <col min="11526" max="11526" width="9.5703125" style="392" customWidth="1"/>
    <col min="11527" max="11527" width="9.140625" style="392"/>
    <col min="11528" max="11528" width="10.42578125" style="392" bestFit="1" customWidth="1"/>
    <col min="11529" max="11769" width="9.140625" style="392"/>
    <col min="11770" max="11770" width="18.7109375" style="392" bestFit="1" customWidth="1"/>
    <col min="11771" max="11771" width="9.140625" style="392"/>
    <col min="11772" max="11772" width="10.28515625" style="392" customWidth="1"/>
    <col min="11773" max="11773" width="12.7109375" style="392" bestFit="1" customWidth="1"/>
    <col min="11774" max="11774" width="10.85546875" style="392" customWidth="1"/>
    <col min="11775" max="11775" width="19.140625" style="392" bestFit="1" customWidth="1"/>
    <col min="11776" max="11776" width="9.140625" style="392"/>
    <col min="11777" max="11777" width="9.42578125" style="392" customWidth="1"/>
    <col min="11778" max="11778" width="11.140625" style="392" customWidth="1"/>
    <col min="11779" max="11779" width="10.42578125" style="392" bestFit="1" customWidth="1"/>
    <col min="11780" max="11780" width="19.140625" style="392" bestFit="1" customWidth="1"/>
    <col min="11781" max="11781" width="9.140625" style="392"/>
    <col min="11782" max="11782" width="9.5703125" style="392" customWidth="1"/>
    <col min="11783" max="11783" width="9.140625" style="392"/>
    <col min="11784" max="11784" width="10.42578125" style="392" bestFit="1" customWidth="1"/>
    <col min="11785" max="12025" width="9.140625" style="392"/>
    <col min="12026" max="12026" width="18.7109375" style="392" bestFit="1" customWidth="1"/>
    <col min="12027" max="12027" width="9.140625" style="392"/>
    <col min="12028" max="12028" width="10.28515625" style="392" customWidth="1"/>
    <col min="12029" max="12029" width="12.7109375" style="392" bestFit="1" customWidth="1"/>
    <col min="12030" max="12030" width="10.85546875" style="392" customWidth="1"/>
    <col min="12031" max="12031" width="19.140625" style="392" bestFit="1" customWidth="1"/>
    <col min="12032" max="12032" width="9.140625" style="392"/>
    <col min="12033" max="12033" width="9.42578125" style="392" customWidth="1"/>
    <col min="12034" max="12034" width="11.140625" style="392" customWidth="1"/>
    <col min="12035" max="12035" width="10.42578125" style="392" bestFit="1" customWidth="1"/>
    <col min="12036" max="12036" width="19.140625" style="392" bestFit="1" customWidth="1"/>
    <col min="12037" max="12037" width="9.140625" style="392"/>
    <col min="12038" max="12038" width="9.5703125" style="392" customWidth="1"/>
    <col min="12039" max="12039" width="9.140625" style="392"/>
    <col min="12040" max="12040" width="10.42578125" style="392" bestFit="1" customWidth="1"/>
    <col min="12041" max="12281" width="9.140625" style="392"/>
    <col min="12282" max="12282" width="18.7109375" style="392" bestFit="1" customWidth="1"/>
    <col min="12283" max="12283" width="9.140625" style="392"/>
    <col min="12284" max="12284" width="10.28515625" style="392" customWidth="1"/>
    <col min="12285" max="12285" width="12.7109375" style="392" bestFit="1" customWidth="1"/>
    <col min="12286" max="12286" width="10.85546875" style="392" customWidth="1"/>
    <col min="12287" max="12287" width="19.140625" style="392" bestFit="1" customWidth="1"/>
    <col min="12288" max="12288" width="9.140625" style="392"/>
    <col min="12289" max="12289" width="9.42578125" style="392" customWidth="1"/>
    <col min="12290" max="12290" width="11.140625" style="392" customWidth="1"/>
    <col min="12291" max="12291" width="10.42578125" style="392" bestFit="1" customWidth="1"/>
    <col min="12292" max="12292" width="19.140625" style="392" bestFit="1" customWidth="1"/>
    <col min="12293" max="12293" width="9.140625" style="392"/>
    <col min="12294" max="12294" width="9.5703125" style="392" customWidth="1"/>
    <col min="12295" max="12295" width="9.140625" style="392"/>
    <col min="12296" max="12296" width="10.42578125" style="392" bestFit="1" customWidth="1"/>
    <col min="12297" max="12537" width="9.140625" style="392"/>
    <col min="12538" max="12538" width="18.7109375" style="392" bestFit="1" customWidth="1"/>
    <col min="12539" max="12539" width="9.140625" style="392"/>
    <col min="12540" max="12540" width="10.28515625" style="392" customWidth="1"/>
    <col min="12541" max="12541" width="12.7109375" style="392" bestFit="1" customWidth="1"/>
    <col min="12542" max="12542" width="10.85546875" style="392" customWidth="1"/>
    <col min="12543" max="12543" width="19.140625" style="392" bestFit="1" customWidth="1"/>
    <col min="12544" max="12544" width="9.140625" style="392"/>
    <col min="12545" max="12545" width="9.42578125" style="392" customWidth="1"/>
    <col min="12546" max="12546" width="11.140625" style="392" customWidth="1"/>
    <col min="12547" max="12547" width="10.42578125" style="392" bestFit="1" customWidth="1"/>
    <col min="12548" max="12548" width="19.140625" style="392" bestFit="1" customWidth="1"/>
    <col min="12549" max="12549" width="9.140625" style="392"/>
    <col min="12550" max="12550" width="9.5703125" style="392" customWidth="1"/>
    <col min="12551" max="12551" width="9.140625" style="392"/>
    <col min="12552" max="12552" width="10.42578125" style="392" bestFit="1" customWidth="1"/>
    <col min="12553" max="12793" width="9.140625" style="392"/>
    <col min="12794" max="12794" width="18.7109375" style="392" bestFit="1" customWidth="1"/>
    <col min="12795" max="12795" width="9.140625" style="392"/>
    <col min="12796" max="12796" width="10.28515625" style="392" customWidth="1"/>
    <col min="12797" max="12797" width="12.7109375" style="392" bestFit="1" customWidth="1"/>
    <col min="12798" max="12798" width="10.85546875" style="392" customWidth="1"/>
    <col min="12799" max="12799" width="19.140625" style="392" bestFit="1" customWidth="1"/>
    <col min="12800" max="12800" width="9.140625" style="392"/>
    <col min="12801" max="12801" width="9.42578125" style="392" customWidth="1"/>
    <col min="12802" max="12802" width="11.140625" style="392" customWidth="1"/>
    <col min="12803" max="12803" width="10.42578125" style="392" bestFit="1" customWidth="1"/>
    <col min="12804" max="12804" width="19.140625" style="392" bestFit="1" customWidth="1"/>
    <col min="12805" max="12805" width="9.140625" style="392"/>
    <col min="12806" max="12806" width="9.5703125" style="392" customWidth="1"/>
    <col min="12807" max="12807" width="9.140625" style="392"/>
    <col min="12808" max="12808" width="10.42578125" style="392" bestFit="1" customWidth="1"/>
    <col min="12809" max="13049" width="9.140625" style="392"/>
    <col min="13050" max="13050" width="18.7109375" style="392" bestFit="1" customWidth="1"/>
    <col min="13051" max="13051" width="9.140625" style="392"/>
    <col min="13052" max="13052" width="10.28515625" style="392" customWidth="1"/>
    <col min="13053" max="13053" width="12.7109375" style="392" bestFit="1" customWidth="1"/>
    <col min="13054" max="13054" width="10.85546875" style="392" customWidth="1"/>
    <col min="13055" max="13055" width="19.140625" style="392" bestFit="1" customWidth="1"/>
    <col min="13056" max="13056" width="9.140625" style="392"/>
    <col min="13057" max="13057" width="9.42578125" style="392" customWidth="1"/>
    <col min="13058" max="13058" width="11.140625" style="392" customWidth="1"/>
    <col min="13059" max="13059" width="10.42578125" style="392" bestFit="1" customWidth="1"/>
    <col min="13060" max="13060" width="19.140625" style="392" bestFit="1" customWidth="1"/>
    <col min="13061" max="13061" width="9.140625" style="392"/>
    <col min="13062" max="13062" width="9.5703125" style="392" customWidth="1"/>
    <col min="13063" max="13063" width="9.140625" style="392"/>
    <col min="13064" max="13064" width="10.42578125" style="392" bestFit="1" customWidth="1"/>
    <col min="13065" max="13305" width="9.140625" style="392"/>
    <col min="13306" max="13306" width="18.7109375" style="392" bestFit="1" customWidth="1"/>
    <col min="13307" max="13307" width="9.140625" style="392"/>
    <col min="13308" max="13308" width="10.28515625" style="392" customWidth="1"/>
    <col min="13309" max="13309" width="12.7109375" style="392" bestFit="1" customWidth="1"/>
    <col min="13310" max="13310" width="10.85546875" style="392" customWidth="1"/>
    <col min="13311" max="13311" width="19.140625" style="392" bestFit="1" customWidth="1"/>
    <col min="13312" max="13312" width="9.140625" style="392"/>
    <col min="13313" max="13313" width="9.42578125" style="392" customWidth="1"/>
    <col min="13314" max="13314" width="11.140625" style="392" customWidth="1"/>
    <col min="13315" max="13315" width="10.42578125" style="392" bestFit="1" customWidth="1"/>
    <col min="13316" max="13316" width="19.140625" style="392" bestFit="1" customWidth="1"/>
    <col min="13317" max="13317" width="9.140625" style="392"/>
    <col min="13318" max="13318" width="9.5703125" style="392" customWidth="1"/>
    <col min="13319" max="13319" width="9.140625" style="392"/>
    <col min="13320" max="13320" width="10.42578125" style="392" bestFit="1" customWidth="1"/>
    <col min="13321" max="13561" width="9.140625" style="392"/>
    <col min="13562" max="13562" width="18.7109375" style="392" bestFit="1" customWidth="1"/>
    <col min="13563" max="13563" width="9.140625" style="392"/>
    <col min="13564" max="13564" width="10.28515625" style="392" customWidth="1"/>
    <col min="13565" max="13565" width="12.7109375" style="392" bestFit="1" customWidth="1"/>
    <col min="13566" max="13566" width="10.85546875" style="392" customWidth="1"/>
    <col min="13567" max="13567" width="19.140625" style="392" bestFit="1" customWidth="1"/>
    <col min="13568" max="13568" width="9.140625" style="392"/>
    <col min="13569" max="13569" width="9.42578125" style="392" customWidth="1"/>
    <col min="13570" max="13570" width="11.140625" style="392" customWidth="1"/>
    <col min="13571" max="13571" width="10.42578125" style="392" bestFit="1" customWidth="1"/>
    <col min="13572" max="13572" width="19.140625" style="392" bestFit="1" customWidth="1"/>
    <col min="13573" max="13573" width="9.140625" style="392"/>
    <col min="13574" max="13574" width="9.5703125" style="392" customWidth="1"/>
    <col min="13575" max="13575" width="9.140625" style="392"/>
    <col min="13576" max="13576" width="10.42578125" style="392" bestFit="1" customWidth="1"/>
    <col min="13577" max="13817" width="9.140625" style="392"/>
    <col min="13818" max="13818" width="18.7109375" style="392" bestFit="1" customWidth="1"/>
    <col min="13819" max="13819" width="9.140625" style="392"/>
    <col min="13820" max="13820" width="10.28515625" style="392" customWidth="1"/>
    <col min="13821" max="13821" width="12.7109375" style="392" bestFit="1" customWidth="1"/>
    <col min="13822" max="13822" width="10.85546875" style="392" customWidth="1"/>
    <col min="13823" max="13823" width="19.140625" style="392" bestFit="1" customWidth="1"/>
    <col min="13824" max="13824" width="9.140625" style="392"/>
    <col min="13825" max="13825" width="9.42578125" style="392" customWidth="1"/>
    <col min="13826" max="13826" width="11.140625" style="392" customWidth="1"/>
    <col min="13827" max="13827" width="10.42578125" style="392" bestFit="1" customWidth="1"/>
    <col min="13828" max="13828" width="19.140625" style="392" bestFit="1" customWidth="1"/>
    <col min="13829" max="13829" width="9.140625" style="392"/>
    <col min="13830" max="13830" width="9.5703125" style="392" customWidth="1"/>
    <col min="13831" max="13831" width="9.140625" style="392"/>
    <col min="13832" max="13832" width="10.42578125" style="392" bestFit="1" customWidth="1"/>
    <col min="13833" max="14073" width="9.140625" style="392"/>
    <col min="14074" max="14074" width="18.7109375" style="392" bestFit="1" customWidth="1"/>
    <col min="14075" max="14075" width="9.140625" style="392"/>
    <col min="14076" max="14076" width="10.28515625" style="392" customWidth="1"/>
    <col min="14077" max="14077" width="12.7109375" style="392" bestFit="1" customWidth="1"/>
    <col min="14078" max="14078" width="10.85546875" style="392" customWidth="1"/>
    <col min="14079" max="14079" width="19.140625" style="392" bestFit="1" customWidth="1"/>
    <col min="14080" max="14080" width="9.140625" style="392"/>
    <col min="14081" max="14081" width="9.42578125" style="392" customWidth="1"/>
    <col min="14082" max="14082" width="11.140625" style="392" customWidth="1"/>
    <col min="14083" max="14083" width="10.42578125" style="392" bestFit="1" customWidth="1"/>
    <col min="14084" max="14084" width="19.140625" style="392" bestFit="1" customWidth="1"/>
    <col min="14085" max="14085" width="9.140625" style="392"/>
    <col min="14086" max="14086" width="9.5703125" style="392" customWidth="1"/>
    <col min="14087" max="14087" width="9.140625" style="392"/>
    <col min="14088" max="14088" width="10.42578125" style="392" bestFit="1" customWidth="1"/>
    <col min="14089" max="14329" width="9.140625" style="392"/>
    <col min="14330" max="14330" width="18.7109375" style="392" bestFit="1" customWidth="1"/>
    <col min="14331" max="14331" width="9.140625" style="392"/>
    <col min="14332" max="14332" width="10.28515625" style="392" customWidth="1"/>
    <col min="14333" max="14333" width="12.7109375" style="392" bestFit="1" customWidth="1"/>
    <col min="14334" max="14334" width="10.85546875" style="392" customWidth="1"/>
    <col min="14335" max="14335" width="19.140625" style="392" bestFit="1" customWidth="1"/>
    <col min="14336" max="14336" width="9.140625" style="392"/>
    <col min="14337" max="14337" width="9.42578125" style="392" customWidth="1"/>
    <col min="14338" max="14338" width="11.140625" style="392" customWidth="1"/>
    <col min="14339" max="14339" width="10.42578125" style="392" bestFit="1" customWidth="1"/>
    <col min="14340" max="14340" width="19.140625" style="392" bestFit="1" customWidth="1"/>
    <col min="14341" max="14341" width="9.140625" style="392"/>
    <col min="14342" max="14342" width="9.5703125" style="392" customWidth="1"/>
    <col min="14343" max="14343" width="9.140625" style="392"/>
    <col min="14344" max="14344" width="10.42578125" style="392" bestFit="1" customWidth="1"/>
    <col min="14345" max="14585" width="9.140625" style="392"/>
    <col min="14586" max="14586" width="18.7109375" style="392" bestFit="1" customWidth="1"/>
    <col min="14587" max="14587" width="9.140625" style="392"/>
    <col min="14588" max="14588" width="10.28515625" style="392" customWidth="1"/>
    <col min="14589" max="14589" width="12.7109375" style="392" bestFit="1" customWidth="1"/>
    <col min="14590" max="14590" width="10.85546875" style="392" customWidth="1"/>
    <col min="14591" max="14591" width="19.140625" style="392" bestFit="1" customWidth="1"/>
    <col min="14592" max="14592" width="9.140625" style="392"/>
    <col min="14593" max="14593" width="9.42578125" style="392" customWidth="1"/>
    <col min="14594" max="14594" width="11.140625" style="392" customWidth="1"/>
    <col min="14595" max="14595" width="10.42578125" style="392" bestFit="1" customWidth="1"/>
    <col min="14596" max="14596" width="19.140625" style="392" bestFit="1" customWidth="1"/>
    <col min="14597" max="14597" width="9.140625" style="392"/>
    <col min="14598" max="14598" width="9.5703125" style="392" customWidth="1"/>
    <col min="14599" max="14599" width="9.140625" style="392"/>
    <col min="14600" max="14600" width="10.42578125" style="392" bestFit="1" customWidth="1"/>
    <col min="14601" max="14841" width="9.140625" style="392"/>
    <col min="14842" max="14842" width="18.7109375" style="392" bestFit="1" customWidth="1"/>
    <col min="14843" max="14843" width="9.140625" style="392"/>
    <col min="14844" max="14844" width="10.28515625" style="392" customWidth="1"/>
    <col min="14845" max="14845" width="12.7109375" style="392" bestFit="1" customWidth="1"/>
    <col min="14846" max="14846" width="10.85546875" style="392" customWidth="1"/>
    <col min="14847" max="14847" width="19.140625" style="392" bestFit="1" customWidth="1"/>
    <col min="14848" max="14848" width="9.140625" style="392"/>
    <col min="14849" max="14849" width="9.42578125" style="392" customWidth="1"/>
    <col min="14850" max="14850" width="11.140625" style="392" customWidth="1"/>
    <col min="14851" max="14851" width="10.42578125" style="392" bestFit="1" customWidth="1"/>
    <col min="14852" max="14852" width="19.140625" style="392" bestFit="1" customWidth="1"/>
    <col min="14853" max="14853" width="9.140625" style="392"/>
    <col min="14854" max="14854" width="9.5703125" style="392" customWidth="1"/>
    <col min="14855" max="14855" width="9.140625" style="392"/>
    <col min="14856" max="14856" width="10.42578125" style="392" bestFit="1" customWidth="1"/>
    <col min="14857" max="15097" width="9.140625" style="392"/>
    <col min="15098" max="15098" width="18.7109375" style="392" bestFit="1" customWidth="1"/>
    <col min="15099" max="15099" width="9.140625" style="392"/>
    <col min="15100" max="15100" width="10.28515625" style="392" customWidth="1"/>
    <col min="15101" max="15101" width="12.7109375" style="392" bestFit="1" customWidth="1"/>
    <col min="15102" max="15102" width="10.85546875" style="392" customWidth="1"/>
    <col min="15103" max="15103" width="19.140625" style="392" bestFit="1" customWidth="1"/>
    <col min="15104" max="15104" width="9.140625" style="392"/>
    <col min="15105" max="15105" width="9.42578125" style="392" customWidth="1"/>
    <col min="15106" max="15106" width="11.140625" style="392" customWidth="1"/>
    <col min="15107" max="15107" width="10.42578125" style="392" bestFit="1" customWidth="1"/>
    <col min="15108" max="15108" width="19.140625" style="392" bestFit="1" customWidth="1"/>
    <col min="15109" max="15109" width="9.140625" style="392"/>
    <col min="15110" max="15110" width="9.5703125" style="392" customWidth="1"/>
    <col min="15111" max="15111" width="9.140625" style="392"/>
    <col min="15112" max="15112" width="10.42578125" style="392" bestFit="1" customWidth="1"/>
    <col min="15113" max="15353" width="9.140625" style="392"/>
    <col min="15354" max="15354" width="18.7109375" style="392" bestFit="1" customWidth="1"/>
    <col min="15355" max="15355" width="9.140625" style="392"/>
    <col min="15356" max="15356" width="10.28515625" style="392" customWidth="1"/>
    <col min="15357" max="15357" width="12.7109375" style="392" bestFit="1" customWidth="1"/>
    <col min="15358" max="15358" width="10.85546875" style="392" customWidth="1"/>
    <col min="15359" max="15359" width="19.140625" style="392" bestFit="1" customWidth="1"/>
    <col min="15360" max="15360" width="9.140625" style="392"/>
    <col min="15361" max="15361" width="9.42578125" style="392" customWidth="1"/>
    <col min="15362" max="15362" width="11.140625" style="392" customWidth="1"/>
    <col min="15363" max="15363" width="10.42578125" style="392" bestFit="1" customWidth="1"/>
    <col min="15364" max="15364" width="19.140625" style="392" bestFit="1" customWidth="1"/>
    <col min="15365" max="15365" width="9.140625" style="392"/>
    <col min="15366" max="15366" width="9.5703125" style="392" customWidth="1"/>
    <col min="15367" max="15367" width="9.140625" style="392"/>
    <col min="15368" max="15368" width="10.42578125" style="392" bestFit="1" customWidth="1"/>
    <col min="15369" max="15609" width="9.140625" style="392"/>
    <col min="15610" max="15610" width="18.7109375" style="392" bestFit="1" customWidth="1"/>
    <col min="15611" max="15611" width="9.140625" style="392"/>
    <col min="15612" max="15612" width="10.28515625" style="392" customWidth="1"/>
    <col min="15613" max="15613" width="12.7109375" style="392" bestFit="1" customWidth="1"/>
    <col min="15614" max="15614" width="10.85546875" style="392" customWidth="1"/>
    <col min="15615" max="15615" width="19.140625" style="392" bestFit="1" customWidth="1"/>
    <col min="15616" max="15616" width="9.140625" style="392"/>
    <col min="15617" max="15617" width="9.42578125" style="392" customWidth="1"/>
    <col min="15618" max="15618" width="11.140625" style="392" customWidth="1"/>
    <col min="15619" max="15619" width="10.42578125" style="392" bestFit="1" customWidth="1"/>
    <col min="15620" max="15620" width="19.140625" style="392" bestFit="1" customWidth="1"/>
    <col min="15621" max="15621" width="9.140625" style="392"/>
    <col min="15622" max="15622" width="9.5703125" style="392" customWidth="1"/>
    <col min="15623" max="15623" width="9.140625" style="392"/>
    <col min="15624" max="15624" width="10.42578125" style="392" bestFit="1" customWidth="1"/>
    <col min="15625" max="15865" width="9.140625" style="392"/>
    <col min="15866" max="15866" width="18.7109375" style="392" bestFit="1" customWidth="1"/>
    <col min="15867" max="15867" width="9.140625" style="392"/>
    <col min="15868" max="15868" width="10.28515625" style="392" customWidth="1"/>
    <col min="15869" max="15869" width="12.7109375" style="392" bestFit="1" customWidth="1"/>
    <col min="15870" max="15870" width="10.85546875" style="392" customWidth="1"/>
    <col min="15871" max="15871" width="19.140625" style="392" bestFit="1" customWidth="1"/>
    <col min="15872" max="15872" width="9.140625" style="392"/>
    <col min="15873" max="15873" width="9.42578125" style="392" customWidth="1"/>
    <col min="15874" max="15874" width="11.140625" style="392" customWidth="1"/>
    <col min="15875" max="15875" width="10.42578125" style="392" bestFit="1" customWidth="1"/>
    <col min="15876" max="15876" width="19.140625" style="392" bestFit="1" customWidth="1"/>
    <col min="15877" max="15877" width="9.140625" style="392"/>
    <col min="15878" max="15878" width="9.5703125" style="392" customWidth="1"/>
    <col min="15879" max="15879" width="9.140625" style="392"/>
    <col min="15880" max="15880" width="10.42578125" style="392" bestFit="1" customWidth="1"/>
    <col min="15881" max="16121" width="9.140625" style="392"/>
    <col min="16122" max="16122" width="18.7109375" style="392" bestFit="1" customWidth="1"/>
    <col min="16123" max="16123" width="9.140625" style="392"/>
    <col min="16124" max="16124" width="10.28515625" style="392" customWidth="1"/>
    <col min="16125" max="16125" width="12.7109375" style="392" bestFit="1" customWidth="1"/>
    <col min="16126" max="16126" width="10.85546875" style="392" customWidth="1"/>
    <col min="16127" max="16127" width="19.140625" style="392" bestFit="1" customWidth="1"/>
    <col min="16128" max="16128" width="9.140625" style="392"/>
    <col min="16129" max="16129" width="9.42578125" style="392" customWidth="1"/>
    <col min="16130" max="16130" width="11.140625" style="392" customWidth="1"/>
    <col min="16131" max="16131" width="10.42578125" style="392" bestFit="1" customWidth="1"/>
    <col min="16132" max="16132" width="19.140625" style="392" bestFit="1" customWidth="1"/>
    <col min="16133" max="16133" width="9.140625" style="392"/>
    <col min="16134" max="16134" width="9.5703125" style="392" customWidth="1"/>
    <col min="16135" max="16135" width="9.140625" style="392"/>
    <col min="16136" max="16136" width="10.42578125" style="392" bestFit="1" customWidth="1"/>
    <col min="16137" max="16384" width="9.140625" style="392"/>
  </cols>
  <sheetData>
    <row r="1" spans="1:13" ht="18.75" x14ac:dyDescent="0.3">
      <c r="B1" s="644" t="s">
        <v>0</v>
      </c>
      <c r="C1" s="644"/>
      <c r="D1" s="644"/>
      <c r="E1" s="644"/>
      <c r="F1" s="644"/>
      <c r="G1" s="644"/>
      <c r="H1" s="644"/>
      <c r="I1" s="644"/>
    </row>
    <row r="2" spans="1:13" ht="18.75" x14ac:dyDescent="0.3">
      <c r="B2" s="644" t="s">
        <v>1</v>
      </c>
      <c r="C2" s="644"/>
      <c r="D2" s="644"/>
      <c r="E2" s="644"/>
      <c r="F2" s="644"/>
      <c r="G2" s="644"/>
      <c r="H2" s="644"/>
      <c r="I2" s="644"/>
    </row>
    <row r="3" spans="1:13" ht="18.75" x14ac:dyDescent="0.3">
      <c r="B3" s="645" t="s">
        <v>128</v>
      </c>
      <c r="C3" s="645"/>
      <c r="D3" s="645"/>
      <c r="E3" s="645"/>
      <c r="F3" s="645"/>
      <c r="G3" s="645"/>
      <c r="H3" s="645"/>
      <c r="I3" s="645"/>
    </row>
    <row r="4" spans="1:13" ht="18.75" x14ac:dyDescent="0.3">
      <c r="B4" s="644" t="s">
        <v>187</v>
      </c>
      <c r="C4" s="644"/>
      <c r="D4" s="644"/>
      <c r="E4" s="644"/>
      <c r="F4" s="644"/>
      <c r="G4" s="644"/>
      <c r="H4" s="644"/>
      <c r="I4" s="644"/>
    </row>
    <row r="5" spans="1:13" ht="18.75" x14ac:dyDescent="0.3">
      <c r="B5" s="646" t="s">
        <v>188</v>
      </c>
      <c r="C5" s="646"/>
      <c r="D5" s="646"/>
      <c r="E5" s="646"/>
      <c r="F5" s="646"/>
      <c r="G5" s="646"/>
      <c r="H5" s="646"/>
      <c r="I5" s="646"/>
    </row>
    <row r="6" spans="1:13" ht="19.5" thickBot="1" x14ac:dyDescent="0.35">
      <c r="C6" s="629"/>
      <c r="D6" s="629"/>
      <c r="E6" s="629"/>
      <c r="F6" s="629"/>
      <c r="G6" s="394"/>
      <c r="H6" s="394"/>
      <c r="I6" s="394"/>
    </row>
    <row r="7" spans="1:13" ht="34.5" customHeight="1" thickBot="1" x14ac:dyDescent="0.3">
      <c r="A7" s="395"/>
      <c r="B7" s="396" t="s">
        <v>3</v>
      </c>
      <c r="C7" s="397" t="s">
        <v>4</v>
      </c>
      <c r="D7" s="398" t="s">
        <v>5</v>
      </c>
      <c r="E7" s="399" t="s">
        <v>6</v>
      </c>
      <c r="F7" s="400" t="s">
        <v>7</v>
      </c>
      <c r="G7" s="401" t="s">
        <v>116</v>
      </c>
      <c r="H7" s="402" t="s">
        <v>117</v>
      </c>
      <c r="I7" s="399" t="s">
        <v>9</v>
      </c>
      <c r="J7" s="403" t="s">
        <v>8</v>
      </c>
      <c r="K7" s="400" t="s">
        <v>118</v>
      </c>
    </row>
    <row r="8" spans="1:13" ht="24" customHeight="1" thickBot="1" x14ac:dyDescent="0.35">
      <c r="A8" s="404" t="s">
        <v>11</v>
      </c>
      <c r="B8" s="405"/>
      <c r="C8" s="405"/>
      <c r="D8" s="405"/>
      <c r="E8" s="406"/>
      <c r="F8" s="407"/>
      <c r="G8" s="405"/>
      <c r="H8" s="405"/>
      <c r="I8" s="408"/>
      <c r="J8" s="405"/>
      <c r="K8" s="407"/>
    </row>
    <row r="9" spans="1:13" ht="18.75" x14ac:dyDescent="0.3">
      <c r="A9" s="409" t="s">
        <v>12</v>
      </c>
      <c r="B9" s="410">
        <v>8253</v>
      </c>
      <c r="C9" s="411">
        <v>16350</v>
      </c>
      <c r="D9" s="412">
        <v>2125288</v>
      </c>
      <c r="E9" s="413">
        <f>D9/B9</f>
        <v>257.51702411244395</v>
      </c>
      <c r="F9" s="414">
        <f>D9</f>
        <v>2125288</v>
      </c>
      <c r="G9" s="410">
        <v>3902</v>
      </c>
      <c r="H9" s="415">
        <f>C9-G9</f>
        <v>12448</v>
      </c>
      <c r="I9" s="416">
        <v>8969</v>
      </c>
      <c r="J9" s="417">
        <v>7381</v>
      </c>
      <c r="K9" s="418">
        <v>0</v>
      </c>
      <c r="M9" s="536"/>
    </row>
    <row r="10" spans="1:13" ht="18.75" x14ac:dyDescent="0.3">
      <c r="A10" s="419" t="s">
        <v>13</v>
      </c>
      <c r="B10" s="420">
        <v>5758</v>
      </c>
      <c r="C10" s="421">
        <v>11016</v>
      </c>
      <c r="D10" s="422">
        <v>1467237</v>
      </c>
      <c r="E10" s="423">
        <f t="shared" ref="E10:E16" si="0">D10/B10</f>
        <v>254.81712400138937</v>
      </c>
      <c r="F10" s="414">
        <f t="shared" ref="F10:F16" si="1">D10</f>
        <v>1467237</v>
      </c>
      <c r="G10" s="424">
        <v>2939</v>
      </c>
      <c r="H10" s="415">
        <f t="shared" ref="H10:H16" si="2">C10-G10</f>
        <v>8077</v>
      </c>
      <c r="I10" s="425">
        <v>6116</v>
      </c>
      <c r="J10" s="417">
        <v>4900</v>
      </c>
      <c r="K10" s="418">
        <v>0</v>
      </c>
      <c r="M10" s="536"/>
    </row>
    <row r="11" spans="1:13" ht="18.75" x14ac:dyDescent="0.3">
      <c r="A11" s="419" t="s">
        <v>14</v>
      </c>
      <c r="B11" s="420">
        <v>6519</v>
      </c>
      <c r="C11" s="421">
        <v>12091</v>
      </c>
      <c r="D11" s="422">
        <v>1622487</v>
      </c>
      <c r="E11" s="423">
        <f t="shared" si="0"/>
        <v>248.88587206626784</v>
      </c>
      <c r="F11" s="414">
        <f t="shared" si="1"/>
        <v>1622487</v>
      </c>
      <c r="G11" s="424">
        <v>3036</v>
      </c>
      <c r="H11" s="415">
        <f t="shared" si="2"/>
        <v>9055</v>
      </c>
      <c r="I11" s="425">
        <v>6754</v>
      </c>
      <c r="J11" s="417">
        <v>5337</v>
      </c>
      <c r="K11" s="418">
        <v>0</v>
      </c>
      <c r="M11" s="536"/>
    </row>
    <row r="12" spans="1:13" ht="18.75" x14ac:dyDescent="0.3">
      <c r="A12" s="419" t="s">
        <v>15</v>
      </c>
      <c r="B12" s="420">
        <v>8632</v>
      </c>
      <c r="C12" s="421">
        <v>16573</v>
      </c>
      <c r="D12" s="422">
        <v>2161925</v>
      </c>
      <c r="E12" s="423">
        <f t="shared" si="0"/>
        <v>250.45470342910102</v>
      </c>
      <c r="F12" s="414">
        <f t="shared" si="1"/>
        <v>2161925</v>
      </c>
      <c r="G12" s="424">
        <v>4022</v>
      </c>
      <c r="H12" s="415">
        <f t="shared" si="2"/>
        <v>12551</v>
      </c>
      <c r="I12" s="425">
        <v>9136</v>
      </c>
      <c r="J12" s="417">
        <v>7437</v>
      </c>
      <c r="K12" s="418">
        <v>0</v>
      </c>
      <c r="M12" s="536"/>
    </row>
    <row r="13" spans="1:13" ht="18.75" x14ac:dyDescent="0.3">
      <c r="A13" s="419" t="s">
        <v>16</v>
      </c>
      <c r="B13" s="420">
        <v>2181</v>
      </c>
      <c r="C13" s="421">
        <v>4329</v>
      </c>
      <c r="D13" s="422">
        <v>573474</v>
      </c>
      <c r="E13" s="423">
        <f t="shared" si="0"/>
        <v>262.94085281980745</v>
      </c>
      <c r="F13" s="414">
        <f t="shared" si="1"/>
        <v>573474</v>
      </c>
      <c r="G13" s="424">
        <v>1085</v>
      </c>
      <c r="H13" s="415">
        <f t="shared" si="2"/>
        <v>3244</v>
      </c>
      <c r="I13" s="425">
        <v>2256</v>
      </c>
      <c r="J13" s="417">
        <v>2073</v>
      </c>
      <c r="K13" s="418">
        <v>0</v>
      </c>
      <c r="M13" s="536"/>
    </row>
    <row r="14" spans="1:13" ht="18.75" x14ac:dyDescent="0.3">
      <c r="A14" s="419" t="s">
        <v>17</v>
      </c>
      <c r="B14" s="420">
        <v>8716</v>
      </c>
      <c r="C14" s="421">
        <v>17434</v>
      </c>
      <c r="D14" s="422">
        <v>2278684</v>
      </c>
      <c r="E14" s="423">
        <f t="shared" si="0"/>
        <v>261.43689765947681</v>
      </c>
      <c r="F14" s="414">
        <f t="shared" si="1"/>
        <v>2278684</v>
      </c>
      <c r="G14" s="424">
        <v>4437</v>
      </c>
      <c r="H14" s="415">
        <f t="shared" si="2"/>
        <v>12997</v>
      </c>
      <c r="I14" s="425">
        <v>9370</v>
      </c>
      <c r="J14" s="417">
        <v>8064</v>
      </c>
      <c r="K14" s="418">
        <v>0</v>
      </c>
      <c r="M14" s="536"/>
    </row>
    <row r="15" spans="1:13" ht="18.75" x14ac:dyDescent="0.3">
      <c r="A15" s="419" t="s">
        <v>18</v>
      </c>
      <c r="B15" s="420">
        <v>3120</v>
      </c>
      <c r="C15" s="421">
        <v>5668</v>
      </c>
      <c r="D15" s="422">
        <v>738917</v>
      </c>
      <c r="E15" s="423">
        <f t="shared" si="0"/>
        <v>236.83237179487179</v>
      </c>
      <c r="F15" s="414">
        <f t="shared" si="1"/>
        <v>738917</v>
      </c>
      <c r="G15" s="424">
        <v>1320</v>
      </c>
      <c r="H15" s="415">
        <f t="shared" si="2"/>
        <v>4348</v>
      </c>
      <c r="I15" s="425">
        <v>3086</v>
      </c>
      <c r="J15" s="417">
        <v>2582</v>
      </c>
      <c r="K15" s="418">
        <v>0</v>
      </c>
      <c r="M15" s="536"/>
    </row>
    <row r="16" spans="1:13" ht="19.5" thickBot="1" x14ac:dyDescent="0.35">
      <c r="A16" s="426" t="s">
        <v>19</v>
      </c>
      <c r="B16" s="427">
        <v>10054</v>
      </c>
      <c r="C16" s="428">
        <v>19050</v>
      </c>
      <c r="D16" s="429">
        <v>2547508</v>
      </c>
      <c r="E16" s="430">
        <f t="shared" si="0"/>
        <v>253.38253431470062</v>
      </c>
      <c r="F16" s="414">
        <f t="shared" si="1"/>
        <v>2547508</v>
      </c>
      <c r="G16" s="431">
        <v>4658</v>
      </c>
      <c r="H16" s="415">
        <f t="shared" si="2"/>
        <v>14392</v>
      </c>
      <c r="I16" s="432">
        <v>10495</v>
      </c>
      <c r="J16" s="433">
        <v>8555</v>
      </c>
      <c r="K16" s="434">
        <v>0</v>
      </c>
      <c r="M16" s="536"/>
    </row>
    <row r="17" spans="1:14" ht="19.5" thickBot="1" x14ac:dyDescent="0.35">
      <c r="A17" s="435" t="s">
        <v>10</v>
      </c>
      <c r="B17" s="436">
        <f>SUM(B9:B16)</f>
        <v>53233</v>
      </c>
      <c r="C17" s="436">
        <f t="shared" ref="C17:E17" si="3">SUM(C9:C16)</f>
        <v>102511</v>
      </c>
      <c r="D17" s="437">
        <f t="shared" si="3"/>
        <v>13515520</v>
      </c>
      <c r="E17" s="438">
        <f t="shared" si="3"/>
        <v>2026.2673801980591</v>
      </c>
      <c r="F17" s="437">
        <f>SUM(F9:F16)</f>
        <v>13515520</v>
      </c>
      <c r="G17" s="437">
        <f>SUM(G9:G16)</f>
        <v>25399</v>
      </c>
      <c r="H17" s="437">
        <f>SUM(H9:H16)</f>
        <v>77112</v>
      </c>
      <c r="I17" s="436">
        <f t="shared" ref="I17:K17" si="4">SUM(I9:I16)</f>
        <v>56182</v>
      </c>
      <c r="J17" s="439">
        <f>SUM(J9:J16)</f>
        <v>46329</v>
      </c>
      <c r="K17" s="440">
        <f t="shared" si="4"/>
        <v>0</v>
      </c>
      <c r="M17" s="536"/>
    </row>
    <row r="18" spans="1:14" ht="19.5" thickBot="1" x14ac:dyDescent="0.35">
      <c r="A18" s="441"/>
      <c r="B18" s="442"/>
      <c r="C18" s="442"/>
      <c r="D18" s="442"/>
      <c r="E18" s="442"/>
      <c r="F18" s="442"/>
      <c r="G18" s="442"/>
      <c r="H18" s="442"/>
      <c r="I18" s="442"/>
      <c r="J18" s="442"/>
      <c r="K18" s="442"/>
      <c r="M18" s="536"/>
      <c r="N18" s="443">
        <f>N17*10</f>
        <v>0</v>
      </c>
    </row>
    <row r="19" spans="1:14" ht="16.5" thickBot="1" x14ac:dyDescent="0.3">
      <c r="A19" s="619" t="s">
        <v>20</v>
      </c>
      <c r="B19" s="620"/>
      <c r="C19" s="620"/>
      <c r="D19" s="620"/>
      <c r="E19" s="620"/>
      <c r="F19" s="620"/>
      <c r="G19" s="620"/>
      <c r="H19" s="620"/>
      <c r="I19" s="621"/>
      <c r="J19" s="621"/>
      <c r="K19" s="622"/>
      <c r="M19" s="536"/>
    </row>
    <row r="20" spans="1:14" ht="18.75" x14ac:dyDescent="0.3">
      <c r="A20" s="444" t="s">
        <v>21</v>
      </c>
      <c r="B20" s="410">
        <v>14401</v>
      </c>
      <c r="C20" s="411">
        <v>25820</v>
      </c>
      <c r="D20" s="412">
        <v>3458441</v>
      </c>
      <c r="E20" s="445">
        <f t="shared" ref="E20:E32" si="5">D20/B20</f>
        <v>240.15283660856886</v>
      </c>
      <c r="F20" s="446">
        <f>D20</f>
        <v>3458441</v>
      </c>
      <c r="G20" s="410">
        <v>6320</v>
      </c>
      <c r="H20" s="447">
        <f>C20-G20</f>
        <v>19500</v>
      </c>
      <c r="I20" s="448">
        <f>C20-J20-K20</f>
        <v>14370</v>
      </c>
      <c r="J20" s="449">
        <v>11450</v>
      </c>
      <c r="K20" s="450">
        <v>0</v>
      </c>
      <c r="M20" s="536"/>
    </row>
    <row r="21" spans="1:14" ht="18.75" x14ac:dyDescent="0.3">
      <c r="A21" s="444" t="s">
        <v>22</v>
      </c>
      <c r="B21" s="424">
        <v>7430</v>
      </c>
      <c r="C21" s="451">
        <v>12993</v>
      </c>
      <c r="D21" s="446">
        <v>1745737</v>
      </c>
      <c r="E21" s="452">
        <f t="shared" si="5"/>
        <v>234.95787348586811</v>
      </c>
      <c r="F21" s="422">
        <f t="shared" ref="F21:F32" si="6">D21</f>
        <v>1745737</v>
      </c>
      <c r="G21" s="424">
        <v>3183</v>
      </c>
      <c r="H21" s="415">
        <f t="shared" ref="H21:H32" si="7">C21-G21</f>
        <v>9810</v>
      </c>
      <c r="I21" s="425">
        <f t="shared" ref="I21:I32" si="8">C21-J21-K21</f>
        <v>7366</v>
      </c>
      <c r="J21" s="453">
        <v>5627</v>
      </c>
      <c r="K21" s="454">
        <v>0</v>
      </c>
      <c r="M21" s="536"/>
    </row>
    <row r="22" spans="1:14" ht="18.75" x14ac:dyDescent="0.3">
      <c r="A22" s="409" t="s">
        <v>23</v>
      </c>
      <c r="B22" s="455">
        <v>6003</v>
      </c>
      <c r="C22" s="456">
        <v>11118</v>
      </c>
      <c r="D22" s="457">
        <v>1466091</v>
      </c>
      <c r="E22" s="452">
        <f t="shared" si="5"/>
        <v>244.22638680659671</v>
      </c>
      <c r="F22" s="422">
        <f t="shared" si="6"/>
        <v>1466091</v>
      </c>
      <c r="G22" s="424">
        <v>2951</v>
      </c>
      <c r="H22" s="415">
        <f t="shared" si="7"/>
        <v>8167</v>
      </c>
      <c r="I22" s="425">
        <f t="shared" si="8"/>
        <v>6155</v>
      </c>
      <c r="J22" s="453">
        <v>4963</v>
      </c>
      <c r="K22" s="454">
        <v>0</v>
      </c>
      <c r="M22" s="536"/>
    </row>
    <row r="23" spans="1:14" ht="18.75" x14ac:dyDescent="0.3">
      <c r="A23" s="419" t="s">
        <v>24</v>
      </c>
      <c r="B23" s="458">
        <v>7392</v>
      </c>
      <c r="C23" s="459">
        <v>14055</v>
      </c>
      <c r="D23" s="460">
        <v>1825798</v>
      </c>
      <c r="E23" s="452">
        <f t="shared" si="5"/>
        <v>246.99648268398269</v>
      </c>
      <c r="F23" s="422">
        <f t="shared" si="6"/>
        <v>1825798</v>
      </c>
      <c r="G23" s="420">
        <v>3298</v>
      </c>
      <c r="H23" s="461">
        <f t="shared" si="7"/>
        <v>10757</v>
      </c>
      <c r="I23" s="425">
        <f t="shared" si="8"/>
        <v>7664</v>
      </c>
      <c r="J23" s="453">
        <v>6390</v>
      </c>
      <c r="K23" s="462">
        <v>1</v>
      </c>
      <c r="M23" s="536"/>
    </row>
    <row r="24" spans="1:14" ht="18.75" x14ac:dyDescent="0.3">
      <c r="A24" s="419" t="s">
        <v>25</v>
      </c>
      <c r="B24" s="458">
        <v>4789</v>
      </c>
      <c r="C24" s="459">
        <v>9311</v>
      </c>
      <c r="D24" s="460">
        <v>1215966</v>
      </c>
      <c r="E24" s="452">
        <f t="shared" si="5"/>
        <v>253.90812278137398</v>
      </c>
      <c r="F24" s="422">
        <f t="shared" si="6"/>
        <v>1215966</v>
      </c>
      <c r="G24" s="420">
        <v>2399</v>
      </c>
      <c r="H24" s="461">
        <f t="shared" si="7"/>
        <v>6912</v>
      </c>
      <c r="I24" s="425">
        <f t="shared" si="8"/>
        <v>5013</v>
      </c>
      <c r="J24" s="453">
        <v>4298</v>
      </c>
      <c r="K24" s="462">
        <v>0</v>
      </c>
      <c r="M24" s="536"/>
    </row>
    <row r="25" spans="1:14" ht="18.75" x14ac:dyDescent="0.3">
      <c r="A25" s="419" t="s">
        <v>26</v>
      </c>
      <c r="B25" s="458">
        <v>3403</v>
      </c>
      <c r="C25" s="459">
        <v>6681</v>
      </c>
      <c r="D25" s="460">
        <v>880573</v>
      </c>
      <c r="E25" s="452">
        <f t="shared" si="5"/>
        <v>258.76373787834262</v>
      </c>
      <c r="F25" s="422">
        <f t="shared" si="6"/>
        <v>880573</v>
      </c>
      <c r="G25" s="420">
        <v>1863</v>
      </c>
      <c r="H25" s="461">
        <f t="shared" si="7"/>
        <v>4818</v>
      </c>
      <c r="I25" s="425">
        <f t="shared" si="8"/>
        <v>3660</v>
      </c>
      <c r="J25" s="453">
        <v>3021</v>
      </c>
      <c r="K25" s="462">
        <v>0</v>
      </c>
      <c r="M25" s="536"/>
    </row>
    <row r="26" spans="1:14" ht="18.75" x14ac:dyDescent="0.3">
      <c r="A26" s="419" t="s">
        <v>27</v>
      </c>
      <c r="B26" s="458">
        <v>8561</v>
      </c>
      <c r="C26" s="459">
        <v>16109</v>
      </c>
      <c r="D26" s="460">
        <v>2130640</v>
      </c>
      <c r="E26" s="452">
        <f t="shared" si="5"/>
        <v>248.87746758556244</v>
      </c>
      <c r="F26" s="422">
        <f t="shared" si="6"/>
        <v>2130640</v>
      </c>
      <c r="G26" s="420">
        <v>4101</v>
      </c>
      <c r="H26" s="461">
        <f t="shared" si="7"/>
        <v>12008</v>
      </c>
      <c r="I26" s="425">
        <f t="shared" si="8"/>
        <v>8893</v>
      </c>
      <c r="J26" s="453">
        <v>7216</v>
      </c>
      <c r="K26" s="462">
        <v>0</v>
      </c>
      <c r="M26" s="536"/>
    </row>
    <row r="27" spans="1:14" ht="18.75" x14ac:dyDescent="0.3">
      <c r="A27" s="419" t="s">
        <v>28</v>
      </c>
      <c r="B27" s="458">
        <v>7800</v>
      </c>
      <c r="C27" s="459">
        <v>15433</v>
      </c>
      <c r="D27" s="460">
        <v>2052406</v>
      </c>
      <c r="E27" s="452">
        <f t="shared" si="5"/>
        <v>263.12897435897435</v>
      </c>
      <c r="F27" s="422">
        <f t="shared" si="6"/>
        <v>2052406</v>
      </c>
      <c r="G27" s="420">
        <v>3672</v>
      </c>
      <c r="H27" s="461">
        <f t="shared" si="7"/>
        <v>11761</v>
      </c>
      <c r="I27" s="425">
        <f t="shared" si="8"/>
        <v>8143</v>
      </c>
      <c r="J27" s="453">
        <v>7290</v>
      </c>
      <c r="K27" s="462">
        <v>0</v>
      </c>
      <c r="M27" s="536"/>
    </row>
    <row r="28" spans="1:14" ht="18.75" x14ac:dyDescent="0.3">
      <c r="A28" s="419" t="s">
        <v>29</v>
      </c>
      <c r="B28" s="458">
        <v>9720</v>
      </c>
      <c r="C28" s="459">
        <v>18185</v>
      </c>
      <c r="D28" s="460">
        <v>2398284</v>
      </c>
      <c r="E28" s="452">
        <f t="shared" si="5"/>
        <v>246.73703703703703</v>
      </c>
      <c r="F28" s="422">
        <f t="shared" si="6"/>
        <v>2398284</v>
      </c>
      <c r="G28" s="420">
        <v>5003</v>
      </c>
      <c r="H28" s="461">
        <f t="shared" si="7"/>
        <v>13182</v>
      </c>
      <c r="I28" s="425">
        <f t="shared" si="8"/>
        <v>10271</v>
      </c>
      <c r="J28" s="453">
        <v>7912</v>
      </c>
      <c r="K28" s="462">
        <v>2</v>
      </c>
      <c r="M28" s="536"/>
    </row>
    <row r="29" spans="1:14" ht="18.75" x14ac:dyDescent="0.3">
      <c r="A29" s="419" t="s">
        <v>30</v>
      </c>
      <c r="B29" s="458">
        <v>6997</v>
      </c>
      <c r="C29" s="459">
        <v>14095</v>
      </c>
      <c r="D29" s="460">
        <v>1852525</v>
      </c>
      <c r="E29" s="452">
        <f t="shared" si="5"/>
        <v>264.7598970987566</v>
      </c>
      <c r="F29" s="422">
        <f t="shared" si="6"/>
        <v>1852525</v>
      </c>
      <c r="G29" s="420">
        <v>3792</v>
      </c>
      <c r="H29" s="461">
        <f t="shared" si="7"/>
        <v>10303</v>
      </c>
      <c r="I29" s="425">
        <f t="shared" si="8"/>
        <v>7664</v>
      </c>
      <c r="J29" s="453">
        <v>6431</v>
      </c>
      <c r="K29" s="462">
        <v>0</v>
      </c>
      <c r="M29" s="536"/>
    </row>
    <row r="30" spans="1:14" ht="18.75" x14ac:dyDescent="0.3">
      <c r="A30" s="419" t="s">
        <v>31</v>
      </c>
      <c r="B30" s="458">
        <v>5675</v>
      </c>
      <c r="C30" s="459">
        <v>11043</v>
      </c>
      <c r="D30" s="460">
        <v>1442193</v>
      </c>
      <c r="E30" s="452">
        <f t="shared" si="5"/>
        <v>254.13092511013215</v>
      </c>
      <c r="F30" s="422">
        <f t="shared" si="6"/>
        <v>1442193</v>
      </c>
      <c r="G30" s="420">
        <v>2789</v>
      </c>
      <c r="H30" s="461">
        <f t="shared" si="7"/>
        <v>8254</v>
      </c>
      <c r="I30" s="425">
        <f t="shared" si="8"/>
        <v>6060</v>
      </c>
      <c r="J30" s="453">
        <v>4983</v>
      </c>
      <c r="K30" s="462">
        <v>0</v>
      </c>
      <c r="M30" s="536"/>
    </row>
    <row r="31" spans="1:14" ht="18.75" x14ac:dyDescent="0.3">
      <c r="A31" s="463" t="s">
        <v>32</v>
      </c>
      <c r="B31" s="458">
        <v>5289</v>
      </c>
      <c r="C31" s="464">
        <v>10415</v>
      </c>
      <c r="D31" s="465">
        <v>1387340</v>
      </c>
      <c r="E31" s="452">
        <f t="shared" si="5"/>
        <v>262.30667422953297</v>
      </c>
      <c r="F31" s="422">
        <f t="shared" si="6"/>
        <v>1387340</v>
      </c>
      <c r="G31" s="466">
        <v>2664</v>
      </c>
      <c r="H31" s="461">
        <f t="shared" si="7"/>
        <v>7751</v>
      </c>
      <c r="I31" s="425">
        <f t="shared" si="8"/>
        <v>5570</v>
      </c>
      <c r="J31" s="453">
        <v>4844</v>
      </c>
      <c r="K31" s="467">
        <v>1</v>
      </c>
      <c r="M31" s="536"/>
    </row>
    <row r="32" spans="1:14" ht="19.5" thickBot="1" x14ac:dyDescent="0.35">
      <c r="A32" s="463" t="s">
        <v>33</v>
      </c>
      <c r="B32" s="468">
        <v>1953</v>
      </c>
      <c r="C32" s="469">
        <v>3774</v>
      </c>
      <c r="D32" s="470">
        <v>505628</v>
      </c>
      <c r="E32" s="452">
        <f t="shared" si="5"/>
        <v>258.89810547875067</v>
      </c>
      <c r="F32" s="422">
        <f t="shared" si="6"/>
        <v>505628</v>
      </c>
      <c r="G32" s="427">
        <v>864</v>
      </c>
      <c r="H32" s="471">
        <f t="shared" si="7"/>
        <v>2910</v>
      </c>
      <c r="I32" s="432">
        <f t="shared" si="8"/>
        <v>1969</v>
      </c>
      <c r="J32" s="472">
        <v>1805</v>
      </c>
      <c r="K32" s="473">
        <v>0</v>
      </c>
      <c r="M32" s="536"/>
    </row>
    <row r="33" spans="1:13" ht="19.5" thickBot="1" x14ac:dyDescent="0.35">
      <c r="A33" s="435" t="s">
        <v>34</v>
      </c>
      <c r="B33" s="474">
        <f>SUM(B20:B32)</f>
        <v>89413</v>
      </c>
      <c r="C33" s="474">
        <f t="shared" ref="C33:E33" si="9">SUM(C20:C32)</f>
        <v>169032</v>
      </c>
      <c r="D33" s="475">
        <f t="shared" si="9"/>
        <v>22361622</v>
      </c>
      <c r="E33" s="438">
        <f t="shared" si="9"/>
        <v>3277.8445211434787</v>
      </c>
      <c r="F33" s="476">
        <f>SUM(F20:F32)</f>
        <v>22361622</v>
      </c>
      <c r="G33" s="477">
        <f>SUM(G20:G32)</f>
        <v>42899</v>
      </c>
      <c r="H33" s="478">
        <f>SUM(H20:H32)</f>
        <v>126133</v>
      </c>
      <c r="I33" s="436">
        <f>SUM(I20:I32)</f>
        <v>92798</v>
      </c>
      <c r="J33" s="439">
        <f>SUM(J20:J32)</f>
        <v>76230</v>
      </c>
      <c r="K33" s="440">
        <f t="shared" ref="K33" si="10">SUM(K20:K32)</f>
        <v>4</v>
      </c>
      <c r="M33" s="536"/>
    </row>
    <row r="34" spans="1:13" ht="19.5" thickBot="1" x14ac:dyDescent="0.35">
      <c r="A34" s="441"/>
      <c r="B34" s="479"/>
      <c r="C34" s="479"/>
      <c r="D34" s="479"/>
      <c r="E34" s="442"/>
      <c r="F34" s="479"/>
      <c r="G34" s="479"/>
      <c r="H34" s="479"/>
      <c r="I34" s="442"/>
      <c r="J34" s="442"/>
      <c r="K34" s="442"/>
      <c r="M34" s="536"/>
    </row>
    <row r="35" spans="1:13" ht="16.5" thickBot="1" x14ac:dyDescent="0.3">
      <c r="A35" s="623" t="s">
        <v>35</v>
      </c>
      <c r="B35" s="624"/>
      <c r="C35" s="624"/>
      <c r="D35" s="624"/>
      <c r="E35" s="624"/>
      <c r="F35" s="624"/>
      <c r="G35" s="624"/>
      <c r="H35" s="624"/>
      <c r="I35" s="624"/>
      <c r="J35" s="624"/>
      <c r="K35" s="625"/>
      <c r="M35" s="536"/>
    </row>
    <row r="36" spans="1:13" ht="18.75" x14ac:dyDescent="0.3">
      <c r="A36" s="419" t="s">
        <v>36</v>
      </c>
      <c r="B36" s="458">
        <v>11479</v>
      </c>
      <c r="C36" s="459">
        <v>21169</v>
      </c>
      <c r="D36" s="460">
        <v>2803338</v>
      </c>
      <c r="E36" s="416">
        <f t="shared" ref="E36:E47" si="11">D36/B36</f>
        <v>244.21447861311961</v>
      </c>
      <c r="F36" s="457">
        <f>D36</f>
        <v>2803338</v>
      </c>
      <c r="G36" s="480">
        <v>6200</v>
      </c>
      <c r="H36" s="481">
        <f t="shared" ref="H36:H47" si="12">C36-G36</f>
        <v>14969</v>
      </c>
      <c r="I36" s="448">
        <f>C36-J36-K36</f>
        <v>12770</v>
      </c>
      <c r="J36" s="449">
        <v>8399</v>
      </c>
      <c r="K36" s="482">
        <v>0</v>
      </c>
      <c r="M36" s="536"/>
    </row>
    <row r="37" spans="1:13" ht="18.75" x14ac:dyDescent="0.3">
      <c r="A37" s="419" t="s">
        <v>37</v>
      </c>
      <c r="B37" s="458">
        <v>15675</v>
      </c>
      <c r="C37" s="459">
        <v>30327</v>
      </c>
      <c r="D37" s="460">
        <v>3952584</v>
      </c>
      <c r="E37" s="425">
        <f t="shared" si="11"/>
        <v>252.15846889952152</v>
      </c>
      <c r="F37" s="460">
        <f>D37</f>
        <v>3952584</v>
      </c>
      <c r="G37" s="458">
        <v>9315</v>
      </c>
      <c r="H37" s="483">
        <f t="shared" si="12"/>
        <v>21012</v>
      </c>
      <c r="I37" s="425">
        <f t="shared" ref="I37:I47" si="13">C37-J37-K37</f>
        <v>18127</v>
      </c>
      <c r="J37" s="453">
        <v>12200</v>
      </c>
      <c r="K37" s="484">
        <v>0</v>
      </c>
      <c r="M37" s="536"/>
    </row>
    <row r="38" spans="1:13" ht="18.75" x14ac:dyDescent="0.3">
      <c r="A38" s="419" t="s">
        <v>38</v>
      </c>
      <c r="B38" s="458">
        <v>5377</v>
      </c>
      <c r="C38" s="459">
        <v>10563</v>
      </c>
      <c r="D38" s="460">
        <v>1402363</v>
      </c>
      <c r="E38" s="425">
        <f t="shared" si="11"/>
        <v>260.80769946066579</v>
      </c>
      <c r="F38" s="460">
        <f t="shared" ref="F38:F47" si="14">D38</f>
        <v>1402363</v>
      </c>
      <c r="G38" s="458">
        <v>3347</v>
      </c>
      <c r="H38" s="483">
        <f t="shared" si="12"/>
        <v>7216</v>
      </c>
      <c r="I38" s="425">
        <f t="shared" si="13"/>
        <v>6084</v>
      </c>
      <c r="J38" s="453">
        <v>4479</v>
      </c>
      <c r="K38" s="484">
        <v>0</v>
      </c>
      <c r="M38" s="536"/>
    </row>
    <row r="39" spans="1:13" ht="18.75" x14ac:dyDescent="0.3">
      <c r="A39" s="419" t="s">
        <v>39</v>
      </c>
      <c r="B39" s="458">
        <v>8557</v>
      </c>
      <c r="C39" s="459">
        <v>16902</v>
      </c>
      <c r="D39" s="460">
        <v>2206088</v>
      </c>
      <c r="E39" s="425">
        <f t="shared" si="11"/>
        <v>257.81091504031787</v>
      </c>
      <c r="F39" s="460">
        <f t="shared" si="14"/>
        <v>2206088</v>
      </c>
      <c r="G39" s="458">
        <v>4481</v>
      </c>
      <c r="H39" s="483">
        <f t="shared" si="12"/>
        <v>12421</v>
      </c>
      <c r="I39" s="425">
        <f t="shared" si="13"/>
        <v>9185</v>
      </c>
      <c r="J39" s="453">
        <v>7717</v>
      </c>
      <c r="K39" s="484">
        <v>0</v>
      </c>
      <c r="M39" s="536"/>
    </row>
    <row r="40" spans="1:13" ht="18.75" x14ac:dyDescent="0.3">
      <c r="A40" s="419" t="s">
        <v>40</v>
      </c>
      <c r="B40" s="458">
        <v>5958</v>
      </c>
      <c r="C40" s="459">
        <v>11280</v>
      </c>
      <c r="D40" s="460">
        <v>1474596</v>
      </c>
      <c r="E40" s="425">
        <f t="shared" si="11"/>
        <v>247.49848942598189</v>
      </c>
      <c r="F40" s="460">
        <f t="shared" si="14"/>
        <v>1474596</v>
      </c>
      <c r="G40" s="458">
        <v>3334</v>
      </c>
      <c r="H40" s="483">
        <f t="shared" si="12"/>
        <v>7946</v>
      </c>
      <c r="I40" s="425">
        <f t="shared" si="13"/>
        <v>6523</v>
      </c>
      <c r="J40" s="453">
        <v>4757</v>
      </c>
      <c r="K40" s="484">
        <v>0</v>
      </c>
      <c r="M40" s="536"/>
    </row>
    <row r="41" spans="1:13" ht="18.75" x14ac:dyDescent="0.3">
      <c r="A41" s="419" t="s">
        <v>41</v>
      </c>
      <c r="B41" s="458">
        <v>7729</v>
      </c>
      <c r="C41" s="459">
        <v>15447</v>
      </c>
      <c r="D41" s="460">
        <v>2025217</v>
      </c>
      <c r="E41" s="425">
        <f t="shared" si="11"/>
        <v>262.02833484279984</v>
      </c>
      <c r="F41" s="460">
        <f t="shared" si="14"/>
        <v>2025217</v>
      </c>
      <c r="G41" s="458">
        <v>4027</v>
      </c>
      <c r="H41" s="483">
        <f t="shared" si="12"/>
        <v>11420</v>
      </c>
      <c r="I41" s="425">
        <f t="shared" si="13"/>
        <v>8297</v>
      </c>
      <c r="J41" s="453">
        <v>7150</v>
      </c>
      <c r="K41" s="484">
        <v>0</v>
      </c>
      <c r="M41" s="536"/>
    </row>
    <row r="42" spans="1:13" ht="18.75" x14ac:dyDescent="0.3">
      <c r="A42" s="419" t="s">
        <v>42</v>
      </c>
      <c r="B42" s="458">
        <v>10294</v>
      </c>
      <c r="C42" s="459">
        <v>20587</v>
      </c>
      <c r="D42" s="460">
        <v>2671380</v>
      </c>
      <c r="E42" s="425">
        <f t="shared" si="11"/>
        <v>259.5084515251603</v>
      </c>
      <c r="F42" s="460">
        <f t="shared" si="14"/>
        <v>2671380</v>
      </c>
      <c r="G42" s="458">
        <v>6070</v>
      </c>
      <c r="H42" s="483">
        <f t="shared" si="12"/>
        <v>14517</v>
      </c>
      <c r="I42" s="425">
        <f t="shared" si="13"/>
        <v>11653</v>
      </c>
      <c r="J42" s="453">
        <v>8934</v>
      </c>
      <c r="K42" s="484">
        <v>0</v>
      </c>
      <c r="M42" s="536"/>
    </row>
    <row r="43" spans="1:13" ht="18.75" x14ac:dyDescent="0.3">
      <c r="A43" s="419" t="s">
        <v>43</v>
      </c>
      <c r="B43" s="458">
        <v>7203</v>
      </c>
      <c r="C43" s="459">
        <v>13911</v>
      </c>
      <c r="D43" s="460">
        <v>1813694</v>
      </c>
      <c r="E43" s="425">
        <f t="shared" si="11"/>
        <v>251.79702901568791</v>
      </c>
      <c r="F43" s="460">
        <f t="shared" si="14"/>
        <v>1813694</v>
      </c>
      <c r="G43" s="458">
        <v>4074</v>
      </c>
      <c r="H43" s="483">
        <f t="shared" si="12"/>
        <v>9837</v>
      </c>
      <c r="I43" s="425">
        <f t="shared" si="13"/>
        <v>7977</v>
      </c>
      <c r="J43" s="453">
        <v>5934</v>
      </c>
      <c r="K43" s="484">
        <v>0</v>
      </c>
      <c r="M43" s="536"/>
    </row>
    <row r="44" spans="1:13" ht="18.75" x14ac:dyDescent="0.3">
      <c r="A44" s="419" t="s">
        <v>44</v>
      </c>
      <c r="B44" s="458">
        <v>4940</v>
      </c>
      <c r="C44" s="459">
        <v>9124</v>
      </c>
      <c r="D44" s="460">
        <v>1201577</v>
      </c>
      <c r="E44" s="425">
        <f t="shared" si="11"/>
        <v>243.23421052631579</v>
      </c>
      <c r="F44" s="460">
        <f t="shared" si="14"/>
        <v>1201577</v>
      </c>
      <c r="G44" s="458">
        <v>2594</v>
      </c>
      <c r="H44" s="483">
        <f t="shared" si="12"/>
        <v>6530</v>
      </c>
      <c r="I44" s="425">
        <f t="shared" si="13"/>
        <v>5558</v>
      </c>
      <c r="J44" s="453">
        <v>3566</v>
      </c>
      <c r="K44" s="484">
        <v>0</v>
      </c>
      <c r="M44" s="536"/>
    </row>
    <row r="45" spans="1:13" ht="18.75" x14ac:dyDescent="0.3">
      <c r="A45" s="419" t="s">
        <v>45</v>
      </c>
      <c r="B45" s="458">
        <v>7944</v>
      </c>
      <c r="C45" s="459">
        <v>15523</v>
      </c>
      <c r="D45" s="460">
        <v>2025739</v>
      </c>
      <c r="E45" s="425">
        <f t="shared" si="11"/>
        <v>255.00239174219536</v>
      </c>
      <c r="F45" s="460">
        <f t="shared" si="14"/>
        <v>2025739</v>
      </c>
      <c r="G45" s="458">
        <v>4570</v>
      </c>
      <c r="H45" s="483">
        <f t="shared" si="12"/>
        <v>10953</v>
      </c>
      <c r="I45" s="425">
        <f t="shared" si="13"/>
        <v>8811</v>
      </c>
      <c r="J45" s="453">
        <v>6712</v>
      </c>
      <c r="K45" s="484">
        <v>0</v>
      </c>
      <c r="M45" s="536"/>
    </row>
    <row r="46" spans="1:13" ht="18.75" x14ac:dyDescent="0.3">
      <c r="A46" s="463" t="s">
        <v>46</v>
      </c>
      <c r="B46" s="458">
        <v>11599</v>
      </c>
      <c r="C46" s="459">
        <v>22154</v>
      </c>
      <c r="D46" s="460">
        <v>2908761</v>
      </c>
      <c r="E46" s="425">
        <f t="shared" si="11"/>
        <v>250.77687731701008</v>
      </c>
      <c r="F46" s="460">
        <f t="shared" si="14"/>
        <v>2908761</v>
      </c>
      <c r="G46" s="485">
        <v>6007</v>
      </c>
      <c r="H46" s="483">
        <f t="shared" si="12"/>
        <v>16147</v>
      </c>
      <c r="I46" s="425">
        <f t="shared" si="13"/>
        <v>12523</v>
      </c>
      <c r="J46" s="453">
        <v>9630</v>
      </c>
      <c r="K46" s="484">
        <v>1</v>
      </c>
      <c r="M46" s="536"/>
    </row>
    <row r="47" spans="1:13" ht="19.5" thickBot="1" x14ac:dyDescent="0.35">
      <c r="A47" s="463" t="s">
        <v>47</v>
      </c>
      <c r="B47" s="468"/>
      <c r="C47" s="469"/>
      <c r="D47" s="470"/>
      <c r="E47" s="425" t="e">
        <f t="shared" si="11"/>
        <v>#DIV/0!</v>
      </c>
      <c r="F47" s="460">
        <f t="shared" si="14"/>
        <v>0</v>
      </c>
      <c r="G47" s="486"/>
      <c r="H47" s="487">
        <f t="shared" si="12"/>
        <v>0</v>
      </c>
      <c r="I47" s="432">
        <f t="shared" si="13"/>
        <v>0</v>
      </c>
      <c r="J47" s="472"/>
      <c r="K47" s="488"/>
      <c r="M47" s="536"/>
    </row>
    <row r="48" spans="1:13" ht="19.5" thickBot="1" x14ac:dyDescent="0.35">
      <c r="A48" s="435" t="s">
        <v>48</v>
      </c>
      <c r="B48" s="474">
        <f>SUM(B36:B47)</f>
        <v>96755</v>
      </c>
      <c r="C48" s="474">
        <f t="shared" ref="C48:E48" si="15">SUM(C36:C47)</f>
        <v>186987</v>
      </c>
      <c r="D48" s="475">
        <f t="shared" si="15"/>
        <v>24485337</v>
      </c>
      <c r="E48" s="438" t="e">
        <f t="shared" si="15"/>
        <v>#DIV/0!</v>
      </c>
      <c r="F48" s="476">
        <f>SUM(F36:F47)</f>
        <v>24485337</v>
      </c>
      <c r="G48" s="476">
        <f>SUM(G36:G47)</f>
        <v>54019</v>
      </c>
      <c r="H48" s="476">
        <f>SUM(H36:H47)</f>
        <v>132968</v>
      </c>
      <c r="I48" s="436">
        <f>SUM(I36:I47)</f>
        <v>107508</v>
      </c>
      <c r="J48" s="439">
        <f>SUM(J36:J47)</f>
        <v>79478</v>
      </c>
      <c r="K48" s="440">
        <f t="shared" ref="K48" si="16">SUM(K36:K47)</f>
        <v>1</v>
      </c>
      <c r="M48" s="536"/>
    </row>
    <row r="49" spans="1:13" ht="19.5" thickBot="1" x14ac:dyDescent="0.35">
      <c r="A49" s="489"/>
      <c r="B49" s="490"/>
      <c r="C49" s="490"/>
      <c r="D49" s="490"/>
      <c r="E49" s="491"/>
      <c r="F49" s="490"/>
      <c r="G49" s="479"/>
      <c r="H49" s="479"/>
      <c r="I49" s="442"/>
      <c r="J49" s="442"/>
      <c r="K49" s="442"/>
      <c r="M49" s="536"/>
    </row>
    <row r="50" spans="1:13" ht="16.5" thickBot="1" x14ac:dyDescent="0.3">
      <c r="A50" s="623" t="s">
        <v>49</v>
      </c>
      <c r="B50" s="624"/>
      <c r="C50" s="624"/>
      <c r="D50" s="624"/>
      <c r="E50" s="624"/>
      <c r="F50" s="624"/>
      <c r="G50" s="624"/>
      <c r="H50" s="624"/>
      <c r="I50" s="624"/>
      <c r="J50" s="624"/>
      <c r="K50" s="625"/>
      <c r="M50" s="536"/>
    </row>
    <row r="51" spans="1:13" ht="18.75" x14ac:dyDescent="0.3">
      <c r="A51" s="409" t="s">
        <v>50</v>
      </c>
      <c r="B51" s="480">
        <v>5518</v>
      </c>
      <c r="C51" s="492">
        <v>10435</v>
      </c>
      <c r="D51" s="493">
        <v>1377770</v>
      </c>
      <c r="E51" s="448">
        <f t="shared" ref="E51:E57" si="17">D51/B51</f>
        <v>249.68648060891627</v>
      </c>
      <c r="F51" s="481">
        <f>D51</f>
        <v>1377770</v>
      </c>
      <c r="G51" s="480">
        <v>2885</v>
      </c>
      <c r="H51" s="494">
        <f t="shared" ref="H51:H57" si="18">C51-G51</f>
        <v>7550</v>
      </c>
      <c r="I51" s="495">
        <f t="shared" ref="I51:I57" si="19">C51-J51-K51</f>
        <v>5915</v>
      </c>
      <c r="J51" s="449">
        <v>4520</v>
      </c>
      <c r="K51" s="450">
        <v>0</v>
      </c>
      <c r="M51" s="536"/>
    </row>
    <row r="52" spans="1:13" ht="18.75" x14ac:dyDescent="0.3">
      <c r="A52" s="419" t="s">
        <v>51</v>
      </c>
      <c r="B52" s="458">
        <v>8079</v>
      </c>
      <c r="C52" s="496">
        <v>16453</v>
      </c>
      <c r="D52" s="497">
        <v>2167081</v>
      </c>
      <c r="E52" s="425">
        <f t="shared" si="17"/>
        <v>268.23629162025003</v>
      </c>
      <c r="F52" s="498">
        <f>D52</f>
        <v>2167081</v>
      </c>
      <c r="G52" s="455">
        <v>4603</v>
      </c>
      <c r="H52" s="494">
        <f t="shared" si="18"/>
        <v>11850</v>
      </c>
      <c r="I52" s="452">
        <f t="shared" si="19"/>
        <v>8917</v>
      </c>
      <c r="J52" s="453">
        <v>7536</v>
      </c>
      <c r="K52" s="462">
        <v>0</v>
      </c>
      <c r="M52" s="536"/>
    </row>
    <row r="53" spans="1:13" ht="18.75" x14ac:dyDescent="0.3">
      <c r="A53" s="419" t="s">
        <v>52</v>
      </c>
      <c r="B53" s="458">
        <v>23327</v>
      </c>
      <c r="C53" s="496">
        <v>42935</v>
      </c>
      <c r="D53" s="497">
        <v>5625398</v>
      </c>
      <c r="E53" s="425">
        <f t="shared" si="17"/>
        <v>241.15394178419857</v>
      </c>
      <c r="F53" s="498">
        <f t="shared" ref="F53:F57" si="20">D53</f>
        <v>5625398</v>
      </c>
      <c r="G53" s="455">
        <v>11633</v>
      </c>
      <c r="H53" s="494">
        <f t="shared" si="18"/>
        <v>31302</v>
      </c>
      <c r="I53" s="452">
        <f t="shared" si="19"/>
        <v>25102</v>
      </c>
      <c r="J53" s="453">
        <v>17833</v>
      </c>
      <c r="K53" s="462">
        <v>0</v>
      </c>
      <c r="M53" s="536"/>
    </row>
    <row r="54" spans="1:13" ht="18.75" x14ac:dyDescent="0.3">
      <c r="A54" s="419" t="s">
        <v>53</v>
      </c>
      <c r="B54" s="458">
        <v>8014</v>
      </c>
      <c r="C54" s="496">
        <v>15193</v>
      </c>
      <c r="D54" s="497">
        <v>1973201</v>
      </c>
      <c r="E54" s="425">
        <f t="shared" si="17"/>
        <v>246.21924132767657</v>
      </c>
      <c r="F54" s="498">
        <f t="shared" si="20"/>
        <v>1973201</v>
      </c>
      <c r="G54" s="455">
        <v>4037</v>
      </c>
      <c r="H54" s="494">
        <f t="shared" si="18"/>
        <v>11156</v>
      </c>
      <c r="I54" s="452">
        <f t="shared" si="19"/>
        <v>8547</v>
      </c>
      <c r="J54" s="453">
        <v>6646</v>
      </c>
      <c r="K54" s="462">
        <v>0</v>
      </c>
      <c r="M54" s="536"/>
    </row>
    <row r="55" spans="1:13" ht="18.75" x14ac:dyDescent="0.3">
      <c r="A55" s="419" t="s">
        <v>54</v>
      </c>
      <c r="B55" s="458">
        <v>5755</v>
      </c>
      <c r="C55" s="496">
        <v>10698</v>
      </c>
      <c r="D55" s="497">
        <v>1429807</v>
      </c>
      <c r="E55" s="425">
        <f t="shared" si="17"/>
        <v>248.44604691572545</v>
      </c>
      <c r="F55" s="498">
        <f t="shared" si="20"/>
        <v>1429807</v>
      </c>
      <c r="G55" s="455">
        <v>2864</v>
      </c>
      <c r="H55" s="494">
        <f t="shared" si="18"/>
        <v>7834</v>
      </c>
      <c r="I55" s="452">
        <f t="shared" si="19"/>
        <v>5815</v>
      </c>
      <c r="J55" s="453">
        <v>4883</v>
      </c>
      <c r="K55" s="462">
        <v>0</v>
      </c>
      <c r="M55" s="536"/>
    </row>
    <row r="56" spans="1:13" ht="18.75" x14ac:dyDescent="0.3">
      <c r="A56" s="419" t="s">
        <v>55</v>
      </c>
      <c r="B56" s="458">
        <v>5590</v>
      </c>
      <c r="C56" s="496">
        <v>10520</v>
      </c>
      <c r="D56" s="497">
        <v>1374344</v>
      </c>
      <c r="E56" s="425">
        <f t="shared" si="17"/>
        <v>245.85760286225403</v>
      </c>
      <c r="F56" s="498">
        <f t="shared" si="20"/>
        <v>1374344</v>
      </c>
      <c r="G56" s="455">
        <v>2730</v>
      </c>
      <c r="H56" s="494">
        <f t="shared" si="18"/>
        <v>7790</v>
      </c>
      <c r="I56" s="452">
        <f t="shared" si="19"/>
        <v>5972</v>
      </c>
      <c r="J56" s="453">
        <v>4548</v>
      </c>
      <c r="K56" s="462">
        <v>0</v>
      </c>
      <c r="M56" s="536"/>
    </row>
    <row r="57" spans="1:13" ht="19.5" thickBot="1" x14ac:dyDescent="0.35">
      <c r="A57" s="419" t="s">
        <v>56</v>
      </c>
      <c r="B57" s="486">
        <v>8448</v>
      </c>
      <c r="C57" s="499">
        <v>15525</v>
      </c>
      <c r="D57" s="500">
        <v>2026382</v>
      </c>
      <c r="E57" s="425">
        <f t="shared" si="17"/>
        <v>239.86529356060606</v>
      </c>
      <c r="F57" s="498">
        <f t="shared" si="20"/>
        <v>2026382</v>
      </c>
      <c r="G57" s="468">
        <v>3675</v>
      </c>
      <c r="H57" s="494">
        <f t="shared" si="18"/>
        <v>11850</v>
      </c>
      <c r="I57" s="501">
        <f t="shared" si="19"/>
        <v>8576</v>
      </c>
      <c r="J57" s="472">
        <v>6949</v>
      </c>
      <c r="K57" s="473">
        <v>0</v>
      </c>
      <c r="M57" s="536"/>
    </row>
    <row r="58" spans="1:13" ht="19.5" thickBot="1" x14ac:dyDescent="0.35">
      <c r="A58" s="435" t="s">
        <v>48</v>
      </c>
      <c r="B58" s="474">
        <f>SUM(B51:B57)</f>
        <v>64731</v>
      </c>
      <c r="C58" s="474">
        <f t="shared" ref="C58:K58" si="21">SUM(C51:C57)</f>
        <v>121759</v>
      </c>
      <c r="D58" s="477">
        <f t="shared" si="21"/>
        <v>15973983</v>
      </c>
      <c r="E58" s="502">
        <f t="shared" si="21"/>
        <v>1739.4648986796269</v>
      </c>
      <c r="F58" s="475">
        <f t="shared" si="21"/>
        <v>15973983</v>
      </c>
      <c r="G58" s="475">
        <f t="shared" si="21"/>
        <v>32427</v>
      </c>
      <c r="H58" s="475">
        <f t="shared" si="21"/>
        <v>89332</v>
      </c>
      <c r="I58" s="503">
        <f t="shared" si="21"/>
        <v>68844</v>
      </c>
      <c r="J58" s="504">
        <f t="shared" si="21"/>
        <v>52915</v>
      </c>
      <c r="K58" s="505">
        <f t="shared" si="21"/>
        <v>0</v>
      </c>
      <c r="M58" s="536"/>
    </row>
    <row r="59" spans="1:13" ht="19.5" thickBot="1" x14ac:dyDescent="0.35">
      <c r="A59" s="489"/>
      <c r="B59" s="490"/>
      <c r="C59" s="490"/>
      <c r="D59" s="490"/>
      <c r="E59" s="491"/>
      <c r="F59" s="490"/>
      <c r="G59" s="479"/>
      <c r="H59" s="479"/>
      <c r="I59" s="442"/>
      <c r="J59" s="442"/>
      <c r="K59" s="442"/>
      <c r="M59" s="536"/>
    </row>
    <row r="60" spans="1:13" ht="16.5" thickBot="1" x14ac:dyDescent="0.3">
      <c r="A60" s="623" t="s">
        <v>57</v>
      </c>
      <c r="B60" s="624"/>
      <c r="C60" s="624"/>
      <c r="D60" s="624"/>
      <c r="E60" s="624"/>
      <c r="F60" s="624"/>
      <c r="G60" s="624"/>
      <c r="H60" s="624"/>
      <c r="I60" s="626"/>
      <c r="J60" s="626"/>
      <c r="K60" s="627"/>
      <c r="M60" s="536"/>
    </row>
    <row r="61" spans="1:13" ht="18.75" x14ac:dyDescent="0.3">
      <c r="A61" s="409" t="s">
        <v>58</v>
      </c>
      <c r="B61" s="480">
        <v>9322</v>
      </c>
      <c r="C61" s="481">
        <v>18338</v>
      </c>
      <c r="D61" s="480">
        <v>2380022</v>
      </c>
      <c r="E61" s="448">
        <f t="shared" ref="E61:E67" si="22">D61/B61</f>
        <v>255.31237931774297</v>
      </c>
      <c r="F61" s="481">
        <f>D61</f>
        <v>2380022</v>
      </c>
      <c r="G61" s="494">
        <v>5206</v>
      </c>
      <c r="H61" s="494">
        <f t="shared" ref="H61:H67" si="23">C61-G61</f>
        <v>13132</v>
      </c>
      <c r="I61" s="495">
        <f t="shared" ref="I61:I67" si="24">C61-J61-K61</f>
        <v>10416</v>
      </c>
      <c r="J61" s="449">
        <v>7922</v>
      </c>
      <c r="K61" s="450">
        <v>0</v>
      </c>
      <c r="M61" s="536"/>
    </row>
    <row r="62" spans="1:13" ht="18.75" x14ac:dyDescent="0.3">
      <c r="A62" s="419" t="s">
        <v>59</v>
      </c>
      <c r="B62" s="458">
        <v>9873</v>
      </c>
      <c r="C62" s="483">
        <v>18879</v>
      </c>
      <c r="D62" s="458">
        <v>2462107</v>
      </c>
      <c r="E62" s="425">
        <f t="shared" si="22"/>
        <v>249.37779803504506</v>
      </c>
      <c r="F62" s="498">
        <f t="shared" ref="F62:F67" si="25">D62</f>
        <v>2462107</v>
      </c>
      <c r="G62" s="494">
        <v>5751</v>
      </c>
      <c r="H62" s="494">
        <f t="shared" si="23"/>
        <v>13128</v>
      </c>
      <c r="I62" s="452">
        <f t="shared" si="24"/>
        <v>11140</v>
      </c>
      <c r="J62" s="453">
        <v>7739</v>
      </c>
      <c r="K62" s="462">
        <v>0</v>
      </c>
      <c r="M62" s="536"/>
    </row>
    <row r="63" spans="1:13" ht="18.75" x14ac:dyDescent="0.3">
      <c r="A63" s="419" t="s">
        <v>60</v>
      </c>
      <c r="B63" s="458">
        <v>11636</v>
      </c>
      <c r="C63" s="483">
        <v>21773</v>
      </c>
      <c r="D63" s="458">
        <v>2831386</v>
      </c>
      <c r="E63" s="425">
        <f t="shared" si="22"/>
        <v>243.32983843245103</v>
      </c>
      <c r="F63" s="498">
        <f t="shared" si="25"/>
        <v>2831386</v>
      </c>
      <c r="G63" s="494">
        <v>6831</v>
      </c>
      <c r="H63" s="494">
        <f t="shared" si="23"/>
        <v>14942</v>
      </c>
      <c r="I63" s="452">
        <f t="shared" si="24"/>
        <v>13371</v>
      </c>
      <c r="J63" s="453">
        <v>8402</v>
      </c>
      <c r="K63" s="462">
        <v>0</v>
      </c>
      <c r="M63" s="536"/>
    </row>
    <row r="64" spans="1:13" ht="18.75" x14ac:dyDescent="0.3">
      <c r="A64" s="419" t="s">
        <v>61</v>
      </c>
      <c r="B64" s="458">
        <v>5285</v>
      </c>
      <c r="C64" s="483">
        <v>10752</v>
      </c>
      <c r="D64" s="458">
        <v>1433894</v>
      </c>
      <c r="E64" s="425">
        <f t="shared" si="22"/>
        <v>271.31390728476822</v>
      </c>
      <c r="F64" s="498">
        <f t="shared" si="25"/>
        <v>1433894</v>
      </c>
      <c r="G64" s="494">
        <v>3210</v>
      </c>
      <c r="H64" s="494">
        <f t="shared" si="23"/>
        <v>7542</v>
      </c>
      <c r="I64" s="452">
        <f t="shared" si="24"/>
        <v>6179</v>
      </c>
      <c r="J64" s="453">
        <v>4573</v>
      </c>
      <c r="K64" s="462">
        <v>0</v>
      </c>
      <c r="M64" s="536"/>
    </row>
    <row r="65" spans="1:13" ht="18.75" x14ac:dyDescent="0.3">
      <c r="A65" s="419" t="s">
        <v>62</v>
      </c>
      <c r="B65" s="458">
        <v>3851</v>
      </c>
      <c r="C65" s="483">
        <v>7316</v>
      </c>
      <c r="D65" s="458">
        <v>953873</v>
      </c>
      <c r="E65" s="425">
        <f t="shared" si="22"/>
        <v>247.69488444559855</v>
      </c>
      <c r="F65" s="498">
        <f t="shared" si="25"/>
        <v>953873</v>
      </c>
      <c r="G65" s="494">
        <v>2001</v>
      </c>
      <c r="H65" s="494">
        <f t="shared" si="23"/>
        <v>5315</v>
      </c>
      <c r="I65" s="452">
        <f t="shared" si="24"/>
        <v>4124</v>
      </c>
      <c r="J65" s="453">
        <v>3192</v>
      </c>
      <c r="K65" s="462">
        <v>0</v>
      </c>
      <c r="M65" s="536"/>
    </row>
    <row r="66" spans="1:13" ht="18.75" x14ac:dyDescent="0.3">
      <c r="A66" s="419" t="s">
        <v>63</v>
      </c>
      <c r="B66" s="458">
        <v>9685</v>
      </c>
      <c r="C66" s="483">
        <v>18556</v>
      </c>
      <c r="D66" s="458">
        <v>2408202</v>
      </c>
      <c r="E66" s="425">
        <f t="shared" si="22"/>
        <v>248.65276200309756</v>
      </c>
      <c r="F66" s="498">
        <f t="shared" si="25"/>
        <v>2408202</v>
      </c>
      <c r="G66" s="494">
        <v>5267</v>
      </c>
      <c r="H66" s="494">
        <f t="shared" si="23"/>
        <v>13289</v>
      </c>
      <c r="I66" s="452">
        <f t="shared" si="24"/>
        <v>10625</v>
      </c>
      <c r="J66" s="453">
        <v>7931</v>
      </c>
      <c r="K66" s="462">
        <v>0</v>
      </c>
      <c r="M66" s="536"/>
    </row>
    <row r="67" spans="1:13" ht="19.5" thickBot="1" x14ac:dyDescent="0.35">
      <c r="A67" s="419" t="s">
        <v>64</v>
      </c>
      <c r="B67" s="486">
        <v>9175</v>
      </c>
      <c r="C67" s="487">
        <v>17232</v>
      </c>
      <c r="D67" s="486">
        <v>2275660</v>
      </c>
      <c r="E67" s="425">
        <f t="shared" si="22"/>
        <v>248.0283378746594</v>
      </c>
      <c r="F67" s="498">
        <f t="shared" si="25"/>
        <v>2275660</v>
      </c>
      <c r="G67" s="506">
        <v>5108</v>
      </c>
      <c r="H67" s="494">
        <f t="shared" si="23"/>
        <v>12124</v>
      </c>
      <c r="I67" s="501">
        <f t="shared" si="24"/>
        <v>10011</v>
      </c>
      <c r="J67" s="472">
        <v>7221</v>
      </c>
      <c r="K67" s="473">
        <v>0</v>
      </c>
      <c r="M67" s="536"/>
    </row>
    <row r="68" spans="1:13" ht="19.5" thickBot="1" x14ac:dyDescent="0.35">
      <c r="A68" s="435" t="s">
        <v>48</v>
      </c>
      <c r="B68" s="474">
        <f>SUM(B61:B67)</f>
        <v>58827</v>
      </c>
      <c r="C68" s="474">
        <f t="shared" ref="C68:K68" si="26">SUM(C61:C67)</f>
        <v>112846</v>
      </c>
      <c r="D68" s="474">
        <f t="shared" si="26"/>
        <v>14745144</v>
      </c>
      <c r="E68" s="507">
        <f t="shared" si="26"/>
        <v>1763.7099073933628</v>
      </c>
      <c r="F68" s="475">
        <f t="shared" si="26"/>
        <v>14745144</v>
      </c>
      <c r="G68" s="475">
        <f t="shared" si="26"/>
        <v>33374</v>
      </c>
      <c r="H68" s="475">
        <f t="shared" si="26"/>
        <v>79472</v>
      </c>
      <c r="I68" s="436">
        <f t="shared" si="26"/>
        <v>65866</v>
      </c>
      <c r="J68" s="439">
        <f t="shared" si="26"/>
        <v>46980</v>
      </c>
      <c r="K68" s="440">
        <f t="shared" si="26"/>
        <v>0</v>
      </c>
      <c r="M68" s="536"/>
    </row>
    <row r="69" spans="1:13" ht="19.5" thickBot="1" x14ac:dyDescent="0.35">
      <c r="A69" s="489"/>
      <c r="B69" s="490"/>
      <c r="C69" s="490"/>
      <c r="D69" s="490"/>
      <c r="E69" s="491"/>
      <c r="F69" s="490"/>
      <c r="G69" s="479"/>
      <c r="H69" s="479"/>
      <c r="I69" s="442"/>
      <c r="J69" s="442"/>
      <c r="K69" s="442"/>
      <c r="M69" s="536"/>
    </row>
    <row r="70" spans="1:13" ht="19.5" thickBot="1" x14ac:dyDescent="0.35">
      <c r="A70" s="508" t="s">
        <v>65</v>
      </c>
      <c r="B70" s="509"/>
      <c r="C70" s="509"/>
      <c r="D70" s="509"/>
      <c r="E70" s="509"/>
      <c r="F70" s="510"/>
      <c r="G70" s="511"/>
      <c r="H70" s="509"/>
      <c r="I70" s="509"/>
      <c r="J70" s="509"/>
      <c r="K70" s="510"/>
      <c r="M70" s="536"/>
    </row>
    <row r="71" spans="1:13" ht="18.75" x14ac:dyDescent="0.3">
      <c r="A71" s="409" t="s">
        <v>66</v>
      </c>
      <c r="B71" s="480">
        <v>4082</v>
      </c>
      <c r="C71" s="481">
        <v>7848</v>
      </c>
      <c r="D71" s="480">
        <v>1024155</v>
      </c>
      <c r="E71" s="512">
        <f t="shared" ref="E71:E76" si="27">D71/B71</f>
        <v>250.8953944145027</v>
      </c>
      <c r="F71" s="481">
        <f>D71</f>
        <v>1024155</v>
      </c>
      <c r="G71" s="494">
        <v>2077</v>
      </c>
      <c r="H71" s="494">
        <f t="shared" ref="H71:H76" si="28">C71-G71</f>
        <v>5771</v>
      </c>
      <c r="I71" s="445">
        <f t="shared" ref="I71:I76" si="29">C71-J71-K71</f>
        <v>4436</v>
      </c>
      <c r="J71" s="513">
        <v>3411</v>
      </c>
      <c r="K71" s="454">
        <v>1</v>
      </c>
      <c r="M71" s="536"/>
    </row>
    <row r="72" spans="1:13" ht="18.75" x14ac:dyDescent="0.3">
      <c r="A72" s="419" t="s">
        <v>67</v>
      </c>
      <c r="B72" s="458">
        <v>7760</v>
      </c>
      <c r="C72" s="483">
        <v>14191</v>
      </c>
      <c r="D72" s="458">
        <v>1845562</v>
      </c>
      <c r="E72" s="514">
        <f t="shared" si="27"/>
        <v>237.83015463917525</v>
      </c>
      <c r="F72" s="498">
        <f>D72</f>
        <v>1845562</v>
      </c>
      <c r="G72" s="494">
        <v>3633</v>
      </c>
      <c r="H72" s="494">
        <f t="shared" si="28"/>
        <v>10558</v>
      </c>
      <c r="I72" s="452">
        <f t="shared" si="29"/>
        <v>7974</v>
      </c>
      <c r="J72" s="453">
        <v>6217</v>
      </c>
      <c r="K72" s="462">
        <v>0</v>
      </c>
      <c r="M72" s="536"/>
    </row>
    <row r="73" spans="1:13" ht="18.75" x14ac:dyDescent="0.3">
      <c r="A73" s="419" t="s">
        <v>65</v>
      </c>
      <c r="B73" s="458">
        <v>8101</v>
      </c>
      <c r="C73" s="483">
        <v>15470</v>
      </c>
      <c r="D73" s="458">
        <v>2022998</v>
      </c>
      <c r="E73" s="514">
        <f t="shared" si="27"/>
        <v>249.72200962844093</v>
      </c>
      <c r="F73" s="498">
        <f>D73</f>
        <v>2022998</v>
      </c>
      <c r="G73" s="494">
        <v>4268</v>
      </c>
      <c r="H73" s="494">
        <f t="shared" si="28"/>
        <v>11202</v>
      </c>
      <c r="I73" s="452">
        <f t="shared" si="29"/>
        <v>8655</v>
      </c>
      <c r="J73" s="453">
        <v>6815</v>
      </c>
      <c r="K73" s="462">
        <v>0</v>
      </c>
      <c r="M73" s="536"/>
    </row>
    <row r="74" spans="1:13" ht="18.75" x14ac:dyDescent="0.3">
      <c r="A74" s="419" t="s">
        <v>68</v>
      </c>
      <c r="B74" s="458">
        <v>4238</v>
      </c>
      <c r="C74" s="483">
        <v>7892</v>
      </c>
      <c r="D74" s="458">
        <v>1036906</v>
      </c>
      <c r="E74" s="514">
        <f t="shared" si="27"/>
        <v>244.66871165644173</v>
      </c>
      <c r="F74" s="498">
        <f t="shared" ref="F74:F76" si="30">D74</f>
        <v>1036906</v>
      </c>
      <c r="G74" s="494">
        <v>1897</v>
      </c>
      <c r="H74" s="494">
        <f t="shared" si="28"/>
        <v>5995</v>
      </c>
      <c r="I74" s="452">
        <f t="shared" si="29"/>
        <v>4265</v>
      </c>
      <c r="J74" s="453">
        <v>3627</v>
      </c>
      <c r="K74" s="462">
        <v>0</v>
      </c>
      <c r="M74" s="536"/>
    </row>
    <row r="75" spans="1:13" ht="18.75" x14ac:dyDescent="0.3">
      <c r="A75" s="419" t="s">
        <v>69</v>
      </c>
      <c r="B75" s="458">
        <v>6670</v>
      </c>
      <c r="C75" s="483">
        <v>12569</v>
      </c>
      <c r="D75" s="458">
        <v>1645818</v>
      </c>
      <c r="E75" s="514">
        <f t="shared" si="27"/>
        <v>246.74932533733133</v>
      </c>
      <c r="F75" s="498">
        <f t="shared" si="30"/>
        <v>1645818</v>
      </c>
      <c r="G75" s="494">
        <v>3387</v>
      </c>
      <c r="H75" s="494">
        <f t="shared" si="28"/>
        <v>9182</v>
      </c>
      <c r="I75" s="452">
        <f t="shared" si="29"/>
        <v>6984</v>
      </c>
      <c r="J75" s="453">
        <v>5585</v>
      </c>
      <c r="K75" s="462">
        <v>0</v>
      </c>
      <c r="M75" s="536"/>
    </row>
    <row r="76" spans="1:13" ht="19.5" thickBot="1" x14ac:dyDescent="0.35">
      <c r="A76" s="426" t="s">
        <v>70</v>
      </c>
      <c r="B76" s="486">
        <v>4500</v>
      </c>
      <c r="C76" s="487">
        <v>8743</v>
      </c>
      <c r="D76" s="486">
        <v>1138944</v>
      </c>
      <c r="E76" s="515">
        <f t="shared" si="27"/>
        <v>253.09866666666667</v>
      </c>
      <c r="F76" s="516">
        <f t="shared" si="30"/>
        <v>1138944</v>
      </c>
      <c r="G76" s="506">
        <v>2444</v>
      </c>
      <c r="H76" s="494">
        <f t="shared" si="28"/>
        <v>6299</v>
      </c>
      <c r="I76" s="517">
        <f t="shared" si="29"/>
        <v>4856</v>
      </c>
      <c r="J76" s="518">
        <v>3887</v>
      </c>
      <c r="K76" s="467">
        <v>0</v>
      </c>
      <c r="M76" s="536"/>
    </row>
    <row r="77" spans="1:13" ht="19.5" thickBot="1" x14ac:dyDescent="0.35">
      <c r="A77" s="435" t="s">
        <v>48</v>
      </c>
      <c r="B77" s="474">
        <f>SUM(B71:B76)</f>
        <v>35351</v>
      </c>
      <c r="C77" s="474">
        <f t="shared" ref="C77:K77" si="31">SUM(C71:C76)</f>
        <v>66713</v>
      </c>
      <c r="D77" s="474">
        <f t="shared" si="31"/>
        <v>8714383</v>
      </c>
      <c r="E77" s="502">
        <f t="shared" si="31"/>
        <v>1482.9642623425586</v>
      </c>
      <c r="F77" s="475">
        <f t="shared" si="31"/>
        <v>8714383</v>
      </c>
      <c r="G77" s="475">
        <f t="shared" si="31"/>
        <v>17706</v>
      </c>
      <c r="H77" s="475">
        <f t="shared" si="31"/>
        <v>49007</v>
      </c>
      <c r="I77" s="436">
        <f t="shared" si="31"/>
        <v>37170</v>
      </c>
      <c r="J77" s="439">
        <f t="shared" si="31"/>
        <v>29542</v>
      </c>
      <c r="K77" s="440">
        <f t="shared" si="31"/>
        <v>1</v>
      </c>
      <c r="M77" s="536"/>
    </row>
    <row r="78" spans="1:13" ht="19.5" thickBot="1" x14ac:dyDescent="0.35">
      <c r="A78" s="489"/>
      <c r="B78" s="490"/>
      <c r="C78" s="490"/>
      <c r="D78" s="490"/>
      <c r="E78" s="491"/>
      <c r="F78" s="490"/>
      <c r="G78" s="479"/>
      <c r="H78" s="479"/>
      <c r="I78" s="442"/>
      <c r="J78" s="442"/>
      <c r="K78" s="442"/>
      <c r="M78" s="536"/>
    </row>
    <row r="79" spans="1:13" ht="16.5" thickBot="1" x14ac:dyDescent="0.3">
      <c r="A79" s="623" t="s">
        <v>71</v>
      </c>
      <c r="B79" s="624"/>
      <c r="C79" s="624"/>
      <c r="D79" s="624"/>
      <c r="E79" s="624"/>
      <c r="F79" s="624"/>
      <c r="G79" s="624"/>
      <c r="H79" s="624"/>
      <c r="I79" s="626"/>
      <c r="J79" s="626"/>
      <c r="K79" s="627"/>
      <c r="M79" s="536"/>
    </row>
    <row r="80" spans="1:13" ht="18.75" x14ac:dyDescent="0.3">
      <c r="A80" s="409" t="s">
        <v>72</v>
      </c>
      <c r="B80" s="480">
        <v>2664</v>
      </c>
      <c r="C80" s="481">
        <v>5000</v>
      </c>
      <c r="D80" s="480">
        <v>650129</v>
      </c>
      <c r="E80" s="512">
        <f t="shared" ref="E80:E89" si="32">D80/B80</f>
        <v>244.04241741741743</v>
      </c>
      <c r="F80" s="481">
        <f>D80</f>
        <v>650129</v>
      </c>
      <c r="G80" s="494">
        <v>1439</v>
      </c>
      <c r="H80" s="494">
        <f t="shared" ref="H80:H89" si="33">C80-G80</f>
        <v>3561</v>
      </c>
      <c r="I80" s="495">
        <f t="shared" ref="I80:I89" si="34">C80-J80-K80</f>
        <v>2849</v>
      </c>
      <c r="J80" s="449">
        <v>2151</v>
      </c>
      <c r="K80" s="450">
        <v>0</v>
      </c>
      <c r="M80" s="536"/>
    </row>
    <row r="81" spans="1:13" ht="18.75" x14ac:dyDescent="0.3">
      <c r="A81" s="419" t="s">
        <v>73</v>
      </c>
      <c r="B81" s="458">
        <v>241</v>
      </c>
      <c r="C81" s="483">
        <v>475</v>
      </c>
      <c r="D81" s="458">
        <v>57883</v>
      </c>
      <c r="E81" s="514">
        <f t="shared" si="32"/>
        <v>240.17842323651453</v>
      </c>
      <c r="F81" s="498">
        <f t="shared" ref="F81:F89" si="35">D81</f>
        <v>57883</v>
      </c>
      <c r="G81" s="494">
        <v>136</v>
      </c>
      <c r="H81" s="494">
        <f t="shared" si="33"/>
        <v>339</v>
      </c>
      <c r="I81" s="452">
        <f t="shared" si="34"/>
        <v>262</v>
      </c>
      <c r="J81" s="453">
        <v>213</v>
      </c>
      <c r="K81" s="462">
        <v>0</v>
      </c>
      <c r="M81" s="536"/>
    </row>
    <row r="82" spans="1:13" ht="18.75" x14ac:dyDescent="0.3">
      <c r="A82" s="419" t="s">
        <v>74</v>
      </c>
      <c r="B82" s="458">
        <v>6529</v>
      </c>
      <c r="C82" s="483">
        <v>12386</v>
      </c>
      <c r="D82" s="458">
        <v>1632568</v>
      </c>
      <c r="E82" s="514">
        <f t="shared" si="32"/>
        <v>250.04870577423802</v>
      </c>
      <c r="F82" s="498">
        <f t="shared" si="35"/>
        <v>1632568</v>
      </c>
      <c r="G82" s="494">
        <v>3617</v>
      </c>
      <c r="H82" s="494">
        <f t="shared" si="33"/>
        <v>8769</v>
      </c>
      <c r="I82" s="452">
        <f t="shared" si="34"/>
        <v>7199</v>
      </c>
      <c r="J82" s="453">
        <v>5187</v>
      </c>
      <c r="K82" s="462">
        <v>0</v>
      </c>
      <c r="M82" s="536"/>
    </row>
    <row r="83" spans="1:13" ht="18.75" x14ac:dyDescent="0.3">
      <c r="A83" s="419" t="s">
        <v>71</v>
      </c>
      <c r="B83" s="458">
        <v>10514</v>
      </c>
      <c r="C83" s="483">
        <v>19572</v>
      </c>
      <c r="D83" s="458">
        <v>2558113</v>
      </c>
      <c r="E83" s="514">
        <f t="shared" si="32"/>
        <v>243.30540232071525</v>
      </c>
      <c r="F83" s="498">
        <f t="shared" si="35"/>
        <v>2558113</v>
      </c>
      <c r="G83" s="494">
        <v>5456</v>
      </c>
      <c r="H83" s="494">
        <f t="shared" si="33"/>
        <v>14116</v>
      </c>
      <c r="I83" s="452">
        <f t="shared" si="34"/>
        <v>11325</v>
      </c>
      <c r="J83" s="453">
        <v>8247</v>
      </c>
      <c r="K83" s="462">
        <v>0</v>
      </c>
      <c r="M83" s="536"/>
    </row>
    <row r="84" spans="1:13" ht="18.75" x14ac:dyDescent="0.3">
      <c r="A84" s="419" t="s">
        <v>75</v>
      </c>
      <c r="B84" s="458">
        <v>8168</v>
      </c>
      <c r="C84" s="483">
        <v>16034</v>
      </c>
      <c r="D84" s="458">
        <v>2110114</v>
      </c>
      <c r="E84" s="514">
        <f t="shared" si="32"/>
        <v>258.33912830558279</v>
      </c>
      <c r="F84" s="498">
        <f t="shared" si="35"/>
        <v>2110114</v>
      </c>
      <c r="G84" s="494">
        <v>4568</v>
      </c>
      <c r="H84" s="494">
        <f t="shared" si="33"/>
        <v>11466</v>
      </c>
      <c r="I84" s="452">
        <f t="shared" si="34"/>
        <v>9146</v>
      </c>
      <c r="J84" s="453">
        <v>6888</v>
      </c>
      <c r="K84" s="462">
        <v>0</v>
      </c>
      <c r="M84" s="536"/>
    </row>
    <row r="85" spans="1:13" ht="18.75" x14ac:dyDescent="0.3">
      <c r="A85" s="419" t="s">
        <v>76</v>
      </c>
      <c r="B85" s="458">
        <v>8063</v>
      </c>
      <c r="C85" s="483">
        <v>14954</v>
      </c>
      <c r="D85" s="458">
        <v>1961073</v>
      </c>
      <c r="E85" s="514">
        <f t="shared" si="32"/>
        <v>243.21877713010045</v>
      </c>
      <c r="F85" s="498">
        <f t="shared" si="35"/>
        <v>1961073</v>
      </c>
      <c r="G85" s="494">
        <v>4000</v>
      </c>
      <c r="H85" s="494">
        <f t="shared" si="33"/>
        <v>10954</v>
      </c>
      <c r="I85" s="452">
        <f t="shared" si="34"/>
        <v>8394</v>
      </c>
      <c r="J85" s="453">
        <v>6559</v>
      </c>
      <c r="K85" s="462">
        <v>1</v>
      </c>
      <c r="M85" s="536"/>
    </row>
    <row r="86" spans="1:13" ht="18.75" x14ac:dyDescent="0.3">
      <c r="A86" s="419" t="s">
        <v>77</v>
      </c>
      <c r="B86" s="458">
        <v>2926</v>
      </c>
      <c r="C86" s="483">
        <v>5390</v>
      </c>
      <c r="D86" s="458">
        <v>701931</v>
      </c>
      <c r="E86" s="514">
        <f t="shared" si="32"/>
        <v>239.89439507860561</v>
      </c>
      <c r="F86" s="498">
        <f t="shared" si="35"/>
        <v>701931</v>
      </c>
      <c r="G86" s="494">
        <v>1264</v>
      </c>
      <c r="H86" s="494">
        <f t="shared" si="33"/>
        <v>4126</v>
      </c>
      <c r="I86" s="452">
        <f t="shared" si="34"/>
        <v>2887</v>
      </c>
      <c r="J86" s="453">
        <v>2503</v>
      </c>
      <c r="K86" s="462">
        <v>0</v>
      </c>
      <c r="M86" s="536"/>
    </row>
    <row r="87" spans="1:13" ht="18.75" x14ac:dyDescent="0.3">
      <c r="A87" s="419" t="s">
        <v>78</v>
      </c>
      <c r="B87" s="458">
        <v>5930</v>
      </c>
      <c r="C87" s="483">
        <v>11415</v>
      </c>
      <c r="D87" s="458">
        <v>1488618</v>
      </c>
      <c r="E87" s="514">
        <f t="shared" si="32"/>
        <v>251.0317032040472</v>
      </c>
      <c r="F87" s="498">
        <f t="shared" si="35"/>
        <v>1488618</v>
      </c>
      <c r="G87" s="494">
        <v>3203</v>
      </c>
      <c r="H87" s="494">
        <f t="shared" si="33"/>
        <v>8212</v>
      </c>
      <c r="I87" s="452">
        <f t="shared" si="34"/>
        <v>6454</v>
      </c>
      <c r="J87" s="453">
        <v>4961</v>
      </c>
      <c r="K87" s="462">
        <v>0</v>
      </c>
      <c r="M87" s="536"/>
    </row>
    <row r="88" spans="1:13" ht="18.75" x14ac:dyDescent="0.3">
      <c r="A88" s="419" t="s">
        <v>79</v>
      </c>
      <c r="B88" s="458">
        <v>1951</v>
      </c>
      <c r="C88" s="483">
        <v>3702</v>
      </c>
      <c r="D88" s="458">
        <v>493165</v>
      </c>
      <c r="E88" s="514">
        <f t="shared" si="32"/>
        <v>252.77549974372116</v>
      </c>
      <c r="F88" s="498">
        <f t="shared" si="35"/>
        <v>493165</v>
      </c>
      <c r="G88" s="494">
        <v>1185</v>
      </c>
      <c r="H88" s="494">
        <f t="shared" si="33"/>
        <v>2517</v>
      </c>
      <c r="I88" s="452">
        <f t="shared" si="34"/>
        <v>2033</v>
      </c>
      <c r="J88" s="453">
        <v>1669</v>
      </c>
      <c r="K88" s="462">
        <v>0</v>
      </c>
      <c r="M88" s="536"/>
    </row>
    <row r="89" spans="1:13" ht="19.5" thickBot="1" x14ac:dyDescent="0.35">
      <c r="A89" s="426" t="s">
        <v>80</v>
      </c>
      <c r="B89" s="486">
        <v>9370</v>
      </c>
      <c r="C89" s="487">
        <v>16822</v>
      </c>
      <c r="D89" s="486">
        <v>2200802</v>
      </c>
      <c r="E89" s="515">
        <f t="shared" si="32"/>
        <v>234.87748132337248</v>
      </c>
      <c r="F89" s="516">
        <f t="shared" si="35"/>
        <v>2200802</v>
      </c>
      <c r="G89" s="506">
        <v>4095</v>
      </c>
      <c r="H89" s="494">
        <f t="shared" si="33"/>
        <v>12727</v>
      </c>
      <c r="I89" s="501">
        <f t="shared" si="34"/>
        <v>9213</v>
      </c>
      <c r="J89" s="472">
        <v>7609</v>
      </c>
      <c r="K89" s="473">
        <v>0</v>
      </c>
      <c r="M89" s="536"/>
    </row>
    <row r="90" spans="1:13" ht="19.5" thickBot="1" x14ac:dyDescent="0.35">
      <c r="A90" s="435" t="s">
        <v>48</v>
      </c>
      <c r="B90" s="474">
        <f>SUM(B80:B89)</f>
        <v>56356</v>
      </c>
      <c r="C90" s="474">
        <f t="shared" ref="C90:E90" si="36">SUM(C80:C89)</f>
        <v>105750</v>
      </c>
      <c r="D90" s="474">
        <f t="shared" si="36"/>
        <v>13854396</v>
      </c>
      <c r="E90" s="519">
        <f t="shared" si="36"/>
        <v>2457.711933534315</v>
      </c>
      <c r="F90" s="520">
        <f>SUM(F80:F89)</f>
        <v>13854396</v>
      </c>
      <c r="G90" s="521">
        <f>SUM(G80:G89)</f>
        <v>28963</v>
      </c>
      <c r="H90" s="521">
        <f>SUM(H80:H89)</f>
        <v>76787</v>
      </c>
      <c r="I90" s="503">
        <f>SUM(I80:I89)</f>
        <v>59762</v>
      </c>
      <c r="J90" s="504">
        <f t="shared" ref="J90:K90" si="37">SUM(J80:J89)</f>
        <v>45987</v>
      </c>
      <c r="K90" s="505">
        <f t="shared" si="37"/>
        <v>1</v>
      </c>
      <c r="M90" s="536"/>
    </row>
    <row r="91" spans="1:13" ht="19.5" thickBot="1" x14ac:dyDescent="0.35">
      <c r="A91" s="489"/>
      <c r="B91" s="490"/>
      <c r="C91" s="490"/>
      <c r="D91" s="490"/>
      <c r="E91" s="442"/>
      <c r="F91" s="479"/>
      <c r="G91" s="479"/>
      <c r="H91" s="479"/>
      <c r="I91" s="442"/>
      <c r="J91" s="442"/>
      <c r="K91" s="442"/>
      <c r="M91" s="536"/>
    </row>
    <row r="92" spans="1:13" ht="16.5" thickBot="1" x14ac:dyDescent="0.3">
      <c r="A92" s="623" t="s">
        <v>81</v>
      </c>
      <c r="B92" s="624"/>
      <c r="C92" s="624"/>
      <c r="D92" s="624"/>
      <c r="E92" s="624"/>
      <c r="F92" s="624"/>
      <c r="G92" s="624"/>
      <c r="H92" s="624"/>
      <c r="I92" s="626"/>
      <c r="J92" s="626"/>
      <c r="K92" s="627"/>
      <c r="M92" s="536"/>
    </row>
    <row r="93" spans="1:13" ht="18.75" x14ac:dyDescent="0.3">
      <c r="A93" s="409" t="s">
        <v>82</v>
      </c>
      <c r="B93" s="480">
        <v>5786</v>
      </c>
      <c r="C93" s="481">
        <v>10791</v>
      </c>
      <c r="D93" s="493">
        <v>1402454</v>
      </c>
      <c r="E93" s="448">
        <f t="shared" ref="E93:E102" si="38">D93/B93</f>
        <v>242.38748703767715</v>
      </c>
      <c r="F93" s="481">
        <f>D93</f>
        <v>1402454</v>
      </c>
      <c r="G93" s="494">
        <v>2559</v>
      </c>
      <c r="H93" s="494">
        <f t="shared" ref="H93:H101" si="39">C93-G93</f>
        <v>8232</v>
      </c>
      <c r="I93" s="495">
        <f t="shared" ref="I93:I101" si="40">C93-J93-K93</f>
        <v>5833</v>
      </c>
      <c r="J93" s="449">
        <v>4958</v>
      </c>
      <c r="K93" s="450">
        <v>0</v>
      </c>
      <c r="M93" s="536"/>
    </row>
    <row r="94" spans="1:13" ht="18.75" x14ac:dyDescent="0.3">
      <c r="A94" s="419" t="s">
        <v>83</v>
      </c>
      <c r="B94" s="458">
        <v>8240</v>
      </c>
      <c r="C94" s="483">
        <v>16034</v>
      </c>
      <c r="D94" s="497">
        <v>2104389</v>
      </c>
      <c r="E94" s="425">
        <f t="shared" si="38"/>
        <v>255.38701456310679</v>
      </c>
      <c r="F94" s="498">
        <f t="shared" ref="F94:F101" si="41">D94</f>
        <v>2104389</v>
      </c>
      <c r="G94" s="494">
        <v>4051</v>
      </c>
      <c r="H94" s="494">
        <f t="shared" si="39"/>
        <v>11983</v>
      </c>
      <c r="I94" s="452">
        <f t="shared" si="40"/>
        <v>8974</v>
      </c>
      <c r="J94" s="453">
        <v>7060</v>
      </c>
      <c r="K94" s="462">
        <v>0</v>
      </c>
      <c r="M94" s="536"/>
    </row>
    <row r="95" spans="1:13" ht="18.75" x14ac:dyDescent="0.3">
      <c r="A95" s="419" t="s">
        <v>84</v>
      </c>
      <c r="B95" s="458">
        <v>4164</v>
      </c>
      <c r="C95" s="483">
        <v>8141</v>
      </c>
      <c r="D95" s="497">
        <v>1074435</v>
      </c>
      <c r="E95" s="425">
        <f t="shared" si="38"/>
        <v>258.02953890489914</v>
      </c>
      <c r="F95" s="498">
        <f t="shared" si="41"/>
        <v>1074435</v>
      </c>
      <c r="G95" s="494">
        <v>2050</v>
      </c>
      <c r="H95" s="494">
        <f t="shared" si="39"/>
        <v>6091</v>
      </c>
      <c r="I95" s="452">
        <f t="shared" si="40"/>
        <v>4513</v>
      </c>
      <c r="J95" s="453">
        <v>3627</v>
      </c>
      <c r="K95" s="462">
        <v>1</v>
      </c>
      <c r="M95" s="536"/>
    </row>
    <row r="96" spans="1:13" ht="18.75" x14ac:dyDescent="0.3">
      <c r="A96" s="419" t="s">
        <v>85</v>
      </c>
      <c r="B96" s="458">
        <v>2802</v>
      </c>
      <c r="C96" s="483">
        <v>4971</v>
      </c>
      <c r="D96" s="497">
        <v>652225</v>
      </c>
      <c r="E96" s="425">
        <f t="shared" si="38"/>
        <v>232.77123483226268</v>
      </c>
      <c r="F96" s="498">
        <f t="shared" si="41"/>
        <v>652225</v>
      </c>
      <c r="G96" s="494">
        <v>1098</v>
      </c>
      <c r="H96" s="494">
        <f t="shared" si="39"/>
        <v>3873</v>
      </c>
      <c r="I96" s="452">
        <f t="shared" si="40"/>
        <v>2829</v>
      </c>
      <c r="J96" s="453">
        <v>2142</v>
      </c>
      <c r="K96" s="462">
        <v>0</v>
      </c>
      <c r="M96" s="536"/>
    </row>
    <row r="97" spans="1:13" ht="18.75" x14ac:dyDescent="0.3">
      <c r="A97" s="419" t="s">
        <v>86</v>
      </c>
      <c r="B97" s="458">
        <v>5424</v>
      </c>
      <c r="C97" s="483">
        <v>10703</v>
      </c>
      <c r="D97" s="497">
        <v>1405364</v>
      </c>
      <c r="E97" s="425">
        <f t="shared" si="38"/>
        <v>259.10103244837757</v>
      </c>
      <c r="F97" s="498">
        <f t="shared" si="41"/>
        <v>1405364</v>
      </c>
      <c r="G97" s="494">
        <v>2668</v>
      </c>
      <c r="H97" s="494">
        <f t="shared" si="39"/>
        <v>8035</v>
      </c>
      <c r="I97" s="452">
        <f t="shared" si="40"/>
        <v>5854</v>
      </c>
      <c r="J97" s="453">
        <v>4849</v>
      </c>
      <c r="K97" s="462">
        <v>0</v>
      </c>
      <c r="M97" s="536"/>
    </row>
    <row r="98" spans="1:13" ht="18.75" x14ac:dyDescent="0.3">
      <c r="A98" s="419" t="s">
        <v>87</v>
      </c>
      <c r="B98" s="458">
        <v>1190</v>
      </c>
      <c r="C98" s="483">
        <v>2589</v>
      </c>
      <c r="D98" s="497">
        <v>342174</v>
      </c>
      <c r="E98" s="425">
        <f t="shared" si="38"/>
        <v>287.54117647058825</v>
      </c>
      <c r="F98" s="498">
        <f t="shared" si="41"/>
        <v>342174</v>
      </c>
      <c r="G98" s="494">
        <v>680</v>
      </c>
      <c r="H98" s="494">
        <f t="shared" si="39"/>
        <v>1909</v>
      </c>
      <c r="I98" s="452">
        <f t="shared" si="40"/>
        <v>1328</v>
      </c>
      <c r="J98" s="453">
        <v>1261</v>
      </c>
      <c r="K98" s="462">
        <v>0</v>
      </c>
      <c r="M98" s="536"/>
    </row>
    <row r="99" spans="1:13" ht="18.75" x14ac:dyDescent="0.3">
      <c r="A99" s="419" t="s">
        <v>88</v>
      </c>
      <c r="B99" s="458">
        <v>16518</v>
      </c>
      <c r="C99" s="483">
        <v>30337</v>
      </c>
      <c r="D99" s="497">
        <v>4046273</v>
      </c>
      <c r="E99" s="425">
        <f t="shared" si="38"/>
        <v>244.96143600920209</v>
      </c>
      <c r="F99" s="498">
        <f t="shared" si="41"/>
        <v>4046273</v>
      </c>
      <c r="G99" s="494">
        <v>7808</v>
      </c>
      <c r="H99" s="494">
        <f t="shared" si="39"/>
        <v>22529</v>
      </c>
      <c r="I99" s="452">
        <f t="shared" si="40"/>
        <v>17342</v>
      </c>
      <c r="J99" s="453">
        <v>12995</v>
      </c>
      <c r="K99" s="462">
        <v>0</v>
      </c>
      <c r="M99" s="536"/>
    </row>
    <row r="100" spans="1:13" ht="21" customHeight="1" x14ac:dyDescent="0.3">
      <c r="A100" s="522" t="s">
        <v>89</v>
      </c>
      <c r="B100" s="458">
        <v>4594</v>
      </c>
      <c r="C100" s="483">
        <v>9036</v>
      </c>
      <c r="D100" s="523">
        <v>1163571</v>
      </c>
      <c r="E100" s="524">
        <f t="shared" si="38"/>
        <v>253.28058336961254</v>
      </c>
      <c r="F100" s="525">
        <f t="shared" si="41"/>
        <v>1163571</v>
      </c>
      <c r="G100" s="494">
        <v>2372</v>
      </c>
      <c r="H100" s="494">
        <f t="shared" si="39"/>
        <v>6664</v>
      </c>
      <c r="I100" s="452">
        <f t="shared" si="40"/>
        <v>5008</v>
      </c>
      <c r="J100" s="453">
        <v>4028</v>
      </c>
      <c r="K100" s="462">
        <v>0</v>
      </c>
      <c r="M100" s="536"/>
    </row>
    <row r="101" spans="1:13" ht="19.5" thickBot="1" x14ac:dyDescent="0.35">
      <c r="A101" s="419" t="s">
        <v>90</v>
      </c>
      <c r="B101" s="486">
        <v>6882</v>
      </c>
      <c r="C101" s="487">
        <v>13283</v>
      </c>
      <c r="D101" s="500">
        <v>1741956</v>
      </c>
      <c r="E101" s="432">
        <f t="shared" si="38"/>
        <v>253.1176983435048</v>
      </c>
      <c r="F101" s="487">
        <f t="shared" si="41"/>
        <v>1741956</v>
      </c>
      <c r="G101" s="506">
        <v>3445</v>
      </c>
      <c r="H101" s="494">
        <f t="shared" si="39"/>
        <v>9838</v>
      </c>
      <c r="I101" s="501">
        <f t="shared" si="40"/>
        <v>7300</v>
      </c>
      <c r="J101" s="472">
        <v>5983</v>
      </c>
      <c r="K101" s="473">
        <v>0</v>
      </c>
      <c r="M101" s="536"/>
    </row>
    <row r="102" spans="1:13" ht="19.5" thickBot="1" x14ac:dyDescent="0.35">
      <c r="A102" s="435" t="s">
        <v>48</v>
      </c>
      <c r="B102" s="474">
        <f>SUM(B93:B101)</f>
        <v>55600</v>
      </c>
      <c r="C102" s="474">
        <f t="shared" ref="C102:H102" si="42">SUM(C93:C101)</f>
        <v>105885</v>
      </c>
      <c r="D102" s="474">
        <f t="shared" si="42"/>
        <v>13932841</v>
      </c>
      <c r="E102" s="502">
        <f t="shared" si="38"/>
        <v>250.59066546762591</v>
      </c>
      <c r="F102" s="475">
        <f>SUM(F93:F101)</f>
        <v>13932841</v>
      </c>
      <c r="G102" s="475">
        <f t="shared" si="42"/>
        <v>26731</v>
      </c>
      <c r="H102" s="475">
        <f t="shared" si="42"/>
        <v>79154</v>
      </c>
      <c r="I102" s="503">
        <f>SUM(I93:I101)</f>
        <v>58981</v>
      </c>
      <c r="J102" s="504">
        <f>SUM(J93:J101)</f>
        <v>46903</v>
      </c>
      <c r="K102" s="505">
        <f>SUM(K93:K101)</f>
        <v>1</v>
      </c>
      <c r="M102" s="536"/>
    </row>
    <row r="103" spans="1:13" ht="19.5" thickBot="1" x14ac:dyDescent="0.35">
      <c r="A103" s="489"/>
      <c r="B103" s="490"/>
      <c r="C103" s="490"/>
      <c r="D103" s="490"/>
      <c r="E103" s="491"/>
      <c r="F103" s="490"/>
      <c r="G103" s="479"/>
      <c r="H103" s="479"/>
      <c r="I103" s="442"/>
      <c r="J103" s="442"/>
      <c r="K103" s="442"/>
      <c r="M103" s="536"/>
    </row>
    <row r="104" spans="1:13" ht="16.5" thickBot="1" x14ac:dyDescent="0.3">
      <c r="A104" s="619" t="s">
        <v>91</v>
      </c>
      <c r="B104" s="620"/>
      <c r="C104" s="620"/>
      <c r="D104" s="620"/>
      <c r="E104" s="620"/>
      <c r="F104" s="620"/>
      <c r="G104" s="620"/>
      <c r="H104" s="620"/>
      <c r="I104" s="621"/>
      <c r="J104" s="621"/>
      <c r="K104" s="622"/>
      <c r="M104" s="536"/>
    </row>
    <row r="105" spans="1:13" ht="18.75" x14ac:dyDescent="0.3">
      <c r="A105" s="526" t="s">
        <v>92</v>
      </c>
      <c r="B105" s="527">
        <v>4047</v>
      </c>
      <c r="C105" s="528">
        <v>8616</v>
      </c>
      <c r="D105" s="527">
        <v>1141997</v>
      </c>
      <c r="E105" s="512">
        <f t="shared" ref="E105:E118" si="43">D105/B105</f>
        <v>282.18359278477885</v>
      </c>
      <c r="F105" s="481">
        <f>D105</f>
        <v>1141997</v>
      </c>
      <c r="G105" s="494">
        <v>2283</v>
      </c>
      <c r="H105" s="494">
        <f t="shared" ref="H105:H118" si="44">C105-G105</f>
        <v>6333</v>
      </c>
      <c r="I105" s="495">
        <f t="shared" ref="I105:I118" si="45">C105-J105-K105</f>
        <v>4631</v>
      </c>
      <c r="J105" s="449">
        <v>3983</v>
      </c>
      <c r="K105" s="450">
        <v>2</v>
      </c>
      <c r="M105" s="536"/>
    </row>
    <row r="106" spans="1:13" ht="18.75" x14ac:dyDescent="0.3">
      <c r="A106" s="529" t="s">
        <v>93</v>
      </c>
      <c r="B106" s="458">
        <v>5638</v>
      </c>
      <c r="C106" s="460">
        <v>10538</v>
      </c>
      <c r="D106" s="458">
        <v>1371809</v>
      </c>
      <c r="E106" s="514">
        <f t="shared" si="43"/>
        <v>243.3148279531749</v>
      </c>
      <c r="F106" s="498">
        <f t="shared" ref="F106:F118" si="46">D106</f>
        <v>1371809</v>
      </c>
      <c r="G106" s="494">
        <v>2713</v>
      </c>
      <c r="H106" s="494">
        <f t="shared" si="44"/>
        <v>7825</v>
      </c>
      <c r="I106" s="452">
        <f t="shared" si="45"/>
        <v>5797</v>
      </c>
      <c r="J106" s="453">
        <v>4741</v>
      </c>
      <c r="K106" s="462">
        <v>0</v>
      </c>
      <c r="M106" s="536"/>
    </row>
    <row r="107" spans="1:13" ht="18.75" x14ac:dyDescent="0.3">
      <c r="A107" s="529" t="s">
        <v>94</v>
      </c>
      <c r="B107" s="455">
        <v>894</v>
      </c>
      <c r="C107" s="498">
        <v>1824</v>
      </c>
      <c r="D107" s="455">
        <v>251149</v>
      </c>
      <c r="E107" s="514">
        <f t="shared" si="43"/>
        <v>280.92729306487695</v>
      </c>
      <c r="F107" s="498">
        <f t="shared" si="46"/>
        <v>251149</v>
      </c>
      <c r="G107" s="494">
        <v>410</v>
      </c>
      <c r="H107" s="494">
        <f t="shared" si="44"/>
        <v>1414</v>
      </c>
      <c r="I107" s="452">
        <f t="shared" si="45"/>
        <v>935</v>
      </c>
      <c r="J107" s="453">
        <v>889</v>
      </c>
      <c r="K107" s="462">
        <v>0</v>
      </c>
      <c r="M107" s="536"/>
    </row>
    <row r="108" spans="1:13" ht="18.75" x14ac:dyDescent="0.3">
      <c r="A108" s="529" t="s">
        <v>95</v>
      </c>
      <c r="B108" s="458">
        <v>7784</v>
      </c>
      <c r="C108" s="483">
        <v>15251</v>
      </c>
      <c r="D108" s="458">
        <v>2002919</v>
      </c>
      <c r="E108" s="514">
        <f t="shared" si="43"/>
        <v>257.31230729701952</v>
      </c>
      <c r="F108" s="498">
        <f t="shared" si="46"/>
        <v>2002919</v>
      </c>
      <c r="G108" s="494">
        <v>4044</v>
      </c>
      <c r="H108" s="494">
        <f t="shared" si="44"/>
        <v>11207</v>
      </c>
      <c r="I108" s="452">
        <f t="shared" si="45"/>
        <v>8416</v>
      </c>
      <c r="J108" s="453">
        <v>6835</v>
      </c>
      <c r="K108" s="462">
        <v>0</v>
      </c>
      <c r="M108" s="536"/>
    </row>
    <row r="109" spans="1:13" ht="18.75" x14ac:dyDescent="0.3">
      <c r="A109" s="419" t="s">
        <v>96</v>
      </c>
      <c r="B109" s="458">
        <v>4918</v>
      </c>
      <c r="C109" s="483">
        <v>9689</v>
      </c>
      <c r="D109" s="458">
        <v>1286854</v>
      </c>
      <c r="E109" s="514">
        <f t="shared" si="43"/>
        <v>261.66205774705162</v>
      </c>
      <c r="F109" s="498">
        <f t="shared" si="46"/>
        <v>1286854</v>
      </c>
      <c r="G109" s="494">
        <v>2557</v>
      </c>
      <c r="H109" s="494">
        <f t="shared" si="44"/>
        <v>7132</v>
      </c>
      <c r="I109" s="452">
        <f t="shared" si="45"/>
        <v>5306</v>
      </c>
      <c r="J109" s="453">
        <v>4383</v>
      </c>
      <c r="K109" s="462">
        <v>0</v>
      </c>
      <c r="M109" s="536"/>
    </row>
    <row r="110" spans="1:13" ht="18.75" x14ac:dyDescent="0.3">
      <c r="A110" s="419" t="s">
        <v>97</v>
      </c>
      <c r="B110" s="458">
        <v>3835</v>
      </c>
      <c r="C110" s="483">
        <v>7910</v>
      </c>
      <c r="D110" s="458">
        <v>1047857</v>
      </c>
      <c r="E110" s="514">
        <f t="shared" si="43"/>
        <v>273.23520208604953</v>
      </c>
      <c r="F110" s="498">
        <f t="shared" si="46"/>
        <v>1047857</v>
      </c>
      <c r="G110" s="494">
        <v>2100</v>
      </c>
      <c r="H110" s="494">
        <f t="shared" si="44"/>
        <v>5810</v>
      </c>
      <c r="I110" s="452">
        <f t="shared" si="45"/>
        <v>4121</v>
      </c>
      <c r="J110" s="453">
        <v>3787</v>
      </c>
      <c r="K110" s="462">
        <v>2</v>
      </c>
      <c r="M110" s="536"/>
    </row>
    <row r="111" spans="1:13" ht="18.75" x14ac:dyDescent="0.3">
      <c r="A111" s="419" t="s">
        <v>98</v>
      </c>
      <c r="B111" s="458">
        <v>9143</v>
      </c>
      <c r="C111" s="483">
        <v>18487</v>
      </c>
      <c r="D111" s="458">
        <v>2408600</v>
      </c>
      <c r="E111" s="514">
        <f t="shared" si="43"/>
        <v>263.43650880454993</v>
      </c>
      <c r="F111" s="498">
        <f t="shared" si="46"/>
        <v>2408600</v>
      </c>
      <c r="G111" s="494">
        <v>4948</v>
      </c>
      <c r="H111" s="494">
        <f t="shared" si="44"/>
        <v>13539</v>
      </c>
      <c r="I111" s="452">
        <f t="shared" si="45"/>
        <v>10274</v>
      </c>
      <c r="J111" s="453">
        <v>8213</v>
      </c>
      <c r="K111" s="462">
        <v>0</v>
      </c>
      <c r="M111" s="536"/>
    </row>
    <row r="112" spans="1:13" ht="18.75" x14ac:dyDescent="0.3">
      <c r="A112" s="419" t="s">
        <v>99</v>
      </c>
      <c r="B112" s="458">
        <v>5990</v>
      </c>
      <c r="C112" s="483">
        <v>12269</v>
      </c>
      <c r="D112" s="458">
        <v>1600370</v>
      </c>
      <c r="E112" s="514">
        <f t="shared" si="43"/>
        <v>267.17362270450752</v>
      </c>
      <c r="F112" s="498">
        <f t="shared" si="46"/>
        <v>1600370</v>
      </c>
      <c r="G112" s="494">
        <v>3131</v>
      </c>
      <c r="H112" s="494">
        <f t="shared" si="44"/>
        <v>9138</v>
      </c>
      <c r="I112" s="452">
        <f t="shared" si="45"/>
        <v>6364</v>
      </c>
      <c r="J112" s="453">
        <v>5905</v>
      </c>
      <c r="K112" s="462">
        <v>0</v>
      </c>
      <c r="M112" s="536"/>
    </row>
    <row r="113" spans="1:13" ht="18.75" x14ac:dyDescent="0.3">
      <c r="A113" s="419" t="s">
        <v>100</v>
      </c>
      <c r="B113" s="458">
        <v>5531</v>
      </c>
      <c r="C113" s="483">
        <v>11441</v>
      </c>
      <c r="D113" s="458">
        <v>1493872</v>
      </c>
      <c r="E113" s="514">
        <f t="shared" si="43"/>
        <v>270.09076116434642</v>
      </c>
      <c r="F113" s="498">
        <f t="shared" si="46"/>
        <v>1493872</v>
      </c>
      <c r="G113" s="494">
        <v>3346</v>
      </c>
      <c r="H113" s="494">
        <f t="shared" si="44"/>
        <v>8095</v>
      </c>
      <c r="I113" s="452">
        <f t="shared" si="45"/>
        <v>6274</v>
      </c>
      <c r="J113" s="453">
        <v>5167</v>
      </c>
      <c r="K113" s="462">
        <v>0</v>
      </c>
      <c r="M113" s="536"/>
    </row>
    <row r="114" spans="1:13" ht="18.75" x14ac:dyDescent="0.3">
      <c r="A114" s="419" t="s">
        <v>101</v>
      </c>
      <c r="B114" s="458">
        <v>7905</v>
      </c>
      <c r="C114" s="483">
        <v>14603</v>
      </c>
      <c r="D114" s="458">
        <v>1937420</v>
      </c>
      <c r="E114" s="514">
        <f t="shared" si="43"/>
        <v>245.08791903858318</v>
      </c>
      <c r="F114" s="498">
        <f t="shared" si="46"/>
        <v>1937420</v>
      </c>
      <c r="G114" s="494">
        <v>4028</v>
      </c>
      <c r="H114" s="494">
        <f t="shared" si="44"/>
        <v>10575</v>
      </c>
      <c r="I114" s="452">
        <f t="shared" si="45"/>
        <v>8370</v>
      </c>
      <c r="J114" s="453">
        <v>6233</v>
      </c>
      <c r="K114" s="462">
        <v>0</v>
      </c>
      <c r="M114" s="536"/>
    </row>
    <row r="115" spans="1:13" ht="18.75" x14ac:dyDescent="0.3">
      <c r="A115" s="419" t="s">
        <v>102</v>
      </c>
      <c r="B115" s="458">
        <v>9074</v>
      </c>
      <c r="C115" s="483">
        <v>18624</v>
      </c>
      <c r="D115" s="458">
        <v>2440507</v>
      </c>
      <c r="E115" s="514">
        <f t="shared" si="43"/>
        <v>268.95602821247519</v>
      </c>
      <c r="F115" s="498">
        <f t="shared" si="46"/>
        <v>2440507</v>
      </c>
      <c r="G115" s="494">
        <v>5524</v>
      </c>
      <c r="H115" s="494">
        <f t="shared" si="44"/>
        <v>13100</v>
      </c>
      <c r="I115" s="452">
        <f t="shared" si="45"/>
        <v>10584</v>
      </c>
      <c r="J115" s="453">
        <v>8040</v>
      </c>
      <c r="K115" s="462">
        <v>0</v>
      </c>
      <c r="M115" s="536"/>
    </row>
    <row r="116" spans="1:13" ht="18.75" x14ac:dyDescent="0.3">
      <c r="A116" s="419" t="s">
        <v>103</v>
      </c>
      <c r="B116" s="458">
        <v>16878</v>
      </c>
      <c r="C116" s="483">
        <v>32973</v>
      </c>
      <c r="D116" s="458">
        <v>4392433</v>
      </c>
      <c r="E116" s="514">
        <f t="shared" si="43"/>
        <v>260.24605995971086</v>
      </c>
      <c r="F116" s="498">
        <f t="shared" si="46"/>
        <v>4392433</v>
      </c>
      <c r="G116" s="494">
        <v>9429</v>
      </c>
      <c r="H116" s="494">
        <f t="shared" si="44"/>
        <v>23544</v>
      </c>
      <c r="I116" s="452">
        <f t="shared" si="45"/>
        <v>18767</v>
      </c>
      <c r="J116" s="453">
        <v>14206</v>
      </c>
      <c r="K116" s="462">
        <v>0</v>
      </c>
      <c r="M116" s="536"/>
    </row>
    <row r="117" spans="1:13" ht="18.75" x14ac:dyDescent="0.3">
      <c r="A117" s="419" t="s">
        <v>104</v>
      </c>
      <c r="B117" s="458">
        <v>5834</v>
      </c>
      <c r="C117" s="483">
        <v>11976</v>
      </c>
      <c r="D117" s="458">
        <v>1580769</v>
      </c>
      <c r="E117" s="514">
        <f t="shared" si="43"/>
        <v>270.95800479945149</v>
      </c>
      <c r="F117" s="498">
        <f t="shared" si="46"/>
        <v>1580769</v>
      </c>
      <c r="G117" s="494">
        <v>3185</v>
      </c>
      <c r="H117" s="494">
        <f t="shared" si="44"/>
        <v>8791</v>
      </c>
      <c r="I117" s="452">
        <f t="shared" si="45"/>
        <v>6577</v>
      </c>
      <c r="J117" s="453">
        <v>5399</v>
      </c>
      <c r="K117" s="462">
        <v>0</v>
      </c>
      <c r="M117" s="536"/>
    </row>
    <row r="118" spans="1:13" ht="19.5" thickBot="1" x14ac:dyDescent="0.35">
      <c r="A118" s="419" t="s">
        <v>105</v>
      </c>
      <c r="B118" s="486">
        <v>8681</v>
      </c>
      <c r="C118" s="487">
        <v>16682</v>
      </c>
      <c r="D118" s="486">
        <v>2206191</v>
      </c>
      <c r="E118" s="515">
        <f t="shared" si="43"/>
        <v>254.14019122220941</v>
      </c>
      <c r="F118" s="516">
        <f t="shared" si="46"/>
        <v>2206191</v>
      </c>
      <c r="G118" s="506">
        <v>4053</v>
      </c>
      <c r="H118" s="494">
        <f t="shared" si="44"/>
        <v>12629</v>
      </c>
      <c r="I118" s="501">
        <f t="shared" si="45"/>
        <v>9240</v>
      </c>
      <c r="J118" s="472">
        <v>7442</v>
      </c>
      <c r="K118" s="473">
        <v>0</v>
      </c>
      <c r="M118" s="536"/>
    </row>
    <row r="119" spans="1:13" ht="19.5" thickBot="1" x14ac:dyDescent="0.35">
      <c r="A119" s="435" t="s">
        <v>48</v>
      </c>
      <c r="B119" s="474">
        <f>SUM(B105:B118)</f>
        <v>96152</v>
      </c>
      <c r="C119" s="474">
        <f t="shared" ref="C119:K119" si="47">SUM(C105:C118)</f>
        <v>190883</v>
      </c>
      <c r="D119" s="474">
        <f t="shared" si="47"/>
        <v>25162747</v>
      </c>
      <c r="E119" s="502">
        <f t="shared" si="47"/>
        <v>3698.7243768387852</v>
      </c>
      <c r="F119" s="475">
        <f>SUM(F105:F118)</f>
        <v>25162747</v>
      </c>
      <c r="G119" s="475">
        <f t="shared" si="47"/>
        <v>51751</v>
      </c>
      <c r="H119" s="475">
        <f t="shared" si="47"/>
        <v>139132</v>
      </c>
      <c r="I119" s="503">
        <f>SUM(I105:I118)</f>
        <v>105656</v>
      </c>
      <c r="J119" s="504">
        <f t="shared" si="47"/>
        <v>85223</v>
      </c>
      <c r="K119" s="505">
        <f t="shared" si="47"/>
        <v>4</v>
      </c>
      <c r="M119" s="536"/>
    </row>
    <row r="120" spans="1:13" ht="19.5" thickBot="1" x14ac:dyDescent="0.35">
      <c r="A120" s="489"/>
      <c r="B120" s="490"/>
      <c r="C120" s="490"/>
      <c r="D120" s="490"/>
      <c r="E120" s="491"/>
      <c r="F120" s="490"/>
      <c r="G120" s="479"/>
      <c r="H120" s="479"/>
      <c r="I120" s="442"/>
      <c r="J120" s="442"/>
      <c r="K120" s="442"/>
      <c r="M120" s="536"/>
    </row>
    <row r="121" spans="1:13" ht="16.5" thickBot="1" x14ac:dyDescent="0.3">
      <c r="A121" s="623" t="s">
        <v>106</v>
      </c>
      <c r="B121" s="624"/>
      <c r="C121" s="624"/>
      <c r="D121" s="624"/>
      <c r="E121" s="624"/>
      <c r="F121" s="624"/>
      <c r="G121" s="624"/>
      <c r="H121" s="624"/>
      <c r="I121" s="624"/>
      <c r="J121" s="624"/>
      <c r="K121" s="625"/>
      <c r="M121" s="536"/>
    </row>
    <row r="122" spans="1:13" ht="18.75" x14ac:dyDescent="0.3">
      <c r="A122" s="409" t="s">
        <v>107</v>
      </c>
      <c r="B122" s="480">
        <v>1788</v>
      </c>
      <c r="C122" s="530">
        <v>3694</v>
      </c>
      <c r="D122" s="480">
        <v>495750</v>
      </c>
      <c r="E122" s="512">
        <v>277.26510067114094</v>
      </c>
      <c r="F122" s="492">
        <v>495750</v>
      </c>
      <c r="G122" s="480">
        <v>1321</v>
      </c>
      <c r="H122" s="530">
        <v>2373</v>
      </c>
      <c r="I122" s="448">
        <v>2098</v>
      </c>
      <c r="J122" s="449">
        <v>1596</v>
      </c>
      <c r="K122" s="482">
        <v>0</v>
      </c>
      <c r="M122" s="536"/>
    </row>
    <row r="123" spans="1:13" ht="18.75" x14ac:dyDescent="0.3">
      <c r="A123" s="419" t="s">
        <v>108</v>
      </c>
      <c r="B123" s="455">
        <v>9257</v>
      </c>
      <c r="C123" s="494">
        <v>17248</v>
      </c>
      <c r="D123" s="455">
        <v>2284768</v>
      </c>
      <c r="E123" s="514">
        <v>246.81516690072377</v>
      </c>
      <c r="F123" s="494">
        <v>2284768</v>
      </c>
      <c r="G123" s="458">
        <v>4981</v>
      </c>
      <c r="H123" s="531">
        <v>12267</v>
      </c>
      <c r="I123" s="425">
        <v>10094</v>
      </c>
      <c r="J123" s="453">
        <v>7154</v>
      </c>
      <c r="K123" s="484">
        <v>0</v>
      </c>
      <c r="M123" s="536"/>
    </row>
    <row r="124" spans="1:13" ht="18.75" x14ac:dyDescent="0.3">
      <c r="A124" s="419" t="s">
        <v>109</v>
      </c>
      <c r="B124" s="458">
        <v>1507</v>
      </c>
      <c r="C124" s="496">
        <v>2821</v>
      </c>
      <c r="D124" s="458">
        <v>372385</v>
      </c>
      <c r="E124" s="514">
        <v>247.10351692103518</v>
      </c>
      <c r="F124" s="494">
        <v>372385</v>
      </c>
      <c r="G124" s="458">
        <v>786</v>
      </c>
      <c r="H124" s="531">
        <v>2035</v>
      </c>
      <c r="I124" s="425">
        <v>1643</v>
      </c>
      <c r="J124" s="453">
        <v>1177</v>
      </c>
      <c r="K124" s="484">
        <v>1</v>
      </c>
      <c r="M124" s="536"/>
    </row>
    <row r="125" spans="1:13" ht="18.75" x14ac:dyDescent="0.3">
      <c r="A125" s="419" t="s">
        <v>110</v>
      </c>
      <c r="B125" s="458">
        <v>8922</v>
      </c>
      <c r="C125" s="496">
        <v>14469</v>
      </c>
      <c r="D125" s="458">
        <v>1926121</v>
      </c>
      <c r="E125" s="514">
        <v>215.88444295001122</v>
      </c>
      <c r="F125" s="494">
        <v>1926121</v>
      </c>
      <c r="G125" s="458">
        <v>3655</v>
      </c>
      <c r="H125" s="531">
        <v>10814</v>
      </c>
      <c r="I125" s="425">
        <v>8455</v>
      </c>
      <c r="J125" s="453">
        <v>6014</v>
      </c>
      <c r="K125" s="484">
        <v>0</v>
      </c>
      <c r="M125" s="536"/>
    </row>
    <row r="126" spans="1:13" ht="18.75" x14ac:dyDescent="0.3">
      <c r="A126" s="419" t="s">
        <v>111</v>
      </c>
      <c r="B126" s="458">
        <v>11323</v>
      </c>
      <c r="C126" s="496">
        <v>22135</v>
      </c>
      <c r="D126" s="458">
        <v>2921307</v>
      </c>
      <c r="E126" s="514">
        <v>257.99761547293122</v>
      </c>
      <c r="F126" s="494">
        <v>2921307</v>
      </c>
      <c r="G126" s="458">
        <v>7365</v>
      </c>
      <c r="H126" s="531">
        <v>14770</v>
      </c>
      <c r="I126" s="425">
        <v>13326</v>
      </c>
      <c r="J126" s="453">
        <v>8809</v>
      </c>
      <c r="K126" s="484">
        <v>0</v>
      </c>
      <c r="M126" s="536"/>
    </row>
    <row r="127" spans="1:13" ht="18.75" x14ac:dyDescent="0.3">
      <c r="A127" s="419" t="s">
        <v>112</v>
      </c>
      <c r="B127" s="458">
        <v>9851</v>
      </c>
      <c r="C127" s="496">
        <v>18905</v>
      </c>
      <c r="D127" s="458">
        <v>2480078</v>
      </c>
      <c r="E127" s="514">
        <v>251.75900923764084</v>
      </c>
      <c r="F127" s="494">
        <v>2480078</v>
      </c>
      <c r="G127" s="458">
        <v>6460</v>
      </c>
      <c r="H127" s="531">
        <v>12445</v>
      </c>
      <c r="I127" s="425">
        <v>11616</v>
      </c>
      <c r="J127" s="453">
        <v>7288</v>
      </c>
      <c r="K127" s="484">
        <v>1</v>
      </c>
      <c r="M127" s="536"/>
    </row>
    <row r="128" spans="1:13" ht="18.75" x14ac:dyDescent="0.3">
      <c r="A128" s="419" t="s">
        <v>113</v>
      </c>
      <c r="B128" s="458">
        <v>7926</v>
      </c>
      <c r="C128" s="496">
        <v>15660</v>
      </c>
      <c r="D128" s="458">
        <v>2073764</v>
      </c>
      <c r="E128" s="514">
        <v>261.64067625536211</v>
      </c>
      <c r="F128" s="494">
        <v>2073764</v>
      </c>
      <c r="G128" s="458">
        <v>5353</v>
      </c>
      <c r="H128" s="531">
        <v>10307</v>
      </c>
      <c r="I128" s="425">
        <v>9379</v>
      </c>
      <c r="J128" s="453">
        <v>6280</v>
      </c>
      <c r="K128" s="484">
        <v>1</v>
      </c>
      <c r="M128" s="536"/>
    </row>
    <row r="129" spans="1:13" ht="18.75" customHeight="1" thickBot="1" x14ac:dyDescent="0.35">
      <c r="A129" s="522" t="s">
        <v>114</v>
      </c>
      <c r="B129" s="486">
        <v>14117</v>
      </c>
      <c r="C129" s="499">
        <v>25907</v>
      </c>
      <c r="D129" s="486">
        <v>3439617</v>
      </c>
      <c r="E129" s="515">
        <v>243.6507048239711</v>
      </c>
      <c r="F129" s="494">
        <v>3439617</v>
      </c>
      <c r="G129" s="486">
        <v>8331</v>
      </c>
      <c r="H129" s="532">
        <v>17576</v>
      </c>
      <c r="I129" s="432">
        <v>15657</v>
      </c>
      <c r="J129" s="472">
        <v>10250</v>
      </c>
      <c r="K129" s="488">
        <v>0</v>
      </c>
      <c r="M129" s="536"/>
    </row>
    <row r="130" spans="1:13" ht="19.5" thickBot="1" x14ac:dyDescent="0.35">
      <c r="A130" s="435" t="s">
        <v>48</v>
      </c>
      <c r="B130" s="474">
        <f t="shared" ref="B130:K130" si="48">SUM(B122:B129)</f>
        <v>64691</v>
      </c>
      <c r="C130" s="474">
        <f>SUM(C122:C129)</f>
        <v>120839</v>
      </c>
      <c r="D130" s="474">
        <f>SUM(D122:D129)</f>
        <v>15993790</v>
      </c>
      <c r="E130" s="502">
        <f t="shared" ref="E130:E132" si="49">D130/B130</f>
        <v>247.23361827765839</v>
      </c>
      <c r="F130" s="475">
        <f>SUM(F122:F129)</f>
        <v>15993790</v>
      </c>
      <c r="G130" s="476">
        <f t="shared" si="48"/>
        <v>38252</v>
      </c>
      <c r="H130" s="476">
        <f t="shared" si="48"/>
        <v>82587</v>
      </c>
      <c r="I130" s="503">
        <f>SUM(I122:I129)</f>
        <v>72268</v>
      </c>
      <c r="J130" s="504">
        <f t="shared" si="48"/>
        <v>48568</v>
      </c>
      <c r="K130" s="505">
        <f t="shared" si="48"/>
        <v>3</v>
      </c>
      <c r="M130" s="536"/>
    </row>
    <row r="131" spans="1:13" ht="19.5" thickBot="1" x14ac:dyDescent="0.35">
      <c r="A131" s="489"/>
      <c r="B131" s="490"/>
      <c r="C131" s="490"/>
      <c r="D131" s="490"/>
      <c r="E131" s="491"/>
      <c r="F131" s="490"/>
      <c r="G131" s="479"/>
      <c r="H131" s="479"/>
      <c r="I131" s="442"/>
      <c r="J131" s="442"/>
      <c r="K131" s="442"/>
    </row>
    <row r="132" spans="1:13" ht="19.5" thickBot="1" x14ac:dyDescent="0.35">
      <c r="A132" s="533" t="s">
        <v>115</v>
      </c>
      <c r="B132" s="534">
        <f>SUM(B130+B119+B102+B90+B77+B68+B58+B48+B33+B17)</f>
        <v>671109</v>
      </c>
      <c r="C132" s="534">
        <f t="shared" ref="C132:K132" si="50">SUM(C130+C119+C102+C90+C77+C68+C58+C48+C33+C17)</f>
        <v>1283205</v>
      </c>
      <c r="D132" s="534">
        <f t="shared" si="50"/>
        <v>168739763</v>
      </c>
      <c r="E132" s="534">
        <f t="shared" si="49"/>
        <v>251.4342126241788</v>
      </c>
      <c r="F132" s="475">
        <f t="shared" si="50"/>
        <v>168739763</v>
      </c>
      <c r="G132" s="475">
        <f t="shared" si="50"/>
        <v>351521</v>
      </c>
      <c r="H132" s="475">
        <f t="shared" si="50"/>
        <v>931684</v>
      </c>
      <c r="I132" s="474">
        <f t="shared" si="50"/>
        <v>725035</v>
      </c>
      <c r="J132" s="521">
        <f t="shared" si="50"/>
        <v>558155</v>
      </c>
      <c r="K132" s="535">
        <f t="shared" si="50"/>
        <v>15</v>
      </c>
      <c r="M132" s="536"/>
    </row>
    <row r="135" spans="1:13" x14ac:dyDescent="0.25">
      <c r="B135" s="536"/>
    </row>
  </sheetData>
  <sortState ref="A136:K143">
    <sortCondition ref="A136"/>
  </sortState>
  <mergeCells count="14">
    <mergeCell ref="A121:K121"/>
    <mergeCell ref="A19:K19"/>
    <mergeCell ref="A35:K35"/>
    <mergeCell ref="A50:K50"/>
    <mergeCell ref="A60:K60"/>
    <mergeCell ref="A79:K79"/>
    <mergeCell ref="C6:F6"/>
    <mergeCell ref="A92:K92"/>
    <mergeCell ref="A104:K104"/>
    <mergeCell ref="B1:I1"/>
    <mergeCell ref="B2:I2"/>
    <mergeCell ref="B3:I3"/>
    <mergeCell ref="B4:I4"/>
    <mergeCell ref="B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C00000"/>
  </sheetPr>
  <dimension ref="A1:J147"/>
  <sheetViews>
    <sheetView workbookViewId="0">
      <selection activeCell="D13" sqref="D13"/>
    </sheetView>
  </sheetViews>
  <sheetFormatPr defaultRowHeight="15.75" x14ac:dyDescent="0.25"/>
  <cols>
    <col min="1" max="1" width="19.5703125" style="586" bestFit="1" customWidth="1"/>
    <col min="2" max="2" width="12.42578125" style="586" bestFit="1" customWidth="1"/>
    <col min="3" max="3" width="15.7109375" style="586" bestFit="1" customWidth="1"/>
    <col min="4" max="4" width="16" style="586" bestFit="1" customWidth="1"/>
    <col min="5" max="5" width="10.5703125" style="586" bestFit="1" customWidth="1"/>
    <col min="6" max="6" width="18.42578125" style="586" bestFit="1" customWidth="1"/>
    <col min="7" max="7" width="9.140625" style="586"/>
    <col min="8" max="8" width="19.28515625" style="586" bestFit="1" customWidth="1"/>
    <col min="9" max="16384" width="9.140625" style="586"/>
  </cols>
  <sheetData>
    <row r="1" spans="1:8" x14ac:dyDescent="0.25">
      <c r="A1" s="648" t="s">
        <v>0</v>
      </c>
      <c r="B1" s="648"/>
      <c r="C1" s="648"/>
      <c r="D1" s="648"/>
      <c r="E1" s="648"/>
      <c r="F1" s="585"/>
      <c r="G1" s="585"/>
      <c r="H1" s="585"/>
    </row>
    <row r="2" spans="1:8" x14ac:dyDescent="0.25">
      <c r="A2" s="648" t="s">
        <v>1</v>
      </c>
      <c r="B2" s="648"/>
      <c r="C2" s="648"/>
      <c r="D2" s="648"/>
      <c r="E2" s="648"/>
      <c r="F2" s="585"/>
      <c r="G2" s="585"/>
      <c r="H2" s="585"/>
    </row>
    <row r="3" spans="1:8" x14ac:dyDescent="0.25">
      <c r="A3" s="647" t="s">
        <v>128</v>
      </c>
      <c r="B3" s="647"/>
      <c r="C3" s="647"/>
      <c r="D3" s="647"/>
      <c r="E3" s="647"/>
      <c r="F3" s="587"/>
      <c r="G3" s="587"/>
      <c r="H3" s="587"/>
    </row>
    <row r="4" spans="1:8" x14ac:dyDescent="0.25">
      <c r="A4" s="648" t="s">
        <v>190</v>
      </c>
      <c r="B4" s="648"/>
      <c r="C4" s="648"/>
      <c r="D4" s="648"/>
      <c r="E4" s="648"/>
      <c r="F4" s="585"/>
      <c r="G4" s="585"/>
      <c r="H4" s="585"/>
    </row>
    <row r="5" spans="1:8" x14ac:dyDescent="0.25">
      <c r="A5" s="631" t="s">
        <v>175</v>
      </c>
      <c r="B5" s="631"/>
      <c r="C5" s="631"/>
      <c r="D5" s="631"/>
      <c r="E5" s="631"/>
      <c r="F5" s="588"/>
      <c r="G5" s="588"/>
      <c r="H5" s="588"/>
    </row>
    <row r="6" spans="1:8" x14ac:dyDescent="0.25">
      <c r="A6" s="589"/>
      <c r="B6" s="589"/>
      <c r="C6" s="589"/>
      <c r="D6" s="589"/>
      <c r="E6" s="589"/>
      <c r="F6" s="588"/>
      <c r="G6" s="588"/>
      <c r="H6" s="588"/>
    </row>
    <row r="7" spans="1:8" x14ac:dyDescent="0.25">
      <c r="A7" s="537" t="s">
        <v>11</v>
      </c>
      <c r="B7" s="538"/>
      <c r="C7" s="538"/>
      <c r="D7" s="539"/>
    </row>
    <row r="8" spans="1:8" ht="16.5" thickBot="1" x14ac:dyDescent="0.3">
      <c r="A8" s="537"/>
      <c r="B8" s="538"/>
      <c r="C8" s="538"/>
      <c r="D8" s="539"/>
    </row>
    <row r="9" spans="1:8" ht="16.5" thickBot="1" x14ac:dyDescent="0.3">
      <c r="A9" s="540" t="s">
        <v>177</v>
      </c>
      <c r="B9" s="541" t="s">
        <v>3</v>
      </c>
      <c r="C9" s="542" t="s">
        <v>4</v>
      </c>
      <c r="D9" s="543" t="s">
        <v>184</v>
      </c>
    </row>
    <row r="10" spans="1:8" x14ac:dyDescent="0.25">
      <c r="A10" s="571" t="s">
        <v>12</v>
      </c>
      <c r="B10" s="597">
        <f>(Oct!B8+'Nov 15'!B8+'Dec 15'!B8+'Ene  16'!B8+'Feb 16'!B8+'Mar 16'!B8+'Abr 16'!B8+'May 16'!B8+'Jun 16'!B8+'Julio 16'!B8+'Ago 16'!B8+'Sep. 16'!B9)/12</f>
        <v>8117.333333333333</v>
      </c>
      <c r="C10" s="544">
        <f>(Oct!C8+'Nov 15'!C8+'Dec 15'!C8+'Ene  16'!C8+'Feb 16'!C8+'Mar 16'!C8+'Abr 16'!C8+'May 16'!C8+'Jun 16'!C8+'Julio 16'!C8+'Ago 16'!C8+'Sep. 16'!C9)/12</f>
        <v>16305.583333333334</v>
      </c>
      <c r="D10" s="598">
        <f>(Oct!D8+'Nov 15'!D8+'Dec 15'!D8+'Ene  16'!D8+'Feb 16'!D8+'Mar 16'!D8+'Abr 16'!D8+'May 16'!D8+'Jun 16'!D8+'Julio 16'!D8+'Ago 16'!D8+'Sep. 16'!D9)</f>
        <v>23317352</v>
      </c>
      <c r="F10" s="590"/>
      <c r="H10" s="591"/>
    </row>
    <row r="11" spans="1:8" x14ac:dyDescent="0.25">
      <c r="A11" s="572" t="s">
        <v>189</v>
      </c>
      <c r="B11" s="599">
        <f>(Oct!B9+'Nov 15'!B9+'Dec 15'!B9+'Ene  16'!B9+'Feb 16'!B9+'Mar 16'!B9+'Abr 16'!B9+'May 16'!B9+'Jun 16'!B9+'Julio 16'!B9+'Ago 16'!B9+'Sep. 16'!B10)/12</f>
        <v>5740.666666666667</v>
      </c>
      <c r="C11" s="548">
        <f>(Oct!C9+'Nov 15'!C9+'Dec 15'!C9+'Ene  16'!C9+'Feb 16'!C9+'Mar 16'!C9+'Abr 16'!C9+'May 16'!C9+'Jun 16'!C9+'Julio 16'!C9+'Ago 16'!C9+'Sep. 16'!C10)/12</f>
        <v>11031.916666666666</v>
      </c>
      <c r="D11" s="600">
        <f>(Oct!D9+'Nov 15'!D9+'Dec 15'!D9+'Ene  16'!D9+'Feb 16'!D9+'Mar 16'!D9+'Abr 16'!D9+'May 16'!D9+'Jun 16'!D9+'Julio 16'!D9+'Ago 16'!D9+'Sep. 16'!D10)</f>
        <v>14929288</v>
      </c>
      <c r="E11" s="590"/>
      <c r="F11" s="590"/>
      <c r="H11" s="591"/>
    </row>
    <row r="12" spans="1:8" x14ac:dyDescent="0.25">
      <c r="A12" s="572" t="s">
        <v>189</v>
      </c>
      <c r="B12" s="599">
        <f>(Oct!B10+'Nov 15'!B10+'Dec 15'!B10+'Ene  16'!B10+'Feb 16'!B10+'Mar 16'!B10+'Abr 16'!B10+'May 16'!B10+'Jun 16'!B10+'Julio 16'!B10+'Ago 16'!B10+'Sep. 16'!B11)/12</f>
        <v>6504.666666666667</v>
      </c>
      <c r="C12" s="548">
        <f>(Oct!C10+'Nov 15'!C10+'Dec 15'!C10+'Ene  16'!C10+'Feb 16'!C10+'Mar 16'!C10+'Abr 16'!C10+'May 16'!C10+'Jun 16'!C10+'Julio 16'!C10+'Ago 16'!C10+'Sep. 16'!C11)/12</f>
        <v>12129.166666666666</v>
      </c>
      <c r="D12" s="600">
        <f>(Oct!D10+'Nov 15'!D10+'Dec 15'!D10+'Ene  16'!D10+'Feb 16'!D10+'Mar 16'!D10+'Abr 16'!D10+'May 16'!D10+'Jun 16'!D10+'Julio 16'!D10+'Ago 16'!D10+'Sep. 16'!D11)</f>
        <v>17898029</v>
      </c>
      <c r="F12" s="590"/>
      <c r="H12" s="591"/>
    </row>
    <row r="13" spans="1:8" x14ac:dyDescent="0.25">
      <c r="A13" s="572" t="s">
        <v>15</v>
      </c>
      <c r="B13" s="599">
        <f>(Oct!B11+'Nov 15'!B11+'Dec 15'!B11+'Ene  16'!B11+'Feb 16'!B11+'Mar 16'!B11+'Abr 16'!B11+'May 16'!B11+'Jun 16'!B11+'Julio 16'!B11+'Ago 16'!B11+'Sep. 16'!B12)/12</f>
        <v>8519.75</v>
      </c>
      <c r="C13" s="548">
        <f>(Oct!C11+'Nov 15'!C11+'Dec 15'!C11+'Ene  16'!C11+'Feb 16'!C11+'Mar 16'!C11+'Abr 16'!C11+'May 16'!C11+'Jun 16'!C11+'Julio 16'!C11+'Ago 16'!C11+'Sep. 16'!C12)/12</f>
        <v>16448.416666666668</v>
      </c>
      <c r="D13" s="600">
        <f>(Oct!D11+'Nov 15'!D11+'Dec 15'!D11+'Ene  16'!D11+'Feb 16'!D11+'Mar 16'!D11+'Abr 16'!D11+'May 16'!D11+'Jun 16'!D11+'Julio 16'!D11+'Ago 16'!D11+'Sep. 16'!D12)</f>
        <v>23661636</v>
      </c>
      <c r="F13" s="590"/>
      <c r="H13" s="591"/>
    </row>
    <row r="14" spans="1:8" x14ac:dyDescent="0.25">
      <c r="A14" s="572" t="s">
        <v>16</v>
      </c>
      <c r="B14" s="599">
        <f>(Oct!B12+'Nov 15'!B12+'Dec 15'!B12+'Ene  16'!B12+'Feb 16'!B12+'Mar 16'!B12+'Abr 16'!B12+'May 16'!B12+'Jun 16'!B12+'Julio 16'!B12+'Ago 16'!B12+'Sep. 16'!B13)/12</f>
        <v>2163.5</v>
      </c>
      <c r="C14" s="548">
        <f>(Oct!C12+'Nov 15'!C12+'Dec 15'!C12+'Ene  16'!C12+'Feb 16'!C12+'Mar 16'!C12+'Abr 16'!C12+'May 16'!C12+'Jun 16'!C12+'Julio 16'!C12+'Ago 16'!C12+'Sep. 16'!C13)/12</f>
        <v>4387.916666666667</v>
      </c>
      <c r="D14" s="600">
        <f>(Oct!D12+'Nov 15'!D12+'Dec 15'!D12+'Ene  16'!D12+'Feb 16'!D12+'Mar 16'!D12+'Abr 16'!D12+'May 16'!D12+'Jun 16'!D12+'Julio 16'!D12+'Ago 16'!D12+'Sep. 16'!D13)</f>
        <v>6382343</v>
      </c>
      <c r="F14" s="590"/>
      <c r="H14" s="591"/>
    </row>
    <row r="15" spans="1:8" x14ac:dyDescent="0.25">
      <c r="A15" s="572" t="s">
        <v>17</v>
      </c>
      <c r="B15" s="599">
        <f>(Oct!B13+'Nov 15'!B13+'Dec 15'!B13+'Ene  16'!B13+'Feb 16'!B13+'Mar 16'!B13+'Abr 16'!B13+'May 16'!B13+'Jun 16'!B13+'Julio 16'!B13+'Ago 16'!B13+'Sep. 16'!B14)/12</f>
        <v>8664.8333333333339</v>
      </c>
      <c r="C15" s="548">
        <f>(Oct!C13+'Nov 15'!C13+'Dec 15'!C13+'Ene  16'!C13+'Feb 16'!C13+'Mar 16'!C13+'Abr 16'!C13+'May 16'!C13+'Jun 16'!C13+'Julio 16'!C13+'Ago 16'!C13+'Sep. 16'!C14)/12</f>
        <v>17541.5</v>
      </c>
      <c r="D15" s="600">
        <f>(Oct!D13+'Nov 15'!D13+'Dec 15'!D13+'Ene  16'!D13+'Feb 16'!D13+'Mar 16'!D13+'Abr 16'!D13+'May 16'!D13+'Jun 16'!D13+'Julio 16'!D13+'Ago 16'!D13+'Sep. 16'!D14)</f>
        <v>25248735</v>
      </c>
      <c r="F15" s="590"/>
      <c r="H15" s="591"/>
    </row>
    <row r="16" spans="1:8" x14ac:dyDescent="0.25">
      <c r="A16" s="572" t="s">
        <v>18</v>
      </c>
      <c r="B16" s="599">
        <f>(Oct!B14+'Nov 15'!B14+'Dec 15'!B14+'Ene  16'!B14+'Feb 16'!B14+'Mar 16'!B14+'Abr 16'!B14+'May 16'!B14+'Jun 16'!B14+'Julio 16'!B14+'Ago 16'!B14+'Sep. 16'!B15)/12</f>
        <v>3120.5</v>
      </c>
      <c r="C16" s="548">
        <f>(Oct!C14+'Nov 15'!C14+'Dec 15'!C14+'Ene  16'!C14+'Feb 16'!C14+'Mar 16'!C14+'Abr 16'!C14+'May 16'!C14+'Jun 16'!C14+'Julio 16'!C14+'Ago 16'!C14+'Sep. 16'!C15)/12</f>
        <v>5748.333333333333</v>
      </c>
      <c r="D16" s="600">
        <f>(Oct!D14+'Nov 15'!D14+'Dec 15'!D14+'Ene  16'!D14+'Feb 16'!D14+'Mar 16'!D14+'Abr 16'!D14+'May 16'!D14+'Jun 16'!D14+'Julio 16'!D14+'Ago 16'!D14+'Sep. 16'!D15)</f>
        <v>8279253</v>
      </c>
      <c r="F16" s="590"/>
      <c r="H16" s="591"/>
    </row>
    <row r="17" spans="1:8" ht="16.5" thickBot="1" x14ac:dyDescent="0.3">
      <c r="A17" s="573" t="s">
        <v>178</v>
      </c>
      <c r="B17" s="599">
        <f>(Oct!B15+'Nov 15'!B15+'Dec 15'!B15+'Ene  16'!B15+'Feb 16'!B15+'Mar 16'!B15+'Abr 16'!B15+'May 16'!B15+'Jun 16'!B15+'Julio 16'!B15+'Ago 16'!B15+'Sep. 16'!B16)/12</f>
        <v>9876.3333333333339</v>
      </c>
      <c r="C17" s="548">
        <f>(Oct!C15+'Nov 15'!C15+'Dec 15'!C15+'Ene  16'!C15+'Feb 16'!C15+'Mar 16'!C15+'Abr 16'!C15+'May 16'!C15+'Jun 16'!C15+'Julio 16'!C15+'Ago 16'!C15+'Sep. 16'!C16)/12</f>
        <v>18951.5</v>
      </c>
      <c r="D17" s="600">
        <f>(Oct!D15+'Nov 15'!D15+'Dec 15'!D15+'Ene  16'!D15+'Feb 16'!D15+'Mar 16'!D15+'Abr 16'!D15+'May 16'!D15+'Jun 16'!D15+'Julio 16'!D15+'Ago 16'!D15+'Sep. 16'!D16)</f>
        <v>27894224</v>
      </c>
      <c r="F17" s="590"/>
      <c r="H17" s="591"/>
    </row>
    <row r="18" spans="1:8" ht="16.5" thickBot="1" x14ac:dyDescent="0.3">
      <c r="A18" s="553" t="s">
        <v>10</v>
      </c>
      <c r="B18" s="554">
        <f>SUM(B10:B17)</f>
        <v>52707.583333333336</v>
      </c>
      <c r="C18" s="555">
        <f>SUM(C10:C17)</f>
        <v>102544.33333333333</v>
      </c>
      <c r="D18" s="556">
        <f>SUM(D10:D17)</f>
        <v>147610860</v>
      </c>
      <c r="F18" s="590"/>
      <c r="H18" s="591"/>
    </row>
    <row r="19" spans="1:8" x14ac:dyDescent="0.25">
      <c r="A19" s="537"/>
      <c r="B19" s="557"/>
      <c r="C19" s="557"/>
      <c r="D19" s="539"/>
      <c r="F19" s="591"/>
      <c r="H19" s="591"/>
    </row>
    <row r="20" spans="1:8" ht="16.5" thickBot="1" x14ac:dyDescent="0.3">
      <c r="A20" s="558" t="s">
        <v>20</v>
      </c>
      <c r="B20" s="557"/>
      <c r="C20" s="559"/>
      <c r="D20" s="560"/>
      <c r="F20" s="591"/>
      <c r="H20" s="591"/>
    </row>
    <row r="21" spans="1:8" ht="16.5" thickBot="1" x14ac:dyDescent="0.3">
      <c r="A21" s="540" t="s">
        <v>177</v>
      </c>
      <c r="B21" s="541" t="s">
        <v>3</v>
      </c>
      <c r="C21" s="542" t="s">
        <v>4</v>
      </c>
      <c r="D21" s="543" t="s">
        <v>184</v>
      </c>
      <c r="E21" s="590"/>
      <c r="F21" s="591"/>
      <c r="H21" s="591"/>
    </row>
    <row r="22" spans="1:8" x14ac:dyDescent="0.25">
      <c r="A22" s="571" t="s">
        <v>21</v>
      </c>
      <c r="B22" s="601">
        <f>(Oct!B19+'Nov 15'!B19+'Dec 15'!B19+'Ene  16'!B19+'Feb 16'!B19+'Mar 16'!B19+'Abr 16'!B19+'May 16'!B19+'Jun 16'!B19+'Julio 16'!B19+'Ago 16'!B19+'Sep. 16'!B20)/12</f>
        <v>14508.333333333334</v>
      </c>
      <c r="C22" s="545">
        <f>(Oct!C19+'Nov 15'!C19+'Dec 15'!C19+'Ene  16'!C19+'Feb 16'!C19+'Mar 16'!C19+'Abr 16'!C19+'May 16'!C19+'Jun 16'!C19+'Julio 16'!C19+'Ago 16'!C19+'Sep. 16'!C20)/12</f>
        <v>26214.666666666668</v>
      </c>
      <c r="D22" s="546">
        <f>(Oct!D19+'Nov 15'!D19+'Dec 15'!D19+'Ene  16'!D19+'Feb 16'!D19+'Mar 16'!D19+'Abr 16'!D19+'May 16'!D19+'Jun 16'!D19+'Julio 16'!D19+'Ago 16'!D19+'Sep. 16'!D20)</f>
        <v>38628520</v>
      </c>
      <c r="F22" s="591"/>
      <c r="H22" s="591"/>
    </row>
    <row r="23" spans="1:8" x14ac:dyDescent="0.25">
      <c r="A23" s="617" t="s">
        <v>22</v>
      </c>
      <c r="B23" s="602">
        <f>(Oct!B20+'Nov 15'!B20+'Dec 15'!B20+'Ene  16'!B20+'Feb 16'!B20+'Mar 16'!B20+'Abr 16'!B20+'May 16'!B20+'Jun 16'!B20+'Julio 16'!B20+'Ago 16'!B20+'Sep. 16'!B21)/12</f>
        <v>7399.25</v>
      </c>
      <c r="C23" s="549">
        <f>(Oct!C20+'Nov 15'!C20+'Dec 15'!C20+'Ene  16'!C20+'Feb 16'!C20+'Mar 16'!C20+'Abr 16'!C20+'May 16'!C20+'Jun 16'!C20+'Julio 16'!C20+'Ago 16'!C20+'Sep. 16'!C21)/12</f>
        <v>13022.916666666666</v>
      </c>
      <c r="D23" s="550">
        <f>(Oct!D20+'Nov 15'!D20+'Dec 15'!D20+'Ene  16'!D20+'Feb 16'!D20+'Mar 16'!D20+'Abr 16'!D20+'May 16'!D20+'Jun 16'!D20+'Julio 16'!D20+'Ago 16'!D20+'Sep. 16'!D21)</f>
        <v>19260655</v>
      </c>
      <c r="F23" s="591"/>
      <c r="H23" s="591"/>
    </row>
    <row r="24" spans="1:8" x14ac:dyDescent="0.25">
      <c r="A24" s="572" t="s">
        <v>23</v>
      </c>
      <c r="B24" s="602">
        <f>(Oct!B21+'Nov 15'!B21+'Dec 15'!B21+'Ene  16'!B21+'Feb 16'!B21+'Mar 16'!B21+'Abr 16'!B21+'May 16'!B21+'Jun 16'!B21+'Julio 16'!B21+'Ago 16'!B21+'Sep. 16'!B22)/12</f>
        <v>6000</v>
      </c>
      <c r="C24" s="549">
        <f>(Oct!C21+'Nov 15'!C21+'Dec 15'!C21+'Ene  16'!C21+'Feb 16'!C21+'Mar 16'!C21+'Abr 16'!C21+'May 16'!C21+'Jun 16'!C21+'Julio 16'!C21+'Ago 16'!C21+'Sep. 16'!C22)/12</f>
        <v>11192.583333333334</v>
      </c>
      <c r="D24" s="550">
        <f>(Oct!D21+'Nov 15'!D21+'Dec 15'!D21+'Ene  16'!D21+'Feb 16'!D21+'Mar 16'!D21+'Abr 16'!D21+'May 16'!D21+'Jun 16'!D21+'Julio 16'!D21+'Ago 16'!D21+'Sep. 16'!D22)</f>
        <v>16275111</v>
      </c>
      <c r="F24" s="591"/>
      <c r="H24" s="591"/>
    </row>
    <row r="25" spans="1:8" x14ac:dyDescent="0.25">
      <c r="A25" s="572" t="s">
        <v>24</v>
      </c>
      <c r="B25" s="602">
        <f>(Oct!B22+'Nov 15'!B22+'Dec 15'!B22+'Ene  16'!B22+'Feb 16'!B22+'Mar 16'!B22+'Abr 16'!B22+'May 16'!B22+'Jun 16'!B22+'Julio 16'!B22+'Ago 16'!B22+'Sep. 16'!B23)/12</f>
        <v>7427.833333333333</v>
      </c>
      <c r="C25" s="549">
        <f>(Oct!C22+'Nov 15'!C22+'Dec 15'!C22+'Ene  16'!C22+'Feb 16'!C22+'Mar 16'!C22+'Abr 16'!C22+'May 16'!C22+'Jun 16'!C22+'Julio 16'!C22+'Ago 16'!C22+'Sep. 16'!C23)/12</f>
        <v>14195.75</v>
      </c>
      <c r="D25" s="550">
        <f>(Oct!D22+'Nov 15'!D22+'Dec 15'!D22+'Ene  16'!D22+'Feb 16'!D22+'Mar 16'!D22+'Abr 16'!D22+'May 16'!D22+'Jun 16'!D22+'Julio 16'!D22+'Ago 16'!D22+'Sep. 16'!D23)</f>
        <v>20340542</v>
      </c>
      <c r="F25" s="591"/>
      <c r="H25" s="591"/>
    </row>
    <row r="26" spans="1:8" x14ac:dyDescent="0.25">
      <c r="A26" s="572" t="s">
        <v>25</v>
      </c>
      <c r="B26" s="602">
        <f>(Oct!B23+'Nov 15'!B23+'Dec 15'!B23+'Ene  16'!B23+'Feb 16'!B23+'Mar 16'!B23+'Abr 16'!B23+'May 16'!B23+'Jun 16'!B23+'Julio 16'!B23+'Ago 16'!B23+'Sep. 16'!B24)/12</f>
        <v>4833.333333333333</v>
      </c>
      <c r="C26" s="549">
        <f>(Oct!C23+'Nov 15'!C23+'Dec 15'!C23+'Ene  16'!C23+'Feb 16'!C23+'Mar 16'!C23+'Abr 16'!C23+'May 16'!C23+'Jun 16'!C23+'Julio 16'!C23+'Ago 16'!C23+'Sep. 16'!C24)/12</f>
        <v>9505.9166666666661</v>
      </c>
      <c r="D26" s="550">
        <f>(Oct!D23+'Nov 15'!D23+'Dec 15'!D23+'Ene  16'!D23+'Feb 16'!D23+'Mar 16'!D23+'Abr 16'!D23+'May 16'!D23+'Jun 16'!D23+'Julio 16'!D23+'Ago 16'!D23+'Sep. 16'!D24)</f>
        <v>13666886</v>
      </c>
      <c r="F26" s="591"/>
      <c r="H26" s="591"/>
    </row>
    <row r="27" spans="1:8" x14ac:dyDescent="0.25">
      <c r="A27" s="572" t="s">
        <v>26</v>
      </c>
      <c r="B27" s="602">
        <f>(Oct!B24+'Nov 15'!B24+'Dec 15'!B24+'Ene  16'!B24+'Feb 16'!B24+'Mar 16'!B24+'Abr 16'!B24+'May 16'!B24+'Jun 16'!B24+'Julio 16'!B24+'Ago 16'!B24+'Sep. 16'!B25)/12</f>
        <v>3379</v>
      </c>
      <c r="C27" s="549">
        <f>(Oct!C24+'Nov 15'!C24+'Dec 15'!C24+'Ene  16'!C24+'Feb 16'!C24+'Mar 16'!C24+'Abr 16'!C24+'May 16'!C24+'Jun 16'!C24+'Julio 16'!C24+'Ago 16'!C24+'Sep. 16'!C25)/12</f>
        <v>6645.75</v>
      </c>
      <c r="D27" s="550">
        <f>(Oct!D24+'Nov 15'!D24+'Dec 15'!D24+'Ene  16'!D24+'Feb 16'!D24+'Mar 16'!D24+'Abr 16'!D24+'May 16'!D24+'Jun 16'!D24+'Julio 16'!D24+'Ago 16'!D24+'Sep. 16'!D25)</f>
        <v>9686313</v>
      </c>
      <c r="F27" s="591"/>
      <c r="H27" s="591"/>
    </row>
    <row r="28" spans="1:8" x14ac:dyDescent="0.25">
      <c r="A28" s="572" t="s">
        <v>27</v>
      </c>
      <c r="B28" s="602">
        <f>(Oct!B25+'Nov 15'!B25+'Dec 15'!B25+'Ene  16'!B25+'Feb 16'!B25+'Mar 16'!B25+'Abr 16'!B25+'May 16'!B25+'Jun 16'!B25+'Julio 16'!B25+'Ago 16'!B25+'Sep. 16'!B26)/12</f>
        <v>8572.4166666666661</v>
      </c>
      <c r="C28" s="549">
        <f>(Oct!C25+'Nov 15'!C25+'Dec 15'!C25+'Ene  16'!C25+'Feb 16'!C25+'Mar 16'!C25+'Abr 16'!C25+'May 16'!C25+'Jun 16'!C25+'Julio 16'!C25+'Ago 16'!C25+'Sep. 16'!C26)/12</f>
        <v>16242.25</v>
      </c>
      <c r="D28" s="550">
        <f>(Oct!D25+'Nov 15'!D25+'Dec 15'!D25+'Ene  16'!D25+'Feb 16'!D25+'Mar 16'!D25+'Abr 16'!D25+'May 16'!D25+'Jun 16'!D25+'Julio 16'!D25+'Ago 16'!D25+'Sep. 16'!D26)</f>
        <v>23670345</v>
      </c>
      <c r="F28" s="591"/>
      <c r="H28" s="591"/>
    </row>
    <row r="29" spans="1:8" x14ac:dyDescent="0.25">
      <c r="A29" s="572" t="s">
        <v>28</v>
      </c>
      <c r="B29" s="602">
        <f>(Oct!B26+'Nov 15'!B26+'Dec 15'!B26+'Ene  16'!B26+'Feb 16'!B26+'Mar 16'!B26+'Abr 16'!B26+'May 16'!B26+'Jun 16'!B26+'Julio 16'!B26+'Ago 16'!B26+'Sep. 16'!B27)/12</f>
        <v>7752.583333333333</v>
      </c>
      <c r="C29" s="549">
        <f>(Oct!C26+'Nov 15'!C26+'Dec 15'!C26+'Ene  16'!C26+'Feb 16'!C26+'Mar 16'!C26+'Abr 16'!C26+'May 16'!C26+'Jun 16'!C26+'Julio 16'!C26+'Ago 16'!C26+'Sep. 16'!C27)/12</f>
        <v>15478.75</v>
      </c>
      <c r="D29" s="550">
        <f>(Oct!D26+'Nov 15'!D26+'Dec 15'!D26+'Ene  16'!D26+'Feb 16'!D26+'Mar 16'!D26+'Abr 16'!D26+'May 16'!D26+'Jun 16'!D26+'Julio 16'!D26+'Ago 16'!D26+'Sep. 16'!D27)</f>
        <v>22649925</v>
      </c>
      <c r="F29" s="591"/>
      <c r="H29" s="591"/>
    </row>
    <row r="30" spans="1:8" x14ac:dyDescent="0.25">
      <c r="A30" s="572" t="s">
        <v>29</v>
      </c>
      <c r="B30" s="602">
        <f>(Oct!B27+'Nov 15'!B27+'Dec 15'!B27+'Ene  16'!B27+'Feb 16'!B27+'Mar 16'!B27+'Abr 16'!B27+'May 16'!B27+'Jun 16'!B27+'Julio 16'!B27+'Ago 16'!B27+'Sep. 16'!B28)/12</f>
        <v>9736.3333333333339</v>
      </c>
      <c r="C30" s="549">
        <f>(Oct!C27+'Nov 15'!C27+'Dec 15'!C27+'Ene  16'!C27+'Feb 16'!C27+'Mar 16'!C27+'Abr 16'!C27+'May 16'!C27+'Jun 16'!C27+'Julio 16'!C27+'Ago 16'!C27+'Sep. 16'!C28)/12</f>
        <v>18309.166666666668</v>
      </c>
      <c r="D30" s="550">
        <f>(Oct!D27+'Nov 15'!D27+'Dec 15'!D27+'Ene  16'!D27+'Feb 16'!D27+'Mar 16'!D27+'Abr 16'!D27+'May 16'!D27+'Jun 16'!D27+'Julio 16'!D27+'Ago 16'!D27+'Sep. 16'!D28)</f>
        <v>26567408</v>
      </c>
      <c r="F30" s="591"/>
      <c r="H30" s="591"/>
    </row>
    <row r="31" spans="1:8" x14ac:dyDescent="0.25">
      <c r="A31" s="572" t="s">
        <v>30</v>
      </c>
      <c r="B31" s="602">
        <f>(Oct!B28+'Nov 15'!B28+'Dec 15'!B28+'Ene  16'!B28+'Feb 16'!B28+'Mar 16'!B28+'Abr 16'!B28+'May 16'!B28+'Jun 16'!B28+'Julio 16'!B28+'Ago 16'!B28+'Sep. 16'!B29)/12</f>
        <v>7046</v>
      </c>
      <c r="C31" s="549">
        <f>(Oct!C28+'Nov 15'!C28+'Dec 15'!C28+'Ene  16'!C28+'Feb 16'!C28+'Mar 16'!C28+'Abr 16'!C28+'May 16'!C28+'Jun 16'!C28+'Julio 16'!C28+'Ago 16'!C28+'Sep. 16'!C29)/12</f>
        <v>14336.25</v>
      </c>
      <c r="D31" s="550">
        <f>(Oct!D28+'Nov 15'!D28+'Dec 15'!D28+'Ene  16'!D28+'Feb 16'!D28+'Mar 16'!D28+'Abr 16'!D28+'May 16'!D28+'Jun 16'!D28+'Julio 16'!D28+'Ago 16'!D28+'Sep. 16'!D29)</f>
        <v>20695851</v>
      </c>
      <c r="E31" s="590"/>
      <c r="F31" s="591"/>
      <c r="H31" s="591"/>
    </row>
    <row r="32" spans="1:8" x14ac:dyDescent="0.25">
      <c r="A32" s="572" t="s">
        <v>31</v>
      </c>
      <c r="B32" s="602">
        <f>(Oct!B29+'Nov 15'!B29+'Dec 15'!B29+'Ene  16'!B29+'Feb 16'!B29+'Mar 16'!B29+'Abr 16'!B29+'May 16'!B29+'Jun 16'!B29+'Julio 16'!B29+'Ago 16'!B29+'Sep. 16'!B30)/12</f>
        <v>5642.583333333333</v>
      </c>
      <c r="C32" s="549">
        <f>(Oct!C29+'Nov 15'!C29+'Dec 15'!C29+'Ene  16'!C29+'Feb 16'!C29+'Mar 16'!C29+'Abr 16'!C29+'May 16'!C29+'Jun 16'!C29+'Julio 16'!C29+'Ago 16'!C29+'Sep. 16'!C30)/12</f>
        <v>11084.75</v>
      </c>
      <c r="D32" s="550">
        <f>(Oct!D29+'Nov 15'!D29+'Dec 15'!D29+'Ene  16'!D29+'Feb 16'!D29+'Mar 16'!D29+'Abr 16'!D29+'May 16'!D29+'Jun 16'!D29+'Julio 16'!D29+'Ago 16'!D29+'Sep. 16'!D30)</f>
        <v>15944337</v>
      </c>
      <c r="F32" s="591"/>
      <c r="H32" s="591"/>
    </row>
    <row r="33" spans="1:8" x14ac:dyDescent="0.25">
      <c r="A33" s="618" t="s">
        <v>32</v>
      </c>
      <c r="B33" s="602">
        <f>(Oct!B30+'Nov 15'!B30+'Dec 15'!B30+'Ene  16'!B30+'Feb 16'!B30+'Mar 16'!B30+'Abr 16'!B30+'May 16'!B30+'Jun 16'!B30+'Julio 16'!B30+'Ago 16'!B30+'Sep. 16'!B31)/12</f>
        <v>5263.583333333333</v>
      </c>
      <c r="C33" s="549">
        <f>(Oct!C30+'Nov 15'!C30+'Dec 15'!C30+'Ene  16'!C30+'Feb 16'!C30+'Mar 16'!C30+'Abr 16'!C30+'May 16'!C30+'Jun 16'!C30+'Julio 16'!C30+'Ago 16'!C30+'Sep. 16'!C31)/12</f>
        <v>10485.75</v>
      </c>
      <c r="D33" s="550">
        <f>(Oct!D30+'Nov 15'!D30+'Dec 15'!D30+'Ene  16'!D30+'Feb 16'!D30+'Mar 16'!D30+'Abr 16'!D30+'May 16'!D30+'Jun 16'!D30+'Julio 16'!D30+'Ago 16'!D30+'Sep. 16'!D31)</f>
        <v>15376906</v>
      </c>
      <c r="E33" s="592"/>
      <c r="F33" s="591"/>
      <c r="H33" s="591"/>
    </row>
    <row r="34" spans="1:8" s="592" customFormat="1" ht="16.5" thickBot="1" x14ac:dyDescent="0.3">
      <c r="A34" s="573" t="s">
        <v>33</v>
      </c>
      <c r="B34" s="603">
        <f>(Oct!B31+'Nov 15'!B31+'Dec 15'!B31+'Ene  16'!B31+'Feb 16'!B31+'Mar 16'!B31+'Abr 16'!B31+'May 16'!B31+'Jun 16'!B31+'Julio 16'!B31+'Ago 16'!B31+'Sep. 16'!B32)/12</f>
        <v>1966.9166666666667</v>
      </c>
      <c r="C34" s="551">
        <f>(Oct!C31+'Nov 15'!C31+'Dec 15'!C31+'Ene  16'!C31+'Feb 16'!C31+'Mar 16'!C31+'Abr 16'!C31+'May 16'!C31+'Jun 16'!C31+'Julio 16'!C31+'Ago 16'!C31+'Sep. 16'!C32)/12</f>
        <v>3832.6666666666665</v>
      </c>
      <c r="D34" s="552">
        <f>(Oct!D31+'Nov 15'!D31+'Dec 15'!D31+'Ene  16'!D31+'Feb 16'!D31+'Mar 16'!D31+'Abr 16'!D31+'May 16'!D31+'Jun 16'!D31+'Julio 16'!D31+'Ago 16'!D31+'Sep. 16'!D32)</f>
        <v>5654603</v>
      </c>
      <c r="F34" s="591"/>
      <c r="H34" s="614"/>
    </row>
    <row r="35" spans="1:8" s="594" customFormat="1" ht="16.5" thickBot="1" x14ac:dyDescent="0.3">
      <c r="A35" s="561" t="s">
        <v>34</v>
      </c>
      <c r="B35" s="562">
        <f>SUM(B22:B34)</f>
        <v>89528.166666666672</v>
      </c>
      <c r="C35" s="562">
        <f>SUM(C22:C34)</f>
        <v>170547.16666666666</v>
      </c>
      <c r="D35" s="563">
        <f>SUM(D22:D34)</f>
        <v>248417402</v>
      </c>
      <c r="E35" s="593"/>
      <c r="H35" s="615"/>
    </row>
    <row r="36" spans="1:8" x14ac:dyDescent="0.25">
      <c r="A36" s="537"/>
      <c r="B36" s="564"/>
      <c r="C36" s="564"/>
      <c r="D36" s="539"/>
      <c r="F36" s="590"/>
      <c r="H36" s="591"/>
    </row>
    <row r="37" spans="1:8" ht="16.5" thickBot="1" x14ac:dyDescent="0.3">
      <c r="A37" s="537" t="s">
        <v>35</v>
      </c>
      <c r="B37" s="564"/>
      <c r="C37" s="564"/>
      <c r="D37" s="539"/>
      <c r="F37" s="590"/>
      <c r="H37" s="591"/>
    </row>
    <row r="38" spans="1:8" ht="16.5" thickBot="1" x14ac:dyDescent="0.3">
      <c r="A38" s="540" t="s">
        <v>177</v>
      </c>
      <c r="B38" s="541" t="s">
        <v>3</v>
      </c>
      <c r="C38" s="542" t="s">
        <v>4</v>
      </c>
      <c r="D38" s="543" t="s">
        <v>184</v>
      </c>
      <c r="F38" s="590"/>
      <c r="H38" s="591"/>
    </row>
    <row r="39" spans="1:8" x14ac:dyDescent="0.25">
      <c r="A39" s="571" t="s">
        <v>36</v>
      </c>
      <c r="B39" s="601">
        <f>(Oct!B35+'Nov 15'!B35+'Dec 15'!B35+'Ene  16'!B35+'Feb 16'!B35+'Mar 16'!B35+'Abr 16'!B35+'May 16'!B35+'Jun 16'!B35+'Julio 16'!B35+'Ago 16'!B35+'Sep. 16'!B36)/12</f>
        <v>11408.666666666666</v>
      </c>
      <c r="C39" s="545">
        <f>(Oct!C35+'Nov 15'!C35+'Dec 15'!C35+'Ene  16'!C35+'Feb 16'!C35+'Mar 16'!C35+'Abr 16'!C35+'May 16'!C35+'Jun 16'!C35+'Julio 16'!C35+'Ago 16'!C35+'Sep. 16'!C36)/12</f>
        <v>21122.5</v>
      </c>
      <c r="D39" s="546">
        <f>(Oct!D35+'Nov 15'!D35+'Dec 15'!D35+'Ene  16'!D35+'Feb 16'!D35+'Mar 16'!D35+'Abr 16'!D35+'May 16'!D35+'Jun 16'!D35+'Julio 16'!D35+'Ago 16'!D35+'Sep. 16'!D36)</f>
        <v>30780231</v>
      </c>
      <c r="F39" s="590"/>
      <c r="H39" s="591"/>
    </row>
    <row r="40" spans="1:8" x14ac:dyDescent="0.25">
      <c r="A40" s="617" t="s">
        <v>37</v>
      </c>
      <c r="B40" s="602">
        <f>(Oct!B36+'Nov 15'!B36+'Dec 15'!B36+'Ene  16'!B36+'Feb 16'!B36+'Mar 16'!B36+'Abr 16'!B36+'May 16'!B36+'Jun 16'!B36+'Julio 16'!B36+'Ago 16'!B36+'Sep. 16'!B37)/12</f>
        <v>15581.833333333334</v>
      </c>
      <c r="C40" s="549">
        <f>(Oct!C36+'Nov 15'!C36+'Dec 15'!C36+'Ene  16'!C36+'Feb 16'!C36+'Mar 16'!C36+'Abr 16'!C36+'May 16'!C36+'Jun 16'!C36+'Julio 16'!C36+'Ago 16'!C36+'Sep. 16'!C37)/12</f>
        <v>30379.833333333332</v>
      </c>
      <c r="D40" s="550">
        <f>(Oct!D36+'Nov 15'!D36+'Dec 15'!D36+'Ene  16'!D36+'Feb 16'!D36+'Mar 16'!D36+'Abr 16'!D36+'May 16'!D36+'Jun 16'!D36+'Julio 16'!D36+'Ago 16'!D36+'Sep. 16'!D37)</f>
        <v>43713928</v>
      </c>
      <c r="F40" s="590"/>
      <c r="H40" s="591"/>
    </row>
    <row r="41" spans="1:8" x14ac:dyDescent="0.25">
      <c r="A41" s="572" t="s">
        <v>38</v>
      </c>
      <c r="B41" s="602">
        <f>(Oct!B37+'Nov 15'!B37+'Dec 15'!B37+'Ene  16'!B37+'Feb 16'!B37+'Mar 16'!B37+'Abr 16'!B37+'May 16'!B37+'Jun 16'!B37+'Julio 16'!B37+'Ago 16'!B37+'Sep. 16'!B38)/12</f>
        <v>5360.916666666667</v>
      </c>
      <c r="C41" s="549">
        <f>(Oct!C37+'Nov 15'!C37+'Dec 15'!C37+'Ene  16'!C37+'Feb 16'!C37+'Mar 16'!C37+'Abr 16'!C37+'May 16'!C37+'Jun 16'!C37+'Julio 16'!C37+'Ago 16'!C37+'Sep. 16'!C38)/12</f>
        <v>10620.583333333334</v>
      </c>
      <c r="D41" s="550">
        <f>(Oct!D37+'Nov 15'!D37+'Dec 15'!D37+'Ene  16'!D37+'Feb 16'!D37+'Mar 16'!D37+'Abr 16'!D37+'May 16'!D37+'Jun 16'!D37+'Julio 16'!D37+'Ago 16'!D37+'Sep. 16'!D38)</f>
        <v>15536539</v>
      </c>
      <c r="F41" s="590"/>
      <c r="H41" s="591"/>
    </row>
    <row r="42" spans="1:8" x14ac:dyDescent="0.25">
      <c r="A42" s="572" t="s">
        <v>39</v>
      </c>
      <c r="B42" s="602">
        <f>(Oct!B38+'Nov 15'!B38+'Dec 15'!B38+'Ene  16'!B38+'Feb 16'!B38+'Mar 16'!B38+'Abr 16'!B38+'May 16'!B38+'Jun 16'!B38+'Julio 16'!B38+'Ago 16'!B38+'Sep. 16'!B39)/12</f>
        <v>8496.0833333333339</v>
      </c>
      <c r="C42" s="549">
        <f>(Oct!C38+'Nov 15'!C38+'Dec 15'!C38+'Ene  16'!C38+'Feb 16'!C38+'Mar 16'!C38+'Abr 16'!C38+'May 16'!C38+'Jun 16'!C38+'Julio 16'!C38+'Ago 16'!C38+'Sep. 16'!C39)/12</f>
        <v>16927.416666666668</v>
      </c>
      <c r="D42" s="550">
        <f>(Oct!D38+'Nov 15'!D38+'Dec 15'!D38+'Ene  16'!D38+'Feb 16'!D38+'Mar 16'!D38+'Abr 16'!D38+'May 16'!D38+'Jun 16'!D38+'Julio 16'!D38+'Ago 16'!D38+'Sep. 16'!D39)</f>
        <v>24296647</v>
      </c>
      <c r="F42" s="590"/>
      <c r="H42" s="591"/>
    </row>
    <row r="43" spans="1:8" x14ac:dyDescent="0.25">
      <c r="A43" s="572" t="s">
        <v>40</v>
      </c>
      <c r="B43" s="602">
        <f>(Oct!B39+'Nov 15'!B39+'Dec 15'!B39+'Ene  16'!B39+'Feb 16'!B39+'Mar 16'!B39+'Abr 16'!B39+'May 16'!B39+'Jun 16'!B39+'Julio 16'!B39+'Ago 16'!B39+'Sep. 16'!B40)/12</f>
        <v>5874.75</v>
      </c>
      <c r="C43" s="549">
        <f>(Oct!C39+'Nov 15'!C39+'Dec 15'!C39+'Ene  16'!C39+'Feb 16'!C39+'Mar 16'!C39+'Abr 16'!C39+'May 16'!C39+'Jun 16'!C39+'Julio 16'!C39+'Ago 16'!C39+'Sep. 16'!C40)/12</f>
        <v>11234.5</v>
      </c>
      <c r="D43" s="550">
        <f>(Oct!D39+'Nov 15'!D39+'Dec 15'!D39+'Ene  16'!D39+'Feb 16'!D39+'Mar 16'!D39+'Abr 16'!D39+'May 16'!D39+'Jun 16'!D39+'Julio 16'!D39+'Ago 16'!D39+'Sep. 16'!D40)</f>
        <v>16146686</v>
      </c>
      <c r="F43" s="590"/>
      <c r="H43" s="591"/>
    </row>
    <row r="44" spans="1:8" x14ac:dyDescent="0.25">
      <c r="A44" s="572" t="s">
        <v>41</v>
      </c>
      <c r="B44" s="602">
        <f>(Oct!B40+'Nov 15'!B40+'Dec 15'!B40+'Ene  16'!B40+'Feb 16'!B40+'Mar 16'!B40+'Abr 16'!B40+'May 16'!B40+'Jun 16'!B40+'Julio 16'!B40+'Ago 16'!B40+'Sep. 16'!B41)/12</f>
        <v>7581.25</v>
      </c>
      <c r="C44" s="549">
        <f>(Oct!C40+'Nov 15'!C40+'Dec 15'!C40+'Ene  16'!C40+'Feb 16'!C40+'Mar 16'!C40+'Abr 16'!C40+'May 16'!C40+'Jun 16'!C40+'Julio 16'!C40+'Ago 16'!C40+'Sep. 16'!C41)/12</f>
        <v>15325</v>
      </c>
      <c r="D44" s="550">
        <f>(Oct!D40+'Nov 15'!D40+'Dec 15'!D40+'Ene  16'!D40+'Feb 16'!D40+'Mar 16'!D40+'Abr 16'!D40+'May 16'!D40+'Jun 16'!D40+'Julio 16'!D40+'Ago 16'!D40+'Sep. 16'!D41)</f>
        <v>22096890</v>
      </c>
      <c r="F44" s="590"/>
      <c r="H44" s="591"/>
    </row>
    <row r="45" spans="1:8" x14ac:dyDescent="0.25">
      <c r="A45" s="572" t="s">
        <v>42</v>
      </c>
      <c r="B45" s="602">
        <f>(Oct!B41+'Nov 15'!B41+'Dec 15'!B41+'Ene  16'!B41+'Feb 16'!B41+'Mar 16'!B41+'Abr 16'!B41+'May 16'!B41+'Jun 16'!B41+'Julio 16'!B41+'Ago 16'!B41+'Sep. 16'!B42)/12</f>
        <v>10177</v>
      </c>
      <c r="C45" s="549">
        <f>(Oct!C41+'Nov 15'!C41+'Dec 15'!C41+'Ene  16'!C41+'Feb 16'!C41+'Mar 16'!C41+'Abr 16'!C41+'May 16'!C41+'Jun 16'!C41+'Julio 16'!C41+'Ago 16'!C41+'Sep. 16'!C42)/12</f>
        <v>20490.166666666668</v>
      </c>
      <c r="D45" s="550">
        <f>(Oct!D41+'Nov 15'!D41+'Dec 15'!D41+'Ene  16'!D41+'Feb 16'!D41+'Mar 16'!D41+'Abr 16'!D41+'May 16'!D41+'Jun 16'!D41+'Julio 16'!D41+'Ago 16'!D41+'Sep. 16'!D42)</f>
        <v>29338626</v>
      </c>
      <c r="F45" s="590"/>
      <c r="H45" s="591"/>
    </row>
    <row r="46" spans="1:8" x14ac:dyDescent="0.25">
      <c r="A46" s="572" t="s">
        <v>43</v>
      </c>
      <c r="B46" s="602">
        <f>(Oct!B42+'Nov 15'!B42+'Dec 15'!B42+'Ene  16'!B42+'Feb 16'!B42+'Mar 16'!B42+'Abr 16'!B42+'May 16'!B42+'Jun 16'!B42+'Julio 16'!B42+'Ago 16'!B42+'Sep. 16'!B43)/12</f>
        <v>7115.5</v>
      </c>
      <c r="C46" s="549">
        <f>(Oct!C42+'Nov 15'!C42+'Dec 15'!C42+'Ene  16'!C42+'Feb 16'!C42+'Mar 16'!C42+'Abr 16'!C42+'May 16'!C42+'Jun 16'!C42+'Julio 16'!C42+'Ago 16'!C42+'Sep. 16'!C43)/12</f>
        <v>13797.416666666666</v>
      </c>
      <c r="D46" s="550">
        <f>(Oct!D42+'Nov 15'!D42+'Dec 15'!D42+'Ene  16'!D42+'Feb 16'!D42+'Mar 16'!D42+'Abr 16'!D42+'May 16'!D42+'Jun 16'!D42+'Julio 16'!D42+'Ago 16'!D42+'Sep. 16'!D43)</f>
        <v>19773223</v>
      </c>
      <c r="F46" s="590"/>
      <c r="H46" s="591"/>
    </row>
    <row r="47" spans="1:8" s="593" customFormat="1" x14ac:dyDescent="0.25">
      <c r="A47" s="572" t="s">
        <v>44</v>
      </c>
      <c r="B47" s="602">
        <f>(Oct!B43+'Nov 15'!B43+'Dec 15'!B43+'Ene  16'!B43+'Feb 16'!B43+'Mar 16'!B43+'Abr 16'!B43+'May 16'!B43+'Jun 16'!B43+'Julio 16'!B43+'Ago 16'!B43+'Sep. 16'!B44)/12</f>
        <v>4964.416666666667</v>
      </c>
      <c r="C47" s="549">
        <f>(Oct!C43+'Nov 15'!C43+'Dec 15'!C43+'Ene  16'!C43+'Feb 16'!C43+'Mar 16'!C43+'Abr 16'!C43+'May 16'!C43+'Jun 16'!C43+'Julio 16'!C43+'Ago 16'!C43+'Sep. 16'!C44)/12</f>
        <v>9268.5</v>
      </c>
      <c r="D47" s="550">
        <f>(Oct!D43+'Nov 15'!D43+'Dec 15'!D43+'Ene  16'!D43+'Feb 16'!D43+'Mar 16'!D43+'Abr 16'!D43+'May 16'!D43+'Jun 16'!D43+'Julio 16'!D43+'Ago 16'!D43+'Sep. 16'!D44)</f>
        <v>13399434</v>
      </c>
      <c r="F47" s="590"/>
      <c r="H47" s="616"/>
    </row>
    <row r="48" spans="1:8" s="593" customFormat="1" x14ac:dyDescent="0.25">
      <c r="A48" s="572" t="s">
        <v>45</v>
      </c>
      <c r="B48" s="602">
        <f>(Oct!B44+'Nov 15'!B44+'Dec 15'!B44+'Ene  16'!B44+'Feb 16'!B44+'Mar 16'!B44+'Abr 16'!B44+'May 16'!B44+'Jun 16'!B44+'Julio 16'!B44+'Ago 16'!B44+'Sep. 16'!B45)/12</f>
        <v>7917.333333333333</v>
      </c>
      <c r="C48" s="549">
        <f>(Oct!C44+'Nov 15'!C44+'Dec 15'!C44+'Ene  16'!C44+'Feb 16'!C44+'Mar 16'!C44+'Abr 16'!C44+'May 16'!C44+'Jun 16'!C44+'Julio 16'!C44+'Ago 16'!C44+'Sep. 16'!C45)/12</f>
        <v>15620.916666666666</v>
      </c>
      <c r="D48" s="550">
        <f>(Oct!D44+'Nov 15'!D44+'Dec 15'!D44+'Ene  16'!D44+'Feb 16'!D44+'Mar 16'!D44+'Abr 16'!D44+'May 16'!D44+'Jun 16'!D44+'Julio 16'!D44+'Ago 16'!D44+'Sep. 16'!D45)</f>
        <v>22469521</v>
      </c>
      <c r="F48" s="590"/>
      <c r="H48" s="616"/>
    </row>
    <row r="49" spans="1:8" s="594" customFormat="1" x14ac:dyDescent="0.25">
      <c r="A49" s="618" t="s">
        <v>46</v>
      </c>
      <c r="B49" s="602">
        <f>(Oct!B45+'Nov 15'!B45+'Dec 15'!B45+'Ene  16'!B45+'Feb 16'!B45+'Mar 16'!B45+'Abr 16'!B45+'May 16'!B45+'Jun 16'!B45+'Julio 16'!B45+'Ago 16'!B45+'Sep. 16'!B46)/12</f>
        <v>11157.166666666666</v>
      </c>
      <c r="C49" s="549">
        <f>(Oct!C45+'Nov 15'!C45+'Dec 15'!C45+'Ene  16'!C45+'Feb 16'!C45+'Mar 16'!C45+'Abr 16'!C45+'May 16'!C45+'Jun 16'!C45+'Julio 16'!C45+'Ago 16'!C45+'Sep. 16'!C46)/12</f>
        <v>21440.416666666668</v>
      </c>
      <c r="D49" s="550">
        <f>(Oct!D45+'Nov 15'!D45+'Dec 15'!D45+'Ene  16'!D45+'Feb 16'!D45+'Mar 16'!D45+'Abr 16'!D45+'May 16'!D45+'Jun 16'!D45+'Julio 16'!D45+'Ago 16'!D45+'Sep. 16'!D46)</f>
        <v>31141148</v>
      </c>
      <c r="H49" s="615"/>
    </row>
    <row r="50" spans="1:8" ht="16.5" thickBot="1" x14ac:dyDescent="0.3">
      <c r="A50" s="573" t="s">
        <v>47</v>
      </c>
      <c r="B50" s="602">
        <f>(Oct!B46+'Nov 15'!B46+'Dec 15'!B46+'Ene  16'!B46+'Feb 16'!B46+'Mar 16'!B46+'Abr 16'!B46+'May 16'!B46+'Jun 16'!B46+'Julio 16'!B46+'Ago 16'!B46+'Sep. 16'!B47)/12</f>
        <v>390.83333333333331</v>
      </c>
      <c r="C50" s="549">
        <f>(Oct!C46+'Nov 15'!C46+'Dec 15'!C46+'Ene  16'!C46+'Feb 16'!C46+'Mar 16'!C46+'Abr 16'!C46+'May 16'!C46+'Jun 16'!C46+'Julio 16'!C46+'Ago 16'!C46+'Sep. 16'!C47)/12</f>
        <v>743.91666666666663</v>
      </c>
      <c r="D50" s="550">
        <f>(Oct!D46+'Nov 15'!D46+'Dec 15'!D46+'Ene  16'!D46+'Feb 16'!D46+'Mar 16'!D46+'Abr 16'!D46+'May 16'!D46+'Jun 16'!D46+'Julio 16'!D46+'Ago 16'!D46+'Sep. 16'!D47)</f>
        <v>935750</v>
      </c>
      <c r="F50" s="590"/>
      <c r="H50" s="591"/>
    </row>
    <row r="51" spans="1:8" ht="16.5" thickBot="1" x14ac:dyDescent="0.3">
      <c r="A51" s="565" t="s">
        <v>48</v>
      </c>
      <c r="B51" s="566">
        <f>SUM(B39:B50)</f>
        <v>96025.75</v>
      </c>
      <c r="C51" s="566">
        <f>SUM(C39:C50)</f>
        <v>186971.16666666663</v>
      </c>
      <c r="D51" s="567">
        <f>SUM(D39:D50)</f>
        <v>269628623</v>
      </c>
      <c r="F51" s="590"/>
      <c r="H51" s="591"/>
    </row>
    <row r="52" spans="1:8" x14ac:dyDescent="0.25">
      <c r="A52" s="568"/>
      <c r="B52" s="569"/>
      <c r="C52" s="569"/>
      <c r="D52" s="570"/>
      <c r="F52" s="590"/>
      <c r="H52" s="591"/>
    </row>
    <row r="53" spans="1:8" x14ac:dyDescent="0.25">
      <c r="A53" s="537" t="s">
        <v>49</v>
      </c>
      <c r="B53" s="564"/>
      <c r="C53" s="564"/>
      <c r="D53" s="539"/>
      <c r="F53" s="590"/>
      <c r="H53" s="591"/>
    </row>
    <row r="54" spans="1:8" ht="16.5" thickBot="1" x14ac:dyDescent="0.3">
      <c r="A54" s="537"/>
      <c r="B54" s="564"/>
      <c r="C54" s="564"/>
      <c r="D54" s="539"/>
      <c r="F54" s="590"/>
      <c r="H54" s="591"/>
    </row>
    <row r="55" spans="1:8" ht="16.5" thickBot="1" x14ac:dyDescent="0.3">
      <c r="A55" s="540" t="s">
        <v>177</v>
      </c>
      <c r="B55" s="541" t="s">
        <v>3</v>
      </c>
      <c r="C55" s="542" t="s">
        <v>4</v>
      </c>
      <c r="D55" s="543" t="s">
        <v>184</v>
      </c>
      <c r="F55" s="590"/>
      <c r="H55" s="591"/>
    </row>
    <row r="56" spans="1:8" x14ac:dyDescent="0.25">
      <c r="A56" s="571" t="s">
        <v>50</v>
      </c>
      <c r="B56" s="601">
        <f>(Oct!B50+'Nov 15'!B50+'Dec 15'!B50+'Ene  16'!B50+'Feb 16'!B50+'Mar 16'!B50+'Abr 16'!B50+'May 16'!B50+'Jun 16'!B50+'Julio 16'!B50+'Ago 16'!B50+'Sep. 16'!B51)/12</f>
        <v>5496.333333333333</v>
      </c>
      <c r="C56" s="545">
        <f>(Oct!C50+'Nov 15'!C50+'Dec 15'!C50+'Ene  16'!C50+'Feb 16'!C50+'Mar 16'!C50+'Abr 16'!C50+'May 16'!C50+'Jun 16'!C50+'Julio 16'!C50+'Ago 16'!C50+'Sep. 16'!C51)/12</f>
        <v>10481</v>
      </c>
      <c r="D56" s="546">
        <f>(Oct!D50+'Nov 15'!D50+'Dec 15'!D50+'Ene  16'!D50+'Feb 16'!D50+'Mar 16'!D50+'Abr 16'!D50+'May 16'!D50+'Jun 16'!D50+'Julio 16'!D50+'Ago 16'!D50+'Sep. 16'!D51)</f>
        <v>14047200</v>
      </c>
      <c r="F56" s="590"/>
      <c r="H56" s="591"/>
    </row>
    <row r="57" spans="1:8" x14ac:dyDescent="0.25">
      <c r="A57" s="572" t="s">
        <v>51</v>
      </c>
      <c r="B57" s="602">
        <f>(Oct!B51+'Nov 15'!B51+'Dec 15'!B51+'Ene  16'!B51+'Feb 16'!B51+'Mar 16'!B51+'Abr 16'!B51+'May 16'!B51+'Jun 16'!B51+'Julio 16'!B51+'Ago 16'!B51+'Sep. 16'!B52)/12</f>
        <v>8055.833333333333</v>
      </c>
      <c r="C57" s="549">
        <f>(Oct!C51+'Nov 15'!C51+'Dec 15'!C51+'Ene  16'!C51+'Feb 16'!C51+'Mar 16'!C51+'Abr 16'!C51+'May 16'!C51+'Jun 16'!C51+'Julio 16'!C51+'Ago 16'!C51+'Sep. 16'!C52)/12</f>
        <v>16542.166666666668</v>
      </c>
      <c r="D57" s="550">
        <f>(Oct!D51+'Nov 15'!D51+'Dec 15'!D51+'Ene  16'!D51+'Feb 16'!D51+'Mar 16'!D51+'Abr 16'!D51+'May 16'!D51+'Jun 16'!D51+'Julio 16'!D51+'Ago 16'!D51+'Sep. 16'!D52)</f>
        <v>23988863</v>
      </c>
      <c r="F57" s="564"/>
      <c r="H57" s="591"/>
    </row>
    <row r="58" spans="1:8" x14ac:dyDescent="0.25">
      <c r="A58" s="572" t="s">
        <v>52</v>
      </c>
      <c r="B58" s="602">
        <f>(Oct!B52+'Nov 15'!B52+'Dec 15'!B52+'Ene  16'!B52+'Feb 16'!B52+'Mar 16'!B52+'Abr 16'!B52+'May 16'!B52+'Jun 16'!B52+'Julio 16'!B52+'Ago 16'!B52+'Sep. 16'!B53)/12</f>
        <v>23116.333333333332</v>
      </c>
      <c r="C58" s="549">
        <f>(Oct!C52+'Nov 15'!C52+'Dec 15'!C52+'Ene  16'!C52+'Feb 16'!C52+'Mar 16'!C52+'Abr 16'!C52+'May 16'!C52+'Jun 16'!C52+'Julio 16'!C52+'Ago 16'!C52+'Sep. 16'!C53)/12</f>
        <v>42998.833333333336</v>
      </c>
      <c r="D58" s="550">
        <f>(Oct!D52+'Nov 15'!D52+'Dec 15'!D52+'Ene  16'!D52+'Feb 16'!D52+'Mar 16'!D52+'Abr 16'!D52+'May 16'!D52+'Jun 16'!D52+'Julio 16'!D52+'Ago 16'!D52+'Sep. 16'!D53)</f>
        <v>61994603</v>
      </c>
      <c r="F58" s="613"/>
      <c r="H58" s="591"/>
    </row>
    <row r="59" spans="1:8" s="594" customFormat="1" x14ac:dyDescent="0.25">
      <c r="A59" s="572" t="s">
        <v>53</v>
      </c>
      <c r="B59" s="602">
        <f>(Oct!B53+'Nov 15'!B53+'Dec 15'!B53+'Ene  16'!B53+'Feb 16'!B53+'Mar 16'!B53+'Abr 16'!B53+'May 16'!B53+'Jun 16'!B53+'Julio 16'!B53+'Ago 16'!B53+'Sep. 16'!B54)/12</f>
        <v>7926.333333333333</v>
      </c>
      <c r="C59" s="549">
        <f>(Oct!C53+'Nov 15'!C53+'Dec 15'!C53+'Ene  16'!C53+'Feb 16'!C53+'Mar 16'!C53+'Abr 16'!C53+'May 16'!C53+'Jun 16'!C53+'Julio 16'!C53+'Ago 16'!C53+'Sep. 16'!C54)/12</f>
        <v>15145</v>
      </c>
      <c r="D59" s="550">
        <f>(Oct!D53+'Nov 15'!D53+'Dec 15'!D53+'Ene  16'!D53+'Feb 16'!D53+'Mar 16'!D53+'Abr 16'!D53+'May 16'!D53+'Jun 16'!D53+'Julio 16'!D53+'Ago 16'!D53+'Sep. 16'!D54)</f>
        <v>21643202</v>
      </c>
      <c r="H59" s="615"/>
    </row>
    <row r="60" spans="1:8" s="594" customFormat="1" x14ac:dyDescent="0.25">
      <c r="A60" s="572" t="s">
        <v>54</v>
      </c>
      <c r="B60" s="602">
        <f>(Oct!B54+'Nov 15'!B54+'Dec 15'!B54+'Ene  16'!B54+'Feb 16'!B54+'Mar 16'!B54+'Abr 16'!B54+'May 16'!B54+'Jun 16'!B54+'Julio 16'!B54+'Ago 16'!B54+'Sep. 16'!B55)/12</f>
        <v>5772</v>
      </c>
      <c r="C60" s="549">
        <f>(Oct!C54+'Nov 15'!C54+'Dec 15'!C54+'Ene  16'!C54+'Feb 16'!C54+'Mar 16'!C54+'Abr 16'!C54+'May 16'!C54+'Jun 16'!C54+'Julio 16'!C54+'Ago 16'!C54+'Sep. 16'!C55)/12</f>
        <v>10800.75</v>
      </c>
      <c r="D60" s="550">
        <f>(Oct!D54+'Nov 15'!D54+'Dec 15'!D54+'Ene  16'!D54+'Feb 16'!D54+'Mar 16'!D54+'Abr 16'!D54+'May 16'!D54+'Jun 16'!D54+'Julio 16'!D54+'Ago 16'!D54+'Sep. 16'!D55)</f>
        <v>15912109</v>
      </c>
      <c r="H60" s="615"/>
    </row>
    <row r="61" spans="1:8" s="594" customFormat="1" x14ac:dyDescent="0.25">
      <c r="A61" s="572" t="s">
        <v>55</v>
      </c>
      <c r="B61" s="602">
        <f>(Oct!B55+'Nov 15'!B55+'Dec 15'!B55+'Ene  16'!B55+'Feb 16'!B55+'Mar 16'!B55+'Abr 16'!B55+'May 16'!B55+'Jun 16'!B55+'Julio 16'!B55+'Ago 16'!B55+'Sep. 16'!B56)/12</f>
        <v>5582</v>
      </c>
      <c r="C61" s="549">
        <f>(Oct!C55+'Nov 15'!C55+'Dec 15'!C55+'Ene  16'!C55+'Feb 16'!C55+'Mar 16'!C55+'Abr 16'!C55+'May 16'!C55+'Jun 16'!C55+'Julio 16'!C55+'Ago 16'!C55+'Sep. 16'!C56)/12</f>
        <v>10607</v>
      </c>
      <c r="D61" s="550">
        <f>(Oct!D55+'Nov 15'!D55+'Dec 15'!D55+'Ene  16'!D55+'Feb 16'!D55+'Mar 16'!D55+'Abr 16'!D55+'May 16'!D55+'Jun 16'!D55+'Julio 16'!D55+'Ago 16'!D55+'Sep. 16'!D56)</f>
        <v>15330662</v>
      </c>
      <c r="H61" s="615"/>
    </row>
    <row r="62" spans="1:8" ht="16.5" thickBot="1" x14ac:dyDescent="0.3">
      <c r="A62" s="573" t="s">
        <v>56</v>
      </c>
      <c r="B62" s="603">
        <f>(Oct!B56+'Nov 15'!B56+'Dec 15'!B56+'Ene  16'!B56+'Feb 16'!B56+'Mar 16'!B56+'Abr 16'!B56+'May 16'!B56+'Jun 16'!B56+'Julio 16'!B56+'Ago 16'!B56+'Sep. 16'!B57)/12</f>
        <v>8357</v>
      </c>
      <c r="C62" s="551">
        <f>(Oct!C56+'Nov 15'!C56+'Dec 15'!C56+'Ene  16'!C56+'Feb 16'!C56+'Mar 16'!C56+'Abr 16'!C56+'May 16'!C56+'Jun 16'!C56+'Julio 16'!C56+'Ago 16'!C56+'Sep. 16'!C57)/12</f>
        <v>15562.25</v>
      </c>
      <c r="D62" s="552">
        <f>(Oct!D56+'Nov 15'!D56+'Dec 15'!D56+'Ene  16'!D56+'Feb 16'!D56+'Mar 16'!D56+'Abr 16'!D56+'May 16'!D56+'Jun 16'!D56+'Julio 16'!D56+'Ago 16'!D56+'Sep. 16'!D57)</f>
        <v>22405100</v>
      </c>
      <c r="F62" s="590"/>
      <c r="H62" s="591"/>
    </row>
    <row r="63" spans="1:8" x14ac:dyDescent="0.25">
      <c r="A63" s="574" t="s">
        <v>48</v>
      </c>
      <c r="B63" s="575">
        <f>SUM(B56:B62)</f>
        <v>64305.833333333336</v>
      </c>
      <c r="C63" s="575">
        <f>SUM(C56:C62)</f>
        <v>122137</v>
      </c>
      <c r="D63" s="575">
        <f>SUM(D56:D62)</f>
        <v>175321739</v>
      </c>
      <c r="F63" s="590"/>
      <c r="H63" s="591"/>
    </row>
    <row r="64" spans="1:8" x14ac:dyDescent="0.25">
      <c r="A64" s="576"/>
      <c r="B64" s="564"/>
      <c r="C64" s="564"/>
      <c r="D64" s="539"/>
      <c r="F64" s="590"/>
      <c r="H64" s="591"/>
    </row>
    <row r="65" spans="1:8" x14ac:dyDescent="0.25">
      <c r="A65" s="537" t="s">
        <v>57</v>
      </c>
      <c r="B65" s="564"/>
      <c r="C65" s="577"/>
      <c r="D65" s="560"/>
      <c r="F65" s="590"/>
      <c r="H65" s="591"/>
    </row>
    <row r="66" spans="1:8" ht="16.5" thickBot="1" x14ac:dyDescent="0.3">
      <c r="A66" s="537"/>
      <c r="B66" s="564"/>
      <c r="C66" s="577"/>
      <c r="D66" s="560"/>
      <c r="F66" s="590"/>
      <c r="H66" s="591"/>
    </row>
    <row r="67" spans="1:8" ht="16.5" thickBot="1" x14ac:dyDescent="0.3">
      <c r="A67" s="540" t="s">
        <v>177</v>
      </c>
      <c r="B67" s="578" t="s">
        <v>3</v>
      </c>
      <c r="C67" s="579" t="s">
        <v>4</v>
      </c>
      <c r="D67" s="543" t="s">
        <v>184</v>
      </c>
      <c r="F67" s="590"/>
      <c r="H67" s="591"/>
    </row>
    <row r="68" spans="1:8" x14ac:dyDescent="0.25">
      <c r="A68" s="571" t="s">
        <v>58</v>
      </c>
      <c r="B68" s="601">
        <f>(Oct!B60+'Nov 15'!B60+'Dec 15'!B60+'Ene  16'!B60+'Feb 16'!B60+'Mar 16'!B60+'Abr 16'!B60+'May 16'!B60+'Jun 16'!B60+'Julio 16'!B60+'Ago 16'!B60+'Sep. 16'!B61)/12</f>
        <v>9266.5833333333339</v>
      </c>
      <c r="C68" s="545">
        <f>(Oct!C60+'Nov 15'!C60+'Dec 15'!C60+'Ene  16'!C60+'Feb 16'!C60+'Mar 16'!C60+'Abr 16'!C60+'May 16'!C60+'Jun 16'!C60+'Julio 16'!C60+'Ago 16'!C60+'Sep. 16'!C61)/12</f>
        <v>18330.666666666668</v>
      </c>
      <c r="D68" s="546">
        <f>(Oct!D60+'Nov 15'!D60+'Dec 15'!D60+'Ene  16'!D60+'Feb 16'!D60+'Mar 16'!D60+'Abr 16'!D60+'May 16'!D60+'Jun 16'!D60+'Julio 16'!D60+'Ago 16'!D60+'Sep. 16'!D61)</f>
        <v>26184293</v>
      </c>
      <c r="F68" s="590"/>
      <c r="H68" s="591"/>
    </row>
    <row r="69" spans="1:8" x14ac:dyDescent="0.25">
      <c r="A69" s="617" t="s">
        <v>59</v>
      </c>
      <c r="B69" s="602">
        <f>(Oct!B61+'Nov 15'!B61+'Dec 15'!B61+'Ene  16'!B61+'Feb 16'!B61+'Mar 16'!B61+'Abr 16'!B61+'May 16'!B61+'Jun 16'!B61+'Julio 16'!B61+'Ago 16'!B61+'Sep. 16'!B62)/12</f>
        <v>9737.6666666666661</v>
      </c>
      <c r="C69" s="549">
        <f>(Oct!C61+'Nov 15'!C61+'Dec 15'!C61+'Ene  16'!C61+'Feb 16'!C61+'Mar 16'!C61+'Abr 16'!C61+'May 16'!C61+'Jun 16'!C61+'Julio 16'!C61+'Ago 16'!C61+'Sep. 16'!C62)/12</f>
        <v>18766</v>
      </c>
      <c r="D69" s="550">
        <f>(Oct!D61+'Nov 15'!D61+'Dec 15'!D61+'Ene  16'!D61+'Feb 16'!D61+'Mar 16'!D61+'Abr 16'!D61+'May 16'!D61+'Jun 16'!D61+'Julio 16'!D61+'Ago 16'!D61+'Sep. 16'!D62)</f>
        <v>26892412</v>
      </c>
      <c r="F69" s="590"/>
      <c r="H69" s="591"/>
    </row>
    <row r="70" spans="1:8" s="594" customFormat="1" x14ac:dyDescent="0.25">
      <c r="A70" s="572" t="s">
        <v>60</v>
      </c>
      <c r="B70" s="602">
        <f>(Oct!B62+'Nov 15'!B62+'Dec 15'!B62+'Ene  16'!B62+'Feb 16'!B62+'Mar 16'!B62+'Abr 16'!B62+'May 16'!B62+'Jun 16'!B62+'Julio 16'!B62+'Ago 16'!B62+'Sep. 16'!B63)/12</f>
        <v>11697.166666666666</v>
      </c>
      <c r="C70" s="549">
        <f>(Oct!C62+'Nov 15'!C62+'Dec 15'!C62+'Ene  16'!C62+'Feb 16'!C62+'Mar 16'!C62+'Abr 16'!C62+'May 16'!C62+'Jun 16'!C62+'Julio 16'!C62+'Ago 16'!C62+'Sep. 16'!C63)/12</f>
        <v>22021</v>
      </c>
      <c r="D70" s="550">
        <f>(Oct!D62+'Nov 15'!D62+'Dec 15'!D62+'Ene  16'!D62+'Feb 16'!D62+'Mar 16'!D62+'Abr 16'!D62+'May 16'!D62+'Jun 16'!D62+'Julio 16'!D62+'Ago 16'!D62+'Sep. 16'!D63)</f>
        <v>31539456</v>
      </c>
      <c r="H70" s="615"/>
    </row>
    <row r="71" spans="1:8" s="594" customFormat="1" x14ac:dyDescent="0.25">
      <c r="A71" s="572" t="s">
        <v>179</v>
      </c>
      <c r="B71" s="602">
        <f>(Oct!B63+'Nov 15'!B63+'Dec 15'!B63+'Ene  16'!B63+'Feb 16'!B63+'Mar 16'!B63+'Abr 16'!B63+'May 16'!B63+'Jun 16'!B63+'Julio 16'!B63+'Ago 16'!B63+'Sep. 16'!B64)/12</f>
        <v>5225.666666666667</v>
      </c>
      <c r="C71" s="549">
        <f>(Oct!C63+'Nov 15'!C63+'Dec 15'!C63+'Ene  16'!C63+'Feb 16'!C63+'Mar 16'!C63+'Abr 16'!C63+'May 16'!C63+'Jun 16'!C63+'Julio 16'!C63+'Ago 16'!C63+'Sep. 16'!C64)/12</f>
        <v>10754.416666666666</v>
      </c>
      <c r="D71" s="550">
        <f>(Oct!D63+'Nov 15'!D63+'Dec 15'!D63+'Ene  16'!D63+'Feb 16'!D63+'Mar 16'!D63+'Abr 16'!D63+'May 16'!D63+'Jun 16'!D63+'Julio 16'!D63+'Ago 16'!D63+'Sep. 16'!D64)</f>
        <v>15774512</v>
      </c>
      <c r="H71" s="615"/>
    </row>
    <row r="72" spans="1:8" x14ac:dyDescent="0.25">
      <c r="A72" s="572" t="s">
        <v>62</v>
      </c>
      <c r="B72" s="602">
        <f>(Oct!B64+'Nov 15'!B64+'Dec 15'!B64+'Ene  16'!B64+'Feb 16'!B64+'Mar 16'!B64+'Abr 16'!B64+'May 16'!B64+'Jun 16'!B64+'Julio 16'!B64+'Ago 16'!B64+'Sep. 16'!B65)/12</f>
        <v>3866.9166666666665</v>
      </c>
      <c r="C72" s="549">
        <f>(Oct!C64+'Nov 15'!C64+'Dec 15'!C64+'Ene  16'!C64+'Feb 16'!C64+'Mar 16'!C64+'Abr 16'!C64+'May 16'!C64+'Jun 16'!C64+'Julio 16'!C64+'Ago 16'!C64+'Sep. 16'!C65)/12</f>
        <v>7402.666666666667</v>
      </c>
      <c r="D72" s="550">
        <f>(Oct!D64+'Nov 15'!D64+'Dec 15'!D64+'Ene  16'!D64+'Feb 16'!D64+'Mar 16'!D64+'Abr 16'!D64+'May 16'!D64+'Jun 16'!D64+'Julio 16'!D64+'Ago 16'!D64+'Sep. 16'!D65)</f>
        <v>10613556</v>
      </c>
      <c r="F72" s="590"/>
      <c r="H72" s="591"/>
    </row>
    <row r="73" spans="1:8" x14ac:dyDescent="0.25">
      <c r="A73" s="572" t="s">
        <v>180</v>
      </c>
      <c r="B73" s="602">
        <f>(Oct!B65+'Nov 15'!B65+'Dec 15'!B65+'Ene  16'!B65+'Feb 16'!B65+'Mar 16'!B65+'Abr 16'!B65+'May 16'!B65+'Jun 16'!B65+'Julio 16'!B65+'Ago 16'!B65+'Sep. 16'!B66)/12</f>
        <v>9690.6666666666661</v>
      </c>
      <c r="C73" s="549">
        <f>(Oct!C65+'Nov 15'!C65+'Dec 15'!C65+'Ene  16'!C65+'Feb 16'!C65+'Mar 16'!C65+'Abr 16'!C65+'May 16'!C65+'Jun 16'!C65+'Julio 16'!C65+'Ago 16'!C65+'Sep. 16'!C66)/12</f>
        <v>18720.5</v>
      </c>
      <c r="D73" s="550">
        <f>(Oct!D65+'Nov 15'!D65+'Dec 15'!D65+'Ene  16'!D65+'Feb 16'!D65+'Mar 16'!D65+'Abr 16'!D65+'May 16'!D65+'Jun 16'!D65+'Julio 16'!D65+'Ago 16'!D65+'Sep. 16'!D66)</f>
        <v>26748362</v>
      </c>
      <c r="F73" s="590"/>
      <c r="H73" s="591"/>
    </row>
    <row r="74" spans="1:8" ht="16.5" thickBot="1" x14ac:dyDescent="0.3">
      <c r="A74" s="573" t="s">
        <v>181</v>
      </c>
      <c r="B74" s="603">
        <f>(Oct!B66+'Nov 15'!B66+'Dec 15'!B66+'Ene  16'!B66+'Feb 16'!B66+'Mar 16'!B66+'Abr 16'!B66+'May 16'!B66+'Jun 16'!B66+'Julio 16'!B66+'Ago 16'!B66+'Sep. 16'!B67)/12</f>
        <v>9239.5</v>
      </c>
      <c r="C74" s="551">
        <f>(Oct!C66+'Nov 15'!C66+'Dec 15'!C66+'Ene  16'!C66+'Feb 16'!C66+'Mar 16'!C66+'Abr 16'!C66+'May 16'!C66+'Jun 16'!C66+'Julio 16'!C66+'Ago 16'!C66+'Sep. 16'!C67)/12</f>
        <v>17494.25</v>
      </c>
      <c r="D74" s="552">
        <f>(Oct!D66+'Nov 15'!D66+'Dec 15'!D66+'Ene  16'!D66+'Feb 16'!D66+'Mar 16'!D66+'Abr 16'!D66+'May 16'!D66+'Jun 16'!D66+'Julio 16'!D66+'Ago 16'!D66+'Sep. 16'!D67)</f>
        <v>25368161</v>
      </c>
      <c r="F74" s="590"/>
      <c r="H74" s="591"/>
    </row>
    <row r="75" spans="1:8" ht="16.5" thickBot="1" x14ac:dyDescent="0.3">
      <c r="A75" s="565" t="s">
        <v>48</v>
      </c>
      <c r="B75" s="566">
        <f>SUM(B68:B74)</f>
        <v>58724.166666666657</v>
      </c>
      <c r="C75" s="566">
        <f>SUM(C68:C74)</f>
        <v>113489.50000000001</v>
      </c>
      <c r="D75" s="567">
        <f>SUM(D68:D74)</f>
        <v>163120752</v>
      </c>
      <c r="F75" s="590"/>
      <c r="H75" s="591"/>
    </row>
    <row r="76" spans="1:8" x14ac:dyDescent="0.25">
      <c r="A76" s="568"/>
      <c r="B76" s="569"/>
      <c r="C76" s="569"/>
      <c r="D76" s="570"/>
      <c r="F76" s="590"/>
      <c r="H76" s="591"/>
    </row>
    <row r="77" spans="1:8" ht="16.5" thickBot="1" x14ac:dyDescent="0.3">
      <c r="A77" s="537" t="s">
        <v>65</v>
      </c>
      <c r="B77" s="564"/>
      <c r="C77" s="577"/>
      <c r="D77" s="560"/>
      <c r="F77" s="590"/>
      <c r="H77" s="591"/>
    </row>
    <row r="78" spans="1:8" ht="16.5" thickBot="1" x14ac:dyDescent="0.3">
      <c r="A78" s="540" t="s">
        <v>177</v>
      </c>
      <c r="B78" s="578" t="s">
        <v>3</v>
      </c>
      <c r="C78" s="579" t="s">
        <v>4</v>
      </c>
      <c r="D78" s="543" t="s">
        <v>184</v>
      </c>
      <c r="F78" s="590"/>
      <c r="H78" s="591"/>
    </row>
    <row r="79" spans="1:8" x14ac:dyDescent="0.25">
      <c r="A79" s="571" t="s">
        <v>66</v>
      </c>
      <c r="B79" s="601">
        <f>(Oct!B70+'Nov 15'!B70+'Dec 15'!B70+'Ene  16'!B70+'Feb 16'!B70+'Mar 16'!B70+'Abr 16'!B70+'May 16'!B70+'Jun 16'!B70+'Julio 16'!B70+'Ago 16'!B70+'Sep. 16'!B71)/12</f>
        <v>4071.3333333333335</v>
      </c>
      <c r="C79" s="545">
        <f>(Oct!C70+'Nov 15'!C70+'Dec 15'!C70+'Ene  16'!C70+'Feb 16'!C70+'Mar 16'!C70+'Abr 16'!C70+'May 16'!C70+'Jun 16'!C70+'Julio 16'!C70+'Ago 16'!C70+'Sep. 16'!C71)/12</f>
        <v>7927.583333333333</v>
      </c>
      <c r="D79" s="546">
        <f>(Oct!D70+'Nov 15'!D70+'Dec 15'!D70+'Ene  16'!D70+'Feb 16'!D70+'Mar 16'!D70+'Abr 16'!D70+'May 16'!D70+'Jun 16'!D70+'Julio 16'!D70+'Ago 16'!D70+'Sep. 16'!D71)</f>
        <v>11422116</v>
      </c>
      <c r="H79" s="591"/>
    </row>
    <row r="80" spans="1:8" x14ac:dyDescent="0.25">
      <c r="A80" s="572" t="s">
        <v>67</v>
      </c>
      <c r="B80" s="602">
        <f>(Oct!B71+'Nov 15'!B71+'Dec 15'!B71+'Ene  16'!B71+'Feb 16'!B71+'Mar 16'!B71+'Abr 16'!B71+'May 16'!B71+'Jun 16'!B71+'Julio 16'!B71+'Ago 16'!B71+'Sep. 16'!B72)/12</f>
        <v>7690.5</v>
      </c>
      <c r="C80" s="549">
        <f>(Oct!C71+'Nov 15'!C71+'Dec 15'!C71+'Ene  16'!C71+'Feb 16'!C71+'Mar 16'!C71+'Abr 16'!C71+'May 16'!C71+'Jun 16'!C71+'Julio 16'!C71+'Ago 16'!C71+'Sep. 16'!C72)/12</f>
        <v>14104.916666666666</v>
      </c>
      <c r="D80" s="550">
        <f>(Oct!D71+'Nov 15'!D71+'Dec 15'!D71+'Ene  16'!D71+'Feb 16'!D71+'Mar 16'!D71+'Abr 16'!D71+'May 16'!D71+'Jun 16'!D71+'Julio 16'!D71+'Ago 16'!D71+'Sep. 16'!D72)</f>
        <v>20235270</v>
      </c>
      <c r="H80" s="591"/>
    </row>
    <row r="81" spans="1:8" x14ac:dyDescent="0.25">
      <c r="A81" s="572" t="s">
        <v>65</v>
      </c>
      <c r="B81" s="602">
        <f>(Oct!B72+'Nov 15'!B72+'Dec 15'!B72+'Ene  16'!B72+'Feb 16'!B72+'Mar 16'!B72+'Abr 16'!B72+'May 16'!B72+'Jun 16'!B72+'Julio 16'!B72+'Ago 16'!B72+'Sep. 16'!B73)/12</f>
        <v>8077.083333333333</v>
      </c>
      <c r="C81" s="549">
        <f>(Oct!C72+'Nov 15'!C72+'Dec 15'!C72+'Ene  16'!C72+'Feb 16'!C72+'Mar 16'!C72+'Abr 16'!C72+'May 16'!C72+'Jun 16'!C72+'Julio 16'!C72+'Ago 16'!C72+'Sep. 16'!C73)/12</f>
        <v>15579.25</v>
      </c>
      <c r="D81" s="550">
        <f>(Oct!D72+'Nov 15'!D72+'Dec 15'!D72+'Ene  16'!D72+'Feb 16'!D72+'Mar 16'!D72+'Abr 16'!D72+'May 16'!D72+'Jun 16'!D72+'Julio 16'!D72+'Ago 16'!D72+'Sep. 16'!D73)</f>
        <v>22479910</v>
      </c>
      <c r="H81" s="591"/>
    </row>
    <row r="82" spans="1:8" x14ac:dyDescent="0.25">
      <c r="A82" s="572" t="s">
        <v>68</v>
      </c>
      <c r="B82" s="602">
        <f>(Oct!B73+'Nov 15'!B73+'Dec 15'!B73+'Ene  16'!B73+'Feb 16'!B73+'Mar 16'!B73+'Abr 16'!B73+'May 16'!B73+'Jun 16'!B73+'Julio 16'!B73+'Ago 16'!B73+'Sep. 16'!B74)/12</f>
        <v>4280.333333333333</v>
      </c>
      <c r="C82" s="549">
        <f>(Oct!C73+'Nov 15'!C73+'Dec 15'!C73+'Ene  16'!C73+'Feb 16'!C73+'Mar 16'!C73+'Abr 16'!C73+'May 16'!C73+'Jun 16'!C73+'Julio 16'!C73+'Ago 16'!C73+'Sep. 16'!C74)/12</f>
        <v>8050.083333333333</v>
      </c>
      <c r="D82" s="550">
        <f>(Oct!D73+'Nov 15'!D73+'Dec 15'!D73+'Ene  16'!D73+'Feb 16'!D73+'Mar 16'!D73+'Abr 16'!D73+'May 16'!D73+'Jun 16'!D73+'Julio 16'!D73+'Ago 16'!D73+'Sep. 16'!D74)</f>
        <v>11640257</v>
      </c>
      <c r="F82" s="590"/>
      <c r="H82" s="591"/>
    </row>
    <row r="83" spans="1:8" x14ac:dyDescent="0.25">
      <c r="A83" s="572" t="s">
        <v>69</v>
      </c>
      <c r="B83" s="602">
        <f>(Oct!B74+'Nov 15'!B74+'Dec 15'!B74+'Ene  16'!B74+'Feb 16'!B74+'Mar 16'!B74+'Abr 16'!B74+'May 16'!B74+'Jun 16'!B74+'Julio 16'!B74+'Ago 16'!B74+'Sep. 16'!B75)/12</f>
        <v>6611.666666666667</v>
      </c>
      <c r="C83" s="549">
        <f>(Oct!C74+'Nov 15'!C74+'Dec 15'!C74+'Ene  16'!C74+'Feb 16'!C74+'Mar 16'!C74+'Abr 16'!C74+'May 16'!C74+'Jun 16'!C74+'Julio 16'!C74+'Ago 16'!C74+'Sep. 16'!C75)/12</f>
        <v>12655.416666666666</v>
      </c>
      <c r="D83" s="550">
        <f>(Oct!D74+'Nov 15'!D74+'Dec 15'!D74+'Ene  16'!D74+'Feb 16'!D74+'Mar 16'!D74+'Abr 16'!D74+'May 16'!D74+'Jun 16'!D74+'Julio 16'!D74+'Ago 16'!D74+'Sep. 16'!D75)</f>
        <v>18248252</v>
      </c>
      <c r="F83" s="590"/>
      <c r="H83" s="591"/>
    </row>
    <row r="84" spans="1:8" ht="16.5" thickBot="1" x14ac:dyDescent="0.3">
      <c r="A84" s="573" t="s">
        <v>70</v>
      </c>
      <c r="B84" s="603">
        <f>(Oct!B75+'Nov 15'!B75+'Dec 15'!B75+'Ene  16'!B75+'Feb 16'!B75+'Mar 16'!B75+'Abr 16'!B75+'May 16'!B75+'Jun 16'!B75+'Julio 16'!B75+'Ago 16'!B75+'Sep. 16'!B76)/12</f>
        <v>4463.166666666667</v>
      </c>
      <c r="C84" s="551">
        <f>(Oct!C75+'Nov 15'!C75+'Dec 15'!C75+'Ene  16'!C75+'Feb 16'!C75+'Mar 16'!C75+'Abr 16'!C75+'May 16'!C75+'Jun 16'!C75+'Julio 16'!C75+'Ago 16'!C75+'Sep. 16'!C76)/12</f>
        <v>8731.1666666666661</v>
      </c>
      <c r="D84" s="552">
        <f>(Oct!D75+'Nov 15'!D75+'Dec 15'!D75+'Ene  16'!D75+'Feb 16'!D75+'Mar 16'!D75+'Abr 16'!D75+'May 16'!D75+'Jun 16'!D75+'Julio 16'!D75+'Ago 16'!D75+'Sep. 16'!D76)</f>
        <v>12573574</v>
      </c>
      <c r="F84" s="590"/>
      <c r="H84" s="591"/>
    </row>
    <row r="85" spans="1:8" ht="16.5" thickBot="1" x14ac:dyDescent="0.3">
      <c r="A85" s="553" t="s">
        <v>48</v>
      </c>
      <c r="B85" s="580">
        <f>SUM(B79:B84)</f>
        <v>35194.083333333336</v>
      </c>
      <c r="C85" s="580">
        <f>SUM(C79:C84)</f>
        <v>67048.416666666672</v>
      </c>
      <c r="D85" s="581">
        <f>SUM(D79:D84)</f>
        <v>96599379</v>
      </c>
      <c r="F85" s="590"/>
      <c r="H85" s="591"/>
    </row>
    <row r="86" spans="1:8" x14ac:dyDescent="0.25">
      <c r="A86" s="576"/>
      <c r="B86" s="564"/>
      <c r="C86" s="564"/>
      <c r="D86" s="539"/>
      <c r="F86" s="590"/>
      <c r="H86" s="591"/>
    </row>
    <row r="87" spans="1:8" ht="16.5" thickBot="1" x14ac:dyDescent="0.3">
      <c r="A87" s="537" t="s">
        <v>71</v>
      </c>
      <c r="B87" s="564"/>
      <c r="C87" s="577"/>
      <c r="D87" s="560"/>
      <c r="F87" s="590"/>
      <c r="H87" s="591"/>
    </row>
    <row r="88" spans="1:8" ht="16.5" thickBot="1" x14ac:dyDescent="0.3">
      <c r="A88" s="540" t="s">
        <v>177</v>
      </c>
      <c r="B88" s="578" t="s">
        <v>3</v>
      </c>
      <c r="C88" s="579" t="s">
        <v>4</v>
      </c>
      <c r="D88" s="543" t="s">
        <v>184</v>
      </c>
      <c r="F88" s="590"/>
      <c r="H88" s="591"/>
    </row>
    <row r="89" spans="1:8" x14ac:dyDescent="0.25">
      <c r="A89" s="571" t="s">
        <v>72</v>
      </c>
      <c r="B89" s="601">
        <f>(Oct!B79+'Nov 15'!B79+'Dec 15'!B79+'Ene  16'!B79+'Feb 16'!B79+'Mar 16'!B79+'Abr 16'!B79+'May 16'!B79+'Jun 16'!B79+'Julio 16'!B79+'Ago 16'!B79+'Sep. 16'!B80)/12</f>
        <v>2586.6666666666665</v>
      </c>
      <c r="C89" s="545">
        <f>(Oct!C79+'Nov 15'!C79+'Dec 15'!C79+'Ene  16'!C79+'Feb 16'!C79+'Mar 16'!C79+'Abr 16'!C79+'May 16'!C79+'Jun 16'!C79+'Julio 16'!C79+'Ago 16'!C79+'Sep. 16'!C80)/12</f>
        <v>4926.916666666667</v>
      </c>
      <c r="D89" s="546">
        <f>(Oct!D79+'Nov 15'!D79+'Dec 15'!D79+'Ene  16'!D79+'Feb 16'!D79+'Mar 16'!D79+'Abr 16'!D79+'May 16'!D79+'Jun 16'!D79+'Julio 16'!D79+'Ago 16'!D79+'Sep. 16'!D80)</f>
        <v>7055294</v>
      </c>
      <c r="F89" s="590"/>
      <c r="H89" s="591"/>
    </row>
    <row r="90" spans="1:8" x14ac:dyDescent="0.25">
      <c r="A90" s="572" t="s">
        <v>73</v>
      </c>
      <c r="B90" s="602">
        <f>(Oct!B80+'Nov 15'!B80+'Dec 15'!B80+'Ene  16'!B80+'Feb 16'!B80+'Mar 16'!B80+'Abr 16'!B80+'May 16'!B80+'Jun 16'!B80+'Julio 16'!B80+'Ago 16'!B80+'Sep. 16'!B81)/12</f>
        <v>238.91666666666666</v>
      </c>
      <c r="C90" s="549">
        <f>(Oct!C80+'Nov 15'!C80+'Dec 15'!C80+'Ene  16'!C80+'Feb 16'!C80+'Mar 16'!C80+'Abr 16'!C80+'May 16'!C80+'Jun 16'!C80+'Julio 16'!C80+'Ago 16'!C80+'Sep. 16'!C81)/12</f>
        <v>480.16666666666669</v>
      </c>
      <c r="D90" s="550">
        <f>(Oct!D80+'Nov 15'!D80+'Dec 15'!D80+'Ene  16'!D80+'Feb 16'!D80+'Mar 16'!D80+'Abr 16'!D80+'May 16'!D80+'Jun 16'!D80+'Julio 16'!D80+'Ago 16'!D80+'Sep. 16'!D81)</f>
        <v>664963</v>
      </c>
      <c r="F90" s="590"/>
      <c r="H90" s="591"/>
    </row>
    <row r="91" spans="1:8" x14ac:dyDescent="0.25">
      <c r="A91" s="572" t="s">
        <v>74</v>
      </c>
      <c r="B91" s="602">
        <f>(Oct!B81+'Nov 15'!B81+'Dec 15'!B81+'Ene  16'!B81+'Feb 16'!B81+'Mar 16'!B81+'Abr 16'!B81+'May 16'!B81+'Jun 16'!B81+'Julio 16'!B81+'Ago 16'!B81+'Sep. 16'!B82)/12</f>
        <v>6616.166666666667</v>
      </c>
      <c r="C91" s="549">
        <f>(Oct!C81+'Nov 15'!C81+'Dec 15'!C81+'Ene  16'!C81+'Feb 16'!C81+'Mar 16'!C81+'Abr 16'!C81+'May 16'!C81+'Jun 16'!C81+'Julio 16'!C81+'Ago 16'!C81+'Sep. 16'!C82)/12</f>
        <v>12654.083333333334</v>
      </c>
      <c r="D91" s="550">
        <f>(Oct!D81+'Nov 15'!D81+'Dec 15'!D81+'Ene  16'!D81+'Feb 16'!D81+'Mar 16'!D81+'Abr 16'!D81+'May 16'!D81+'Jun 16'!D81+'Julio 16'!D81+'Ago 16'!D81+'Sep. 16'!D82)</f>
        <v>18393087</v>
      </c>
      <c r="F91" s="590"/>
      <c r="H91" s="591"/>
    </row>
    <row r="92" spans="1:8" x14ac:dyDescent="0.25">
      <c r="A92" s="572" t="s">
        <v>71</v>
      </c>
      <c r="B92" s="602">
        <f>(Oct!B82+'Nov 15'!B82+'Dec 15'!B82+'Ene  16'!B82+'Feb 16'!B82+'Mar 16'!B82+'Abr 16'!B82+'May 16'!B82+'Jun 16'!B82+'Julio 16'!B82+'Ago 16'!B82+'Sep. 16'!B83)/12</f>
        <v>10574.916666666666</v>
      </c>
      <c r="C92" s="549">
        <f>(Oct!C82+'Nov 15'!C82+'Dec 15'!C82+'Ene  16'!C82+'Feb 16'!C82+'Mar 16'!C82+'Abr 16'!C82+'May 16'!C82+'Jun 16'!C82+'Julio 16'!C82+'Ago 16'!C82+'Sep. 16'!C83)/12</f>
        <v>19820.416666666668</v>
      </c>
      <c r="D92" s="550">
        <f>(Oct!D82+'Nov 15'!D82+'Dec 15'!D82+'Ene  16'!D82+'Feb 16'!D82+'Mar 16'!D82+'Abr 16'!D82+'May 16'!D82+'Jun 16'!D82+'Julio 16'!D82+'Ago 16'!D82+'Sep. 16'!D83)</f>
        <v>28501746</v>
      </c>
      <c r="F92" s="590"/>
      <c r="H92" s="591"/>
    </row>
    <row r="93" spans="1:8" x14ac:dyDescent="0.25">
      <c r="A93" s="572" t="s">
        <v>182</v>
      </c>
      <c r="B93" s="602">
        <f>(Oct!B83+'Nov 15'!B83+'Dec 15'!B83+'Ene  16'!B83+'Feb 16'!B83+'Mar 16'!B83+'Abr 16'!B83+'May 16'!B83+'Jun 16'!B83+'Julio 16'!B83+'Ago 16'!B83+'Sep. 16'!B84)/12</f>
        <v>8252.5833333333339</v>
      </c>
      <c r="C93" s="549">
        <f>(Oct!C83+'Nov 15'!C83+'Dec 15'!C83+'Ene  16'!C83+'Feb 16'!C83+'Mar 16'!C83+'Abr 16'!C83+'May 16'!C83+'Jun 16'!C83+'Julio 16'!C83+'Ago 16'!C83+'Sep. 16'!C84)/12</f>
        <v>16254.666666666666</v>
      </c>
      <c r="D93" s="550">
        <f>(Oct!D83+'Nov 15'!D83+'Dec 15'!D83+'Ene  16'!D83+'Feb 16'!D83+'Mar 16'!D83+'Abr 16'!D83+'May 16'!D83+'Jun 16'!D83+'Julio 16'!D83+'Ago 16'!D83+'Sep. 16'!D84)</f>
        <v>23529005</v>
      </c>
      <c r="H93" s="591"/>
    </row>
    <row r="94" spans="1:8" s="594" customFormat="1" x14ac:dyDescent="0.25">
      <c r="A94" s="572" t="s">
        <v>76</v>
      </c>
      <c r="B94" s="602">
        <f>(Oct!B84+'Nov 15'!B84+'Dec 15'!B84+'Ene  16'!B84+'Feb 16'!B84+'Mar 16'!B84+'Abr 16'!B84+'May 16'!B84+'Jun 16'!B84+'Julio 16'!B84+'Ago 16'!B84+'Sep. 16'!B85)/12</f>
        <v>7938.75</v>
      </c>
      <c r="C94" s="549">
        <f>(Oct!C84+'Nov 15'!C84+'Dec 15'!C84+'Ene  16'!C84+'Feb 16'!C84+'Mar 16'!C84+'Abr 16'!C84+'May 16'!C84+'Jun 16'!C84+'Julio 16'!C84+'Ago 16'!C84+'Sep. 16'!C85)/12</f>
        <v>14814.75</v>
      </c>
      <c r="D94" s="550">
        <f>(Oct!D84+'Nov 15'!D84+'Dec 15'!D84+'Ene  16'!D84+'Feb 16'!D84+'Mar 16'!D84+'Abr 16'!D84+'May 16'!D84+'Jun 16'!D84+'Julio 16'!D84+'Ago 16'!D84+'Sep. 16'!D85)</f>
        <v>21471033</v>
      </c>
      <c r="H94" s="615"/>
    </row>
    <row r="95" spans="1:8" s="594" customFormat="1" x14ac:dyDescent="0.25">
      <c r="A95" s="572" t="s">
        <v>77</v>
      </c>
      <c r="B95" s="602">
        <f>(Oct!B85+'Nov 15'!B85+'Dec 15'!B85+'Ene  16'!B85+'Feb 16'!B85+'Mar 16'!B85+'Abr 16'!B85+'May 16'!B85+'Jun 16'!B85+'Julio 16'!B85+'Ago 16'!B85+'Sep. 16'!B86)/12</f>
        <v>2930.25</v>
      </c>
      <c r="C95" s="549">
        <f>(Oct!C85+'Nov 15'!C85+'Dec 15'!C85+'Ene  16'!C85+'Feb 16'!C85+'Mar 16'!C85+'Abr 16'!C85+'May 16'!C85+'Jun 16'!C85+'Julio 16'!C85+'Ago 16'!C85+'Sep. 16'!C86)/12</f>
        <v>5426.25</v>
      </c>
      <c r="D95" s="550">
        <f>(Oct!D85+'Nov 15'!D85+'Dec 15'!D85+'Ene  16'!D85+'Feb 16'!D85+'Mar 16'!D85+'Abr 16'!D85+'May 16'!D85+'Jun 16'!D85+'Julio 16'!D85+'Ago 16'!D85+'Sep. 16'!D86)</f>
        <v>7799241</v>
      </c>
      <c r="H95" s="615"/>
    </row>
    <row r="96" spans="1:8" x14ac:dyDescent="0.25">
      <c r="A96" s="572" t="s">
        <v>78</v>
      </c>
      <c r="B96" s="602">
        <f>(Oct!B86+'Nov 15'!B86+'Dec 15'!B86+'Ene  16'!B86+'Feb 16'!B86+'Mar 16'!B86+'Abr 16'!B86+'May 16'!B86+'Jun 16'!B86+'Julio 16'!B86+'Ago 16'!B86+'Sep. 16'!B87)/12</f>
        <v>5815.5</v>
      </c>
      <c r="C96" s="549">
        <f>(Oct!C86+'Nov 15'!C86+'Dec 15'!C86+'Ene  16'!C86+'Feb 16'!C86+'Mar 16'!C86+'Abr 16'!C86+'May 16'!C86+'Jun 16'!C86+'Julio 16'!C86+'Ago 16'!C86+'Sep. 16'!C87)/12</f>
        <v>11325.666666666666</v>
      </c>
      <c r="D96" s="550">
        <f>(Oct!D86+'Nov 15'!D86+'Dec 15'!D86+'Ene  16'!D86+'Feb 16'!D86+'Mar 16'!D86+'Abr 16'!D86+'May 16'!D86+'Jun 16'!D86+'Julio 16'!D86+'Ago 16'!D86+'Sep. 16'!D87)</f>
        <v>16353429</v>
      </c>
      <c r="F96" s="590"/>
      <c r="H96" s="591"/>
    </row>
    <row r="97" spans="1:8" x14ac:dyDescent="0.25">
      <c r="A97" s="572" t="s">
        <v>79</v>
      </c>
      <c r="B97" s="602">
        <f>(Oct!B87+'Nov 15'!B87+'Dec 15'!B87+'Ene  16'!B87+'Feb 16'!B87+'Mar 16'!B87+'Abr 16'!B87+'May 16'!B87+'Jun 16'!B87+'Julio 16'!B87+'Ago 16'!B87+'Sep. 16'!B88)/12</f>
        <v>1942.4166666666667</v>
      </c>
      <c r="C97" s="549">
        <f>(Oct!C87+'Nov 15'!C87+'Dec 15'!C87+'Ene  16'!C87+'Feb 16'!C87+'Mar 16'!C87+'Abr 16'!C87+'May 16'!C87+'Jun 16'!C87+'Julio 16'!C87+'Ago 16'!C87+'Sep. 16'!C88)/12</f>
        <v>3693.0833333333335</v>
      </c>
      <c r="D97" s="550">
        <f>(Oct!D87+'Nov 15'!D87+'Dec 15'!D87+'Ene  16'!D87+'Feb 16'!D87+'Mar 16'!D87+'Abr 16'!D87+'May 16'!D87+'Jun 16'!D87+'Julio 16'!D87+'Ago 16'!D87+'Sep. 16'!D88)</f>
        <v>5432086</v>
      </c>
      <c r="F97" s="590"/>
      <c r="H97" s="591"/>
    </row>
    <row r="98" spans="1:8" ht="16.5" thickBot="1" x14ac:dyDescent="0.3">
      <c r="A98" s="573" t="s">
        <v>80</v>
      </c>
      <c r="B98" s="603">
        <f>(Oct!B88+'Nov 15'!B88+'Dec 15'!B88+'Ene  16'!B88+'Feb 16'!B88+'Mar 16'!B88+'Abr 16'!B88+'May 16'!B88+'Jun 16'!B88+'Julio 16'!B88+'Ago 16'!B88+'Sep. 16'!B89)/12</f>
        <v>9313.1666666666661</v>
      </c>
      <c r="C98" s="551">
        <f>(Oct!C88+'Nov 15'!C88+'Dec 15'!C88+'Ene  16'!C88+'Feb 16'!C88+'Mar 16'!C88+'Abr 16'!C88+'May 16'!C88+'Jun 16'!C88+'Julio 16'!C88+'Ago 16'!C88+'Sep. 16'!C89)/12</f>
        <v>16886.333333333332</v>
      </c>
      <c r="D98" s="552">
        <f>(Oct!D88+'Nov 15'!D88+'Dec 15'!D88+'Ene  16'!D88+'Feb 16'!D88+'Mar 16'!D88+'Abr 16'!D88+'May 16'!D88+'Jun 16'!D88+'Julio 16'!D88+'Ago 16'!D88+'Sep. 16'!D89)</f>
        <v>24350390</v>
      </c>
      <c r="F98" s="590"/>
      <c r="H98" s="591"/>
    </row>
    <row r="99" spans="1:8" ht="16.5" thickBot="1" x14ac:dyDescent="0.3">
      <c r="A99" s="565" t="s">
        <v>48</v>
      </c>
      <c r="B99" s="567">
        <f>SUM(B89:B98)</f>
        <v>56209.333333333328</v>
      </c>
      <c r="C99" s="567">
        <f>SUM(C89:C98)</f>
        <v>106282.33333333333</v>
      </c>
      <c r="D99" s="567">
        <f>SUM(D89:D98)</f>
        <v>153550274</v>
      </c>
      <c r="F99" s="590"/>
      <c r="H99" s="591"/>
    </row>
    <row r="100" spans="1:8" x14ac:dyDescent="0.25">
      <c r="A100" s="568"/>
      <c r="B100" s="569"/>
      <c r="C100" s="569"/>
      <c r="D100" s="570"/>
      <c r="F100" s="590"/>
      <c r="H100" s="591"/>
    </row>
    <row r="101" spans="1:8" ht="16.5" thickBot="1" x14ac:dyDescent="0.3">
      <c r="A101" s="537" t="s">
        <v>81</v>
      </c>
      <c r="B101" s="564"/>
      <c r="C101" s="564"/>
      <c r="D101" s="539"/>
      <c r="F101" s="590"/>
      <c r="H101" s="591"/>
    </row>
    <row r="102" spans="1:8" ht="16.5" thickBot="1" x14ac:dyDescent="0.3">
      <c r="A102" s="540" t="s">
        <v>177</v>
      </c>
      <c r="B102" s="579" t="s">
        <v>3</v>
      </c>
      <c r="C102" s="579" t="s">
        <v>4</v>
      </c>
      <c r="D102" s="543" t="s">
        <v>184</v>
      </c>
      <c r="F102" s="590"/>
      <c r="H102" s="591"/>
    </row>
    <row r="103" spans="1:8" ht="16.5" customHeight="1" x14ac:dyDescent="0.25">
      <c r="A103" s="571" t="s">
        <v>82</v>
      </c>
      <c r="B103" s="601">
        <f>(Oct!B92+'Nov 15'!B92+'Dec 15'!B92+'Ene  16'!B92+'Feb 16'!B92+'Mar 16'!B92+'Abr 16'!B92+'May 16'!B92+'Jun 16'!B92+'Julio 16'!B92+'Ago 16'!B92+'Sep. 16'!B93)/12</f>
        <v>5776.583333333333</v>
      </c>
      <c r="C103" s="545">
        <f>(Oct!C92+'Nov 15'!C92+'Dec 15'!C92+'Ene  16'!C92+'Feb 16'!C92+'Mar 16'!C92+'Abr 16'!C92+'May 16'!C92+'Jun 16'!C92+'Julio 16'!C92+'Ago 16'!C92+'Sep. 16'!C93)/12</f>
        <v>10832.5</v>
      </c>
      <c r="D103" s="546">
        <f>(Oct!D92+'Nov 15'!D92+'Dec 15'!D92+'Ene  16'!D92+'Feb 16'!D92+'Mar 16'!D92+'Abr 16'!D92+'May 16'!D92+'Jun 16'!D92+'Julio 16'!D92+'Ago 16'!D92+'Sep. 16'!D93)</f>
        <v>15507521</v>
      </c>
      <c r="F103" s="590"/>
      <c r="H103" s="591"/>
    </row>
    <row r="104" spans="1:8" x14ac:dyDescent="0.25">
      <c r="A104" s="572" t="s">
        <v>83</v>
      </c>
      <c r="B104" s="602">
        <f>(Oct!B93+'Nov 15'!B93+'Dec 15'!B93+'Ene  16'!B93+'Feb 16'!B93+'Mar 16'!B93+'Abr 16'!B93+'May 16'!B93+'Jun 16'!B93+'Julio 16'!B93+'Ago 16'!B93+'Sep. 16'!B94)/12</f>
        <v>8184.916666666667</v>
      </c>
      <c r="C104" s="549">
        <f>(Oct!C93+'Nov 15'!C93+'Dec 15'!C93+'Ene  16'!C93+'Feb 16'!C93+'Mar 16'!C93+'Abr 16'!C93+'May 16'!C93+'Jun 16'!C93+'Julio 16'!C93+'Ago 16'!C93+'Sep. 16'!C94)/12</f>
        <v>16027.25</v>
      </c>
      <c r="D104" s="550">
        <f>(Oct!D93+'Nov 15'!D93+'Dec 15'!D93+'Ene  16'!D93+'Feb 16'!D93+'Mar 16'!D93+'Abr 16'!D93+'May 16'!D93+'Jun 16'!D93+'Julio 16'!D93+'Ago 16'!D93+'Sep. 16'!D94)</f>
        <v>23157842</v>
      </c>
      <c r="F104" s="590"/>
      <c r="H104" s="591"/>
    </row>
    <row r="105" spans="1:8" x14ac:dyDescent="0.25">
      <c r="A105" s="572" t="s">
        <v>84</v>
      </c>
      <c r="B105" s="602">
        <f>(Oct!B94+'Nov 15'!B94+'Dec 15'!B94+'Ene  16'!B94+'Feb 16'!B94+'Mar 16'!B94+'Abr 16'!B94+'May 16'!B94+'Jun 16'!B94+'Julio 16'!B94+'Ago 16'!B94+'Sep. 16'!B95)/12</f>
        <v>4182.333333333333</v>
      </c>
      <c r="C105" s="549">
        <f>(Oct!C94+'Nov 15'!C94+'Dec 15'!C94+'Ene  16'!C94+'Feb 16'!C94+'Mar 16'!C94+'Abr 16'!C94+'May 16'!C94+'Jun 16'!C94+'Julio 16'!C94+'Ago 16'!C94+'Sep. 16'!C95)/12</f>
        <v>8204.5</v>
      </c>
      <c r="D105" s="550">
        <f>(Oct!D94+'Nov 15'!D94+'Dec 15'!D94+'Ene  16'!D94+'Feb 16'!D94+'Mar 16'!D94+'Abr 16'!D94+'May 16'!D94+'Jun 16'!D94+'Julio 16'!D94+'Ago 16'!D94+'Sep. 16'!D95)</f>
        <v>11937327</v>
      </c>
      <c r="F105" s="590"/>
      <c r="H105" s="591"/>
    </row>
    <row r="106" spans="1:8" x14ac:dyDescent="0.25">
      <c r="A106" s="572" t="s">
        <v>85</v>
      </c>
      <c r="B106" s="602">
        <f>(Oct!B95+'Nov 15'!B95+'Dec 15'!B95+'Ene  16'!B95+'Feb 16'!B95+'Mar 16'!B95+'Abr 16'!B95+'May 16'!B95+'Jun 16'!B95+'Julio 16'!B95+'Ago 16'!B95+'Sep. 16'!B96)/12</f>
        <v>2752.8333333333335</v>
      </c>
      <c r="C106" s="549">
        <f>(Oct!C95+'Nov 15'!C95+'Dec 15'!C95+'Ene  16'!C95+'Feb 16'!C95+'Mar 16'!C95+'Abr 16'!C95+'May 16'!C95+'Jun 16'!C95+'Julio 16'!C95+'Ago 16'!C95+'Sep. 16'!C96)/12</f>
        <v>4906</v>
      </c>
      <c r="D106" s="550">
        <f>(Oct!D95+'Nov 15'!D95+'Dec 15'!D95+'Ene  16'!D95+'Feb 16'!D95+'Mar 16'!D95+'Abr 16'!D95+'May 16'!D95+'Jun 16'!D95+'Julio 16'!D95+'Ago 16'!D95+'Sep. 16'!D96)</f>
        <v>7103850</v>
      </c>
      <c r="H106" s="591"/>
    </row>
    <row r="107" spans="1:8" s="593" customFormat="1" x14ac:dyDescent="0.25">
      <c r="A107" s="572" t="s">
        <v>86</v>
      </c>
      <c r="B107" s="602">
        <f>(Oct!B96+'Nov 15'!B96+'Dec 15'!B96+'Ene  16'!B96+'Feb 16'!B96+'Mar 16'!B96+'Abr 16'!B96+'May 16'!B96+'Jun 16'!B96+'Julio 16'!B96+'Ago 16'!B96+'Sep. 16'!B97)/12</f>
        <v>5399.5</v>
      </c>
      <c r="C107" s="549">
        <f>(Oct!C96+'Nov 15'!C96+'Dec 15'!C96+'Ene  16'!C96+'Feb 16'!C96+'Mar 16'!C96+'Abr 16'!C96+'May 16'!C96+'Jun 16'!C96+'Julio 16'!C96+'Ago 16'!C96+'Sep. 16'!C97)/12</f>
        <v>10710.75</v>
      </c>
      <c r="D107" s="550">
        <f>(Oct!D96+'Nov 15'!D96+'Dec 15'!D96+'Ene  16'!D96+'Feb 16'!D96+'Mar 16'!D96+'Abr 16'!D96+'May 16'!D96+'Jun 16'!D96+'Julio 16'!D96+'Ago 16'!D96+'Sep. 16'!D97)</f>
        <v>15523848</v>
      </c>
      <c r="H107" s="616"/>
    </row>
    <row r="108" spans="1:8" s="593" customFormat="1" x14ac:dyDescent="0.25">
      <c r="A108" s="572" t="s">
        <v>87</v>
      </c>
      <c r="B108" s="602">
        <f>(Oct!B97+'Nov 15'!B97+'Dec 15'!B97+'Ene  16'!B97+'Feb 16'!B97+'Mar 16'!B97+'Abr 16'!B97+'May 16'!B97+'Jun 16'!B97+'Julio 16'!B97+'Ago 16'!B97+'Sep. 16'!B98)/12</f>
        <v>1202.5833333333333</v>
      </c>
      <c r="C108" s="549">
        <f>(Oct!C97+'Nov 15'!C97+'Dec 15'!C97+'Ene  16'!C97+'Feb 16'!C97+'Mar 16'!C97+'Abr 16'!C97+'May 16'!C97+'Jun 16'!C97+'Julio 16'!C97+'Ago 16'!C97+'Sep. 16'!C98)/12</f>
        <v>2649</v>
      </c>
      <c r="D108" s="550">
        <f>(Oct!D97+'Nov 15'!D97+'Dec 15'!D97+'Ene  16'!D97+'Feb 16'!D97+'Mar 16'!D97+'Abr 16'!D97+'May 16'!D97+'Jun 16'!D97+'Julio 16'!D97+'Ago 16'!D97+'Sep. 16'!D98)</f>
        <v>3848185</v>
      </c>
      <c r="H108" s="616"/>
    </row>
    <row r="109" spans="1:8" ht="18" x14ac:dyDescent="0.25">
      <c r="A109" s="572" t="s">
        <v>183</v>
      </c>
      <c r="B109" s="602">
        <f>(Oct!B98+'Nov 15'!B98+'Dec 15'!B98+'Ene  16'!B98+'Feb 16'!B98+'Mar 16'!B98+'Abr 16'!B98+'May 16'!B98+'Jun 16'!B98+'Julio 16'!B98+'Ago 16'!B98+'Sep. 16'!B99)/12</f>
        <v>16446.75</v>
      </c>
      <c r="C109" s="549">
        <f>(Oct!C98+'Nov 15'!C98+'Dec 15'!C98+'Ene  16'!C98+'Feb 16'!C98+'Mar 16'!C98+'Abr 16'!C98+'May 16'!C98+'Jun 16'!C98+'Julio 16'!C98+'Ago 16'!C98+'Sep. 16'!C99)/12</f>
        <v>30454.583333333332</v>
      </c>
      <c r="D109" s="550">
        <f>(Oct!D98+'Nov 15'!D98+'Dec 15'!D98+'Ene  16'!D98+'Feb 16'!D98+'Mar 16'!D98+'Abr 16'!D98+'May 16'!D98+'Jun 16'!D98+'Julio 16'!D98+'Ago 16'!D98+'Sep. 16'!D99)</f>
        <v>44758886</v>
      </c>
      <c r="F109" s="74"/>
      <c r="H109" s="591"/>
    </row>
    <row r="110" spans="1:8" ht="18" x14ac:dyDescent="0.25">
      <c r="A110" s="604" t="s">
        <v>89</v>
      </c>
      <c r="B110" s="602">
        <f>(Oct!B99+'Nov 15'!B99+'Dec 15'!B99+'Ene  16'!B99+'Feb 16'!B99+'Mar 16'!B99+'Abr 16'!B99+'May 16'!B99+'Jun 16'!B99+'Julio 16'!B99+'Ago 16'!B99+'Sep. 16'!B100)/12</f>
        <v>4616.166666666667</v>
      </c>
      <c r="C110" s="549">
        <f>(Oct!C99+'Nov 15'!C99+'Dec 15'!C99+'Ene  16'!C99+'Feb 16'!C99+'Mar 16'!C99+'Abr 16'!C99+'May 16'!C99+'Jun 16'!C99+'Julio 16'!C99+'Ago 16'!C99+'Sep. 16'!C100)/12</f>
        <v>9191.3333333333339</v>
      </c>
      <c r="D110" s="550">
        <f>(Oct!D99+'Nov 15'!D99+'Dec 15'!D99+'Ene  16'!D99+'Feb 16'!D99+'Mar 16'!D99+'Abr 16'!D99+'May 16'!D99+'Jun 16'!D99+'Julio 16'!D99+'Ago 16'!D99+'Sep. 16'!D100)</f>
        <v>13047755</v>
      </c>
      <c r="F110" s="74"/>
      <c r="H110" s="591"/>
    </row>
    <row r="111" spans="1:8" ht="18.75" thickBot="1" x14ac:dyDescent="0.3">
      <c r="A111" s="573" t="s">
        <v>90</v>
      </c>
      <c r="B111" s="603">
        <f>(Oct!B100+'Nov 15'!B100+'Dec 15'!B100+'Ene  16'!B100+'Feb 16'!B100+'Mar 16'!B100+'Abr 16'!B100+'May 16'!B100+'Jun 16'!B100+'Julio 16'!B100+'Ago 16'!B100+'Sep. 16'!B101)/12</f>
        <v>6883.166666666667</v>
      </c>
      <c r="C111" s="551">
        <f>(Oct!C100+'Nov 15'!C100+'Dec 15'!C100+'Ene  16'!C100+'Feb 16'!C100+'Mar 16'!C100+'Abr 16'!C100+'May 16'!C100+'Jun 16'!C100+'Julio 16'!C100+'Ago 16'!C100+'Sep. 16'!C101)/12</f>
        <v>13458</v>
      </c>
      <c r="D111" s="552">
        <f>(Oct!D100+'Nov 15'!D100+'Dec 15'!D100+'Ene  16'!D100+'Feb 16'!D100+'Mar 16'!D100+'Abr 16'!D100+'May 16'!D100+'Jun 16'!D100+'Julio 16'!D100+'Ago 16'!D100+'Sep. 16'!D101)</f>
        <v>19420348</v>
      </c>
      <c r="F111" s="74"/>
      <c r="H111" s="591"/>
    </row>
    <row r="112" spans="1:8" ht="18.75" thickBot="1" x14ac:dyDescent="0.3">
      <c r="A112" s="565" t="s">
        <v>48</v>
      </c>
      <c r="B112" s="566">
        <f>SUM(B103:B111)</f>
        <v>55444.833333333328</v>
      </c>
      <c r="C112" s="566">
        <f>SUM(C103:C111)</f>
        <v>106433.91666666666</v>
      </c>
      <c r="D112" s="567">
        <f>SUM(D103:D111)</f>
        <v>154305562</v>
      </c>
      <c r="F112" s="74"/>
      <c r="H112" s="591"/>
    </row>
    <row r="113" spans="1:8" ht="18" x14ac:dyDescent="0.25">
      <c r="A113" s="568"/>
      <c r="B113" s="569"/>
      <c r="C113" s="569"/>
      <c r="D113" s="570"/>
      <c r="F113" s="74"/>
      <c r="H113" s="591"/>
    </row>
    <row r="114" spans="1:8" ht="18.75" thickBot="1" x14ac:dyDescent="0.3">
      <c r="A114" s="558" t="s">
        <v>91</v>
      </c>
      <c r="B114" s="564"/>
      <c r="C114" s="564"/>
      <c r="D114" s="539"/>
      <c r="F114" s="74"/>
      <c r="H114" s="591"/>
    </row>
    <row r="115" spans="1:8" ht="18.75" thickBot="1" x14ac:dyDescent="0.3">
      <c r="A115" s="540" t="s">
        <v>177</v>
      </c>
      <c r="B115" s="579" t="s">
        <v>3</v>
      </c>
      <c r="C115" s="579" t="s">
        <v>4</v>
      </c>
      <c r="D115" s="543" t="s">
        <v>184</v>
      </c>
      <c r="F115" s="74"/>
      <c r="H115" s="591"/>
    </row>
    <row r="116" spans="1:8" ht="18" x14ac:dyDescent="0.25">
      <c r="A116" s="571" t="s">
        <v>92</v>
      </c>
      <c r="B116" s="601">
        <f>(Oct!B104+'Nov 15'!B104+'Dec 15'!B104+'Ene  16'!B104+'Feb 16'!B104+'Mar 16'!B104+'Abr 16'!B104+'May 16'!B104+'Jun 16'!B104+'Julio 16'!B104+'Ago 16'!B104+'Sep. 16'!B105)/12</f>
        <v>3915.4166666666665</v>
      </c>
      <c r="C116" s="545">
        <f>(Oct!C104+'Nov 15'!C104+'Dec 15'!C104+'Ene  16'!C104+'Feb 16'!C104+'Mar 16'!C104+'Abr 16'!C104+'May 16'!C104+'Jun 16'!C104+'Julio 16'!C104+'Ago 16'!C104+'Sep. 16'!C105)/12</f>
        <v>8686.1666666666661</v>
      </c>
      <c r="D116" s="546">
        <f>(Oct!D104+'Nov 15'!D104+'Dec 15'!D104+'Ene  16'!D104+'Feb 16'!D104+'Mar 16'!D104+'Abr 16'!D104+'May 16'!D104+'Jun 16'!D104+'Julio 16'!D104+'Ago 16'!D104+'Sep. 16'!D105)</f>
        <v>12642260</v>
      </c>
      <c r="F116" s="74"/>
      <c r="H116" s="591"/>
    </row>
    <row r="117" spans="1:8" ht="18" x14ac:dyDescent="0.25">
      <c r="A117" s="572" t="s">
        <v>93</v>
      </c>
      <c r="B117" s="602">
        <f>(Oct!B105+'Nov 15'!B105+'Dec 15'!B105+'Ene  16'!B105+'Feb 16'!B105+'Mar 16'!B105+'Abr 16'!B105+'May 16'!B105+'Jun 16'!B105+'Julio 16'!B105+'Ago 16'!B105+'Sep. 16'!B106)/12</f>
        <v>5615.333333333333</v>
      </c>
      <c r="C117" s="549">
        <f>(Oct!C105+'Nov 15'!C105+'Dec 15'!C105+'Ene  16'!C105+'Feb 16'!C105+'Mar 16'!C105+'Abr 16'!C105+'May 16'!C105+'Jun 16'!C105+'Julio 16'!C105+'Ago 16'!C105+'Sep. 16'!C106)/12</f>
        <v>10589</v>
      </c>
      <c r="D117" s="550">
        <f>(Oct!D105+'Nov 15'!D105+'Dec 15'!D105+'Ene  16'!D105+'Feb 16'!D105+'Mar 16'!D105+'Abr 16'!D105+'May 16'!D105+'Jun 16'!D105+'Julio 16'!D105+'Ago 16'!D105+'Sep. 16'!D106)</f>
        <v>15224190</v>
      </c>
      <c r="F117" s="74"/>
      <c r="H117" s="591"/>
    </row>
    <row r="118" spans="1:8" ht="18" x14ac:dyDescent="0.25">
      <c r="A118" s="572" t="s">
        <v>94</v>
      </c>
      <c r="B118" s="602">
        <f>(Oct!B106+'Nov 15'!B106+'Dec 15'!B106+'Ene  16'!B106+'Feb 16'!B106+'Mar 16'!B106+'Abr 16'!B106+'May 16'!B106+'Jun 16'!B106+'Julio 16'!B106+'Ago 16'!B106+'Sep. 16'!B107)/12</f>
        <v>895.83333333333337</v>
      </c>
      <c r="C118" s="549">
        <f>(Oct!C106+'Nov 15'!C106+'Dec 15'!C106+'Ene  16'!C106+'Feb 16'!C106+'Mar 16'!C106+'Abr 16'!C106+'May 16'!C106+'Jun 16'!C106+'Julio 16'!C106+'Ago 16'!C106+'Sep. 16'!C107)/12</f>
        <v>1829.3333333333333</v>
      </c>
      <c r="D118" s="550">
        <f>(Oct!D106+'Nov 15'!D106+'Dec 15'!D106+'Ene  16'!D106+'Feb 16'!D106+'Mar 16'!D106+'Abr 16'!D106+'May 16'!D106+'Jun 16'!D106+'Julio 16'!D106+'Ago 16'!D106+'Sep. 16'!D107)</f>
        <v>2772751</v>
      </c>
      <c r="E118" s="591"/>
      <c r="F118" s="74"/>
      <c r="H118" s="591"/>
    </row>
    <row r="119" spans="1:8" ht="18" x14ac:dyDescent="0.25">
      <c r="A119" s="572" t="s">
        <v>95</v>
      </c>
      <c r="B119" s="602">
        <f>(Oct!B107+'Nov 15'!B107+'Dec 15'!B107+'Ene  16'!B107+'Feb 16'!B107+'Mar 16'!B107+'Abr 16'!B107+'May 16'!B107+'Jun 16'!B107+'Julio 16'!B107+'Ago 16'!B107+'Sep. 16'!B108)/12</f>
        <v>7695.833333333333</v>
      </c>
      <c r="C119" s="549">
        <f>(Oct!C107+'Nov 15'!C107+'Dec 15'!C107+'Ene  16'!C107+'Feb 16'!C107+'Mar 16'!C107+'Abr 16'!C107+'May 16'!C107+'Jun 16'!C107+'Julio 16'!C107+'Ago 16'!C107+'Sep. 16'!C108)/12</f>
        <v>15251.833333333334</v>
      </c>
      <c r="D119" s="550">
        <f>(Oct!D107+'Nov 15'!D107+'Dec 15'!D107+'Ene  16'!D107+'Feb 16'!D107+'Mar 16'!D107+'Abr 16'!D107+'May 16'!D107+'Jun 16'!D107+'Julio 16'!D107+'Ago 16'!D107+'Sep. 16'!D108)</f>
        <v>22035964</v>
      </c>
      <c r="E119" s="591"/>
      <c r="F119" s="74"/>
      <c r="H119" s="591"/>
    </row>
    <row r="120" spans="1:8" ht="18" x14ac:dyDescent="0.25">
      <c r="A120" s="572" t="s">
        <v>96</v>
      </c>
      <c r="B120" s="602">
        <f>(Oct!B108+'Nov 15'!B108+'Dec 15'!B108+'Ene  16'!B108+'Feb 16'!B108+'Mar 16'!B108+'Abr 16'!B108+'May 16'!B108+'Jun 16'!B108+'Julio 16'!B108+'Ago 16'!B108+'Sep. 16'!B109)/12</f>
        <v>4884.666666666667</v>
      </c>
      <c r="C120" s="549">
        <f>(Oct!C108+'Nov 15'!C108+'Dec 15'!C108+'Ene  16'!C108+'Feb 16'!C108+'Mar 16'!C108+'Abr 16'!C108+'May 16'!C108+'Jun 16'!C108+'Julio 16'!C108+'Ago 16'!C108+'Sep. 16'!C109)/12</f>
        <v>9752.5</v>
      </c>
      <c r="D120" s="550">
        <f>(Oct!D108+'Nov 15'!D108+'Dec 15'!D108+'Ene  16'!D108+'Feb 16'!D108+'Mar 16'!D108+'Abr 16'!D108+'May 16'!D108+'Jun 16'!D108+'Julio 16'!D108+'Ago 16'!D108+'Sep. 16'!D109)</f>
        <v>14221716</v>
      </c>
      <c r="E120" s="591"/>
      <c r="F120" s="74"/>
      <c r="H120" s="591"/>
    </row>
    <row r="121" spans="1:8" ht="18" x14ac:dyDescent="0.25">
      <c r="A121" s="572" t="s">
        <v>97</v>
      </c>
      <c r="B121" s="602">
        <f>(Oct!B109+'Nov 15'!B109+'Dec 15'!B109+'Ene  16'!B109+'Feb 16'!B109+'Mar 16'!B109+'Abr 16'!B109+'May 16'!B109+'Jun 16'!B109+'Julio 16'!B109+'Ago 16'!B109+'Sep. 16'!B110)/12</f>
        <v>3774</v>
      </c>
      <c r="C121" s="549">
        <f>(Oct!C109+'Nov 15'!C109+'Dec 15'!C109+'Ene  16'!C109+'Feb 16'!C109+'Mar 16'!C109+'Abr 16'!C109+'May 16'!C109+'Jun 16'!C109+'Julio 16'!C109+'Ago 16'!C109+'Sep. 16'!C110)/12</f>
        <v>7861.666666666667</v>
      </c>
      <c r="D121" s="550">
        <f>(Oct!D109+'Nov 15'!D109+'Dec 15'!D109+'Ene  16'!D109+'Feb 16'!D109+'Mar 16'!D109+'Abr 16'!D109+'May 16'!D109+'Jun 16'!D109+'Julio 16'!D109+'Ago 16'!D109+'Sep. 16'!D110)</f>
        <v>11485788</v>
      </c>
      <c r="E121" s="595"/>
      <c r="F121" s="74"/>
      <c r="H121" s="591"/>
    </row>
    <row r="122" spans="1:8" ht="18" x14ac:dyDescent="0.25">
      <c r="A122" s="572" t="s">
        <v>98</v>
      </c>
      <c r="B122" s="602">
        <f>(Oct!B110+'Nov 15'!B110+'Dec 15'!B110+'Ene  16'!B110+'Feb 16'!B110+'Mar 16'!B110+'Abr 16'!B110+'May 16'!B110+'Jun 16'!B110+'Julio 16'!B110+'Ago 16'!B110+'Sep. 16'!B111)/12</f>
        <v>9068.9166666666661</v>
      </c>
      <c r="C122" s="549">
        <f>(Oct!C110+'Nov 15'!C110+'Dec 15'!C110+'Ene  16'!C110+'Feb 16'!C110+'Mar 16'!C110+'Abr 16'!C110+'May 16'!C110+'Jun 16'!C110+'Julio 16'!C110+'Ago 16'!C110+'Sep. 16'!C111)/12</f>
        <v>18628.666666666668</v>
      </c>
      <c r="D122" s="550">
        <f>(Oct!D110+'Nov 15'!D110+'Dec 15'!D110+'Ene  16'!D110+'Feb 16'!D110+'Mar 16'!D110+'Abr 16'!D110+'May 16'!D110+'Jun 16'!D110+'Julio 16'!D110+'Ago 16'!D110+'Sep. 16'!D111)</f>
        <v>26693711</v>
      </c>
      <c r="F122" s="74"/>
      <c r="H122" s="591"/>
    </row>
    <row r="123" spans="1:8" s="593" customFormat="1" ht="18" x14ac:dyDescent="0.25">
      <c r="A123" s="572" t="s">
        <v>99</v>
      </c>
      <c r="B123" s="602">
        <f>(Oct!B111+'Nov 15'!B111+'Dec 15'!B111+'Ene  16'!B111+'Feb 16'!B111+'Mar 16'!B111+'Abr 16'!B111+'May 16'!B111+'Jun 16'!B111+'Julio 16'!B111+'Ago 16'!B111+'Sep. 16'!B112)/12</f>
        <v>5932.75</v>
      </c>
      <c r="C123" s="549">
        <f>(Oct!C111+'Nov 15'!C111+'Dec 15'!C111+'Ene  16'!C111+'Feb 16'!C111+'Mar 16'!C111+'Abr 16'!C111+'May 16'!C111+'Jun 16'!C111+'Julio 16'!C111+'Ago 16'!C111+'Sep. 16'!C112)/12</f>
        <v>12261.333333333334</v>
      </c>
      <c r="D123" s="550">
        <f>(Oct!D111+'Nov 15'!D111+'Dec 15'!D111+'Ene  16'!D111+'Feb 16'!D111+'Mar 16'!D111+'Abr 16'!D111+'May 16'!D111+'Jun 16'!D111+'Julio 16'!D111+'Ago 16'!D111+'Sep. 16'!D112)</f>
        <v>17613958</v>
      </c>
      <c r="F123" s="74"/>
      <c r="H123" s="616"/>
    </row>
    <row r="124" spans="1:8" s="593" customFormat="1" x14ac:dyDescent="0.25">
      <c r="A124" s="572" t="s">
        <v>100</v>
      </c>
      <c r="B124" s="602">
        <f>(Oct!B112+'Nov 15'!B112+'Dec 15'!B112+'Ene  16'!B112+'Feb 16'!B112+'Mar 16'!B112+'Abr 16'!B112+'May 16'!B112+'Jun 16'!B112+'Julio 16'!B112+'Ago 16'!B112+'Sep. 16'!B113)/12</f>
        <v>5473.166666666667</v>
      </c>
      <c r="C124" s="549">
        <f>(Oct!C112+'Nov 15'!C112+'Dec 15'!C112+'Ene  16'!C112+'Feb 16'!C112+'Mar 16'!C112+'Abr 16'!C112+'May 16'!C112+'Jun 16'!C112+'Julio 16'!C112+'Ago 16'!C112+'Sep. 16'!C113)/12</f>
        <v>11418.083333333334</v>
      </c>
      <c r="D124" s="550">
        <f>(Oct!D112+'Nov 15'!D112+'Dec 15'!D112+'Ene  16'!D112+'Feb 16'!D112+'Mar 16'!D112+'Abr 16'!D112+'May 16'!D112+'Jun 16'!D112+'Julio 16'!D112+'Ago 16'!D112+'Sep. 16'!D113)</f>
        <v>16431866</v>
      </c>
      <c r="H124" s="616"/>
    </row>
    <row r="125" spans="1:8" s="593" customFormat="1" x14ac:dyDescent="0.25">
      <c r="A125" s="572" t="s">
        <v>101</v>
      </c>
      <c r="B125" s="602">
        <f>(Oct!B113+'Nov 15'!B113+'Dec 15'!B113+'Ene  16'!B113+'Feb 16'!B113+'Mar 16'!B113+'Abr 16'!B113+'May 16'!B113+'Jun 16'!B113+'Julio 16'!B113+'Ago 16'!B113+'Sep. 16'!B114)/12</f>
        <v>7820.25</v>
      </c>
      <c r="C125" s="549">
        <f>(Oct!C113+'Nov 15'!C113+'Dec 15'!C113+'Ene  16'!C113+'Feb 16'!C113+'Mar 16'!C113+'Abr 16'!C113+'May 16'!C113+'Jun 16'!C113+'Julio 16'!C113+'Ago 16'!C113+'Sep. 16'!C114)/12</f>
        <v>14624.166666666666</v>
      </c>
      <c r="D125" s="550">
        <f>(Oct!D113+'Nov 15'!D113+'Dec 15'!D113+'Ene  16'!D113+'Feb 16'!D113+'Mar 16'!D113+'Abr 16'!D113+'May 16'!D113+'Jun 16'!D113+'Julio 16'!D113+'Ago 16'!D113+'Sep. 16'!D114)</f>
        <v>21363042</v>
      </c>
      <c r="F125" s="607"/>
      <c r="H125" s="616"/>
    </row>
    <row r="126" spans="1:8" s="593" customFormat="1" x14ac:dyDescent="0.25">
      <c r="A126" s="572" t="s">
        <v>102</v>
      </c>
      <c r="B126" s="602">
        <f>(Oct!B114+'Nov 15'!B114+'Dec 15'!B114+'Ene  16'!B114+'Feb 16'!B114+'Mar 16'!B114+'Abr 16'!B114+'May 16'!B114+'Jun 16'!B114+'Julio 16'!B114+'Ago 16'!B114+'Sep. 16'!B115)/12</f>
        <v>9009.3333333333339</v>
      </c>
      <c r="C126" s="549">
        <f>(Oct!C114+'Nov 15'!C114+'Dec 15'!C114+'Ene  16'!C114+'Feb 16'!C114+'Mar 16'!C114+'Abr 16'!C114+'May 16'!C114+'Jun 16'!C114+'Julio 16'!C114+'Ago 16'!C114+'Sep. 16'!C115)/12</f>
        <v>18704.833333333332</v>
      </c>
      <c r="D126" s="550">
        <f>(Oct!D114+'Nov 15'!D114+'Dec 15'!D114+'Ene  16'!D114+'Feb 16'!D114+'Mar 16'!D114+'Abr 16'!D114+'May 16'!D114+'Jun 16'!D114+'Julio 16'!D114+'Ago 16'!D114+'Sep. 16'!D115)</f>
        <v>26926627</v>
      </c>
      <c r="F126" s="607"/>
      <c r="H126" s="616"/>
    </row>
    <row r="127" spans="1:8" s="593" customFormat="1" x14ac:dyDescent="0.25">
      <c r="A127" s="572" t="s">
        <v>103</v>
      </c>
      <c r="B127" s="602">
        <f>(Oct!B115+'Nov 15'!B115+'Dec 15'!B115+'Ene  16'!B115+'Feb 16'!B115+'Mar 16'!B115+'Abr 16'!B115+'May 16'!B115+'Jun 16'!B115+'Julio 16'!B115+'Ago 16'!B115+'Sep. 16'!B116)/12</f>
        <v>16797.833333333332</v>
      </c>
      <c r="C127" s="549">
        <f>(Oct!C115+'Nov 15'!C115+'Dec 15'!C115+'Ene  16'!C115+'Feb 16'!C115+'Mar 16'!C115+'Abr 16'!C115+'May 16'!C115+'Jun 16'!C115+'Julio 16'!C115+'Ago 16'!C115+'Sep. 16'!C116)/12</f>
        <v>33292.25</v>
      </c>
      <c r="D127" s="550">
        <f>(Oct!D115+'Nov 15'!D115+'Dec 15'!D115+'Ene  16'!D115+'Feb 16'!D115+'Mar 16'!D115+'Abr 16'!D115+'May 16'!D115+'Jun 16'!D115+'Julio 16'!D115+'Ago 16'!D115+'Sep. 16'!D116)</f>
        <v>48760792</v>
      </c>
      <c r="F127" s="607"/>
      <c r="H127" s="616"/>
    </row>
    <row r="128" spans="1:8" s="593" customFormat="1" x14ac:dyDescent="0.25">
      <c r="A128" s="572" t="s">
        <v>104</v>
      </c>
      <c r="B128" s="602">
        <f>(Oct!B116+'Nov 15'!B116+'Dec 15'!B116+'Ene  16'!B116+'Feb 16'!B116+'Mar 16'!B116+'Abr 16'!B116+'May 16'!B116+'Jun 16'!B116+'Julio 16'!B116+'Ago 16'!B116+'Sep. 16'!B117)/12</f>
        <v>5783.083333333333</v>
      </c>
      <c r="C128" s="549">
        <f>(Oct!C116+'Nov 15'!C116+'Dec 15'!C116+'Ene  16'!C116+'Feb 16'!C116+'Mar 16'!C116+'Abr 16'!C116+'May 16'!C116+'Jun 16'!C116+'Julio 16'!C116+'Ago 16'!C116+'Sep. 16'!C117)/12</f>
        <v>12006.25</v>
      </c>
      <c r="D128" s="550">
        <f>(Oct!D116+'Nov 15'!D116+'Dec 15'!D116+'Ene  16'!D116+'Feb 16'!D116+'Mar 16'!D116+'Abr 16'!D116+'May 16'!D116+'Jun 16'!D116+'Julio 16'!D116+'Ago 16'!D116+'Sep. 16'!D117)</f>
        <v>17451480</v>
      </c>
      <c r="F128" s="607"/>
      <c r="H128" s="616"/>
    </row>
    <row r="129" spans="1:10" s="593" customFormat="1" ht="16.5" thickBot="1" x14ac:dyDescent="0.3">
      <c r="A129" s="573" t="s">
        <v>105</v>
      </c>
      <c r="B129" s="603">
        <f>(Oct!B117+'Nov 15'!B117+'Dec 15'!B117+'Ene  16'!B117+'Feb 16'!B117+'Mar 16'!B117+'Abr 16'!B117+'May 16'!B117+'Jun 16'!B117+'Julio 16'!B117+'Ago 16'!B117+'Sep. 16'!B118)/12</f>
        <v>8691.3333333333339</v>
      </c>
      <c r="C129" s="551">
        <f>(Oct!C117+'Nov 15'!C117+'Dec 15'!C117+'Ene  16'!C117+'Feb 16'!C117+'Mar 16'!C117+'Abr 16'!C117+'May 16'!C117+'Jun 16'!C117+'Julio 16'!C117+'Ago 16'!C117+'Sep. 16'!C118)/12</f>
        <v>16889.5</v>
      </c>
      <c r="D129" s="552">
        <f>(Oct!D117+'Nov 15'!D117+'Dec 15'!D117+'Ene  16'!D117+'Feb 16'!D117+'Mar 16'!D117+'Abr 16'!D117+'May 16'!D117+'Jun 16'!D117+'Julio 16'!D117+'Ago 16'!D117+'Sep. 16'!D118)</f>
        <v>24568954</v>
      </c>
      <c r="F129" s="607"/>
      <c r="H129" s="616"/>
    </row>
    <row r="130" spans="1:10" s="593" customFormat="1" ht="16.5" thickBot="1" x14ac:dyDescent="0.3">
      <c r="A130" s="565" t="s">
        <v>48</v>
      </c>
      <c r="B130" s="566">
        <f>SUM(B116:B129)</f>
        <v>95357.749999999985</v>
      </c>
      <c r="C130" s="566">
        <f>SUM(C116:C129)</f>
        <v>191795.58333333331</v>
      </c>
      <c r="D130" s="566">
        <f>SUM(D116:D129)</f>
        <v>278193099</v>
      </c>
      <c r="F130" s="607"/>
      <c r="H130" s="616"/>
    </row>
    <row r="131" spans="1:10" x14ac:dyDescent="0.25">
      <c r="A131" s="568"/>
      <c r="B131" s="569"/>
      <c r="C131" s="569"/>
      <c r="D131" s="570"/>
      <c r="F131" s="607"/>
      <c r="G131" s="592"/>
      <c r="H131" s="614"/>
      <c r="I131" s="592"/>
      <c r="J131" s="592"/>
    </row>
    <row r="132" spans="1:10" ht="15" customHeight="1" thickBot="1" x14ac:dyDescent="0.3">
      <c r="A132" s="537" t="s">
        <v>106</v>
      </c>
      <c r="B132" s="564"/>
      <c r="C132" s="577"/>
      <c r="D132" s="560"/>
      <c r="F132" s="607"/>
      <c r="G132" s="592"/>
      <c r="H132" s="614"/>
      <c r="I132" s="592"/>
      <c r="J132" s="592"/>
    </row>
    <row r="133" spans="1:10" x14ac:dyDescent="0.25">
      <c r="A133" s="540" t="s">
        <v>177</v>
      </c>
      <c r="B133" s="579" t="s">
        <v>3</v>
      </c>
      <c r="C133" s="579" t="s">
        <v>4</v>
      </c>
      <c r="D133" s="543" t="s">
        <v>184</v>
      </c>
      <c r="F133" s="607"/>
      <c r="G133" s="592"/>
      <c r="H133" s="614"/>
      <c r="I133" s="592"/>
      <c r="J133" s="592"/>
    </row>
    <row r="134" spans="1:10" x14ac:dyDescent="0.25">
      <c r="A134" s="605" t="s">
        <v>108</v>
      </c>
      <c r="B134" s="606">
        <f>(Oct!B121+'Nov 15'!B121+'Dec 15'!B121+'Ene  16'!B121+'Feb 16'!B121+'Mar 16'!B121+'Abr 16'!B121+'May 16'!B121+'Jun 16'!B121+'Julio 16'!B121+'Ago 16'!B121+'Sep. 16'!B122)/12</f>
        <v>1762.25</v>
      </c>
      <c r="C134" s="606">
        <f>(Oct!C121+'Nov 15'!C121+'Dec 15'!C121+'Ene  16'!C121+'Feb 16'!C121+'Mar 16'!C121+'Abr 16'!C121+'May 16'!C121+'Jun 16'!C121+'Julio 16'!C121+'Ago 16'!C121+'Sep. 16'!C122)/12</f>
        <v>3680.25</v>
      </c>
      <c r="D134" s="606">
        <f>(Oct!D121+'Nov 15'!D121+'Dec 15'!D121+'Ene  16'!D121+'Feb 16'!D121+'Mar 16'!D121+'Abr 16'!D121+'May 16'!D121+'Jun 16'!D121+'Julio 16'!D121+'Ago 16'!D121+'Sep. 16'!D122)</f>
        <v>5417527</v>
      </c>
    </row>
    <row r="135" spans="1:10" x14ac:dyDescent="0.25">
      <c r="A135" s="605" t="s">
        <v>109</v>
      </c>
      <c r="B135" s="606">
        <f>(Oct!B122+'Nov 15'!B122+'Dec 15'!B122+'Ene  16'!B122+'Feb 16'!B122+'Mar 16'!B122+'Abr 16'!B122+'May 16'!B122+'Jun 16'!B122+'Julio 16'!B122+'Ago 16'!B122+'Sep. 16'!B123)/12</f>
        <v>9240.6666666666661</v>
      </c>
      <c r="C135" s="606">
        <f>(Oct!C122+'Nov 15'!C122+'Dec 15'!C122+'Ene  16'!C122+'Feb 16'!C122+'Mar 16'!C122+'Abr 16'!C122+'May 16'!C122+'Jun 16'!C122+'Julio 16'!C122+'Ago 16'!C122+'Sep. 16'!C123)/12</f>
        <v>17358.333333333332</v>
      </c>
      <c r="D135" s="606">
        <f>(Oct!D122+'Nov 15'!D122+'Dec 15'!D122+'Ene  16'!D122+'Feb 16'!D122+'Mar 16'!D122+'Abr 16'!D122+'May 16'!D122+'Jun 16'!D122+'Julio 16'!D122+'Ago 16'!D122+'Sep. 16'!D123)</f>
        <v>25285532</v>
      </c>
      <c r="E135" s="596"/>
      <c r="F135" s="595"/>
    </row>
    <row r="136" spans="1:10" x14ac:dyDescent="0.25">
      <c r="A136" s="605" t="s">
        <v>110</v>
      </c>
      <c r="B136" s="606">
        <f>(Oct!B123+'Nov 15'!B123+'Dec 15'!B123+'Ene  16'!B123+'Feb 16'!B123+'Mar 16'!B123+'Abr 16'!B123+'May 16'!B123+'Jun 16'!B123+'Julio 16'!B123+'Ago 16'!B123+'Sep. 16'!B124)/12</f>
        <v>1505.8333333333333</v>
      </c>
      <c r="C136" s="606">
        <f>(Oct!C123+'Nov 15'!C123+'Dec 15'!C123+'Ene  16'!C123+'Feb 16'!C123+'Mar 16'!C123+'Abr 16'!C123+'May 16'!C123+'Jun 16'!C123+'Julio 16'!C123+'Ago 16'!C123+'Sep. 16'!C124)/12</f>
        <v>2843.75</v>
      </c>
      <c r="D136" s="606">
        <f>(Oct!D123+'Nov 15'!D123+'Dec 15'!D123+'Ene  16'!D123+'Feb 16'!D123+'Mar 16'!D123+'Abr 16'!D123+'May 16'!D123+'Jun 16'!D123+'Julio 16'!D123+'Ago 16'!D123+'Sep. 16'!D124)</f>
        <v>4147796</v>
      </c>
    </row>
    <row r="137" spans="1:10" x14ac:dyDescent="0.25">
      <c r="A137" s="605" t="s">
        <v>111</v>
      </c>
      <c r="B137" s="606">
        <f>(Oct!B124+'Nov 15'!B124+'Dec 15'!B124+'Ene  16'!B124+'Feb 16'!B124+'Mar 16'!B124+'Abr 16'!B124+'May 16'!B124+'Jun 16'!B124+'Julio 16'!B124+'Ago 16'!B124+'Sep. 16'!B125)/12</f>
        <v>8760.4166666666661</v>
      </c>
      <c r="C137" s="606">
        <f>(Oct!C124+'Nov 15'!C124+'Dec 15'!C124+'Ene  16'!C124+'Feb 16'!C124+'Mar 16'!C124+'Abr 16'!C124+'May 16'!C124+'Jun 16'!C124+'Julio 16'!C124+'Ago 16'!C124+'Sep. 16'!C125)/12</f>
        <v>14418.416666666666</v>
      </c>
      <c r="D137" s="606">
        <f>(Oct!D124+'Nov 15'!D124+'Dec 15'!D124+'Ene  16'!D124+'Feb 16'!D124+'Mar 16'!D124+'Abr 16'!D124+'May 16'!D124+'Jun 16'!D124+'Julio 16'!D124+'Ago 16'!D124+'Sep. 16'!D125)</f>
        <v>21119537</v>
      </c>
    </row>
    <row r="138" spans="1:10" x14ac:dyDescent="0.25">
      <c r="A138" s="605" t="s">
        <v>112</v>
      </c>
      <c r="B138" s="606">
        <f>(Oct!B125+'Nov 15'!B125+'Dec 15'!B125+'Ene  16'!B125+'Feb 16'!B125+'Mar 16'!B125+'Abr 16'!B125+'May 16'!B125+'Jun 16'!B125+'Julio 16'!B125+'Ago 16'!B125+'Sep. 16'!B126)/12</f>
        <v>11216.166666666666</v>
      </c>
      <c r="C138" s="606">
        <f>(Oct!C125+'Nov 15'!C125+'Dec 15'!C125+'Ene  16'!C125+'Feb 16'!C125+'Mar 16'!C125+'Abr 16'!C125+'May 16'!C125+'Jun 16'!C125+'Julio 16'!C125+'Ago 16'!C125+'Sep. 16'!C126)/12</f>
        <v>22195.25</v>
      </c>
      <c r="D138" s="606">
        <f>(Oct!D125+'Nov 15'!D125+'Dec 15'!D125+'Ene  16'!D125+'Feb 16'!D125+'Mar 16'!D125+'Abr 16'!D125+'May 16'!D125+'Jun 16'!D125+'Julio 16'!D125+'Ago 16'!D125+'Sep. 16'!D126)</f>
        <v>32283666</v>
      </c>
      <c r="F138" s="590"/>
    </row>
    <row r="139" spans="1:10" x14ac:dyDescent="0.25">
      <c r="A139" s="605" t="s">
        <v>113</v>
      </c>
      <c r="B139" s="606">
        <f>(Oct!B126+'Nov 15'!B126+'Dec 15'!B126+'Ene  16'!B126+'Feb 16'!B126+'Mar 16'!B126+'Abr 16'!B126+'May 16'!B126+'Jun 16'!B126+'Julio 16'!B126+'Ago 16'!B126+'Sep. 16'!B127)/12</f>
        <v>9765.5</v>
      </c>
      <c r="C139" s="606">
        <f>(Oct!C126+'Nov 15'!C126+'Dec 15'!C126+'Ene  16'!C126+'Feb 16'!C126+'Mar 16'!C126+'Abr 16'!C126+'May 16'!C126+'Jun 16'!C126+'Julio 16'!C126+'Ago 16'!C126+'Sep. 16'!C127)/12</f>
        <v>18854.083333333332</v>
      </c>
      <c r="D139" s="606">
        <f>(Oct!D126+'Nov 15'!D126+'Dec 15'!D126+'Ene  16'!D126+'Feb 16'!D126+'Mar 16'!D126+'Abr 16'!D126+'May 16'!D126+'Jun 16'!D126+'Julio 16'!D126+'Ago 16'!D126+'Sep. 16'!D127)</f>
        <v>27208985</v>
      </c>
    </row>
    <row r="140" spans="1:10" x14ac:dyDescent="0.25">
      <c r="A140" s="547" t="s">
        <v>114</v>
      </c>
      <c r="B140" s="606">
        <f>(Oct!B127+'Nov 15'!B127+'Dec 15'!B127+'Ene  16'!B127+'Feb 16'!B127+'Mar 16'!B127+'Abr 16'!B127+'May 16'!B127+'Jun 16'!B127+'Julio 16'!B127+'Ago 16'!B127+'Sep. 16'!B128)/12</f>
        <v>7799.833333333333</v>
      </c>
      <c r="C140" s="606">
        <f>(Oct!C127+'Nov 15'!C127+'Dec 15'!C127+'Ene  16'!C127+'Feb 16'!C127+'Mar 16'!C127+'Abr 16'!C127+'May 16'!C127+'Jun 16'!C127+'Julio 16'!C127+'Ago 16'!C127+'Sep. 16'!C128)/12</f>
        <v>15585.916666666666</v>
      </c>
      <c r="D140" s="606">
        <f>(Oct!D127+'Nov 15'!D127+'Dec 15'!D127+'Ene  16'!D127+'Feb 16'!D127+'Mar 16'!D127+'Abr 16'!D127+'May 16'!D127+'Jun 16'!D127+'Julio 16'!D127+'Ago 16'!D127+'Sep. 16'!D128)</f>
        <v>22810647</v>
      </c>
    </row>
    <row r="141" spans="1:10" ht="16.5" thickBot="1" x14ac:dyDescent="0.3">
      <c r="A141" s="582" t="s">
        <v>107</v>
      </c>
      <c r="B141" s="606">
        <f>(Oct!B128+'Nov 15'!B128+'Dec 15'!B128+'Ene  16'!B128+'Feb 16'!B128+'Mar 16'!B128+'Abr 16'!B128+'May 16'!B128+'Jun 16'!B128+'Julio 16'!B128+'Ago 16'!B128+'Sep. 16'!B129)/12</f>
        <v>14172.166666666666</v>
      </c>
      <c r="C141" s="606">
        <f>(Oct!C128+'Nov 15'!C128+'Dec 15'!C128+'Ene  16'!C128+'Feb 16'!C128+'Mar 16'!C128+'Abr 16'!C128+'May 16'!C128+'Jun 16'!C128+'Julio 16'!C128+'Ago 16'!C128+'Sep. 16'!C129)/12</f>
        <v>26201.75</v>
      </c>
      <c r="D141" s="606">
        <f>(Oct!D128+'Nov 15'!D128+'Dec 15'!D128+'Ene  16'!D128+'Feb 16'!D128+'Mar 16'!D128+'Abr 16'!D128+'May 16'!D128+'Jun 16'!D128+'Julio 16'!D128+'Ago 16'!D128+'Sep. 16'!D129)</f>
        <v>38221530</v>
      </c>
    </row>
    <row r="142" spans="1:10" ht="16.5" thickBot="1" x14ac:dyDescent="0.3">
      <c r="A142" s="565" t="s">
        <v>48</v>
      </c>
      <c r="B142" s="566">
        <f>SUM(B134:B141)</f>
        <v>64222.833333333328</v>
      </c>
      <c r="C142" s="566">
        <f t="shared" ref="C142:D142" si="0">SUM(C134:C141)</f>
        <v>121137.75</v>
      </c>
      <c r="D142" s="566">
        <f t="shared" si="0"/>
        <v>176495220</v>
      </c>
    </row>
    <row r="143" spans="1:10" ht="16.5" thickBot="1" x14ac:dyDescent="0.3">
      <c r="A143" s="568"/>
      <c r="B143" s="569"/>
      <c r="C143" s="569"/>
      <c r="D143" s="570"/>
    </row>
    <row r="144" spans="1:10" ht="16.5" thickBot="1" x14ac:dyDescent="0.3">
      <c r="A144" s="583" t="s">
        <v>115</v>
      </c>
      <c r="B144" s="584">
        <f>B18+B35+B51+B63+B75+B85+B99+B112+B130+B142</f>
        <v>667720.33333333326</v>
      </c>
      <c r="C144" s="584">
        <f>SUM(C142+C130+C112+C99+C85+C75+C63+C51+C35+C18)</f>
        <v>1288387.1666666665</v>
      </c>
      <c r="D144" s="584">
        <f>SUM(D142+D130+D112+D99+D85+D75+D63+D51+D35+D18)</f>
        <v>1863242910</v>
      </c>
    </row>
    <row r="147" spans="4:4" x14ac:dyDescent="0.25">
      <c r="D147" s="590"/>
    </row>
  </sheetData>
  <mergeCells count="5">
    <mergeCell ref="A3:E3"/>
    <mergeCell ref="A4:E4"/>
    <mergeCell ref="A5:E5"/>
    <mergeCell ref="A2:E2"/>
    <mergeCell ref="A1:E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-0.249977111117893"/>
  </sheetPr>
  <dimension ref="A1:O131"/>
  <sheetViews>
    <sheetView workbookViewId="0">
      <selection activeCell="H5" sqref="H5:K16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5.7109375" customWidth="1"/>
    <col min="4" max="4" width="16" bestFit="1" customWidth="1"/>
    <col min="8" max="8" width="9.85546875" bestFit="1" customWidth="1"/>
    <col min="9" max="9" width="10.5703125" bestFit="1" customWidth="1"/>
    <col min="10" max="10" width="11.5703125" bestFit="1" customWidth="1"/>
    <col min="11" max="11" width="14.7109375" customWidth="1"/>
  </cols>
  <sheetData>
    <row r="1" spans="1:11" ht="15.75" x14ac:dyDescent="0.25">
      <c r="A1" s="652" t="s">
        <v>0</v>
      </c>
      <c r="B1" s="652"/>
      <c r="C1" s="652"/>
      <c r="D1" s="652"/>
    </row>
    <row r="2" spans="1:11" ht="15.75" x14ac:dyDescent="0.25">
      <c r="A2" s="652" t="s">
        <v>1</v>
      </c>
      <c r="B2" s="652"/>
      <c r="C2" s="652"/>
      <c r="D2" s="652"/>
    </row>
    <row r="3" spans="1:11" ht="18" x14ac:dyDescent="0.25">
      <c r="A3" s="653" t="s">
        <v>128</v>
      </c>
      <c r="B3" s="653"/>
      <c r="C3" s="653"/>
      <c r="D3" s="653"/>
    </row>
    <row r="4" spans="1:11" ht="16.5" thickBot="1" x14ac:dyDescent="0.3">
      <c r="A4" s="652" t="s">
        <v>129</v>
      </c>
      <c r="B4" s="652"/>
      <c r="C4" s="652"/>
      <c r="D4" s="652"/>
    </row>
    <row r="5" spans="1:11" ht="16.5" thickBot="1" x14ac:dyDescent="0.3">
      <c r="A5" s="654" t="s">
        <v>155</v>
      </c>
      <c r="B5" s="654"/>
      <c r="C5" s="654"/>
      <c r="D5" s="654"/>
      <c r="H5" s="649" t="s">
        <v>155</v>
      </c>
      <c r="I5" s="650"/>
      <c r="J5" s="650"/>
      <c r="K5" s="651"/>
    </row>
    <row r="6" spans="1:11" ht="32.25" thickBot="1" x14ac:dyDescent="0.3">
      <c r="A6" s="303"/>
      <c r="B6" s="304" t="s">
        <v>3</v>
      </c>
      <c r="C6" s="305" t="s">
        <v>5</v>
      </c>
      <c r="D6" s="306" t="s">
        <v>5</v>
      </c>
      <c r="H6" s="359" t="s">
        <v>139</v>
      </c>
      <c r="I6" s="360" t="s">
        <v>3</v>
      </c>
      <c r="J6" s="358" t="s">
        <v>5</v>
      </c>
      <c r="K6" s="357" t="s">
        <v>5</v>
      </c>
    </row>
    <row r="7" spans="1:11" ht="16.5" thickBot="1" x14ac:dyDescent="0.3">
      <c r="A7" s="314" t="s">
        <v>11</v>
      </c>
      <c r="B7" s="328"/>
      <c r="C7" s="328"/>
      <c r="D7" s="324"/>
      <c r="H7" s="210" t="s">
        <v>11</v>
      </c>
      <c r="I7" s="229">
        <v>52595.666666666672</v>
      </c>
      <c r="J7" s="185">
        <v>103096.33333333333</v>
      </c>
      <c r="K7" s="186">
        <v>12042999.333333332</v>
      </c>
    </row>
    <row r="8" spans="1:11" ht="16.5" thickBot="1" x14ac:dyDescent="0.3">
      <c r="A8" s="152" t="s">
        <v>12</v>
      </c>
      <c r="B8" s="153">
        <f>(Oct!B8+'Nov 15'!B8+'Dec 15'!B8)/3</f>
        <v>8057.333333333333</v>
      </c>
      <c r="C8" s="154">
        <f>(Oct!C8+'Nov 15'!C8+'Dec 15'!C8)/3</f>
        <v>16329.333333333334</v>
      </c>
      <c r="D8" s="155">
        <f>(Oct!D8+'Nov 15'!D8+'Dec 15'!D8)/3</f>
        <v>1881313.3333333333</v>
      </c>
      <c r="H8" s="210" t="s">
        <v>20</v>
      </c>
      <c r="I8" s="226">
        <v>89713.666666666657</v>
      </c>
      <c r="J8" s="188">
        <v>172011.33333333337</v>
      </c>
      <c r="K8" s="189">
        <v>20169641.333333332</v>
      </c>
    </row>
    <row r="9" spans="1:11" ht="16.5" thickBot="1" x14ac:dyDescent="0.3">
      <c r="A9" s="152" t="s">
        <v>13</v>
      </c>
      <c r="B9" s="156">
        <f>(Oct!B9+'Nov 15'!B9+'Dec 15'!B9)/3</f>
        <v>5750.666666666667</v>
      </c>
      <c r="C9" s="157">
        <f>(Oct!C9+'Nov 15'!C9+'Dec 15'!C9)/3</f>
        <v>11106.333333333334</v>
      </c>
      <c r="D9" s="158">
        <f>(Oct!D9+'Nov 15'!D9+'Dec 15'!D9)/3</f>
        <v>1313666.3333333333</v>
      </c>
      <c r="H9" s="210" t="s">
        <v>35</v>
      </c>
      <c r="I9" s="226">
        <v>96044</v>
      </c>
      <c r="J9" s="188">
        <v>188266.33333333331</v>
      </c>
      <c r="K9" s="189">
        <v>21835098.333333332</v>
      </c>
    </row>
    <row r="10" spans="1:11" ht="16.5" thickBot="1" x14ac:dyDescent="0.3">
      <c r="A10" s="152" t="s">
        <v>14</v>
      </c>
      <c r="B10" s="156">
        <f>(Oct!B10+'Nov 15'!B10+'Dec 15'!B10)/3</f>
        <v>6489.333333333333</v>
      </c>
      <c r="C10" s="157">
        <f>(Oct!C10+'Nov 15'!C10+'Dec 15'!C10)/3</f>
        <v>12174.666666666666</v>
      </c>
      <c r="D10" s="158">
        <f>(Oct!D10+'Nov 15'!D10+'Dec 15'!D10)/3</f>
        <v>1445569.6666666667</v>
      </c>
      <c r="H10" s="210" t="s">
        <v>49</v>
      </c>
      <c r="I10" s="226">
        <v>64104.999999999993</v>
      </c>
      <c r="J10" s="188">
        <v>122736.33333333331</v>
      </c>
      <c r="K10" s="189">
        <v>14282690.333333332</v>
      </c>
    </row>
    <row r="11" spans="1:11" ht="16.5" thickBot="1" x14ac:dyDescent="0.3">
      <c r="A11" s="152" t="s">
        <v>15</v>
      </c>
      <c r="B11" s="156">
        <f>(Oct!B11+'Nov 15'!B11+'Dec 15'!B11)/3</f>
        <v>8489.6666666666661</v>
      </c>
      <c r="C11" s="157">
        <f>(Oct!C11+'Nov 15'!C11+'Dec 15'!C11)/3</f>
        <v>16434.333333333332</v>
      </c>
      <c r="D11" s="158">
        <f>(Oct!D11+'Nov 15'!D11+'Dec 15'!D11)/3</f>
        <v>1904818</v>
      </c>
      <c r="H11" s="210" t="s">
        <v>57</v>
      </c>
      <c r="I11" s="226">
        <v>58817.666666666672</v>
      </c>
      <c r="J11" s="188">
        <v>114382.33333333333</v>
      </c>
      <c r="K11" s="189">
        <v>13224709.666666666</v>
      </c>
    </row>
    <row r="12" spans="1:11" ht="16.5" thickBot="1" x14ac:dyDescent="0.3">
      <c r="A12" s="152" t="s">
        <v>16</v>
      </c>
      <c r="B12" s="156">
        <f>(Oct!B12+'Nov 15'!B12+'Dec 15'!B12)/3</f>
        <v>2156.3333333333335</v>
      </c>
      <c r="C12" s="157">
        <f>(Oct!C12+'Nov 15'!C12+'Dec 15'!C12)/3</f>
        <v>4414.666666666667</v>
      </c>
      <c r="D12" s="158">
        <f>(Oct!D12+'Nov 15'!D12+'Dec 15'!D12)/3</f>
        <v>515510.33333333331</v>
      </c>
      <c r="H12" s="210" t="s">
        <v>65</v>
      </c>
      <c r="I12" s="226">
        <v>35083.666666666672</v>
      </c>
      <c r="J12" s="188">
        <v>67296.333333333328</v>
      </c>
      <c r="K12" s="189">
        <v>7805904.333333333</v>
      </c>
    </row>
    <row r="13" spans="1:11" ht="16.5" thickBot="1" x14ac:dyDescent="0.3">
      <c r="A13" s="152" t="s">
        <v>17</v>
      </c>
      <c r="B13" s="156">
        <f>(Oct!B13+'Nov 15'!B13+'Dec 15'!B13)/3</f>
        <v>8630.6666666666661</v>
      </c>
      <c r="C13" s="157">
        <f>(Oct!C13+'Nov 15'!C13+'Dec 15'!C13)/3</f>
        <v>17658.333333333332</v>
      </c>
      <c r="D13" s="158">
        <f>(Oct!D13+'Nov 15'!D13+'Dec 15'!D13)/3</f>
        <v>2043997</v>
      </c>
      <c r="H13" s="210" t="s">
        <v>71</v>
      </c>
      <c r="I13" s="226">
        <v>56294.333333333328</v>
      </c>
      <c r="J13" s="188">
        <v>107143.00000000001</v>
      </c>
      <c r="K13" s="189">
        <v>12466472.666666666</v>
      </c>
    </row>
    <row r="14" spans="1:11" ht="16.5" thickBot="1" x14ac:dyDescent="0.3">
      <c r="A14" s="152" t="s">
        <v>18</v>
      </c>
      <c r="B14" s="156">
        <f>(Oct!B14+'Nov 15'!B14+'Dec 15'!B14)/3</f>
        <v>3111.3333333333335</v>
      </c>
      <c r="C14" s="157">
        <f>(Oct!C14+'Nov 15'!C14+'Dec 15'!C14)/3</f>
        <v>5788.333333333333</v>
      </c>
      <c r="D14" s="158">
        <f>(Oct!D14+'Nov 15'!D14+'Dec 15'!D14)/3</f>
        <v>672899.66666666663</v>
      </c>
      <c r="H14" s="210" t="s">
        <v>81</v>
      </c>
      <c r="I14" s="226">
        <v>55282.000000000007</v>
      </c>
      <c r="J14" s="188">
        <v>106828.66666666667</v>
      </c>
      <c r="K14" s="189">
        <v>12469974.333333334</v>
      </c>
    </row>
    <row r="15" spans="1:11" ht="16.5" thickBot="1" x14ac:dyDescent="0.3">
      <c r="A15" s="152" t="s">
        <v>19</v>
      </c>
      <c r="B15" s="160">
        <f>(Oct!B15+'Nov 15'!B15+'Dec 15'!B15)/3</f>
        <v>9910.3333333333339</v>
      </c>
      <c r="C15" s="161">
        <f>(Oct!C15+'Nov 15'!C15+'Dec 15'!C15)/3</f>
        <v>19190.333333333332</v>
      </c>
      <c r="D15" s="162">
        <f>(Oct!D15+'Nov 15'!D15+'Dec 15'!D15)/3</f>
        <v>2265225</v>
      </c>
      <c r="H15" s="210" t="s">
        <v>91</v>
      </c>
      <c r="I15" s="226">
        <v>95077.333333333328</v>
      </c>
      <c r="J15" s="188">
        <v>192779</v>
      </c>
      <c r="K15" s="189">
        <v>22502021.999999996</v>
      </c>
    </row>
    <row r="16" spans="1:11" ht="16.5" thickBot="1" x14ac:dyDescent="0.3">
      <c r="A16" s="307" t="s">
        <v>10</v>
      </c>
      <c r="B16" s="308">
        <f>SUM(B8:B15)</f>
        <v>52595.666666666672</v>
      </c>
      <c r="C16" s="308">
        <f>SUM(C8:C15)</f>
        <v>103096.33333333333</v>
      </c>
      <c r="D16" s="308">
        <f>SUM(D8:D15)</f>
        <v>12042999.333333332</v>
      </c>
      <c r="H16" s="213" t="s">
        <v>106</v>
      </c>
      <c r="I16" s="227">
        <v>64140.333333333328</v>
      </c>
      <c r="J16" s="192">
        <v>121849.33333333333</v>
      </c>
      <c r="K16" s="193">
        <v>14281691.666666666</v>
      </c>
    </row>
    <row r="17" spans="1:11" ht="16.5" thickBot="1" x14ac:dyDescent="0.3">
      <c r="A17" s="163"/>
      <c r="B17" s="164"/>
      <c r="C17" s="164"/>
      <c r="D17" s="165"/>
      <c r="I17" s="159"/>
      <c r="J17" s="159"/>
      <c r="K17" s="159"/>
    </row>
    <row r="18" spans="1:11" ht="16.5" thickBot="1" x14ac:dyDescent="0.3">
      <c r="A18" s="325" t="s">
        <v>20</v>
      </c>
      <c r="B18" s="326"/>
      <c r="C18" s="327"/>
      <c r="D18" s="317"/>
      <c r="I18" s="159"/>
      <c r="J18" s="159"/>
      <c r="K18" s="159"/>
    </row>
    <row r="19" spans="1:11" ht="16.5" thickBot="1" x14ac:dyDescent="0.3">
      <c r="A19" s="166" t="s">
        <v>21</v>
      </c>
      <c r="B19" s="153">
        <f>(Oct!B19+'Nov 15'!B19+'Dec 15'!B19)/3</f>
        <v>14593.666666666666</v>
      </c>
      <c r="C19" s="216">
        <f>(Oct!C19+'Nov 15'!C19+'Dec 15'!C19)/3</f>
        <v>26512</v>
      </c>
      <c r="D19" s="217">
        <f>(Oct!D19+'Nov 15'!D19+'Dec 15'!D19)/3</f>
        <v>3146146</v>
      </c>
      <c r="I19" s="159"/>
      <c r="J19" s="159"/>
      <c r="K19" s="159"/>
    </row>
    <row r="20" spans="1:11" ht="16.5" thickBot="1" x14ac:dyDescent="0.3">
      <c r="A20" s="166" t="s">
        <v>22</v>
      </c>
      <c r="B20" s="156">
        <f>(Oct!B20+'Nov 15'!B20+'Dec 15'!B20)/3</f>
        <v>7385</v>
      </c>
      <c r="C20" s="167">
        <f>(Oct!C20+'Nov 15'!C20+'Dec 15'!C20)/3</f>
        <v>13076</v>
      </c>
      <c r="D20" s="180">
        <f>(Oct!D20+'Nov 15'!D20+'Dec 15'!D20)/3</f>
        <v>1557028</v>
      </c>
      <c r="I20" s="159"/>
      <c r="J20" s="159"/>
      <c r="K20" s="159"/>
    </row>
    <row r="21" spans="1:11" ht="16.5" thickBot="1" x14ac:dyDescent="0.3">
      <c r="A21" s="168" t="s">
        <v>23</v>
      </c>
      <c r="B21" s="156">
        <f>(Oct!B21+'Nov 15'!B21+'Dec 15'!B21)/3</f>
        <v>5995.333333333333</v>
      </c>
      <c r="C21" s="167">
        <f>(Oct!C21+'Nov 15'!C21+'Dec 15'!C21)/3</f>
        <v>11267.666666666666</v>
      </c>
      <c r="D21" s="180">
        <f>(Oct!D21+'Nov 15'!D21+'Dec 15'!D21)/3</f>
        <v>1319173.3333333333</v>
      </c>
    </row>
    <row r="22" spans="1:11" ht="16.5" thickBot="1" x14ac:dyDescent="0.3">
      <c r="A22" s="168" t="s">
        <v>24</v>
      </c>
      <c r="B22" s="156">
        <f>(Oct!B22+'Nov 15'!B22+'Dec 15'!B22)/3</f>
        <v>7447.333333333333</v>
      </c>
      <c r="C22" s="167">
        <f>(Oct!C22+'Nov 15'!C22+'Dec 15'!C22)/3</f>
        <v>14317.333333333334</v>
      </c>
      <c r="D22" s="180">
        <f>(Oct!D22+'Nov 15'!D22+'Dec 15'!D22)/3</f>
        <v>1654877.6666666667</v>
      </c>
    </row>
    <row r="23" spans="1:11" ht="16.5" thickBot="1" x14ac:dyDescent="0.3">
      <c r="A23" s="168" t="s">
        <v>25</v>
      </c>
      <c r="B23" s="156">
        <f>(Oct!B23+'Nov 15'!B23+'Dec 15'!B23)/3</f>
        <v>4851.666666666667</v>
      </c>
      <c r="C23" s="167">
        <f>(Oct!C23+'Nov 15'!C23+'Dec 15'!C23)/3</f>
        <v>9610.6666666666661</v>
      </c>
      <c r="D23" s="180">
        <f>(Oct!D23+'Nov 15'!D23+'Dec 15'!D23)/3</f>
        <v>1111313.3333333333</v>
      </c>
    </row>
    <row r="24" spans="1:11" ht="16.5" thickBot="1" x14ac:dyDescent="0.3">
      <c r="A24" s="168" t="s">
        <v>26</v>
      </c>
      <c r="B24" s="156">
        <f>(Oct!B24+'Nov 15'!B24+'Dec 15'!B24)/3</f>
        <v>3390</v>
      </c>
      <c r="C24" s="167">
        <f>(Oct!C24+'Nov 15'!C24+'Dec 15'!C24)/3</f>
        <v>6693.666666666667</v>
      </c>
      <c r="D24" s="180">
        <f>(Oct!D24+'Nov 15'!D24+'Dec 15'!D24)/3</f>
        <v>786442</v>
      </c>
    </row>
    <row r="25" spans="1:11" ht="16.5" thickBot="1" x14ac:dyDescent="0.3">
      <c r="A25" s="168" t="s">
        <v>27</v>
      </c>
      <c r="B25" s="156">
        <f>(Oct!B25+'Nov 15'!B25+'Dec 15'!B25)/3</f>
        <v>8576.6666666666661</v>
      </c>
      <c r="C25" s="167">
        <f>(Oct!C25+'Nov 15'!C25+'Dec 15'!C25)/3</f>
        <v>16343.333333333334</v>
      </c>
      <c r="D25" s="180">
        <f>(Oct!D25+'Nov 15'!D25+'Dec 15'!D25)/3</f>
        <v>1921182.6666666667</v>
      </c>
    </row>
    <row r="26" spans="1:11" ht="16.5" thickBot="1" x14ac:dyDescent="0.3">
      <c r="A26" s="168" t="s">
        <v>28</v>
      </c>
      <c r="B26" s="156">
        <f>(Oct!B26+'Nov 15'!B26+'Dec 15'!B26)/3</f>
        <v>7733.333333333333</v>
      </c>
      <c r="C26" s="167">
        <f>(Oct!C26+'Nov 15'!C26+'Dec 15'!C26)/3</f>
        <v>15583</v>
      </c>
      <c r="D26" s="180">
        <f>(Oct!D26+'Nov 15'!D26+'Dec 15'!D26)/3</f>
        <v>1830874.3333333333</v>
      </c>
    </row>
    <row r="27" spans="1:11" ht="16.5" thickBot="1" x14ac:dyDescent="0.3">
      <c r="A27" s="168" t="s">
        <v>29</v>
      </c>
      <c r="B27" s="156">
        <f>(Oct!B27+'Nov 15'!B27+'Dec 15'!B27)/3</f>
        <v>9742.6666666666661</v>
      </c>
      <c r="C27" s="167">
        <f>(Oct!C27+'Nov 15'!C27+'Dec 15'!C27)/3</f>
        <v>18412</v>
      </c>
      <c r="D27" s="180">
        <f>(Oct!D27+'Nov 15'!D27+'Dec 15'!D27)/3</f>
        <v>2149757</v>
      </c>
    </row>
    <row r="28" spans="1:11" ht="16.5" thickBot="1" x14ac:dyDescent="0.3">
      <c r="A28" s="168" t="s">
        <v>30</v>
      </c>
      <c r="B28" s="156">
        <f>(Oct!B28+'Nov 15'!B28+'Dec 15'!B28)/3</f>
        <v>7063.666666666667</v>
      </c>
      <c r="C28" s="167">
        <f>(Oct!C28+'Nov 15'!C28+'Dec 15'!C28)/3</f>
        <v>14498.333333333334</v>
      </c>
      <c r="D28" s="180">
        <f>(Oct!D28+'Nov 15'!D28+'Dec 15'!D28)/3</f>
        <v>1683102.3333333333</v>
      </c>
    </row>
    <row r="29" spans="1:11" ht="16.5" thickBot="1" x14ac:dyDescent="0.3">
      <c r="A29" s="168" t="s">
        <v>31</v>
      </c>
      <c r="B29" s="156">
        <f>(Oct!B29+'Nov 15'!B29+'Dec 15'!B29)/3</f>
        <v>5660.333333333333</v>
      </c>
      <c r="C29" s="167">
        <f>(Oct!C29+'Nov 15'!C29+'Dec 15'!C29)/3</f>
        <v>11211</v>
      </c>
      <c r="D29" s="180">
        <f>(Oct!D29+'Nov 15'!D29+'Dec 15'!D29)/3</f>
        <v>1295417</v>
      </c>
    </row>
    <row r="30" spans="1:11" ht="16.5" thickBot="1" x14ac:dyDescent="0.3">
      <c r="A30" s="168" t="s">
        <v>32</v>
      </c>
      <c r="B30" s="156">
        <f>(Oct!B30+'Nov 15'!B30+'Dec 15'!B30)/3</f>
        <v>5291</v>
      </c>
      <c r="C30" s="167">
        <f>(Oct!C30+'Nov 15'!C30+'Dec 15'!C30)/3</f>
        <v>10587</v>
      </c>
      <c r="D30" s="180">
        <f>(Oct!D30+'Nov 15'!D30+'Dec 15'!D30)/3</f>
        <v>1251100.3333333333</v>
      </c>
    </row>
    <row r="31" spans="1:11" ht="16.5" thickBot="1" x14ac:dyDescent="0.3">
      <c r="A31" s="168" t="s">
        <v>33</v>
      </c>
      <c r="B31" s="160">
        <f>(Oct!B31+'Nov 15'!B31+'Dec 15'!B31)/3</f>
        <v>1983</v>
      </c>
      <c r="C31" s="218">
        <f>(Oct!C31+'Nov 15'!C31+'Dec 15'!C31)/3</f>
        <v>3899.3333333333335</v>
      </c>
      <c r="D31" s="219">
        <f>(Oct!D31+'Nov 15'!D31+'Dec 15'!D31)/3</f>
        <v>463227.33333333331</v>
      </c>
    </row>
    <row r="32" spans="1:11" ht="16.5" thickBot="1" x14ac:dyDescent="0.3">
      <c r="A32" s="309" t="s">
        <v>34</v>
      </c>
      <c r="B32" s="310">
        <f>SUM(B19:B31)</f>
        <v>89713.666666666657</v>
      </c>
      <c r="C32" s="310">
        <f>SUM(C19:C31)</f>
        <v>172011.33333333337</v>
      </c>
      <c r="D32" s="311">
        <f>SUM(D19:D31)</f>
        <v>20169641.333333332</v>
      </c>
    </row>
    <row r="33" spans="1:5" ht="16.5" thickBot="1" x14ac:dyDescent="0.3">
      <c r="A33" s="163"/>
      <c r="B33" s="169"/>
      <c r="C33" s="169"/>
      <c r="D33" s="165"/>
      <c r="E33" s="175"/>
    </row>
    <row r="34" spans="1:5" ht="16.5" thickBot="1" x14ac:dyDescent="0.3">
      <c r="A34" s="314" t="s">
        <v>35</v>
      </c>
      <c r="B34" s="315"/>
      <c r="C34" s="315"/>
      <c r="D34" s="324"/>
      <c r="E34" s="175"/>
    </row>
    <row r="35" spans="1:5" ht="16.5" thickBot="1" x14ac:dyDescent="0.3">
      <c r="A35" s="168" t="s">
        <v>130</v>
      </c>
      <c r="B35" s="153">
        <f>(Oct!B35+'Nov 15'!B35+'Dec 15'!B35)/3</f>
        <v>11529.333333333334</v>
      </c>
      <c r="C35" s="216">
        <f>(Oct!C35+'Nov 15'!C35+'Dec 15'!C35)/3</f>
        <v>21503.666666666668</v>
      </c>
      <c r="D35" s="217">
        <f>(Oct!D35+'Nov 15'!D35+'Dec 15'!D35)/3</f>
        <v>2515952.3333333335</v>
      </c>
    </row>
    <row r="36" spans="1:5" ht="16.5" thickBot="1" x14ac:dyDescent="0.3">
      <c r="A36" s="168" t="s">
        <v>36</v>
      </c>
      <c r="B36" s="156">
        <f>(Oct!B36+'Nov 15'!B36+'Dec 15'!B36)/3</f>
        <v>15655</v>
      </c>
      <c r="C36" s="167">
        <f>(Oct!C36+'Nov 15'!C36+'Dec 15'!C36)/3</f>
        <v>30749.666666666668</v>
      </c>
      <c r="D36" s="180">
        <f>(Oct!D36+'Nov 15'!D36+'Dec 15'!D36)/3</f>
        <v>3561144.3333333335</v>
      </c>
    </row>
    <row r="37" spans="1:5" ht="16.5" thickBot="1" x14ac:dyDescent="0.3">
      <c r="A37" s="168" t="s">
        <v>38</v>
      </c>
      <c r="B37" s="156">
        <f>(Oct!B37+'Nov 15'!B37+'Dec 15'!B37)/3</f>
        <v>5388.333333333333</v>
      </c>
      <c r="C37" s="167">
        <f>(Oct!C37+'Nov 15'!C37+'Dec 15'!C37)/3</f>
        <v>10720</v>
      </c>
      <c r="D37" s="180">
        <f>(Oct!D37+'Nov 15'!D37+'Dec 15'!D37)/3</f>
        <v>1262367.6666666667</v>
      </c>
    </row>
    <row r="38" spans="1:5" ht="16.5" thickBot="1" x14ac:dyDescent="0.3">
      <c r="A38" s="168" t="s">
        <v>39</v>
      </c>
      <c r="B38" s="156">
        <f>(Oct!B38+'Nov 15'!B38+'Dec 15'!B38)/3</f>
        <v>8452.3333333333339</v>
      </c>
      <c r="C38" s="167">
        <f>(Oct!C38+'Nov 15'!C38+'Dec 15'!C38)/3</f>
        <v>16959.333333333332</v>
      </c>
      <c r="D38" s="180">
        <f>(Oct!D38+'Nov 15'!D38+'Dec 15'!D38)/3</f>
        <v>1957941.3333333333</v>
      </c>
    </row>
    <row r="39" spans="1:5" ht="16.5" thickBot="1" x14ac:dyDescent="0.3">
      <c r="A39" s="168" t="s">
        <v>40</v>
      </c>
      <c r="B39" s="156">
        <f>(Oct!B39+'Nov 15'!B39+'Dec 15'!B39)/3</f>
        <v>5844</v>
      </c>
      <c r="C39" s="167">
        <f>(Oct!C39+'Nov 15'!C39+'Dec 15'!C39)/3</f>
        <v>11262</v>
      </c>
      <c r="D39" s="180">
        <f>(Oct!D39+'Nov 15'!D39+'Dec 15'!D39)/3</f>
        <v>1306424.6666666667</v>
      </c>
    </row>
    <row r="40" spans="1:5" ht="16.5" thickBot="1" x14ac:dyDescent="0.3">
      <c r="A40" s="168" t="s">
        <v>41</v>
      </c>
      <c r="B40" s="156">
        <f>(Oct!B40+'Nov 15'!B40+'Dec 15'!B40)/3</f>
        <v>7542</v>
      </c>
      <c r="C40" s="167">
        <f>(Oct!C40+'Nov 15'!C40+'Dec 15'!C40)/3</f>
        <v>15382.333333333334</v>
      </c>
      <c r="D40" s="180">
        <f>(Oct!D40+'Nov 15'!D40+'Dec 15'!D40)/3</f>
        <v>1781845</v>
      </c>
    </row>
    <row r="41" spans="1:5" ht="16.5" thickBot="1" x14ac:dyDescent="0.3">
      <c r="A41" s="168" t="s">
        <v>42</v>
      </c>
      <c r="B41" s="156">
        <f>(Oct!B41+'Nov 15'!B41+'Dec 15'!B41)/3</f>
        <v>10111.333333333334</v>
      </c>
      <c r="C41" s="167">
        <f>(Oct!C41+'Nov 15'!C41+'Dec 15'!C41)/3</f>
        <v>20460.666666666668</v>
      </c>
      <c r="D41" s="180">
        <f>(Oct!D41+'Nov 15'!D41+'Dec 15'!D41)/3</f>
        <v>2361487</v>
      </c>
    </row>
    <row r="42" spans="1:5" ht="16.5" thickBot="1" x14ac:dyDescent="0.3">
      <c r="A42" s="168" t="s">
        <v>43</v>
      </c>
      <c r="B42" s="156">
        <f>(Oct!B42+'Nov 15'!B42+'Dec 15'!B42)/3</f>
        <v>7076</v>
      </c>
      <c r="C42" s="167">
        <f>(Oct!C42+'Nov 15'!C42+'Dec 15'!C42)/3</f>
        <v>13811.666666666666</v>
      </c>
      <c r="D42" s="180">
        <f>(Oct!D42+'Nov 15'!D42+'Dec 15'!D42)/3</f>
        <v>1591430.6666666667</v>
      </c>
    </row>
    <row r="43" spans="1:5" ht="16.5" thickBot="1" x14ac:dyDescent="0.3">
      <c r="A43" s="168" t="s">
        <v>44</v>
      </c>
      <c r="B43" s="156">
        <f>(Oct!B43+'Nov 15'!B43+'Dec 15'!B43)/3</f>
        <v>5029.666666666667</v>
      </c>
      <c r="C43" s="167">
        <f>(Oct!C43+'Nov 15'!C43+'Dec 15'!C43)/3</f>
        <v>9465</v>
      </c>
      <c r="D43" s="180">
        <f>(Oct!D43+'Nov 15'!D43+'Dec 15'!D43)/3</f>
        <v>1095907.3333333333</v>
      </c>
    </row>
    <row r="44" spans="1:5" ht="16.5" thickBot="1" x14ac:dyDescent="0.3">
      <c r="A44" s="168" t="s">
        <v>45</v>
      </c>
      <c r="B44" s="156">
        <f>(Oct!B44+'Nov 15'!B44+'Dec 15'!B44)/3</f>
        <v>7899.333333333333</v>
      </c>
      <c r="C44" s="167">
        <f>(Oct!C44+'Nov 15'!C44+'Dec 15'!C44)/3</f>
        <v>15732.666666666666</v>
      </c>
      <c r="D44" s="180">
        <f>(Oct!D44+'Nov 15'!D44+'Dec 15'!D44)/3</f>
        <v>1820200.3333333333</v>
      </c>
    </row>
    <row r="45" spans="1:5" ht="16.5" thickBot="1" x14ac:dyDescent="0.3">
      <c r="A45" s="168" t="s">
        <v>46</v>
      </c>
      <c r="B45" s="156">
        <f>(Oct!B45+'Nov 15'!B45+'Dec 15'!B45)/3</f>
        <v>9953.3333333333339</v>
      </c>
      <c r="C45" s="167">
        <f>(Oct!C45+'Nov 15'!C45+'Dec 15'!C45)/3</f>
        <v>19243.666666666668</v>
      </c>
      <c r="D45" s="180">
        <f>(Oct!D45+'Nov 15'!D45+'Dec 15'!D45)/3</f>
        <v>2268481</v>
      </c>
    </row>
    <row r="46" spans="1:5" ht="16.5" thickBot="1" x14ac:dyDescent="0.3">
      <c r="A46" s="168" t="s">
        <v>47</v>
      </c>
      <c r="B46" s="160">
        <f>(Oct!B46+'Nov 15'!B46+'Dec 15'!B46)/3</f>
        <v>1563.3333333333333</v>
      </c>
      <c r="C46" s="218">
        <f>(Oct!C46+'Nov 15'!C46+'Dec 15'!C46)/3</f>
        <v>2975.6666666666665</v>
      </c>
      <c r="D46" s="219">
        <f>(Oct!D46+'Nov 15'!D46+'Dec 15'!D46)/3</f>
        <v>311916.66666666669</v>
      </c>
    </row>
    <row r="47" spans="1:5" ht="16.5" thickBot="1" x14ac:dyDescent="0.3">
      <c r="A47" s="309" t="s">
        <v>48</v>
      </c>
      <c r="B47" s="310">
        <f>SUM(B35:B46)</f>
        <v>96044</v>
      </c>
      <c r="C47" s="310">
        <f>SUM(C35:C46)</f>
        <v>188266.33333333331</v>
      </c>
      <c r="D47" s="311">
        <f>SUM(D35:D46)</f>
        <v>21835098.333333332</v>
      </c>
    </row>
    <row r="48" spans="1:5" ht="16.5" thickBot="1" x14ac:dyDescent="0.3">
      <c r="A48" s="170"/>
      <c r="B48" s="171"/>
      <c r="C48" s="171"/>
      <c r="D48" s="172"/>
    </row>
    <row r="49" spans="1:4" ht="16.5" thickBot="1" x14ac:dyDescent="0.3">
      <c r="A49" s="314" t="s">
        <v>49</v>
      </c>
      <c r="B49" s="315"/>
      <c r="C49" s="315"/>
      <c r="D49" s="324"/>
    </row>
    <row r="50" spans="1:4" ht="16.5" thickBot="1" x14ac:dyDescent="0.3">
      <c r="A50" s="168" t="s">
        <v>50</v>
      </c>
      <c r="B50" s="153">
        <f>(Oct!B50+'Nov 15'!B50+'Dec 15'!B50)/3</f>
        <v>5506</v>
      </c>
      <c r="C50" s="216">
        <f>(Oct!C50+'Nov 15'!C50+'Dec 15'!C50)/3</f>
        <v>10567.333333333334</v>
      </c>
      <c r="D50" s="217">
        <f>(Oct!D50+'Nov 15'!D50+'Dec 15'!D50)/3</f>
        <v>1236271</v>
      </c>
    </row>
    <row r="51" spans="1:4" ht="16.5" thickBot="1" x14ac:dyDescent="0.3">
      <c r="A51" s="168" t="s">
        <v>51</v>
      </c>
      <c r="B51" s="156">
        <f>(Oct!B51+'Nov 15'!B51+'Dec 15'!B51)/3</f>
        <v>8038.333333333333</v>
      </c>
      <c r="C51" s="167">
        <f>(Oct!C51+'Nov 15'!C51+'Dec 15'!C51)/3</f>
        <v>16631.666666666668</v>
      </c>
      <c r="D51" s="180">
        <f>(Oct!D51+'Nov 15'!D51+'Dec 15'!D51)/3</f>
        <v>1942161.3333333333</v>
      </c>
    </row>
    <row r="52" spans="1:4" ht="16.5" thickBot="1" x14ac:dyDescent="0.3">
      <c r="A52" s="168" t="s">
        <v>131</v>
      </c>
      <c r="B52" s="156">
        <f>(Oct!B52+'Nov 15'!B52+'Dec 15'!B52)/3</f>
        <v>22939.333333333332</v>
      </c>
      <c r="C52" s="167">
        <f>(Oct!C52+'Nov 15'!C52+'Dec 15'!C52)/3</f>
        <v>42983.666666666664</v>
      </c>
      <c r="D52" s="180">
        <f>(Oct!D52+'Nov 15'!D52+'Dec 15'!D52)/3</f>
        <v>4989518.666666667</v>
      </c>
    </row>
    <row r="53" spans="1:4" ht="16.5" thickBot="1" x14ac:dyDescent="0.3">
      <c r="A53" s="168" t="s">
        <v>53</v>
      </c>
      <c r="B53" s="156">
        <f>(Oct!B53+'Nov 15'!B53+'Dec 15'!B53)/3</f>
        <v>7860.666666666667</v>
      </c>
      <c r="C53" s="167">
        <f>(Oct!C53+'Nov 15'!C53+'Dec 15'!C53)/3</f>
        <v>15139.333333333334</v>
      </c>
      <c r="D53" s="180">
        <f>(Oct!D53+'Nov 15'!D53+'Dec 15'!D53)/3</f>
        <v>1741532.6666666667</v>
      </c>
    </row>
    <row r="54" spans="1:4" ht="16.5" thickBot="1" x14ac:dyDescent="0.3">
      <c r="A54" s="168" t="s">
        <v>54</v>
      </c>
      <c r="B54" s="156">
        <f>(Oct!B54+'Nov 15'!B54+'Dec 15'!B54)/3</f>
        <v>5777.666666666667</v>
      </c>
      <c r="C54" s="167">
        <f>(Oct!C54+'Nov 15'!C54+'Dec 15'!C54)/3</f>
        <v>10913.333333333334</v>
      </c>
      <c r="D54" s="180">
        <f>(Oct!D54+'Nov 15'!D54+'Dec 15'!D54)/3</f>
        <v>1294524</v>
      </c>
    </row>
    <row r="55" spans="1:4" ht="16.5" thickBot="1" x14ac:dyDescent="0.3">
      <c r="A55" s="168" t="s">
        <v>55</v>
      </c>
      <c r="B55" s="156">
        <f>(Oct!B55+'Nov 15'!B55+'Dec 15'!B55)/3</f>
        <v>5631</v>
      </c>
      <c r="C55" s="167">
        <f>(Oct!C55+'Nov 15'!C55+'Dec 15'!C55)/3</f>
        <v>10809</v>
      </c>
      <c r="D55" s="180">
        <f>(Oct!D55+'Nov 15'!D55+'Dec 15'!D55)/3</f>
        <v>1258803</v>
      </c>
    </row>
    <row r="56" spans="1:4" ht="16.5" thickBot="1" x14ac:dyDescent="0.3">
      <c r="A56" s="168" t="s">
        <v>56</v>
      </c>
      <c r="B56" s="160">
        <f>(Oct!B56+'Nov 15'!B56+'Dec 15'!B56)/3</f>
        <v>8352</v>
      </c>
      <c r="C56" s="218">
        <f>(Oct!C56+'Nov 15'!C56+'Dec 15'!C56)/3</f>
        <v>15692</v>
      </c>
      <c r="D56" s="219">
        <f>(Oct!D56+'Nov 15'!D56+'Dec 15'!D56)/3</f>
        <v>1819879.6666666667</v>
      </c>
    </row>
    <row r="57" spans="1:4" ht="16.5" thickBot="1" x14ac:dyDescent="0.3">
      <c r="A57" s="309" t="s">
        <v>48</v>
      </c>
      <c r="B57" s="310">
        <f>SUM(B50:B56)</f>
        <v>64104.999999999993</v>
      </c>
      <c r="C57" s="310">
        <f>SUM(C50:C56)</f>
        <v>122736.33333333331</v>
      </c>
      <c r="D57" s="311">
        <f>SUM(D50:D56)</f>
        <v>14282690.333333332</v>
      </c>
    </row>
    <row r="58" spans="1:4" ht="16.5" thickBot="1" x14ac:dyDescent="0.3">
      <c r="A58" s="170"/>
      <c r="B58" s="171"/>
      <c r="C58" s="171"/>
      <c r="D58" s="172"/>
    </row>
    <row r="59" spans="1:4" ht="16.5" thickBot="1" x14ac:dyDescent="0.3">
      <c r="A59" s="321" t="s">
        <v>57</v>
      </c>
      <c r="B59" s="315"/>
      <c r="C59" s="316"/>
      <c r="D59" s="317"/>
    </row>
    <row r="60" spans="1:4" ht="16.5" thickBot="1" x14ac:dyDescent="0.3">
      <c r="A60" s="168" t="s">
        <v>58</v>
      </c>
      <c r="B60" s="153">
        <f>(Oct!B60+'Nov 15'!B60+'Dec 15'!B60)/3</f>
        <v>9200</v>
      </c>
      <c r="C60" s="216">
        <f>(Oct!C60+'Nov 15'!C60+'Dec 15'!C60)/3</f>
        <v>18319.666666666668</v>
      </c>
      <c r="D60" s="217">
        <f>(Oct!D60+'Nov 15'!D60+'Dec 15'!D60)/3</f>
        <v>2106330.3333333335</v>
      </c>
    </row>
    <row r="61" spans="1:4" ht="16.5" thickBot="1" x14ac:dyDescent="0.3">
      <c r="A61" s="168" t="s">
        <v>59</v>
      </c>
      <c r="B61" s="156">
        <f>(Oct!B61+'Nov 15'!B61+'Dec 15'!B61)/3</f>
        <v>9758</v>
      </c>
      <c r="C61" s="167">
        <f>(Oct!C61+'Nov 15'!C61+'Dec 15'!C61)/3</f>
        <v>18889.666666666668</v>
      </c>
      <c r="D61" s="180">
        <f>(Oct!D61+'Nov 15'!D61+'Dec 15'!D61)/3</f>
        <v>2173403.6666666665</v>
      </c>
    </row>
    <row r="62" spans="1:4" ht="16.5" thickBot="1" x14ac:dyDescent="0.3">
      <c r="A62" s="168" t="s">
        <v>60</v>
      </c>
      <c r="B62" s="156">
        <f>(Oct!B62+'Nov 15'!B62+'Dec 15'!B62)/3</f>
        <v>11761.333333333334</v>
      </c>
      <c r="C62" s="167">
        <f>(Oct!C62+'Nov 15'!C62+'Dec 15'!C62)/3</f>
        <v>22275</v>
      </c>
      <c r="D62" s="180">
        <f>(Oct!D62+'Nov 15'!D62+'Dec 15'!D62)/3</f>
        <v>2568631</v>
      </c>
    </row>
    <row r="63" spans="1:4" ht="16.5" thickBot="1" x14ac:dyDescent="0.3">
      <c r="A63" s="168" t="s">
        <v>61</v>
      </c>
      <c r="B63" s="156">
        <f>(Oct!B63+'Nov 15'!B63+'Dec 15'!B63)/3</f>
        <v>5230.666666666667</v>
      </c>
      <c r="C63" s="167">
        <f>(Oct!C63+'Nov 15'!C63+'Dec 15'!C63)/3</f>
        <v>10852.333333333334</v>
      </c>
      <c r="D63" s="180">
        <f>(Oct!D63+'Nov 15'!D63+'Dec 15'!D63)/3</f>
        <v>1278904.3333333333</v>
      </c>
    </row>
    <row r="64" spans="1:4" ht="16.5" thickBot="1" x14ac:dyDescent="0.3">
      <c r="A64" s="168" t="s">
        <v>62</v>
      </c>
      <c r="B64" s="156">
        <f>(Oct!B64+'Nov 15'!B64+'Dec 15'!B64)/3</f>
        <v>3880.3333333333335</v>
      </c>
      <c r="C64" s="167">
        <f>(Oct!C64+'Nov 15'!C64+'Dec 15'!C64)/3</f>
        <v>7503</v>
      </c>
      <c r="D64" s="180">
        <f>(Oct!D64+'Nov 15'!D64+'Dec 15'!D64)/3</f>
        <v>866402.66666666663</v>
      </c>
    </row>
    <row r="65" spans="1:4" ht="16.5" thickBot="1" x14ac:dyDescent="0.3">
      <c r="A65" s="168" t="s">
        <v>63</v>
      </c>
      <c r="B65" s="156">
        <f>(Oct!B65+'Nov 15'!B65+'Dec 15'!B65)/3</f>
        <v>9751</v>
      </c>
      <c r="C65" s="167">
        <f>(Oct!C65+'Nov 15'!C65+'Dec 15'!C65)/3</f>
        <v>18965.333333333332</v>
      </c>
      <c r="D65" s="180">
        <f>(Oct!D65+'Nov 15'!D65+'Dec 15'!D65)/3</f>
        <v>2180919.6666666665</v>
      </c>
    </row>
    <row r="66" spans="1:4" ht="16.5" thickBot="1" x14ac:dyDescent="0.3">
      <c r="A66" s="168" t="s">
        <v>64</v>
      </c>
      <c r="B66" s="160">
        <f>(Oct!B66+'Nov 15'!B66+'Dec 15'!B66)/3</f>
        <v>9236.3333333333339</v>
      </c>
      <c r="C66" s="218">
        <f>(Oct!C66+'Nov 15'!C66+'Dec 15'!C66)/3</f>
        <v>17577.333333333332</v>
      </c>
      <c r="D66" s="219">
        <f>(Oct!D66+'Nov 15'!D66+'Dec 15'!D66)/3</f>
        <v>2050118</v>
      </c>
    </row>
    <row r="67" spans="1:4" ht="16.5" thickBot="1" x14ac:dyDescent="0.3">
      <c r="A67" s="309" t="s">
        <v>48</v>
      </c>
      <c r="B67" s="310">
        <f>SUM(B60:B66)</f>
        <v>58817.666666666672</v>
      </c>
      <c r="C67" s="310">
        <f>SUM(C60:C66)</f>
        <v>114382.33333333333</v>
      </c>
      <c r="D67" s="311">
        <f>SUM(D60:D66)</f>
        <v>13224709.666666666</v>
      </c>
    </row>
    <row r="68" spans="1:4" ht="16.5" thickBot="1" x14ac:dyDescent="0.3">
      <c r="A68" s="170"/>
      <c r="B68" s="171"/>
      <c r="C68" s="171"/>
      <c r="D68" s="172"/>
    </row>
    <row r="69" spans="1:4" ht="16.5" thickBot="1" x14ac:dyDescent="0.3">
      <c r="A69" s="314" t="s">
        <v>65</v>
      </c>
      <c r="B69" s="315"/>
      <c r="C69" s="316"/>
      <c r="D69" s="317"/>
    </row>
    <row r="70" spans="1:4" ht="16.5" thickBot="1" x14ac:dyDescent="0.3">
      <c r="A70" s="168" t="s">
        <v>66</v>
      </c>
      <c r="B70" s="153">
        <f>(Oct!B70+'Nov 15'!B70+'Dec 15'!B70)/3</f>
        <v>4089.6666666666665</v>
      </c>
      <c r="C70" s="216">
        <f>(Oct!C70+'Nov 15'!C70+'Dec 15'!C70)/3</f>
        <v>8056.333333333333</v>
      </c>
      <c r="D70" s="217">
        <f>(Oct!D70+'Nov 15'!D70+'Dec 15'!D70)/3</f>
        <v>934450.66666666663</v>
      </c>
    </row>
    <row r="71" spans="1:4" ht="16.5" thickBot="1" x14ac:dyDescent="0.3">
      <c r="A71" s="168" t="s">
        <v>67</v>
      </c>
      <c r="B71" s="156">
        <f>(Oct!B71+'Nov 15'!B71+'Dec 15'!B71)/3</f>
        <v>7616.666666666667</v>
      </c>
      <c r="C71" s="167">
        <f>(Oct!C71+'Nov 15'!C71+'Dec 15'!C71)/3</f>
        <v>13986.333333333334</v>
      </c>
      <c r="D71" s="180">
        <f>(Oct!D71+'Nov 15'!D71+'Dec 15'!D71)/3</f>
        <v>1615920</v>
      </c>
    </row>
    <row r="72" spans="1:4" ht="16.5" thickBot="1" x14ac:dyDescent="0.3">
      <c r="A72" s="168" t="s">
        <v>65</v>
      </c>
      <c r="B72" s="156">
        <f>(Oct!B72+'Nov 15'!B72+'Dec 15'!B72)/3</f>
        <v>8062.666666666667</v>
      </c>
      <c r="C72" s="167">
        <f>(Oct!C72+'Nov 15'!C72+'Dec 15'!C72)/3</f>
        <v>15672.333333333334</v>
      </c>
      <c r="D72" s="180">
        <f>(Oct!D72+'Nov 15'!D72+'Dec 15'!D72)/3</f>
        <v>1822924.3333333333</v>
      </c>
    </row>
    <row r="73" spans="1:4" ht="16.5" thickBot="1" x14ac:dyDescent="0.3">
      <c r="A73" s="168" t="s">
        <v>68</v>
      </c>
      <c r="B73" s="156">
        <f>(Oct!B73+'Nov 15'!B73+'Dec 15'!B73)/3</f>
        <v>4311.666666666667</v>
      </c>
      <c r="C73" s="167">
        <f>(Oct!C73+'Nov 15'!C73+'Dec 15'!C73)/3</f>
        <v>8164.666666666667</v>
      </c>
      <c r="D73" s="180">
        <f>(Oct!D73+'Nov 15'!D73+'Dec 15'!D73)/3</f>
        <v>949637.66666666663</v>
      </c>
    </row>
    <row r="74" spans="1:4" ht="16.5" thickBot="1" x14ac:dyDescent="0.3">
      <c r="A74" s="168" t="s">
        <v>69</v>
      </c>
      <c r="B74" s="156">
        <f>(Oct!B74+'Nov 15'!B74+'Dec 15'!B74)/3</f>
        <v>6565</v>
      </c>
      <c r="C74" s="167">
        <f>(Oct!C74+'Nov 15'!C74+'Dec 15'!C74)/3</f>
        <v>12686</v>
      </c>
      <c r="D74" s="180">
        <f>(Oct!D74+'Nov 15'!D74+'Dec 15'!D74)/3</f>
        <v>1472511.3333333333</v>
      </c>
    </row>
    <row r="75" spans="1:4" ht="16.5" thickBot="1" x14ac:dyDescent="0.3">
      <c r="A75" s="168" t="s">
        <v>70</v>
      </c>
      <c r="B75" s="160">
        <f>(Oct!B75+'Nov 15'!B75+'Dec 15'!B75)/3</f>
        <v>4438</v>
      </c>
      <c r="C75" s="218">
        <f>(Oct!C75+'Nov 15'!C75+'Dec 15'!C75)/3</f>
        <v>8730.6666666666661</v>
      </c>
      <c r="D75" s="219">
        <f>(Oct!D75+'Nov 15'!D75+'Dec 15'!D75)/3</f>
        <v>1010460.3333333334</v>
      </c>
    </row>
    <row r="76" spans="1:4" ht="16.5" thickBot="1" x14ac:dyDescent="0.3">
      <c r="A76" s="309" t="s">
        <v>48</v>
      </c>
      <c r="B76" s="310">
        <f>SUM(B70:B75)</f>
        <v>35083.666666666672</v>
      </c>
      <c r="C76" s="310">
        <f>SUM(C70:C75)</f>
        <v>67296.333333333328</v>
      </c>
      <c r="D76" s="311">
        <f>SUM(D70:D75)</f>
        <v>7805904.333333333</v>
      </c>
    </row>
    <row r="77" spans="1:4" ht="16.5" thickBot="1" x14ac:dyDescent="0.3">
      <c r="A77" s="170"/>
      <c r="B77" s="171"/>
      <c r="C77" s="171"/>
      <c r="D77" s="172"/>
    </row>
    <row r="78" spans="1:4" ht="16.5" thickBot="1" x14ac:dyDescent="0.3">
      <c r="A78" s="314" t="s">
        <v>71</v>
      </c>
      <c r="B78" s="319"/>
      <c r="C78" s="322"/>
      <c r="D78" s="323"/>
    </row>
    <row r="79" spans="1:4" ht="16.5" thickBot="1" x14ac:dyDescent="0.3">
      <c r="A79" s="152" t="s">
        <v>72</v>
      </c>
      <c r="B79" s="153">
        <f>(Oct!B79+'Nov 15'!B79+'Dec 15'!B79)/3</f>
        <v>2563</v>
      </c>
      <c r="C79" s="154">
        <f>(Oct!C79+'Nov 15'!C79+'Dec 15'!C79)/3</f>
        <v>4925</v>
      </c>
      <c r="D79" s="155">
        <f>(Oct!D79+'Nov 15'!D79+'Dec 15'!D79)/3</f>
        <v>566445</v>
      </c>
    </row>
    <row r="80" spans="1:4" ht="16.5" thickBot="1" x14ac:dyDescent="0.3">
      <c r="A80" s="152" t="s">
        <v>73</v>
      </c>
      <c r="B80" s="156">
        <f>(Oct!B80+'Nov 15'!B80+'Dec 15'!B80)/3</f>
        <v>237.33333333333334</v>
      </c>
      <c r="C80" s="157">
        <f>(Oct!C80+'Nov 15'!C80+'Dec 15'!C80)/3</f>
        <v>477.33333333333331</v>
      </c>
      <c r="D80" s="158">
        <f>(Oct!D80+'Nov 15'!D80+'Dec 15'!D80)/3</f>
        <v>53737.333333333336</v>
      </c>
    </row>
    <row r="81" spans="1:4" ht="16.5" thickBot="1" x14ac:dyDescent="0.3">
      <c r="A81" s="152" t="s">
        <v>74</v>
      </c>
      <c r="B81" s="156">
        <f>(Oct!B81+'Nov 15'!B81+'Dec 15'!B81)/3</f>
        <v>6663.333333333333</v>
      </c>
      <c r="C81" s="157">
        <f>(Oct!C81+'Nov 15'!C81+'Dec 15'!C81)/3</f>
        <v>12867.666666666666</v>
      </c>
      <c r="D81" s="158">
        <f>(Oct!D81+'Nov 15'!D81+'Dec 15'!D81)/3</f>
        <v>1505252.3333333333</v>
      </c>
    </row>
    <row r="82" spans="1:4" ht="16.5" thickBot="1" x14ac:dyDescent="0.3">
      <c r="A82" s="152" t="s">
        <v>71</v>
      </c>
      <c r="B82" s="156">
        <f>(Oct!B82+'Nov 15'!B82+'Dec 15'!B82)/3</f>
        <v>10685.666666666666</v>
      </c>
      <c r="C82" s="157">
        <f>(Oct!C82+'Nov 15'!C82+'Dec 15'!C82)/3</f>
        <v>20133.666666666668</v>
      </c>
      <c r="D82" s="158">
        <f>(Oct!D82+'Nov 15'!D82+'Dec 15'!D82)/3</f>
        <v>2331472.3333333335</v>
      </c>
    </row>
    <row r="83" spans="1:4" ht="16.5" thickBot="1" x14ac:dyDescent="0.3">
      <c r="A83" s="152" t="s">
        <v>75</v>
      </c>
      <c r="B83" s="156">
        <f>(Oct!B83+'Nov 15'!B83+'Dec 15'!B83)/3</f>
        <v>8309.3333333333339</v>
      </c>
      <c r="C83" s="157">
        <f>(Oct!C83+'Nov 15'!C83+'Dec 15'!C83)/3</f>
        <v>16417</v>
      </c>
      <c r="D83" s="158">
        <f>(Oct!D83+'Nov 15'!D83+'Dec 15'!D83)/3</f>
        <v>1913370.3333333333</v>
      </c>
    </row>
    <row r="84" spans="1:4" ht="16.5" thickBot="1" x14ac:dyDescent="0.3">
      <c r="A84" s="152" t="s">
        <v>76</v>
      </c>
      <c r="B84" s="156">
        <f>(Oct!B84+'Nov 15'!B84+'Dec 15'!B84)/3</f>
        <v>7911</v>
      </c>
      <c r="C84" s="157">
        <f>(Oct!C84+'Nov 15'!C84+'Dec 15'!C84)/3</f>
        <v>14866.666666666666</v>
      </c>
      <c r="D84" s="158">
        <f>(Oct!D84+'Nov 15'!D84+'Dec 15'!D84)/3</f>
        <v>1735040.3333333333</v>
      </c>
    </row>
    <row r="85" spans="1:4" ht="16.5" thickBot="1" x14ac:dyDescent="0.3">
      <c r="A85" s="152" t="s">
        <v>77</v>
      </c>
      <c r="B85" s="156">
        <f>(Oct!B85+'Nov 15'!B85+'Dec 15'!B85)/3</f>
        <v>2928.6666666666665</v>
      </c>
      <c r="C85" s="157">
        <f>(Oct!C85+'Nov 15'!C85+'Dec 15'!C85)/3</f>
        <v>5476</v>
      </c>
      <c r="D85" s="158">
        <f>(Oct!D85+'Nov 15'!D85+'Dec 15'!D85)/3</f>
        <v>633310</v>
      </c>
    </row>
    <row r="86" spans="1:4" ht="16.5" thickBot="1" x14ac:dyDescent="0.3">
      <c r="A86" s="152" t="s">
        <v>78</v>
      </c>
      <c r="B86" s="156">
        <f>(Oct!B86+'Nov 15'!B86+'Dec 15'!B86)/3</f>
        <v>5779</v>
      </c>
      <c r="C86" s="157">
        <f>(Oct!C86+'Nov 15'!C86+'Dec 15'!C86)/3</f>
        <v>11358</v>
      </c>
      <c r="D86" s="158">
        <f>(Oct!D86+'Nov 15'!D86+'Dec 15'!D86)/3</f>
        <v>1322399.3333333333</v>
      </c>
    </row>
    <row r="87" spans="1:4" ht="16.5" thickBot="1" x14ac:dyDescent="0.3">
      <c r="A87" s="152" t="s">
        <v>79</v>
      </c>
      <c r="B87" s="156">
        <f>(Oct!B87+'Nov 15'!B87+'Dec 15'!B87)/3</f>
        <v>1932.6666666666667</v>
      </c>
      <c r="C87" s="157">
        <f>(Oct!C87+'Nov 15'!C87+'Dec 15'!C87)/3</f>
        <v>3689.6666666666665</v>
      </c>
      <c r="D87" s="158">
        <f>(Oct!D87+'Nov 15'!D87+'Dec 15'!D87)/3</f>
        <v>438173.66666666669</v>
      </c>
    </row>
    <row r="88" spans="1:4" ht="16.5" thickBot="1" x14ac:dyDescent="0.3">
      <c r="A88" s="152" t="s">
        <v>80</v>
      </c>
      <c r="B88" s="160">
        <f>(Oct!B88+'Nov 15'!B88+'Dec 15'!B88)/3</f>
        <v>9284.3333333333339</v>
      </c>
      <c r="C88" s="161">
        <f>(Oct!C88+'Nov 15'!C88+'Dec 15'!C88)/3</f>
        <v>16932</v>
      </c>
      <c r="D88" s="162">
        <f>(Oct!D88+'Nov 15'!D88+'Dec 15'!D88)/3</f>
        <v>1967272</v>
      </c>
    </row>
    <row r="89" spans="1:4" ht="16.5" thickBot="1" x14ac:dyDescent="0.3">
      <c r="A89" s="309" t="s">
        <v>48</v>
      </c>
      <c r="B89" s="312">
        <f>SUM(B79:B88)</f>
        <v>56294.333333333328</v>
      </c>
      <c r="C89" s="312">
        <f>SUM(C79:C88)</f>
        <v>107143.00000000001</v>
      </c>
      <c r="D89" s="312">
        <f>SUM(D79:D88)</f>
        <v>12466472.666666666</v>
      </c>
    </row>
    <row r="90" spans="1:4" ht="16.5" thickBot="1" x14ac:dyDescent="0.3">
      <c r="A90" s="170"/>
      <c r="B90" s="171"/>
      <c r="C90" s="171"/>
      <c r="D90" s="172"/>
    </row>
    <row r="91" spans="1:4" ht="16.5" thickBot="1" x14ac:dyDescent="0.3">
      <c r="A91" s="321" t="s">
        <v>81</v>
      </c>
      <c r="B91" s="319"/>
      <c r="C91" s="319"/>
      <c r="D91" s="320"/>
    </row>
    <row r="92" spans="1:4" ht="16.5" thickBot="1" x14ac:dyDescent="0.3">
      <c r="A92" s="152" t="s">
        <v>82</v>
      </c>
      <c r="B92" s="153">
        <f>(Oct!B92+'Nov 15'!B92+'Dec 15'!B92)/3</f>
        <v>5768.333333333333</v>
      </c>
      <c r="C92" s="154">
        <f>(Oct!C92+'Nov 15'!C92+'Dec 15'!C92)/3</f>
        <v>10872.333333333334</v>
      </c>
      <c r="D92" s="155">
        <f>(Oct!D92+'Nov 15'!D92+'Dec 15'!D92)/3</f>
        <v>1252111.6666666667</v>
      </c>
    </row>
    <row r="93" spans="1:4" ht="16.5" thickBot="1" x14ac:dyDescent="0.3">
      <c r="A93" s="152" t="s">
        <v>83</v>
      </c>
      <c r="B93" s="156">
        <f>(Oct!B93+'Nov 15'!B93+'Dec 15'!B93)/3</f>
        <v>8118.666666666667</v>
      </c>
      <c r="C93" s="157">
        <f>(Oct!C93+'Nov 15'!C93+'Dec 15'!C93)/3</f>
        <v>15985.333333333334</v>
      </c>
      <c r="D93" s="158">
        <f>(Oct!D93+'Nov 15'!D93+'Dec 15'!D93)/3</f>
        <v>1860124.6666666667</v>
      </c>
    </row>
    <row r="94" spans="1:4" ht="16.5" thickBot="1" x14ac:dyDescent="0.3">
      <c r="A94" s="152" t="s">
        <v>84</v>
      </c>
      <c r="B94" s="156">
        <f>(Oct!B94+'Nov 15'!B94+'Dec 15'!B94)/3</f>
        <v>4166.333333333333</v>
      </c>
      <c r="C94" s="157">
        <f>(Oct!C94+'Nov 15'!C94+'Dec 15'!C94)/3</f>
        <v>8240.3333333333339</v>
      </c>
      <c r="D94" s="158">
        <f>(Oct!D94+'Nov 15'!D94+'Dec 15'!D94)/3</f>
        <v>966194</v>
      </c>
    </row>
    <row r="95" spans="1:4" ht="16.5" thickBot="1" x14ac:dyDescent="0.3">
      <c r="A95" s="173" t="s">
        <v>85</v>
      </c>
      <c r="B95" s="156">
        <f>(Oct!B95+'Nov 15'!B95+'Dec 15'!B95)/3</f>
        <v>2722.6666666666665</v>
      </c>
      <c r="C95" s="157">
        <f>(Oct!C95+'Nov 15'!C95+'Dec 15'!C95)/3</f>
        <v>4881.333333333333</v>
      </c>
      <c r="D95" s="158">
        <f>(Oct!D95+'Nov 15'!D95+'Dec 15'!D95)/3</f>
        <v>569449.33333333337</v>
      </c>
    </row>
    <row r="96" spans="1:4" ht="16.5" thickBot="1" x14ac:dyDescent="0.3">
      <c r="A96" s="152" t="s">
        <v>86</v>
      </c>
      <c r="B96" s="156">
        <f>(Oct!B96+'Nov 15'!B96+'Dec 15'!B96)/3</f>
        <v>5368.666666666667</v>
      </c>
      <c r="C96" s="157">
        <f>(Oct!C96+'Nov 15'!C96+'Dec 15'!C96)/3</f>
        <v>10709</v>
      </c>
      <c r="D96" s="158">
        <f>(Oct!D96+'Nov 15'!D96+'Dec 15'!D96)/3</f>
        <v>1252070.6666666667</v>
      </c>
    </row>
    <row r="97" spans="1:4" ht="16.5" thickBot="1" x14ac:dyDescent="0.3">
      <c r="A97" s="152" t="s">
        <v>87</v>
      </c>
      <c r="B97" s="156">
        <f>(Oct!B97+'Nov 15'!B97+'Dec 15'!B97)/3</f>
        <v>1195.6666666666667</v>
      </c>
      <c r="C97" s="157">
        <f>(Oct!C97+'Nov 15'!C97+'Dec 15'!C97)/3</f>
        <v>2655.3333333333335</v>
      </c>
      <c r="D97" s="158">
        <f>(Oct!D97+'Nov 15'!D97+'Dec 15'!D97)/3</f>
        <v>310834.33333333331</v>
      </c>
    </row>
    <row r="98" spans="1:4" ht="16.5" thickBot="1" x14ac:dyDescent="0.3">
      <c r="A98" s="152" t="s">
        <v>88</v>
      </c>
      <c r="B98" s="156">
        <f>(Oct!B98+'Nov 15'!B98+'Dec 15'!B98)/3</f>
        <v>16442.333333333332</v>
      </c>
      <c r="C98" s="157">
        <f>(Oct!C98+'Nov 15'!C98+'Dec 15'!C98)/3</f>
        <v>30634.666666666668</v>
      </c>
      <c r="D98" s="158">
        <f>(Oct!D98+'Nov 15'!D98+'Dec 15'!D98)/3</f>
        <v>3625269.6666666665</v>
      </c>
    </row>
    <row r="99" spans="1:4" ht="16.5" customHeight="1" thickBot="1" x14ac:dyDescent="0.3">
      <c r="A99" s="174" t="s">
        <v>89</v>
      </c>
      <c r="B99" s="156">
        <f>(Oct!B99+'Nov 15'!B99+'Dec 15'!B99)/3</f>
        <v>4632</v>
      </c>
      <c r="C99" s="157">
        <f>(Oct!C99+'Nov 15'!C99+'Dec 15'!C99)/3</f>
        <v>9288</v>
      </c>
      <c r="D99" s="158">
        <f>(Oct!D99+'Nov 15'!D99+'Dec 15'!D99)/3</f>
        <v>1061131.3333333333</v>
      </c>
    </row>
    <row r="100" spans="1:4" ht="16.5" thickBot="1" x14ac:dyDescent="0.3">
      <c r="A100" s="152" t="s">
        <v>90</v>
      </c>
      <c r="B100" s="160">
        <f>(Oct!B100+'Nov 15'!B100+'Dec 15'!B100)/3</f>
        <v>6867.333333333333</v>
      </c>
      <c r="C100" s="161">
        <f>(Oct!C100+'Nov 15'!C100+'Dec 15'!C100)/3</f>
        <v>13562.333333333334</v>
      </c>
      <c r="D100" s="162">
        <f>(Oct!D100+'Nov 15'!D100+'Dec 15'!D100)/3</f>
        <v>1572788.6666666667</v>
      </c>
    </row>
    <row r="101" spans="1:4" ht="16.5" thickBot="1" x14ac:dyDescent="0.3">
      <c r="A101" s="309" t="s">
        <v>48</v>
      </c>
      <c r="B101" s="313">
        <f>SUM(B92:B100)</f>
        <v>55282.000000000007</v>
      </c>
      <c r="C101" s="313">
        <f>SUM(C92:C100)</f>
        <v>106828.66666666667</v>
      </c>
      <c r="D101" s="312">
        <f>SUM(D92:D100)</f>
        <v>12469974.333333334</v>
      </c>
    </row>
    <row r="102" spans="1:4" ht="16.5" thickBot="1" x14ac:dyDescent="0.3">
      <c r="A102" s="170"/>
      <c r="B102" s="171"/>
      <c r="C102" s="171"/>
      <c r="D102" s="172"/>
    </row>
    <row r="103" spans="1:4" ht="16.5" thickBot="1" x14ac:dyDescent="0.3">
      <c r="A103" s="318" t="s">
        <v>91</v>
      </c>
      <c r="B103" s="319"/>
      <c r="C103" s="319"/>
      <c r="D103" s="320"/>
    </row>
    <row r="104" spans="1:4" ht="16.5" thickBot="1" x14ac:dyDescent="0.3">
      <c r="A104" s="152" t="s">
        <v>92</v>
      </c>
      <c r="B104" s="153">
        <f>(Oct!B104+'Nov 15'!B104+'Dec 15'!B104)/3</f>
        <v>3970.3333333333335</v>
      </c>
      <c r="C104" s="154">
        <f>(Oct!C104+'Nov 15'!C104+'Dec 15'!C104)/3</f>
        <v>8744.3333333333339</v>
      </c>
      <c r="D104" s="155">
        <f>('Promedio Anual'!F109+'Nov 15'!D104+'Dec 15'!D104)/3</f>
        <v>713227.33333333337</v>
      </c>
    </row>
    <row r="105" spans="1:4" ht="16.5" thickBot="1" x14ac:dyDescent="0.3">
      <c r="A105" s="152" t="s">
        <v>93</v>
      </c>
      <c r="B105" s="156">
        <f>(Oct!B105+'Nov 15'!B105+'Dec 15'!B105)/3</f>
        <v>5612.333333333333</v>
      </c>
      <c r="C105" s="157">
        <f>(Oct!C105+'Nov 15'!C105+'Dec 15'!C105)/3</f>
        <v>10648</v>
      </c>
      <c r="D105" s="158">
        <f>(Oct!D105+'Nov 15'!D105+'Dec 15'!D105)/3</f>
        <v>1233877.3333333333</v>
      </c>
    </row>
    <row r="106" spans="1:4" ht="16.5" thickBot="1" x14ac:dyDescent="0.3">
      <c r="A106" s="152" t="s">
        <v>94</v>
      </c>
      <c r="B106" s="156">
        <f>(Oct!B106+'Nov 15'!B106+'Dec 15'!B106)/3</f>
        <v>894.33333333333337</v>
      </c>
      <c r="C106" s="157">
        <f>(Oct!C106+'Nov 15'!C106+'Dec 15'!C106)/3</f>
        <v>1823.3333333333333</v>
      </c>
      <c r="D106" s="158">
        <f>(Oct!D106+'Nov 15'!D106+'Dec 15'!D106)/3</f>
        <v>222220.33333333334</v>
      </c>
    </row>
    <row r="107" spans="1:4" ht="16.5" thickBot="1" x14ac:dyDescent="0.3">
      <c r="A107" s="152" t="s">
        <v>95</v>
      </c>
      <c r="B107" s="156">
        <f>(Oct!B107+'Nov 15'!B107+'Dec 15'!B107)/3</f>
        <v>7637.333333333333</v>
      </c>
      <c r="C107" s="157">
        <f>(Oct!C107+'Nov 15'!C107+'Dec 15'!C107)/3</f>
        <v>15281.333333333334</v>
      </c>
      <c r="D107" s="158">
        <f>(Oct!D107+'Nov 15'!D107+'Dec 15'!D107)/3</f>
        <v>1776706.6666666667</v>
      </c>
    </row>
    <row r="108" spans="1:4" ht="16.5" thickBot="1" x14ac:dyDescent="0.3">
      <c r="A108" s="152" t="s">
        <v>96</v>
      </c>
      <c r="B108" s="156">
        <f>(Oct!B108+'Nov 15'!B108+'Dec 15'!B108)/3</f>
        <v>4833</v>
      </c>
      <c r="C108" s="157">
        <f>(Oct!C108+'Nov 15'!C108+'Dec 15'!C108)/3</f>
        <v>9768.3333333333339</v>
      </c>
      <c r="D108" s="158">
        <f>(Oct!D108+'Nov 15'!D108+'Dec 15'!D108)/3</f>
        <v>1144427</v>
      </c>
    </row>
    <row r="109" spans="1:4" ht="16.5" thickBot="1" x14ac:dyDescent="0.3">
      <c r="A109" s="152" t="s">
        <v>97</v>
      </c>
      <c r="B109" s="156">
        <f>(Oct!B109+'Nov 15'!B109+'Dec 15'!B109)/3</f>
        <v>3760</v>
      </c>
      <c r="C109" s="157">
        <f>(Oct!C109+'Nov 15'!C109+'Dec 15'!C109)/3</f>
        <v>7894</v>
      </c>
      <c r="D109" s="158">
        <f>(Oct!D109+'Nov 15'!D109+'Dec 15'!D109)/3</f>
        <v>927267</v>
      </c>
    </row>
    <row r="110" spans="1:4" ht="16.5" thickBot="1" x14ac:dyDescent="0.3">
      <c r="A110" s="152" t="s">
        <v>98</v>
      </c>
      <c r="B110" s="156">
        <f>(Oct!B110+'Nov 15'!B110+'Dec 15'!B110)/3</f>
        <v>9003.6666666666661</v>
      </c>
      <c r="C110" s="157">
        <f>(Oct!C110+'Nov 15'!C110+'Dec 15'!C110)/3</f>
        <v>18652.666666666668</v>
      </c>
      <c r="D110" s="158">
        <f>(Oct!D110+'Nov 15'!D110+'Dec 15'!D110)/3</f>
        <v>2149281</v>
      </c>
    </row>
    <row r="111" spans="1:4" ht="16.5" thickBot="1" x14ac:dyDescent="0.3">
      <c r="A111" s="152" t="s">
        <v>99</v>
      </c>
      <c r="B111" s="156">
        <f>(Oct!B111+'Nov 15'!B111+'Dec 15'!B111)/3</f>
        <v>5912.333333333333</v>
      </c>
      <c r="C111" s="157">
        <f>(Oct!C111+'Nov 15'!C111+'Dec 15'!C111)/3</f>
        <v>12344.333333333334</v>
      </c>
      <c r="D111" s="158">
        <f>(Oct!D111+'Nov 15'!D111+'Dec 15'!D111)/3</f>
        <v>1425737</v>
      </c>
    </row>
    <row r="112" spans="1:4" ht="16.5" thickBot="1" x14ac:dyDescent="0.3">
      <c r="A112" s="152" t="s">
        <v>100</v>
      </c>
      <c r="B112" s="156">
        <f>(Oct!B112+'Nov 15'!B112+'Dec 15'!B112)/3</f>
        <v>5420</v>
      </c>
      <c r="C112" s="157">
        <f>(Oct!C112+'Nov 15'!C112+'Dec 15'!C112)/3</f>
        <v>11367.666666666666</v>
      </c>
      <c r="D112" s="158">
        <f>(Oct!D112+'Nov 15'!D112+'Dec 15'!D112)/3</f>
        <v>1317740</v>
      </c>
    </row>
    <row r="113" spans="1:15" ht="16.5" thickBot="1" x14ac:dyDescent="0.3">
      <c r="A113" s="152" t="s">
        <v>101</v>
      </c>
      <c r="B113" s="156">
        <f>(Oct!B113+'Nov 15'!B113+'Dec 15'!B113)/3</f>
        <v>7800</v>
      </c>
      <c r="C113" s="157">
        <f>(Oct!C113+'Nov 15'!C113+'Dec 15'!C113)/3</f>
        <v>14734.666666666666</v>
      </c>
      <c r="D113" s="158">
        <f>(Oct!D113+'Nov 15'!D113+'Dec 15'!D113)/3</f>
        <v>1731924.3333333333</v>
      </c>
    </row>
    <row r="114" spans="1:15" ht="16.5" thickBot="1" x14ac:dyDescent="0.3">
      <c r="A114" s="152" t="s">
        <v>102</v>
      </c>
      <c r="B114" s="156">
        <f>(Oct!B114+'Nov 15'!B114+'Dec 15'!B114)/3</f>
        <v>8974.3333333333339</v>
      </c>
      <c r="C114" s="157">
        <f>(Oct!C114+'Nov 15'!C114+'Dec 15'!C114)/3</f>
        <v>18815</v>
      </c>
      <c r="D114" s="158">
        <f>(Oct!D114+'Nov 15'!D114+'Dec 15'!D114)/3</f>
        <v>2179531</v>
      </c>
    </row>
    <row r="115" spans="1:15" ht="16.5" thickBot="1" x14ac:dyDescent="0.3">
      <c r="A115" s="152" t="s">
        <v>103</v>
      </c>
      <c r="B115" s="156">
        <f>(Oct!B115+'Nov 15'!B115+'Dec 15'!B115)/3</f>
        <v>16800.333333333332</v>
      </c>
      <c r="C115" s="157">
        <f>(Oct!C115+'Nov 15'!C115+'Dec 15'!C115)/3</f>
        <v>33624.666666666664</v>
      </c>
      <c r="D115" s="158">
        <f>(Oct!D115+'Nov 15'!D115+'Dec 15'!D115)/3</f>
        <v>3963076</v>
      </c>
    </row>
    <row r="116" spans="1:15" ht="16.5" thickBot="1" x14ac:dyDescent="0.3">
      <c r="A116" s="152" t="s">
        <v>104</v>
      </c>
      <c r="B116" s="156">
        <f>(Oct!B116+'Nov 15'!B116+'Dec 15'!B116)/3</f>
        <v>5750</v>
      </c>
      <c r="C116" s="157">
        <f>(Oct!C116+'Nov 15'!C116+'Dec 15'!C116)/3</f>
        <v>12044.666666666666</v>
      </c>
      <c r="D116" s="158">
        <f>(Oct!D116+'Nov 15'!D116+'Dec 15'!D116)/3</f>
        <v>1409616.3333333333</v>
      </c>
    </row>
    <row r="117" spans="1:15" ht="16.5" thickBot="1" x14ac:dyDescent="0.3">
      <c r="A117" s="152" t="s">
        <v>105</v>
      </c>
      <c r="B117" s="160">
        <f>(Oct!B117+'Nov 15'!B117+'Dec 15'!B117)/3</f>
        <v>8709.3333333333339</v>
      </c>
      <c r="C117" s="161">
        <f>(Oct!C117+'Nov 15'!C117+'Dec 15'!C117)/3</f>
        <v>17036</v>
      </c>
      <c r="D117" s="162">
        <f>(Oct!D117+'Nov 15'!D117+'Dec 15'!D117)/3</f>
        <v>1995915</v>
      </c>
    </row>
    <row r="118" spans="1:15" ht="16.5" thickBot="1" x14ac:dyDescent="0.3">
      <c r="A118" s="309" t="s">
        <v>48</v>
      </c>
      <c r="B118" s="313">
        <f>SUM(B104:B117)</f>
        <v>95077.333333333328</v>
      </c>
      <c r="C118" s="313">
        <f>SUM(C104:C117)</f>
        <v>192779</v>
      </c>
      <c r="D118" s="312">
        <f>SUM(D104:D117)</f>
        <v>22190546.333333332</v>
      </c>
    </row>
    <row r="119" spans="1:15" ht="16.5" thickBot="1" x14ac:dyDescent="0.3">
      <c r="A119" s="170"/>
      <c r="B119" s="171"/>
      <c r="C119" s="171"/>
      <c r="D119" s="172"/>
    </row>
    <row r="120" spans="1:15" ht="16.5" thickBot="1" x14ac:dyDescent="0.3">
      <c r="A120" s="314" t="s">
        <v>106</v>
      </c>
      <c r="B120" s="315"/>
      <c r="C120" s="316"/>
      <c r="D120" s="317"/>
    </row>
    <row r="121" spans="1:15" ht="16.5" thickBot="1" x14ac:dyDescent="0.3">
      <c r="A121" s="168" t="s">
        <v>107</v>
      </c>
      <c r="B121" s="153">
        <f>(Oct!B121+'Nov 15'!B121+'Dec 15'!B121)/3</f>
        <v>1741</v>
      </c>
      <c r="C121" s="216">
        <f>(Oct!C121+'Nov 15'!C121+'Dec 15'!C121)/3</f>
        <v>3645</v>
      </c>
      <c r="D121" s="217">
        <f>(Oct!D121+'Nov 15'!D121+'Dec 15'!D121)/3</f>
        <v>431484</v>
      </c>
      <c r="I121" s="175"/>
      <c r="J121" s="175"/>
      <c r="K121" s="175"/>
      <c r="L121" s="175"/>
      <c r="M121" s="175"/>
      <c r="N121" s="175"/>
      <c r="O121" s="175"/>
    </row>
    <row r="122" spans="1:15" ht="16.5" thickBot="1" x14ac:dyDescent="0.3">
      <c r="A122" s="168" t="s">
        <v>108</v>
      </c>
      <c r="B122" s="156">
        <f>(Oct!B122+'Nov 15'!B122+'Dec 15'!B122)/3</f>
        <v>9310</v>
      </c>
      <c r="C122" s="167">
        <f>(Oct!C122+'Nov 15'!C122+'Dec 15'!C122)/3</f>
        <v>17573.333333333332</v>
      </c>
      <c r="D122" s="180">
        <f>(Oct!D122+'Nov 15'!D122+'Dec 15'!D122)/3</f>
        <v>2060173.6666666667</v>
      </c>
      <c r="I122" s="175"/>
      <c r="J122" s="175"/>
      <c r="K122" s="175"/>
      <c r="L122" s="175"/>
      <c r="M122" s="175"/>
      <c r="N122" s="175"/>
      <c r="O122" s="175"/>
    </row>
    <row r="123" spans="1:15" ht="16.5" thickBot="1" x14ac:dyDescent="0.3">
      <c r="A123" s="168" t="s">
        <v>109</v>
      </c>
      <c r="B123" s="156">
        <f>(Oct!B123+'Nov 15'!B123+'Dec 15'!B123)/3</f>
        <v>1505.6666666666667</v>
      </c>
      <c r="C123" s="167">
        <f>(Oct!C123+'Nov 15'!C123+'Dec 15'!C123)/3</f>
        <v>2836.3333333333335</v>
      </c>
      <c r="D123" s="180">
        <f>(Oct!D123+'Nov 15'!D123+'Dec 15'!D123)/3</f>
        <v>333302.66666666669</v>
      </c>
      <c r="I123" s="175"/>
      <c r="J123" s="175"/>
      <c r="K123" s="175"/>
      <c r="L123" s="175"/>
      <c r="M123" s="175"/>
      <c r="N123" s="175"/>
      <c r="O123" s="175"/>
    </row>
    <row r="124" spans="1:15" ht="16.5" thickBot="1" x14ac:dyDescent="0.3">
      <c r="A124" s="168" t="s">
        <v>110</v>
      </c>
      <c r="B124" s="156">
        <f>(Oct!B124+'Nov 15'!B124+'Dec 15'!B124)/3</f>
        <v>8671.3333333333339</v>
      </c>
      <c r="C124" s="167">
        <f>(Oct!C124+'Nov 15'!C124+'Dec 15'!C124)/3</f>
        <v>14402</v>
      </c>
      <c r="D124" s="180">
        <f>(Oct!D124+'Nov 15'!D124+'Dec 15'!D124)/3</f>
        <v>1699528.3333333333</v>
      </c>
      <c r="I124" s="175"/>
      <c r="J124" s="175"/>
      <c r="K124" s="175"/>
      <c r="L124" s="175"/>
      <c r="M124" s="175"/>
      <c r="N124" s="175"/>
      <c r="O124" s="175"/>
    </row>
    <row r="125" spans="1:15" ht="16.5" thickBot="1" x14ac:dyDescent="0.3">
      <c r="A125" s="168" t="s">
        <v>111</v>
      </c>
      <c r="B125" s="156">
        <f>(Oct!B125+'Nov 15'!B125+'Dec 15'!B125)/3</f>
        <v>11157</v>
      </c>
      <c r="C125" s="167">
        <f>(Oct!C125+'Nov 15'!C125+'Dec 15'!C125)/3</f>
        <v>22333</v>
      </c>
      <c r="D125" s="180">
        <f>(Oct!D125+'Nov 15'!D125+'Dec 15'!D125)/3</f>
        <v>2613276.6666666665</v>
      </c>
      <c r="I125" s="176"/>
      <c r="J125" s="175"/>
      <c r="K125" s="175"/>
      <c r="L125" s="175"/>
      <c r="M125" s="175"/>
      <c r="N125" s="175"/>
      <c r="O125" s="175"/>
    </row>
    <row r="126" spans="1:15" ht="16.5" thickBot="1" x14ac:dyDescent="0.3">
      <c r="A126" s="168" t="s">
        <v>112</v>
      </c>
      <c r="B126" s="156">
        <f>(Oct!B126+'Nov 15'!B126+'Dec 15'!B126)/3</f>
        <v>9685</v>
      </c>
      <c r="C126" s="167">
        <f>(Oct!C126+'Nov 15'!C126+'Dec 15'!C126)/3</f>
        <v>18810.666666666668</v>
      </c>
      <c r="D126" s="180">
        <f>(Oct!D126+'Nov 15'!D126+'Dec 15'!D126)/3</f>
        <v>2185730.6666666665</v>
      </c>
      <c r="I126" s="176"/>
      <c r="J126" s="175"/>
      <c r="K126" s="175"/>
      <c r="L126" s="175"/>
      <c r="M126" s="175"/>
      <c r="N126" s="175"/>
      <c r="O126" s="175"/>
    </row>
    <row r="127" spans="1:15" ht="16.5" thickBot="1" x14ac:dyDescent="0.3">
      <c r="A127" s="168" t="s">
        <v>113</v>
      </c>
      <c r="B127" s="156">
        <f>(Oct!B127+'Nov 15'!B127+'Dec 15'!B127)/3</f>
        <v>7771.666666666667</v>
      </c>
      <c r="C127" s="167">
        <f>(Oct!C127+'Nov 15'!C127+'Dec 15'!C127)/3</f>
        <v>15646.666666666666</v>
      </c>
      <c r="D127" s="180">
        <f>(Oct!D127+'Nov 15'!D127+'Dec 15'!D127)/3</f>
        <v>1845483</v>
      </c>
      <c r="I127" s="177"/>
      <c r="J127" s="175"/>
      <c r="K127" s="175"/>
      <c r="L127" s="175"/>
      <c r="M127" s="175"/>
      <c r="N127" s="175"/>
      <c r="O127" s="175"/>
    </row>
    <row r="128" spans="1:15" ht="15" customHeight="1" thickBot="1" x14ac:dyDescent="0.3">
      <c r="A128" s="178" t="s">
        <v>114</v>
      </c>
      <c r="B128" s="160">
        <f>(Oct!B128+'Nov 15'!B128+'Dec 15'!B128)/3</f>
        <v>14298.666666666666</v>
      </c>
      <c r="C128" s="218">
        <f>(Oct!C128+'Nov 15'!C128+'Dec 15'!C128)/3</f>
        <v>26602.333333333332</v>
      </c>
      <c r="D128" s="219">
        <f>(Oct!D128+'Nov 15'!D128+'Dec 15'!D128)/3</f>
        <v>3112712.6666666665</v>
      </c>
      <c r="I128" s="175"/>
      <c r="J128" s="175"/>
      <c r="K128" s="175"/>
      <c r="L128" s="175"/>
      <c r="M128" s="175"/>
      <c r="N128" s="175"/>
      <c r="O128" s="175"/>
    </row>
    <row r="129" spans="1:15" ht="16.5" thickBot="1" x14ac:dyDescent="0.3">
      <c r="A129" s="309" t="s">
        <v>48</v>
      </c>
      <c r="B129" s="310">
        <f>SUM(B121:B128)</f>
        <v>64140.333333333328</v>
      </c>
      <c r="C129" s="310">
        <f>SUM(C121:C128)</f>
        <v>121849.33333333333</v>
      </c>
      <c r="D129" s="311">
        <f>SUM(D121:D128)</f>
        <v>14281691.666666666</v>
      </c>
      <c r="I129" s="177"/>
      <c r="J129" s="175"/>
      <c r="K129" s="175"/>
      <c r="L129" s="175"/>
      <c r="M129" s="175"/>
      <c r="N129" s="175"/>
      <c r="O129" s="175"/>
    </row>
    <row r="130" spans="1:15" ht="16.5" thickBot="1" x14ac:dyDescent="0.3">
      <c r="A130" s="170"/>
      <c r="B130" s="171"/>
      <c r="C130" s="171"/>
      <c r="D130" s="172"/>
    </row>
    <row r="131" spans="1:15" ht="16.5" thickBot="1" x14ac:dyDescent="0.3">
      <c r="A131" s="303" t="s">
        <v>115</v>
      </c>
      <c r="B131" s="311">
        <f>SUM(B129+B118+B101+B89+B76+B67+B57+B47+B32+B16)</f>
        <v>667153.66666666663</v>
      </c>
      <c r="C131" s="311">
        <f>SUM(C129+C118+C101+C89+C76+C67+C57+C47+C32+C16)</f>
        <v>1296388.9999999998</v>
      </c>
      <c r="D131" s="311">
        <f>SUM(D129+D118+D101+D89+D76+D67+D57+D47+D32+D16)</f>
        <v>150769728.33333334</v>
      </c>
      <c r="E131" s="179"/>
    </row>
  </sheetData>
  <mergeCells count="6">
    <mergeCell ref="H5:K5"/>
    <mergeCell ref="A1:D1"/>
    <mergeCell ref="A2:D2"/>
    <mergeCell ref="A3:D3"/>
    <mergeCell ref="A4:D4"/>
    <mergeCell ref="A5:D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5" tint="-0.249977111117893"/>
  </sheetPr>
  <dimension ref="A1:O131"/>
  <sheetViews>
    <sheetView workbookViewId="0">
      <selection activeCell="B10" sqref="B10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5.7109375" customWidth="1"/>
    <col min="4" max="4" width="18.7109375" customWidth="1"/>
    <col min="7" max="7" width="10" bestFit="1" customWidth="1"/>
    <col min="9" max="9" width="13.140625" customWidth="1"/>
    <col min="10" max="10" width="11.5703125" bestFit="1" customWidth="1"/>
    <col min="11" max="11" width="18.42578125" bestFit="1" customWidth="1"/>
  </cols>
  <sheetData>
    <row r="1" spans="1:11" ht="15.75" x14ac:dyDescent="0.25">
      <c r="A1" s="652" t="s">
        <v>0</v>
      </c>
      <c r="B1" s="652"/>
      <c r="C1" s="652"/>
      <c r="D1" s="652"/>
    </row>
    <row r="2" spans="1:11" ht="15.75" x14ac:dyDescent="0.25">
      <c r="A2" s="652" t="s">
        <v>1</v>
      </c>
      <c r="B2" s="652"/>
      <c r="C2" s="652"/>
      <c r="D2" s="652"/>
    </row>
    <row r="3" spans="1:11" ht="18" x14ac:dyDescent="0.25">
      <c r="A3" s="653" t="s">
        <v>128</v>
      </c>
      <c r="B3" s="653"/>
      <c r="C3" s="653"/>
      <c r="D3" s="653"/>
    </row>
    <row r="4" spans="1:11" ht="16.5" thickBot="1" x14ac:dyDescent="0.3">
      <c r="A4" s="652" t="s">
        <v>129</v>
      </c>
      <c r="B4" s="652"/>
      <c r="C4" s="652"/>
      <c r="D4" s="652"/>
    </row>
    <row r="5" spans="1:11" ht="16.5" thickBot="1" x14ac:dyDescent="0.3">
      <c r="A5" s="654" t="s">
        <v>156</v>
      </c>
      <c r="B5" s="654"/>
      <c r="C5" s="654"/>
      <c r="D5" s="654"/>
      <c r="G5" s="649" t="s">
        <v>156</v>
      </c>
      <c r="H5" s="650"/>
      <c r="I5" s="650"/>
      <c r="J5" s="651"/>
    </row>
    <row r="6" spans="1:11" ht="32.25" thickBot="1" x14ac:dyDescent="0.3">
      <c r="A6" s="280"/>
      <c r="B6" s="281" t="s">
        <v>3</v>
      </c>
      <c r="C6" s="368" t="s">
        <v>4</v>
      </c>
      <c r="D6" s="282" t="s">
        <v>5</v>
      </c>
      <c r="G6" s="365" t="s">
        <v>139</v>
      </c>
      <c r="H6" s="366" t="s">
        <v>3</v>
      </c>
      <c r="I6" s="366" t="s">
        <v>4</v>
      </c>
      <c r="J6" s="367" t="s">
        <v>5</v>
      </c>
    </row>
    <row r="7" spans="1:11" ht="16.5" thickBot="1" x14ac:dyDescent="0.3">
      <c r="A7" s="283" t="s">
        <v>11</v>
      </c>
      <c r="B7" s="284"/>
      <c r="C7" s="284"/>
      <c r="D7" s="285"/>
      <c r="G7" s="362" t="s">
        <v>11</v>
      </c>
      <c r="H7" s="229">
        <f>B16</f>
        <v>52096.000000000007</v>
      </c>
      <c r="I7" s="229">
        <f>C16</f>
        <v>101574.33333333333</v>
      </c>
      <c r="J7" s="229">
        <f>D16</f>
        <v>11827154.333333334</v>
      </c>
    </row>
    <row r="8" spans="1:11" ht="16.5" thickBot="1" x14ac:dyDescent="0.3">
      <c r="A8" s="152" t="s">
        <v>12</v>
      </c>
      <c r="B8" s="153">
        <f>('Ene  16'!B8+'Feb 16'!B8+'Mar 16'!B8)/3</f>
        <v>7982.333333333333</v>
      </c>
      <c r="C8" s="154">
        <f>('Ene  16'!C8+'Feb 16'!C8+'Mar 16'!C8)/3</f>
        <v>16105</v>
      </c>
      <c r="D8" s="155">
        <f>('Ene  16'!D8+'Feb 16'!D8+'Mar 16'!D8)/3</f>
        <v>1847091.6666666667</v>
      </c>
      <c r="G8" s="363" t="s">
        <v>20</v>
      </c>
      <c r="H8" s="226">
        <f>B32</f>
        <v>89007</v>
      </c>
      <c r="I8" s="226">
        <f>C32</f>
        <v>169811</v>
      </c>
      <c r="J8" s="226">
        <f>D32</f>
        <v>19823227.666666668</v>
      </c>
    </row>
    <row r="9" spans="1:11" ht="16.5" thickBot="1" x14ac:dyDescent="0.3">
      <c r="A9" s="152" t="s">
        <v>13</v>
      </c>
      <c r="B9" s="156">
        <f>('Ene  16'!B9+'Feb 16'!B9+'Mar 16'!B9)/3</f>
        <v>5696.333333333333</v>
      </c>
      <c r="C9" s="157">
        <f>('Ene  16'!C9+'Feb 16'!C9+'Mar 16'!C9)/3</f>
        <v>10930</v>
      </c>
      <c r="D9" s="158">
        <f>('Ene  16'!D9+'Feb 16'!D9+'Mar 16'!D9)/3</f>
        <v>1285580.3333333333</v>
      </c>
      <c r="G9" s="363" t="s">
        <v>35</v>
      </c>
      <c r="H9" s="226">
        <f>B47</f>
        <v>95060.666666666657</v>
      </c>
      <c r="I9" s="226">
        <f>C47</f>
        <v>185446.66666666666</v>
      </c>
      <c r="J9" s="226">
        <f>D47</f>
        <v>21395603.333333336</v>
      </c>
    </row>
    <row r="10" spans="1:11" ht="16.5" thickBot="1" x14ac:dyDescent="0.3">
      <c r="A10" s="152" t="s">
        <v>14</v>
      </c>
      <c r="B10" s="156">
        <f>('Ene  16'!B10+'Feb 16'!B10+'Mar 16'!B10)/3</f>
        <v>6445.666666666667</v>
      </c>
      <c r="C10" s="157">
        <f>('Ene  16'!C10+'Feb 16'!C10+'Mar 16'!C10)/3</f>
        <v>12008.666666666666</v>
      </c>
      <c r="D10" s="158">
        <f>('Ene  16'!D10+'Feb 16'!D10+'Mar 16'!D10)/3</f>
        <v>1420058.6666666667</v>
      </c>
      <c r="G10" s="363" t="s">
        <v>49</v>
      </c>
      <c r="H10" s="226">
        <f>B57</f>
        <v>63726.333333333343</v>
      </c>
      <c r="I10" s="226">
        <f>C57</f>
        <v>121254.66666666666</v>
      </c>
      <c r="J10" s="226">
        <f>D57</f>
        <v>14043866.999999998</v>
      </c>
      <c r="K10" s="159"/>
    </row>
    <row r="11" spans="1:11" ht="16.5" thickBot="1" x14ac:dyDescent="0.3">
      <c r="A11" s="152" t="s">
        <v>15</v>
      </c>
      <c r="B11" s="156">
        <f>('Ene  16'!B11+'Feb 16'!B11+'Mar 16'!B11)/3</f>
        <v>8410.6666666666661</v>
      </c>
      <c r="C11" s="157">
        <f>('Ene  16'!C11+'Feb 16'!C11+'Mar 16'!C11)/3</f>
        <v>16252</v>
      </c>
      <c r="D11" s="158">
        <f>('Ene  16'!D11+'Feb 16'!D11+'Mar 16'!D11)/3</f>
        <v>1876552.3333333333</v>
      </c>
      <c r="G11" s="363" t="s">
        <v>57</v>
      </c>
      <c r="H11" s="226">
        <f>B67</f>
        <v>57999.666666666664</v>
      </c>
      <c r="I11" s="226">
        <f>C67</f>
        <v>112327.33333333333</v>
      </c>
      <c r="J11" s="226">
        <f>D67</f>
        <v>12936868.333333334</v>
      </c>
      <c r="K11" s="159"/>
    </row>
    <row r="12" spans="1:11" ht="16.5" thickBot="1" x14ac:dyDescent="0.3">
      <c r="A12" s="152" t="s">
        <v>16</v>
      </c>
      <c r="B12" s="156">
        <f>('Ene  16'!B12+'Feb 16'!B12+'Mar 16'!B12)/3</f>
        <v>2147.6666666666665</v>
      </c>
      <c r="C12" s="157">
        <f>('Ene  16'!C12+'Feb 16'!C12+'Mar 16'!C12)/3</f>
        <v>4386.666666666667</v>
      </c>
      <c r="D12" s="158">
        <f>('Ene  16'!D12+'Feb 16'!D12+'Mar 16'!D12)/3</f>
        <v>510767</v>
      </c>
      <c r="G12" s="363" t="s">
        <v>65</v>
      </c>
      <c r="H12" s="226">
        <f>B76</f>
        <v>34853.666666666664</v>
      </c>
      <c r="I12" s="226">
        <f>C76</f>
        <v>66538.666666666672</v>
      </c>
      <c r="J12" s="226">
        <f>D76</f>
        <v>7684118.3333333321</v>
      </c>
      <c r="K12" s="159"/>
    </row>
    <row r="13" spans="1:11" ht="16.5" thickBot="1" x14ac:dyDescent="0.3">
      <c r="A13" s="152" t="s">
        <v>17</v>
      </c>
      <c r="B13" s="156">
        <f>('Ene  16'!B13+'Feb 16'!B13+'Mar 16'!B13)/3</f>
        <v>8596</v>
      </c>
      <c r="C13" s="157">
        <f>('Ene  16'!C13+'Feb 16'!C13+'Mar 16'!C13)/3</f>
        <v>17471.666666666668</v>
      </c>
      <c r="D13" s="158">
        <f>('Ene  16'!D13+'Feb 16'!D13+'Mar 16'!D13)/3</f>
        <v>2016311.6666666667</v>
      </c>
      <c r="G13" s="363" t="s">
        <v>71</v>
      </c>
      <c r="H13" s="226">
        <f>B89</f>
        <v>55608.333333333336</v>
      </c>
      <c r="I13" s="226">
        <f>C89</f>
        <v>105274.33333333336</v>
      </c>
      <c r="J13" s="226">
        <f>D89</f>
        <v>12193756</v>
      </c>
      <c r="K13" s="159"/>
    </row>
    <row r="14" spans="1:11" ht="16.5" thickBot="1" x14ac:dyDescent="0.3">
      <c r="A14" s="152" t="s">
        <v>18</v>
      </c>
      <c r="B14" s="156">
        <f>('Ene  16'!B14+'Feb 16'!B14+'Mar 16'!B14)/3</f>
        <v>3114</v>
      </c>
      <c r="C14" s="157">
        <f>('Ene  16'!C14+'Feb 16'!C14+'Mar 16'!C14)/3</f>
        <v>5744.333333333333</v>
      </c>
      <c r="D14" s="158">
        <f>('Ene  16'!D14+'Feb 16'!D14+'Mar 16'!D14)/3</f>
        <v>666018.33333333337</v>
      </c>
      <c r="G14" s="363" t="s">
        <v>81</v>
      </c>
      <c r="H14" s="226">
        <f>B101</f>
        <v>54946</v>
      </c>
      <c r="I14" s="226">
        <f>C101</f>
        <v>105579.66666666666</v>
      </c>
      <c r="J14" s="226">
        <f>D101</f>
        <v>12272743.666666668</v>
      </c>
      <c r="K14" s="159"/>
    </row>
    <row r="15" spans="1:11" ht="16.5" thickBot="1" x14ac:dyDescent="0.3">
      <c r="A15" s="152" t="s">
        <v>19</v>
      </c>
      <c r="B15" s="160">
        <f>('Ene  16'!B15+'Feb 16'!B15+'Mar 16'!B15)/3</f>
        <v>9703.3333333333339</v>
      </c>
      <c r="C15" s="161">
        <f>('Ene  16'!C15+'Feb 16'!C15+'Mar 16'!C15)/3</f>
        <v>18676</v>
      </c>
      <c r="D15" s="162">
        <f>('Ene  16'!D15+'Feb 16'!D15+'Mar 16'!D15)/3</f>
        <v>2204774.3333333335</v>
      </c>
      <c r="G15" s="363" t="s">
        <v>91</v>
      </c>
      <c r="H15" s="226">
        <f>B118</f>
        <v>94077.666666666672</v>
      </c>
      <c r="I15" s="226">
        <f>C118</f>
        <v>190263.33333333334</v>
      </c>
      <c r="J15" s="226">
        <f>D118</f>
        <v>22110639.333333332</v>
      </c>
      <c r="K15" s="159"/>
    </row>
    <row r="16" spans="1:11" ht="16.5" thickBot="1" x14ac:dyDescent="0.3">
      <c r="A16" s="286" t="s">
        <v>10</v>
      </c>
      <c r="B16" s="287">
        <f>SUM(B8:B15)</f>
        <v>52096.000000000007</v>
      </c>
      <c r="C16" s="287">
        <f>SUM(C8:C15)</f>
        <v>101574.33333333333</v>
      </c>
      <c r="D16" s="287">
        <f>SUM(D8:D15)</f>
        <v>11827154.333333334</v>
      </c>
      <c r="G16" s="364" t="s">
        <v>106</v>
      </c>
      <c r="H16" s="227">
        <f>B129</f>
        <v>63293.333333333336</v>
      </c>
      <c r="I16" s="227">
        <f>C129</f>
        <v>119718.66666666667</v>
      </c>
      <c r="J16" s="227">
        <f>D129</f>
        <v>13969975.000000002</v>
      </c>
      <c r="K16" s="159"/>
    </row>
    <row r="17" spans="1:11" ht="16.5" thickBot="1" x14ac:dyDescent="0.3">
      <c r="A17" s="163"/>
      <c r="B17" s="164"/>
      <c r="C17" s="164"/>
      <c r="D17" s="165"/>
      <c r="I17" s="159"/>
      <c r="J17" s="159"/>
      <c r="K17" s="159"/>
    </row>
    <row r="18" spans="1:11" ht="16.5" thickBot="1" x14ac:dyDescent="0.3">
      <c r="A18" s="288" t="s">
        <v>20</v>
      </c>
      <c r="B18" s="289"/>
      <c r="C18" s="290"/>
      <c r="D18" s="291"/>
      <c r="I18" s="159"/>
      <c r="J18" s="159"/>
      <c r="K18" s="159"/>
    </row>
    <row r="19" spans="1:11" ht="16.5" thickBot="1" x14ac:dyDescent="0.3">
      <c r="A19" s="166" t="s">
        <v>21</v>
      </c>
      <c r="B19" s="153">
        <f>('Ene  16'!B19+'Feb 16'!B19+'Mar 16'!B19)/3</f>
        <v>14454.333333333334</v>
      </c>
      <c r="C19" s="216">
        <f>('Ene  16'!C19+'Feb 16'!C19+'Mar 16'!C19)/3</f>
        <v>26176</v>
      </c>
      <c r="D19" s="217">
        <f>('Ene  16'!D19+'Feb 16'!D19+'Mar 16'!D19)/3</f>
        <v>3090295</v>
      </c>
      <c r="I19" s="159"/>
      <c r="J19" s="159"/>
      <c r="K19" s="159"/>
    </row>
    <row r="20" spans="1:11" ht="16.5" thickBot="1" x14ac:dyDescent="0.3">
      <c r="A20" s="166" t="s">
        <v>22</v>
      </c>
      <c r="B20" s="156">
        <f>('Ene  16'!B20+'Feb 16'!B20+'Mar 16'!B20)/3</f>
        <v>7331.333333333333</v>
      </c>
      <c r="C20" s="167">
        <f>('Ene  16'!C20+'Feb 16'!C20+'Mar 16'!C20)/3</f>
        <v>12906.666666666666</v>
      </c>
      <c r="D20" s="180">
        <f>('Ene  16'!D20+'Feb 16'!D20+'Mar 16'!D20)/3</f>
        <v>1529558.6666666667</v>
      </c>
      <c r="I20" s="159"/>
      <c r="J20" s="159"/>
      <c r="K20" s="159"/>
    </row>
    <row r="21" spans="1:11" ht="16.5" thickBot="1" x14ac:dyDescent="0.3">
      <c r="A21" s="168" t="s">
        <v>23</v>
      </c>
      <c r="B21" s="156">
        <f>('Ene  16'!B21+'Feb 16'!B21+'Mar 16'!B21)/3</f>
        <v>5951.666666666667</v>
      </c>
      <c r="C21" s="167">
        <f>('Ene  16'!C21+'Feb 16'!C21+'Mar 16'!C21)/3</f>
        <v>11121</v>
      </c>
      <c r="D21" s="180">
        <f>('Ene  16'!D21+'Feb 16'!D21+'Mar 16'!D21)/3</f>
        <v>1295783.6666666667</v>
      </c>
    </row>
    <row r="22" spans="1:11" ht="16.5" thickBot="1" x14ac:dyDescent="0.3">
      <c r="A22" s="168" t="s">
        <v>24</v>
      </c>
      <c r="B22" s="156">
        <f>('Ene  16'!B22+'Feb 16'!B22+'Mar 16'!B22)/3</f>
        <v>7388.333333333333</v>
      </c>
      <c r="C22" s="167">
        <f>('Ene  16'!C22+'Feb 16'!C22+'Mar 16'!C22)/3</f>
        <v>14123</v>
      </c>
      <c r="D22" s="180">
        <f>('Ene  16'!D22+'Feb 16'!D22+'Mar 16'!D22)/3</f>
        <v>1621549.3333333333</v>
      </c>
    </row>
    <row r="23" spans="1:11" ht="16.5" thickBot="1" x14ac:dyDescent="0.3">
      <c r="A23" s="168" t="s">
        <v>25</v>
      </c>
      <c r="B23" s="156">
        <f>('Ene  16'!B23+'Feb 16'!B23+'Mar 16'!B23)/3</f>
        <v>4804</v>
      </c>
      <c r="C23" s="167">
        <f>('Ene  16'!C23+'Feb 16'!C23+'Mar 16'!C23)/3</f>
        <v>9465</v>
      </c>
      <c r="D23" s="180">
        <f>('Ene  16'!D23+'Feb 16'!D23+'Mar 16'!D23)/3</f>
        <v>1091428.6666666667</v>
      </c>
    </row>
    <row r="24" spans="1:11" ht="16.5" thickBot="1" x14ac:dyDescent="0.3">
      <c r="A24" s="168" t="s">
        <v>26</v>
      </c>
      <c r="B24" s="156">
        <f>('Ene  16'!B24+'Feb 16'!B24+'Mar 16'!B24)/3</f>
        <v>3361.6666666666665</v>
      </c>
      <c r="C24" s="167">
        <f>('Ene  16'!C24+'Feb 16'!C24+'Mar 16'!C24)/3</f>
        <v>6615.666666666667</v>
      </c>
      <c r="D24" s="180">
        <f>('Ene  16'!D24+'Feb 16'!D24+'Mar 16'!D24)/3</f>
        <v>773371</v>
      </c>
    </row>
    <row r="25" spans="1:11" ht="16.5" thickBot="1" x14ac:dyDescent="0.3">
      <c r="A25" s="168" t="s">
        <v>27</v>
      </c>
      <c r="B25" s="156">
        <f>('Ene  16'!B25+'Feb 16'!B25+'Mar 16'!B25)/3</f>
        <v>8567.6666666666661</v>
      </c>
      <c r="C25" s="167">
        <f>('Ene  16'!C25+'Feb 16'!C25+'Mar 16'!C25)/3</f>
        <v>16246.666666666666</v>
      </c>
      <c r="D25" s="180">
        <f>('Ene  16'!D25+'Feb 16'!D25+'Mar 16'!D25)/3</f>
        <v>1897623</v>
      </c>
    </row>
    <row r="26" spans="1:11" ht="16.5" thickBot="1" x14ac:dyDescent="0.3">
      <c r="A26" s="168" t="s">
        <v>28</v>
      </c>
      <c r="B26" s="156">
        <f>('Ene  16'!B26+'Feb 16'!B26+'Mar 16'!B26)/3</f>
        <v>7690.333333333333</v>
      </c>
      <c r="C26" s="167">
        <f>('Ene  16'!C26+'Feb 16'!C26+'Mar 16'!C26)/3</f>
        <v>15378.666666666666</v>
      </c>
      <c r="D26" s="180">
        <f>('Ene  16'!D26+'Feb 16'!D26+'Mar 16'!D26)/3</f>
        <v>1805263.6666666667</v>
      </c>
    </row>
    <row r="27" spans="1:11" ht="16.5" thickBot="1" x14ac:dyDescent="0.3">
      <c r="A27" s="168" t="s">
        <v>29</v>
      </c>
      <c r="B27" s="156">
        <f>('Ene  16'!B27+'Feb 16'!B27+'Mar 16'!B27)/3</f>
        <v>9643.6666666666661</v>
      </c>
      <c r="C27" s="167">
        <f>('Ene  16'!C27+'Feb 16'!C27+'Mar 16'!C27)/3</f>
        <v>18146.666666666668</v>
      </c>
      <c r="D27" s="180">
        <f>('Ene  16'!D27+'Feb 16'!D27+'Mar 16'!D27)/3</f>
        <v>2110627.6666666665</v>
      </c>
    </row>
    <row r="28" spans="1:11" ht="16.5" thickBot="1" x14ac:dyDescent="0.3">
      <c r="A28" s="168" t="s">
        <v>30</v>
      </c>
      <c r="B28" s="156">
        <f>('Ene  16'!B28+'Feb 16'!B28+'Mar 16'!B28)/3</f>
        <v>7031.333333333333</v>
      </c>
      <c r="C28" s="167">
        <f>('Ene  16'!C28+'Feb 16'!C28+'Mar 16'!C28)/3</f>
        <v>14343.333333333334</v>
      </c>
      <c r="D28" s="180">
        <f>('Ene  16'!D28+'Feb 16'!D28+'Mar 16'!D28)/3</f>
        <v>1658389.3333333333</v>
      </c>
    </row>
    <row r="29" spans="1:11" ht="16.5" thickBot="1" x14ac:dyDescent="0.3">
      <c r="A29" s="168" t="s">
        <v>31</v>
      </c>
      <c r="B29" s="156">
        <f>('Ene  16'!B29+'Feb 16'!B29+'Mar 16'!B29)/3</f>
        <v>5604</v>
      </c>
      <c r="C29" s="167">
        <f>('Ene  16'!C29+'Feb 16'!C29+'Mar 16'!C29)/3</f>
        <v>11032.666666666666</v>
      </c>
      <c r="D29" s="180">
        <f>('Ene  16'!D29+'Feb 16'!D29+'Mar 16'!D29)/3</f>
        <v>1269833.3333333333</v>
      </c>
    </row>
    <row r="30" spans="1:11" ht="16.5" thickBot="1" x14ac:dyDescent="0.3">
      <c r="A30" s="168" t="s">
        <v>32</v>
      </c>
      <c r="B30" s="156">
        <f>('Ene  16'!B30+'Feb 16'!B30+'Mar 16'!B30)/3</f>
        <v>5214.666666666667</v>
      </c>
      <c r="C30" s="167">
        <f>('Ene  16'!C30+'Feb 16'!C30+'Mar 16'!C30)/3</f>
        <v>10429</v>
      </c>
      <c r="D30" s="180">
        <f>('Ene  16'!D30+'Feb 16'!D30+'Mar 16'!D30)/3</f>
        <v>1226230.6666666667</v>
      </c>
    </row>
    <row r="31" spans="1:11" ht="16.5" thickBot="1" x14ac:dyDescent="0.3">
      <c r="A31" s="168" t="s">
        <v>33</v>
      </c>
      <c r="B31" s="160">
        <f>('Ene  16'!B31+'Feb 16'!B31+'Mar 16'!B31)/3</f>
        <v>1964</v>
      </c>
      <c r="C31" s="218">
        <f>('Ene  16'!C31+'Feb 16'!C31+'Mar 16'!C31)/3</f>
        <v>3826.6666666666665</v>
      </c>
      <c r="D31" s="219">
        <f>('Ene  16'!D31+'Feb 16'!D31+'Mar 16'!D31)/3</f>
        <v>453273.66666666669</v>
      </c>
    </row>
    <row r="32" spans="1:11" ht="16.5" thickBot="1" x14ac:dyDescent="0.3">
      <c r="A32" s="286" t="s">
        <v>34</v>
      </c>
      <c r="B32" s="292">
        <f>SUM(B19:B31)</f>
        <v>89007</v>
      </c>
      <c r="C32" s="292">
        <f>SUM(C19:C31)</f>
        <v>169811</v>
      </c>
      <c r="D32" s="293">
        <f>SUM(D19:D31)</f>
        <v>19823227.666666668</v>
      </c>
    </row>
    <row r="33" spans="1:5" ht="16.5" thickBot="1" x14ac:dyDescent="0.3">
      <c r="A33" s="163"/>
      <c r="B33" s="169"/>
      <c r="C33" s="169"/>
      <c r="D33" s="165"/>
      <c r="E33" s="175"/>
    </row>
    <row r="34" spans="1:5" ht="16.5" thickBot="1" x14ac:dyDescent="0.3">
      <c r="A34" s="283" t="s">
        <v>35</v>
      </c>
      <c r="B34" s="297"/>
      <c r="C34" s="297"/>
      <c r="D34" s="301"/>
      <c r="E34" s="175"/>
    </row>
    <row r="35" spans="1:5" ht="16.5" thickBot="1" x14ac:dyDescent="0.3">
      <c r="A35" s="152" t="s">
        <v>130</v>
      </c>
      <c r="B35" s="153">
        <f>('Ene  16'!B35+'Feb 16'!B35+'Mar 16'!B35)/3</f>
        <v>11261.333333333334</v>
      </c>
      <c r="C35" s="154">
        <f>('Ene  16'!C35+'Feb 16'!C35+'Mar 16'!C35)/3</f>
        <v>20851.666666666668</v>
      </c>
      <c r="D35" s="155">
        <f>('Ene  16'!D35+'Feb 16'!D35+'Mar 16'!D35)/3</f>
        <v>2430258.6666666665</v>
      </c>
    </row>
    <row r="36" spans="1:5" ht="16.5" thickBot="1" x14ac:dyDescent="0.3">
      <c r="A36" s="152" t="s">
        <v>36</v>
      </c>
      <c r="B36" s="156">
        <f>('Ene  16'!B36+'Feb 16'!B36+'Mar 16'!B36)/3</f>
        <v>15568.333333333334</v>
      </c>
      <c r="C36" s="157">
        <f>('Ene  16'!C36+'Feb 16'!C36+'Mar 16'!C36)/3</f>
        <v>30422.333333333332</v>
      </c>
      <c r="D36" s="158">
        <f>('Ene  16'!D36+'Feb 16'!D36+'Mar 16'!D36)/3</f>
        <v>3496195.6666666665</v>
      </c>
    </row>
    <row r="37" spans="1:5" ht="16.5" thickBot="1" x14ac:dyDescent="0.3">
      <c r="A37" s="152" t="s">
        <v>38</v>
      </c>
      <c r="B37" s="156">
        <f>('Ene  16'!B37+'Feb 16'!B37+'Mar 16'!B37)/3</f>
        <v>5279.666666666667</v>
      </c>
      <c r="C37" s="157">
        <f>('Ene  16'!C37+'Feb 16'!C37+'Mar 16'!C37)/3</f>
        <v>10484.333333333334</v>
      </c>
      <c r="D37" s="158">
        <f>('Ene  16'!D37+'Feb 16'!D37+'Mar 16'!D37)/3</f>
        <v>1228044.3333333333</v>
      </c>
    </row>
    <row r="38" spans="1:5" ht="16.5" thickBot="1" x14ac:dyDescent="0.3">
      <c r="A38" s="152" t="s">
        <v>39</v>
      </c>
      <c r="B38" s="156">
        <f>('Ene  16'!B38+'Feb 16'!B38+'Mar 16'!B38)/3</f>
        <v>8419.6666666666661</v>
      </c>
      <c r="C38" s="157">
        <f>('Ene  16'!C38+'Feb 16'!C38+'Mar 16'!C38)/3</f>
        <v>16810.666666666668</v>
      </c>
      <c r="D38" s="158">
        <f>('Ene  16'!D38+'Feb 16'!D38+'Mar 16'!D38)/3</f>
        <v>1931889.6666666667</v>
      </c>
    </row>
    <row r="39" spans="1:5" ht="16.5" thickBot="1" x14ac:dyDescent="0.3">
      <c r="A39" s="152" t="s">
        <v>40</v>
      </c>
      <c r="B39" s="156">
        <f>('Ene  16'!B39+'Feb 16'!B39+'Mar 16'!B39)/3</f>
        <v>5807.666666666667</v>
      </c>
      <c r="C39" s="157">
        <f>('Ene  16'!C39+'Feb 16'!C39+'Mar 16'!C39)/3</f>
        <v>11135</v>
      </c>
      <c r="D39" s="158">
        <f>('Ene  16'!D39+'Feb 16'!D39+'Mar 16'!D39)/3</f>
        <v>1283157.3333333333</v>
      </c>
    </row>
    <row r="40" spans="1:5" ht="16.5" thickBot="1" x14ac:dyDescent="0.3">
      <c r="A40" s="152" t="s">
        <v>41</v>
      </c>
      <c r="B40" s="156">
        <f>('Ene  16'!B40+'Feb 16'!B40+'Mar 16'!B40)/3</f>
        <v>7482.333333333333</v>
      </c>
      <c r="C40" s="157">
        <f>('Ene  16'!C40+'Feb 16'!C40+'Mar 16'!C40)/3</f>
        <v>15162.666666666666</v>
      </c>
      <c r="D40" s="158">
        <f>('Ene  16'!D40+'Feb 16'!D40+'Mar 16'!D40)/3</f>
        <v>1747467.3333333333</v>
      </c>
    </row>
    <row r="41" spans="1:5" ht="16.5" thickBot="1" x14ac:dyDescent="0.3">
      <c r="A41" s="152" t="s">
        <v>42</v>
      </c>
      <c r="B41" s="156">
        <f>('Ene  16'!B41+'Feb 16'!B41+'Mar 16'!B41)/3</f>
        <v>10081.333333333334</v>
      </c>
      <c r="C41" s="157">
        <f>('Ene  16'!C41+'Feb 16'!C41+'Mar 16'!C41)/3</f>
        <v>20359</v>
      </c>
      <c r="D41" s="158">
        <f>('Ene  16'!D41+'Feb 16'!D41+'Mar 16'!D41)/3</f>
        <v>2336299.3333333335</v>
      </c>
    </row>
    <row r="42" spans="1:5" ht="16.5" thickBot="1" x14ac:dyDescent="0.3">
      <c r="A42" s="152" t="s">
        <v>43</v>
      </c>
      <c r="B42" s="156">
        <f>('Ene  16'!B42+'Feb 16'!B42+'Mar 16'!B42)/3</f>
        <v>7013.666666666667</v>
      </c>
      <c r="C42" s="157">
        <f>('Ene  16'!C42+'Feb 16'!C42+'Mar 16'!C42)/3</f>
        <v>13610.666666666666</v>
      </c>
      <c r="D42" s="158">
        <f>('Ene  16'!D42+'Feb 16'!D42+'Mar 16'!D42)/3</f>
        <v>1561755</v>
      </c>
    </row>
    <row r="43" spans="1:5" ht="16.5" thickBot="1" x14ac:dyDescent="0.3">
      <c r="A43" s="152" t="s">
        <v>44</v>
      </c>
      <c r="B43" s="156">
        <f>('Ene  16'!B43+'Feb 16'!B43+'Mar 16'!B43)/3</f>
        <v>4858.333333333333</v>
      </c>
      <c r="C43" s="157">
        <f>('Ene  16'!C43+'Feb 16'!C43+'Mar 16'!C43)/3</f>
        <v>9083</v>
      </c>
      <c r="D43" s="158">
        <f>('Ene  16'!D43+'Feb 16'!D43+'Mar 16'!D43)/3</f>
        <v>1046974.3333333334</v>
      </c>
    </row>
    <row r="44" spans="1:5" ht="16.5" thickBot="1" x14ac:dyDescent="0.3">
      <c r="A44" s="152" t="s">
        <v>45</v>
      </c>
      <c r="B44" s="156">
        <f>('Ene  16'!B44+'Feb 16'!B44+'Mar 16'!B44)/3</f>
        <v>7871.333333333333</v>
      </c>
      <c r="C44" s="157">
        <f>('Ene  16'!C44+'Feb 16'!C44+'Mar 16'!C44)/3</f>
        <v>15554.666666666666</v>
      </c>
      <c r="D44" s="158">
        <f>('Ene  16'!D44+'Feb 16'!D44+'Mar 16'!D44)/3</f>
        <v>1790910.6666666667</v>
      </c>
    </row>
    <row r="45" spans="1:5" ht="16.5" thickBot="1" x14ac:dyDescent="0.3">
      <c r="A45" s="152" t="s">
        <v>46</v>
      </c>
      <c r="B45" s="156">
        <f>('Ene  16'!B45+'Feb 16'!B45+'Mar 16'!B45)/3</f>
        <v>11417</v>
      </c>
      <c r="C45" s="157">
        <f>('Ene  16'!C45+'Feb 16'!C45+'Mar 16'!C45)/3</f>
        <v>21972.666666666668</v>
      </c>
      <c r="D45" s="158">
        <f>('Ene  16'!D45+'Feb 16'!D45+'Mar 16'!D45)/3</f>
        <v>2542651</v>
      </c>
    </row>
    <row r="46" spans="1:5" ht="16.5" thickBot="1" x14ac:dyDescent="0.3">
      <c r="A46" s="152" t="s">
        <v>47</v>
      </c>
      <c r="B46" s="160">
        <f>('Ene  16'!B46+'Feb 16'!B46+'Mar 16'!B46)/3</f>
        <v>0</v>
      </c>
      <c r="C46" s="161">
        <f>('Ene  16'!C46+'Feb 16'!C46+'Mar 16'!C46)/3</f>
        <v>0</v>
      </c>
      <c r="D46" s="162">
        <f>('Ene  16'!D46+'Feb 16'!D46+'Mar 16'!D46)/3</f>
        <v>0</v>
      </c>
    </row>
    <row r="47" spans="1:5" ht="16.5" thickBot="1" x14ac:dyDescent="0.3">
      <c r="A47" s="286" t="s">
        <v>48</v>
      </c>
      <c r="B47" s="302">
        <f>SUM(B35:B46)</f>
        <v>95060.666666666657</v>
      </c>
      <c r="C47" s="302">
        <f>SUM(C35:C46)</f>
        <v>185446.66666666666</v>
      </c>
      <c r="D47" s="300">
        <f>SUM(D35:D46)</f>
        <v>21395603.333333336</v>
      </c>
    </row>
    <row r="48" spans="1:5" ht="16.5" thickBot="1" x14ac:dyDescent="0.3">
      <c r="A48" s="170"/>
      <c r="B48" s="171"/>
      <c r="C48" s="171"/>
      <c r="D48" s="172"/>
    </row>
    <row r="49" spans="1:4" ht="16.5" thickBot="1" x14ac:dyDescent="0.3">
      <c r="A49" s="283" t="s">
        <v>49</v>
      </c>
      <c r="B49" s="294"/>
      <c r="C49" s="294"/>
      <c r="D49" s="295"/>
    </row>
    <row r="50" spans="1:4" ht="16.5" thickBot="1" x14ac:dyDescent="0.3">
      <c r="A50" s="168" t="s">
        <v>50</v>
      </c>
      <c r="B50" s="153">
        <f>('Ene  16'!B50+'Feb 16'!B50+'Mar 16'!B50)/3</f>
        <v>5439</v>
      </c>
      <c r="C50" s="216">
        <f>('Ene  16'!C50+'Feb 16'!C50+'Mar 16'!C50)/3</f>
        <v>10373</v>
      </c>
      <c r="D50" s="217">
        <f>('Ene  16'!D50+'Feb 16'!D50+'Mar 16'!D50)/3</f>
        <v>1208528.3333333333</v>
      </c>
    </row>
    <row r="51" spans="1:4" ht="16.5" thickBot="1" x14ac:dyDescent="0.3">
      <c r="A51" s="168" t="s">
        <v>51</v>
      </c>
      <c r="B51" s="156">
        <f>('Ene  16'!B51+'Feb 16'!B51+'Mar 16'!B51)/3</f>
        <v>7997.666666666667</v>
      </c>
      <c r="C51" s="167">
        <f>('Ene  16'!C51+'Feb 16'!C51+'Mar 16'!C51)/3</f>
        <v>16451.333333333332</v>
      </c>
      <c r="D51" s="180">
        <f>('Ene  16'!D51+'Feb 16'!D51+'Mar 16'!D51)/3</f>
        <v>1911783.6666666667</v>
      </c>
    </row>
    <row r="52" spans="1:4" ht="16.5" thickBot="1" x14ac:dyDescent="0.3">
      <c r="A52" s="168" t="s">
        <v>131</v>
      </c>
      <c r="B52" s="156">
        <f>('Ene  16'!B52+'Feb 16'!B52+'Mar 16'!B52)/3</f>
        <v>22942</v>
      </c>
      <c r="C52" s="167">
        <f>('Ene  16'!C52+'Feb 16'!C52+'Mar 16'!C52)/3</f>
        <v>42782</v>
      </c>
      <c r="D52" s="180">
        <f>('Ene  16'!D52+'Feb 16'!D52+'Mar 16'!D52)/3</f>
        <v>4938745.333333333</v>
      </c>
    </row>
    <row r="53" spans="1:4" ht="16.5" thickBot="1" x14ac:dyDescent="0.3">
      <c r="A53" s="168" t="s">
        <v>53</v>
      </c>
      <c r="B53" s="156">
        <f>('Ene  16'!B53+'Feb 16'!B53+'Mar 16'!B53)/3</f>
        <v>7793.333333333333</v>
      </c>
      <c r="C53" s="167">
        <f>('Ene  16'!C53+'Feb 16'!C53+'Mar 16'!C53)/3</f>
        <v>14883.333333333334</v>
      </c>
      <c r="D53" s="180">
        <f>('Ene  16'!D53+'Feb 16'!D53+'Mar 16'!D53)/3</f>
        <v>1705618.3333333333</v>
      </c>
    </row>
    <row r="54" spans="1:4" ht="16.5" thickBot="1" x14ac:dyDescent="0.3">
      <c r="A54" s="168" t="s">
        <v>54</v>
      </c>
      <c r="B54" s="156">
        <f>('Ene  16'!B54+'Feb 16'!B54+'Mar 16'!B54)/3</f>
        <v>5717</v>
      </c>
      <c r="C54" s="167">
        <f>('Ene  16'!C54+'Feb 16'!C54+'Mar 16'!C54)/3</f>
        <v>10718</v>
      </c>
      <c r="D54" s="180">
        <f>('Ene  16'!D54+'Feb 16'!D54+'Mar 16'!D54)/3</f>
        <v>1265999.6666666667</v>
      </c>
    </row>
    <row r="55" spans="1:4" ht="16.5" thickBot="1" x14ac:dyDescent="0.3">
      <c r="A55" s="168" t="s">
        <v>55</v>
      </c>
      <c r="B55" s="156">
        <f>('Ene  16'!B55+'Feb 16'!B55+'Mar 16'!B55)/3</f>
        <v>5537.333333333333</v>
      </c>
      <c r="C55" s="167">
        <f>('Ene  16'!C55+'Feb 16'!C55+'Mar 16'!C55)/3</f>
        <v>10540</v>
      </c>
      <c r="D55" s="180">
        <f>('Ene  16'!D55+'Feb 16'!D55+'Mar 16'!D55)/3</f>
        <v>1223291</v>
      </c>
    </row>
    <row r="56" spans="1:4" ht="16.5" thickBot="1" x14ac:dyDescent="0.3">
      <c r="A56" s="168" t="s">
        <v>56</v>
      </c>
      <c r="B56" s="160">
        <f>('Ene  16'!B56+'Feb 16'!B56+'Mar 16'!B56)/3</f>
        <v>8300</v>
      </c>
      <c r="C56" s="218">
        <f>('Ene  16'!C56+'Feb 16'!C56+'Mar 16'!C56)/3</f>
        <v>15507</v>
      </c>
      <c r="D56" s="219">
        <f>('Ene  16'!D56+'Feb 16'!D56+'Mar 16'!D56)/3</f>
        <v>1789900.6666666667</v>
      </c>
    </row>
    <row r="57" spans="1:4" ht="16.5" thickBot="1" x14ac:dyDescent="0.3">
      <c r="A57" s="286" t="s">
        <v>48</v>
      </c>
      <c r="B57" s="292">
        <f>SUM(B50:B56)</f>
        <v>63726.333333333343</v>
      </c>
      <c r="C57" s="292">
        <f>SUM(C50:C56)</f>
        <v>121254.66666666666</v>
      </c>
      <c r="D57" s="293">
        <f>SUM(D50:D56)</f>
        <v>14043866.999999998</v>
      </c>
    </row>
    <row r="58" spans="1:4" ht="16.5" thickBot="1" x14ac:dyDescent="0.3">
      <c r="A58" s="170"/>
      <c r="B58" s="171"/>
      <c r="C58" s="171"/>
      <c r="D58" s="172"/>
    </row>
    <row r="59" spans="1:4" ht="16.5" thickBot="1" x14ac:dyDescent="0.3">
      <c r="A59" s="253" t="s">
        <v>57</v>
      </c>
      <c r="B59" s="294"/>
      <c r="C59" s="296"/>
      <c r="D59" s="291"/>
    </row>
    <row r="60" spans="1:4" ht="16.5" thickBot="1" x14ac:dyDescent="0.3">
      <c r="A60" s="168" t="s">
        <v>58</v>
      </c>
      <c r="B60" s="153">
        <f>('Ene  16'!B60+'Feb 16'!B60+'Mar 16'!B60)/3</f>
        <v>9151.6666666666661</v>
      </c>
      <c r="C60" s="216">
        <f>('Ene  16'!C60+'Feb 16'!C60+'Mar 16'!C60)/3</f>
        <v>18118</v>
      </c>
      <c r="D60" s="217">
        <f>('Ene  16'!D60+'Feb 16'!D60+'Mar 16'!D60)/3</f>
        <v>2073173.3333333333</v>
      </c>
    </row>
    <row r="61" spans="1:4" ht="16.5" thickBot="1" x14ac:dyDescent="0.3">
      <c r="A61" s="168" t="s">
        <v>59</v>
      </c>
      <c r="B61" s="156">
        <f>('Ene  16'!B61+'Feb 16'!B61+'Mar 16'!B61)/3</f>
        <v>9575.6666666666661</v>
      </c>
      <c r="C61" s="167">
        <f>('Ene  16'!C61+'Feb 16'!C61+'Mar 16'!C61)/3</f>
        <v>18489</v>
      </c>
      <c r="D61" s="180">
        <f>('Ene  16'!D61+'Feb 16'!D61+'Mar 16'!D61)/3</f>
        <v>2119464.6666666665</v>
      </c>
    </row>
    <row r="62" spans="1:4" ht="16.5" thickBot="1" x14ac:dyDescent="0.3">
      <c r="A62" s="168" t="s">
        <v>60</v>
      </c>
      <c r="B62" s="156">
        <f>('Ene  16'!B62+'Feb 16'!B62+'Mar 16'!B62)/3</f>
        <v>11611</v>
      </c>
      <c r="C62" s="167">
        <f>('Ene  16'!C62+'Feb 16'!C62+'Mar 16'!C62)/3</f>
        <v>21919.333333333332</v>
      </c>
      <c r="D62" s="180">
        <f>('Ene  16'!D62+'Feb 16'!D62+'Mar 16'!D62)/3</f>
        <v>2516152.6666666665</v>
      </c>
    </row>
    <row r="63" spans="1:4" ht="16.5" thickBot="1" x14ac:dyDescent="0.3">
      <c r="A63" s="168" t="s">
        <v>61</v>
      </c>
      <c r="B63" s="156">
        <f>('Ene  16'!B63+'Feb 16'!B63+'Mar 16'!B63)/3</f>
        <v>5129.666666666667</v>
      </c>
      <c r="C63" s="167">
        <f>('Ene  16'!C63+'Feb 16'!C63+'Mar 16'!C63)/3</f>
        <v>10592.666666666666</v>
      </c>
      <c r="D63" s="180">
        <f>('Ene  16'!D63+'Feb 16'!D63+'Mar 16'!D63)/3</f>
        <v>1245465.6666666667</v>
      </c>
    </row>
    <row r="64" spans="1:4" ht="16.5" thickBot="1" x14ac:dyDescent="0.3">
      <c r="A64" s="168" t="s">
        <v>62</v>
      </c>
      <c r="B64" s="156">
        <f>('Ene  16'!B64+'Feb 16'!B64+'Mar 16'!B64)/3</f>
        <v>3853</v>
      </c>
      <c r="C64" s="167">
        <f>('Ene  16'!C64+'Feb 16'!C64+'Mar 16'!C64)/3</f>
        <v>7376.333333333333</v>
      </c>
      <c r="D64" s="180">
        <f>('Ene  16'!D64+'Feb 16'!D64+'Mar 16'!D64)/3</f>
        <v>847269.33333333337</v>
      </c>
    </row>
    <row r="65" spans="1:4" ht="16.5" thickBot="1" x14ac:dyDescent="0.3">
      <c r="A65" s="168" t="s">
        <v>63</v>
      </c>
      <c r="B65" s="156">
        <f>('Ene  16'!B65+'Feb 16'!B65+'Mar 16'!B65)/3</f>
        <v>9559.6666666666661</v>
      </c>
      <c r="C65" s="167">
        <f>('Ene  16'!C65+'Feb 16'!C65+'Mar 16'!C65)/3</f>
        <v>18521.666666666668</v>
      </c>
      <c r="D65" s="180">
        <f>('Ene  16'!D65+'Feb 16'!D65+'Mar 16'!D65)/3</f>
        <v>2123347.3333333335</v>
      </c>
    </row>
    <row r="66" spans="1:4" ht="16.5" thickBot="1" x14ac:dyDescent="0.3">
      <c r="A66" s="168" t="s">
        <v>64</v>
      </c>
      <c r="B66" s="160">
        <f>('Ene  16'!B66+'Feb 16'!B66+'Mar 16'!B66)/3</f>
        <v>9119</v>
      </c>
      <c r="C66" s="218">
        <f>('Ene  16'!C66+'Feb 16'!C66+'Mar 16'!C66)/3</f>
        <v>17310.333333333332</v>
      </c>
      <c r="D66" s="219">
        <f>('Ene  16'!D66+'Feb 16'!D66+'Mar 16'!D66)/3</f>
        <v>2011995.3333333333</v>
      </c>
    </row>
    <row r="67" spans="1:4" ht="16.5" thickBot="1" x14ac:dyDescent="0.3">
      <c r="A67" s="286" t="s">
        <v>48</v>
      </c>
      <c r="B67" s="292">
        <f>SUM(B60:B66)</f>
        <v>57999.666666666664</v>
      </c>
      <c r="C67" s="292">
        <f>SUM(C60:C66)</f>
        <v>112327.33333333333</v>
      </c>
      <c r="D67" s="293">
        <f>SUM(D60:D66)</f>
        <v>12936868.333333334</v>
      </c>
    </row>
    <row r="68" spans="1:4" ht="16.5" thickBot="1" x14ac:dyDescent="0.3">
      <c r="A68" s="170"/>
      <c r="B68" s="171"/>
      <c r="C68" s="171"/>
      <c r="D68" s="172"/>
    </row>
    <row r="69" spans="1:4" ht="16.5" thickBot="1" x14ac:dyDescent="0.3">
      <c r="A69" s="283" t="s">
        <v>65</v>
      </c>
      <c r="B69" s="294"/>
      <c r="C69" s="296"/>
      <c r="D69" s="291"/>
    </row>
    <row r="70" spans="1:4" ht="16.5" thickBot="1" x14ac:dyDescent="0.3">
      <c r="A70" s="168" t="s">
        <v>66</v>
      </c>
      <c r="B70" s="153">
        <f>('Ene  16'!B70+'Feb 16'!B70+'Mar 16'!B70)/3</f>
        <v>4049.3333333333335</v>
      </c>
      <c r="C70" s="216">
        <f>('Ene  16'!C70+'Feb 16'!C70+'Mar 16'!C70)/3</f>
        <v>7897.666666666667</v>
      </c>
      <c r="D70" s="217">
        <f>('Ene  16'!D70+'Feb 16'!D70+'Mar 16'!D70)/3</f>
        <v>912363.66666666663</v>
      </c>
    </row>
    <row r="71" spans="1:4" ht="16.5" thickBot="1" x14ac:dyDescent="0.3">
      <c r="A71" s="168" t="s">
        <v>67</v>
      </c>
      <c r="B71" s="156">
        <f>('Ene  16'!B71+'Feb 16'!B71+'Mar 16'!B71)/3</f>
        <v>7600</v>
      </c>
      <c r="C71" s="167">
        <f>('Ene  16'!C71+'Feb 16'!C71+'Mar 16'!C71)/3</f>
        <v>13933</v>
      </c>
      <c r="D71" s="180">
        <f>('Ene  16'!D71+'Feb 16'!D71+'Mar 16'!D71)/3</f>
        <v>1601545</v>
      </c>
    </row>
    <row r="72" spans="1:4" ht="16.5" thickBot="1" x14ac:dyDescent="0.3">
      <c r="A72" s="168" t="s">
        <v>65</v>
      </c>
      <c r="B72" s="156">
        <f>('Ene  16'!B72+'Feb 16'!B72+'Mar 16'!B72)/3</f>
        <v>8007.666666666667</v>
      </c>
      <c r="C72" s="167">
        <f>('Ene  16'!C72+'Feb 16'!C72+'Mar 16'!C72)/3</f>
        <v>15483</v>
      </c>
      <c r="D72" s="180">
        <f>('Ene  16'!D72+'Feb 16'!D72+'Mar 16'!D72)/3</f>
        <v>1790209</v>
      </c>
    </row>
    <row r="73" spans="1:4" ht="16.5" thickBot="1" x14ac:dyDescent="0.3">
      <c r="A73" s="168" t="s">
        <v>68</v>
      </c>
      <c r="B73" s="156">
        <f>('Ene  16'!B73+'Feb 16'!B73+'Mar 16'!B73)/3</f>
        <v>4255.333333333333</v>
      </c>
      <c r="C73" s="167">
        <f>('Ene  16'!C73+'Feb 16'!C73+'Mar 16'!C73)/3</f>
        <v>8011</v>
      </c>
      <c r="D73" s="180">
        <f>('Ene  16'!D73+'Feb 16'!D73+'Mar 16'!D73)/3</f>
        <v>928253</v>
      </c>
    </row>
    <row r="74" spans="1:4" ht="16.5" thickBot="1" x14ac:dyDescent="0.3">
      <c r="A74" s="168" t="s">
        <v>69</v>
      </c>
      <c r="B74" s="156">
        <f>('Ene  16'!B74+'Feb 16'!B74+'Mar 16'!B74)/3</f>
        <v>6524.333333333333</v>
      </c>
      <c r="C74" s="167">
        <f>('Ene  16'!C74+'Feb 16'!C74+'Mar 16'!C74)/3</f>
        <v>12545</v>
      </c>
      <c r="D74" s="180">
        <f>('Ene  16'!D74+'Feb 16'!D74+'Mar 16'!D74)/3</f>
        <v>1450315.3333333333</v>
      </c>
    </row>
    <row r="75" spans="1:4" ht="16.5" thickBot="1" x14ac:dyDescent="0.3">
      <c r="A75" s="168" t="s">
        <v>70</v>
      </c>
      <c r="B75" s="160">
        <f>('Ene  16'!B75+'Feb 16'!B75+'Mar 16'!B75)/3</f>
        <v>4417</v>
      </c>
      <c r="C75" s="218">
        <f>('Ene  16'!C75+'Feb 16'!C75+'Mar 16'!C75)/3</f>
        <v>8669</v>
      </c>
      <c r="D75" s="219">
        <f>('Ene  16'!D75+'Feb 16'!D75+'Mar 16'!D75)/3</f>
        <v>1001432.3333333334</v>
      </c>
    </row>
    <row r="76" spans="1:4" ht="16.5" thickBot="1" x14ac:dyDescent="0.3">
      <c r="A76" s="286" t="s">
        <v>48</v>
      </c>
      <c r="B76" s="292">
        <f>SUM(B70:B75)</f>
        <v>34853.666666666664</v>
      </c>
      <c r="C76" s="292">
        <f>SUM(C70:C75)</f>
        <v>66538.666666666672</v>
      </c>
      <c r="D76" s="293">
        <f>SUM(D70:D75)</f>
        <v>7684118.3333333321</v>
      </c>
    </row>
    <row r="77" spans="1:4" ht="16.5" thickBot="1" x14ac:dyDescent="0.3">
      <c r="A77" s="170"/>
      <c r="B77" s="171"/>
      <c r="C77" s="171"/>
      <c r="D77" s="172"/>
    </row>
    <row r="78" spans="1:4" ht="16.5" thickBot="1" x14ac:dyDescent="0.3">
      <c r="A78" s="283" t="s">
        <v>71</v>
      </c>
      <c r="B78" s="297"/>
      <c r="C78" s="298"/>
      <c r="D78" s="299"/>
    </row>
    <row r="79" spans="1:4" ht="16.5" thickBot="1" x14ac:dyDescent="0.3">
      <c r="A79" s="152" t="s">
        <v>72</v>
      </c>
      <c r="B79" s="153">
        <f>('Ene  16'!B79+'Feb 16'!B79+'Mar 16'!B79)/3</f>
        <v>2543</v>
      </c>
      <c r="C79" s="154">
        <f>('Ene  16'!C79+'Feb 16'!C79+'Mar 16'!C79)/3</f>
        <v>4865.666666666667</v>
      </c>
      <c r="D79" s="155">
        <f>('Ene  16'!D79+'Feb 16'!D79+'Mar 16'!D79)/3</f>
        <v>557809.33333333337</v>
      </c>
    </row>
    <row r="80" spans="1:4" ht="16.5" thickBot="1" x14ac:dyDescent="0.3">
      <c r="A80" s="152" t="s">
        <v>73</v>
      </c>
      <c r="B80" s="156">
        <f>('Ene  16'!B80+'Feb 16'!B80+'Mar 16'!B80)/3</f>
        <v>231.66666666666666</v>
      </c>
      <c r="C80" s="157">
        <f>('Ene  16'!C80+'Feb 16'!C80+'Mar 16'!C80)/3</f>
        <v>464.66666666666669</v>
      </c>
      <c r="D80" s="158">
        <f>('Ene  16'!D80+'Feb 16'!D80+'Mar 16'!D80)/3</f>
        <v>52123.666666666664</v>
      </c>
    </row>
    <row r="81" spans="1:4" ht="16.5" thickBot="1" x14ac:dyDescent="0.3">
      <c r="A81" s="152" t="s">
        <v>74</v>
      </c>
      <c r="B81" s="156">
        <f>('Ene  16'!B81+'Feb 16'!B81+'Mar 16'!B81)/3</f>
        <v>6592.333333333333</v>
      </c>
      <c r="C81" s="157">
        <f>('Ene  16'!C81+'Feb 16'!C81+'Mar 16'!C81)/3</f>
        <v>12626</v>
      </c>
      <c r="D81" s="158">
        <f>('Ene  16'!D81+'Feb 16'!D81+'Mar 16'!D81)/3</f>
        <v>1472689</v>
      </c>
    </row>
    <row r="82" spans="1:4" ht="16.5" thickBot="1" x14ac:dyDescent="0.3">
      <c r="A82" s="152" t="s">
        <v>71</v>
      </c>
      <c r="B82" s="156">
        <f>('Ene  16'!B82+'Feb 16'!B82+'Mar 16'!B82)/3</f>
        <v>10393.666666666666</v>
      </c>
      <c r="C82" s="157">
        <f>('Ene  16'!C82+'Feb 16'!C82+'Mar 16'!C82)/3</f>
        <v>19502.333333333332</v>
      </c>
      <c r="D82" s="158">
        <f>('Ene  16'!D82+'Feb 16'!D82+'Mar 16'!D82)/3</f>
        <v>2250278.6666666665</v>
      </c>
    </row>
    <row r="83" spans="1:4" ht="16.5" thickBot="1" x14ac:dyDescent="0.3">
      <c r="A83" s="152" t="s">
        <v>75</v>
      </c>
      <c r="B83" s="156">
        <f>('Ene  16'!B83+'Feb 16'!B83+'Mar 16'!B83)/3</f>
        <v>8223.3333333333339</v>
      </c>
      <c r="C83" s="157">
        <f>('Ene  16'!C83+'Feb 16'!C83+'Mar 16'!C83)/3</f>
        <v>16201.666666666666</v>
      </c>
      <c r="D83" s="158">
        <f>('Ene  16'!D83+'Feb 16'!D83+'Mar 16'!D83)/3</f>
        <v>1878854</v>
      </c>
    </row>
    <row r="84" spans="1:4" ht="16.5" thickBot="1" x14ac:dyDescent="0.3">
      <c r="A84" s="152" t="s">
        <v>76</v>
      </c>
      <c r="B84" s="156">
        <f>('Ene  16'!B84+'Feb 16'!B84+'Mar 16'!B84)/3</f>
        <v>7821</v>
      </c>
      <c r="C84" s="157">
        <f>('Ene  16'!C84+'Feb 16'!C84+'Mar 16'!C84)/3</f>
        <v>14590.333333333334</v>
      </c>
      <c r="D84" s="158">
        <f>('Ene  16'!D84+'Feb 16'!D84+'Mar 16'!D84)/3</f>
        <v>1693984.3333333333</v>
      </c>
    </row>
    <row r="85" spans="1:4" ht="16.5" thickBot="1" x14ac:dyDescent="0.3">
      <c r="A85" s="152" t="s">
        <v>77</v>
      </c>
      <c r="B85" s="156">
        <f>('Ene  16'!B85+'Feb 16'!B85+'Mar 16'!B85)/3</f>
        <v>2918.3333333333335</v>
      </c>
      <c r="C85" s="157">
        <f>('Ene  16'!C85+'Feb 16'!C85+'Mar 16'!C85)/3</f>
        <v>5400.666666666667</v>
      </c>
      <c r="D85" s="158">
        <f>('Ene  16'!D85+'Feb 16'!D85+'Mar 16'!D85)/3</f>
        <v>622556.66666666663</v>
      </c>
    </row>
    <row r="86" spans="1:4" ht="16.5" thickBot="1" x14ac:dyDescent="0.3">
      <c r="A86" s="152" t="s">
        <v>78</v>
      </c>
      <c r="B86" s="156">
        <f>('Ene  16'!B86+'Feb 16'!B86+'Mar 16'!B86)/3</f>
        <v>5718.666666666667</v>
      </c>
      <c r="C86" s="157">
        <f>('Ene  16'!C86+'Feb 16'!C86+'Mar 16'!C86)/3</f>
        <v>11170.666666666666</v>
      </c>
      <c r="D86" s="158">
        <f>('Ene  16'!D86+'Feb 16'!D86+'Mar 16'!D86)/3</f>
        <v>1295327.3333333333</v>
      </c>
    </row>
    <row r="87" spans="1:4" ht="16.5" thickBot="1" x14ac:dyDescent="0.3">
      <c r="A87" s="152" t="s">
        <v>79</v>
      </c>
      <c r="B87" s="156">
        <f>('Ene  16'!B87+'Feb 16'!B87+'Mar 16'!B87)/3</f>
        <v>1924</v>
      </c>
      <c r="C87" s="157">
        <f>('Ene  16'!C87+'Feb 16'!C87+'Mar 16'!C87)/3</f>
        <v>3655.6666666666665</v>
      </c>
      <c r="D87" s="158">
        <f>('Ene  16'!D87+'Feb 16'!D87+'Mar 16'!D87)/3</f>
        <v>431444.33333333331</v>
      </c>
    </row>
    <row r="88" spans="1:4" ht="16.5" thickBot="1" x14ac:dyDescent="0.3">
      <c r="A88" s="152" t="s">
        <v>80</v>
      </c>
      <c r="B88" s="160">
        <f>('Ene  16'!B88+'Feb 16'!B88+'Mar 16'!B88)/3</f>
        <v>9242.3333333333339</v>
      </c>
      <c r="C88" s="161">
        <f>('Ene  16'!C88+'Feb 16'!C88+'Mar 16'!C88)/3</f>
        <v>16796.666666666668</v>
      </c>
      <c r="D88" s="162">
        <f>('Ene  16'!D88+'Feb 16'!D88+'Mar 16'!D88)/3</f>
        <v>1938688.6666666667</v>
      </c>
    </row>
    <row r="89" spans="1:4" ht="16.5" thickBot="1" x14ac:dyDescent="0.3">
      <c r="A89" s="286" t="s">
        <v>48</v>
      </c>
      <c r="B89" s="300">
        <f>SUM(B79:B88)</f>
        <v>55608.333333333336</v>
      </c>
      <c r="C89" s="300">
        <f>SUM(C79:C88)</f>
        <v>105274.33333333336</v>
      </c>
      <c r="D89" s="300">
        <f>SUM(D79:D88)</f>
        <v>12193756</v>
      </c>
    </row>
    <row r="90" spans="1:4" ht="16.5" thickBot="1" x14ac:dyDescent="0.3">
      <c r="A90" s="170"/>
      <c r="B90" s="171"/>
      <c r="C90" s="171"/>
      <c r="D90" s="172"/>
    </row>
    <row r="91" spans="1:4" ht="16.5" thickBot="1" x14ac:dyDescent="0.3">
      <c r="A91" s="253" t="s">
        <v>81</v>
      </c>
      <c r="B91" s="297"/>
      <c r="C91" s="297"/>
      <c r="D91" s="301"/>
    </row>
    <row r="92" spans="1:4" ht="16.5" thickBot="1" x14ac:dyDescent="0.3">
      <c r="A92" s="152" t="s">
        <v>82</v>
      </c>
      <c r="B92" s="153">
        <f>('Ene  16'!B92+'Feb 16'!B92+'Mar 16'!B92)/3</f>
        <v>5712</v>
      </c>
      <c r="C92" s="154">
        <f>('Ene  16'!C92+'Feb 16'!C92+'Mar 16'!C92)/3</f>
        <v>10698.333333333334</v>
      </c>
      <c r="D92" s="155">
        <f>('Ene  16'!D92+'Feb 16'!D92+'Mar 16'!D92)/3</f>
        <v>1228436</v>
      </c>
    </row>
    <row r="93" spans="1:4" ht="16.5" thickBot="1" x14ac:dyDescent="0.3">
      <c r="A93" s="152" t="s">
        <v>83</v>
      </c>
      <c r="B93" s="156">
        <f>('Ene  16'!B93+'Feb 16'!B93+'Mar 16'!B93)/3</f>
        <v>8110</v>
      </c>
      <c r="C93" s="157">
        <f>('Ene  16'!C93+'Feb 16'!C93+'Mar 16'!C93)/3</f>
        <v>15886.333333333334</v>
      </c>
      <c r="D93" s="158">
        <f>('Ene  16'!D93+'Feb 16'!D93+'Mar 16'!D93)/3</f>
        <v>1838925.6666666667</v>
      </c>
    </row>
    <row r="94" spans="1:4" ht="16.5" thickBot="1" x14ac:dyDescent="0.3">
      <c r="A94" s="152" t="s">
        <v>84</v>
      </c>
      <c r="B94" s="156">
        <f>('Ene  16'!B94+'Feb 16'!B94+'Mar 16'!B94)/3</f>
        <v>4163.333333333333</v>
      </c>
      <c r="C94" s="157">
        <f>('Ene  16'!C94+'Feb 16'!C94+'Mar 16'!C94)/3</f>
        <v>8167.333333333333</v>
      </c>
      <c r="D94" s="158">
        <f>('Ene  16'!D94+'Feb 16'!D94+'Mar 16'!D94)/3</f>
        <v>952451.33333333337</v>
      </c>
    </row>
    <row r="95" spans="1:4" ht="16.5" thickBot="1" x14ac:dyDescent="0.3">
      <c r="A95" s="173" t="s">
        <v>85</v>
      </c>
      <c r="B95" s="156">
        <f>('Ene  16'!B95+'Feb 16'!B95+'Mar 16'!B95)/3</f>
        <v>2707</v>
      </c>
      <c r="C95" s="157">
        <f>('Ene  16'!C95+'Feb 16'!C95+'Mar 16'!C95)/3</f>
        <v>4828.333333333333</v>
      </c>
      <c r="D95" s="158">
        <f>('Ene  16'!D95+'Feb 16'!D95+'Mar 16'!D95)/3</f>
        <v>560372.33333333337</v>
      </c>
    </row>
    <row r="96" spans="1:4" ht="16.5" thickBot="1" x14ac:dyDescent="0.3">
      <c r="A96" s="152" t="s">
        <v>86</v>
      </c>
      <c r="B96" s="156">
        <f>('Ene  16'!B96+'Feb 16'!B96+'Mar 16'!B96)/3</f>
        <v>5334</v>
      </c>
      <c r="C96" s="157">
        <f>('Ene  16'!C96+'Feb 16'!C96+'Mar 16'!C96)/3</f>
        <v>10566.333333333334</v>
      </c>
      <c r="D96" s="158">
        <f>('Ene  16'!D96+'Feb 16'!D96+'Mar 16'!D96)/3</f>
        <v>1230484</v>
      </c>
    </row>
    <row r="97" spans="1:4" ht="16.5" thickBot="1" x14ac:dyDescent="0.3">
      <c r="A97" s="152" t="s">
        <v>87</v>
      </c>
      <c r="B97" s="156">
        <f>('Ene  16'!B97+'Feb 16'!B97+'Mar 16'!B97)/3</f>
        <v>1195.3333333333333</v>
      </c>
      <c r="C97" s="157">
        <f>('Ene  16'!C97+'Feb 16'!C97+'Mar 16'!C97)/3</f>
        <v>2645.6666666666665</v>
      </c>
      <c r="D97" s="158">
        <f>('Ene  16'!D97+'Feb 16'!D97+'Mar 16'!D97)/3</f>
        <v>307733</v>
      </c>
    </row>
    <row r="98" spans="1:4" ht="16.5" thickBot="1" x14ac:dyDescent="0.3">
      <c r="A98" s="152" t="s">
        <v>88</v>
      </c>
      <c r="B98" s="156">
        <f>('Ene  16'!B98+'Feb 16'!B98+'Mar 16'!B98)/3</f>
        <v>16258.666666666666</v>
      </c>
      <c r="C98" s="157">
        <f>('Ene  16'!C98+'Feb 16'!C98+'Mar 16'!C98)/3</f>
        <v>30155.666666666668</v>
      </c>
      <c r="D98" s="158">
        <f>('Ene  16'!D98+'Feb 16'!D98+'Mar 16'!D98)/3</f>
        <v>3555170.6666666665</v>
      </c>
    </row>
    <row r="99" spans="1:4" ht="16.5" customHeight="1" thickBot="1" x14ac:dyDescent="0.3">
      <c r="A99" s="174" t="s">
        <v>89</v>
      </c>
      <c r="B99" s="156">
        <f>('Ene  16'!B99+'Feb 16'!B99+'Mar 16'!B99)/3</f>
        <v>4607.333333333333</v>
      </c>
      <c r="C99" s="157">
        <f>('Ene  16'!C99+'Feb 16'!C99+'Mar 16'!C99)/3</f>
        <v>9212.3333333333339</v>
      </c>
      <c r="D99" s="158">
        <f>('Ene  16'!D99+'Feb 16'!D99+'Mar 16'!D99)/3</f>
        <v>1048111.3333333334</v>
      </c>
    </row>
    <row r="100" spans="1:4" ht="16.5" thickBot="1" x14ac:dyDescent="0.3">
      <c r="A100" s="152" t="s">
        <v>90</v>
      </c>
      <c r="B100" s="160">
        <f>('Ene  16'!B100+'Feb 16'!B100+'Mar 16'!B100)/3</f>
        <v>6858.333333333333</v>
      </c>
      <c r="C100" s="161">
        <f>('Ene  16'!C100+'Feb 16'!C100+'Mar 16'!C100)/3</f>
        <v>13419.333333333334</v>
      </c>
      <c r="D100" s="162">
        <f>('Ene  16'!D100+'Feb 16'!D100+'Mar 16'!D100)/3</f>
        <v>1551059.3333333333</v>
      </c>
    </row>
    <row r="101" spans="1:4" ht="16.5" thickBot="1" x14ac:dyDescent="0.3">
      <c r="A101" s="286" t="s">
        <v>48</v>
      </c>
      <c r="B101" s="302">
        <f>SUM(B92:B100)</f>
        <v>54946</v>
      </c>
      <c r="C101" s="302">
        <f>SUM(C92:C100)</f>
        <v>105579.66666666666</v>
      </c>
      <c r="D101" s="300">
        <f>SUM(D92:D100)</f>
        <v>12272743.666666668</v>
      </c>
    </row>
    <row r="102" spans="1:4" ht="16.5" thickBot="1" x14ac:dyDescent="0.3">
      <c r="A102" s="170"/>
      <c r="B102" s="171"/>
      <c r="C102" s="171"/>
      <c r="D102" s="172"/>
    </row>
    <row r="103" spans="1:4" ht="16.5" thickBot="1" x14ac:dyDescent="0.3">
      <c r="A103" s="252" t="s">
        <v>91</v>
      </c>
      <c r="B103" s="297"/>
      <c r="C103" s="297"/>
      <c r="D103" s="301"/>
    </row>
    <row r="104" spans="1:4" ht="16.5" thickBot="1" x14ac:dyDescent="0.3">
      <c r="A104" s="152" t="s">
        <v>92</v>
      </c>
      <c r="B104" s="153">
        <f>('Ene  16'!B104+'Feb 16'!B104+'Mar 16'!B104)/3</f>
        <v>3634.6666666666665</v>
      </c>
      <c r="C104" s="154">
        <f>('Ene  16'!C104+'Feb 16'!C104+'Mar 16'!C104)/3</f>
        <v>8651</v>
      </c>
      <c r="D104" s="155">
        <f>('Ene  16'!D104+'Feb 16'!D104+'Mar 16'!D104)/3</f>
        <v>1008359.3333333334</v>
      </c>
    </row>
    <row r="105" spans="1:4" ht="16.5" thickBot="1" x14ac:dyDescent="0.3">
      <c r="A105" s="152" t="s">
        <v>93</v>
      </c>
      <c r="B105" s="156">
        <f>('Ene  16'!B105+'Feb 16'!B105+'Mar 16'!B105)/3</f>
        <v>5550.666666666667</v>
      </c>
      <c r="C105" s="157">
        <f>('Ene  16'!C105+'Feb 16'!C105+'Mar 16'!C105)/3</f>
        <v>10488</v>
      </c>
      <c r="D105" s="158">
        <f>('Ene  16'!D105+'Feb 16'!D105+'Mar 16'!D105)/3</f>
        <v>1208935</v>
      </c>
    </row>
    <row r="106" spans="1:4" ht="16.5" thickBot="1" x14ac:dyDescent="0.3">
      <c r="A106" s="152" t="s">
        <v>94</v>
      </c>
      <c r="B106" s="156">
        <f>('Ene  16'!B106+'Feb 16'!B106+'Mar 16'!B106)/3</f>
        <v>888</v>
      </c>
      <c r="C106" s="157">
        <f>('Ene  16'!C106+'Feb 16'!C106+'Mar 16'!C106)/3</f>
        <v>1811.6666666666667</v>
      </c>
      <c r="D106" s="158">
        <f>('Ene  16'!D106+'Feb 16'!D106+'Mar 16'!D106)/3</f>
        <v>220133.33333333334</v>
      </c>
    </row>
    <row r="107" spans="1:4" ht="16.5" thickBot="1" x14ac:dyDescent="0.3">
      <c r="A107" s="152" t="s">
        <v>95</v>
      </c>
      <c r="B107" s="156">
        <f>('Ene  16'!B107+'Feb 16'!B107+'Mar 16'!B107)/3</f>
        <v>7596</v>
      </c>
      <c r="C107" s="157">
        <f>('Ene  16'!C107+'Feb 16'!C107+'Mar 16'!C107)/3</f>
        <v>15118.333333333334</v>
      </c>
      <c r="D107" s="158">
        <f>('Ene  16'!D107+'Feb 16'!D107+'Mar 16'!D107)/3</f>
        <v>1750100.6666666667</v>
      </c>
    </row>
    <row r="108" spans="1:4" ht="16.5" thickBot="1" x14ac:dyDescent="0.3">
      <c r="A108" s="152" t="s">
        <v>96</v>
      </c>
      <c r="B108" s="156">
        <f>('Ene  16'!B108+'Feb 16'!B108+'Mar 16'!B108)/3</f>
        <v>4831</v>
      </c>
      <c r="C108" s="157">
        <f>('Ene  16'!C108+'Feb 16'!C108+'Mar 16'!C108)/3</f>
        <v>9672</v>
      </c>
      <c r="D108" s="158">
        <f>('Ene  16'!D108+'Feb 16'!D108+'Mar 16'!D108)/3</f>
        <v>1128206.3333333333</v>
      </c>
    </row>
    <row r="109" spans="1:4" ht="16.5" thickBot="1" x14ac:dyDescent="0.3">
      <c r="A109" s="152" t="s">
        <v>97</v>
      </c>
      <c r="B109" s="156">
        <f>('Ene  16'!B109+'Feb 16'!B109+'Mar 16'!B109)/3</f>
        <v>3737.6666666666665</v>
      </c>
      <c r="C109" s="157">
        <f>('Ene  16'!C109+'Feb 16'!C109+'Mar 16'!C109)/3</f>
        <v>7812.333333333333</v>
      </c>
      <c r="D109" s="158">
        <f>('Ene  16'!D109+'Feb 16'!D109+'Mar 16'!D109)/3</f>
        <v>914347.33333333337</v>
      </c>
    </row>
    <row r="110" spans="1:4" ht="16.5" thickBot="1" x14ac:dyDescent="0.3">
      <c r="A110" s="152" t="s">
        <v>98</v>
      </c>
      <c r="B110" s="156">
        <f>('Ene  16'!B110+'Feb 16'!B110+'Mar 16'!B110)/3</f>
        <v>8971.6666666666661</v>
      </c>
      <c r="C110" s="157">
        <f>('Ene  16'!C110+'Feb 16'!C110+'Mar 16'!C110)/3</f>
        <v>18509.333333333332</v>
      </c>
      <c r="D110" s="158">
        <f>('Ene  16'!D110+'Feb 16'!D110+'Mar 16'!D110)/3</f>
        <v>2124495</v>
      </c>
    </row>
    <row r="111" spans="1:4" ht="16.5" thickBot="1" x14ac:dyDescent="0.3">
      <c r="A111" s="152" t="s">
        <v>99</v>
      </c>
      <c r="B111" s="156">
        <f>('Ene  16'!B111+'Feb 16'!B111+'Mar 16'!B111)/3</f>
        <v>5869.333333333333</v>
      </c>
      <c r="C111" s="157">
        <f>('Ene  16'!C111+'Feb 16'!C111+'Mar 16'!C111)/3</f>
        <v>12152.666666666666</v>
      </c>
      <c r="D111" s="158">
        <f>('Ene  16'!D111+'Feb 16'!D111+'Mar 16'!D111)/3</f>
        <v>1398899.3333333333</v>
      </c>
    </row>
    <row r="112" spans="1:4" ht="16.5" thickBot="1" x14ac:dyDescent="0.3">
      <c r="A112" s="152" t="s">
        <v>100</v>
      </c>
      <c r="B112" s="156">
        <f>('Ene  16'!B112+'Feb 16'!B112+'Mar 16'!B112)/3</f>
        <v>5427</v>
      </c>
      <c r="C112" s="157">
        <f>('Ene  16'!C112+'Feb 16'!C112+'Mar 16'!C112)/3</f>
        <v>11354.333333333334</v>
      </c>
      <c r="D112" s="158">
        <f>('Ene  16'!D112+'Feb 16'!D112+'Mar 16'!D112)/3</f>
        <v>1308025.6666666667</v>
      </c>
    </row>
    <row r="113" spans="1:15" ht="16.5" thickBot="1" x14ac:dyDescent="0.3">
      <c r="A113" s="152" t="s">
        <v>101</v>
      </c>
      <c r="B113" s="156">
        <f>('Ene  16'!B113+'Feb 16'!B113+'Mar 16'!B113)/3</f>
        <v>7703</v>
      </c>
      <c r="C113" s="157">
        <f>('Ene  16'!C113+'Feb 16'!C113+'Mar 16'!C113)/3</f>
        <v>14424.666666666666</v>
      </c>
      <c r="D113" s="158">
        <f>('Ene  16'!D113+'Feb 16'!D113+'Mar 16'!D113)/3</f>
        <v>1687508.6666666667</v>
      </c>
    </row>
    <row r="114" spans="1:15" ht="16.5" thickBot="1" x14ac:dyDescent="0.3">
      <c r="A114" s="152" t="s">
        <v>102</v>
      </c>
      <c r="B114" s="156">
        <f>('Ene  16'!B114+'Feb 16'!B114+'Mar 16'!B114)/3</f>
        <v>8928.3333333333339</v>
      </c>
      <c r="C114" s="157">
        <f>('Ene  16'!C114+'Feb 16'!C114+'Mar 16'!C114)/3</f>
        <v>18571.333333333332</v>
      </c>
      <c r="D114" s="158">
        <f>('Ene  16'!D114+'Feb 16'!D114+'Mar 16'!D114)/3</f>
        <v>2140731</v>
      </c>
    </row>
    <row r="115" spans="1:15" ht="16.5" thickBot="1" x14ac:dyDescent="0.3">
      <c r="A115" s="152" t="s">
        <v>103</v>
      </c>
      <c r="B115" s="156">
        <f>('Ene  16'!B115+'Feb 16'!B115+'Mar 16'!B115)/3</f>
        <v>16581.333333333332</v>
      </c>
      <c r="C115" s="157">
        <f>('Ene  16'!C115+'Feb 16'!C115+'Mar 16'!C115)/3</f>
        <v>32966.666666666664</v>
      </c>
      <c r="D115" s="158">
        <f>('Ene  16'!D115+'Feb 16'!D115+'Mar 16'!D115)/3</f>
        <v>3872144.6666666665</v>
      </c>
    </row>
    <row r="116" spans="1:15" ht="16.5" thickBot="1" x14ac:dyDescent="0.3">
      <c r="A116" s="152" t="s">
        <v>104</v>
      </c>
      <c r="B116" s="156">
        <f>('Ene  16'!B116+'Feb 16'!B116+'Mar 16'!B116)/3</f>
        <v>5721</v>
      </c>
      <c r="C116" s="157">
        <f>('Ene  16'!C116+'Feb 16'!C116+'Mar 16'!C116)/3</f>
        <v>11890.666666666666</v>
      </c>
      <c r="D116" s="158">
        <f>('Ene  16'!D116+'Feb 16'!D116+'Mar 16'!D116)/3</f>
        <v>1386038.6666666667</v>
      </c>
    </row>
    <row r="117" spans="1:15" ht="16.5" thickBot="1" x14ac:dyDescent="0.3">
      <c r="A117" s="152" t="s">
        <v>105</v>
      </c>
      <c r="B117" s="160">
        <f>('Ene  16'!B117+'Feb 16'!B117+'Mar 16'!B117)/3</f>
        <v>8638</v>
      </c>
      <c r="C117" s="161">
        <f>('Ene  16'!C117+'Feb 16'!C117+'Mar 16'!C117)/3</f>
        <v>16840.333333333332</v>
      </c>
      <c r="D117" s="162">
        <f>('Ene  16'!D117+'Feb 16'!D117+'Mar 16'!D117)/3</f>
        <v>1962714.3333333333</v>
      </c>
    </row>
    <row r="118" spans="1:15" ht="16.5" thickBot="1" x14ac:dyDescent="0.3">
      <c r="A118" s="286" t="s">
        <v>48</v>
      </c>
      <c r="B118" s="302">
        <f>SUM(B104:B117)</f>
        <v>94077.666666666672</v>
      </c>
      <c r="C118" s="302">
        <f>SUM(C104:C117)</f>
        <v>190263.33333333334</v>
      </c>
      <c r="D118" s="300">
        <f>SUM(D104:D117)</f>
        <v>22110639.333333332</v>
      </c>
    </row>
    <row r="119" spans="1:15" ht="16.5" thickBot="1" x14ac:dyDescent="0.3">
      <c r="A119" s="170"/>
      <c r="B119" s="171"/>
      <c r="C119" s="171"/>
      <c r="D119" s="172"/>
    </row>
    <row r="120" spans="1:15" ht="16.5" thickBot="1" x14ac:dyDescent="0.3">
      <c r="A120" s="283" t="s">
        <v>106</v>
      </c>
      <c r="B120" s="294"/>
      <c r="C120" s="296"/>
      <c r="D120" s="291"/>
    </row>
    <row r="121" spans="1:15" ht="16.5" thickBot="1" x14ac:dyDescent="0.3">
      <c r="A121" s="168" t="s">
        <v>107</v>
      </c>
      <c r="B121" s="167">
        <f>('Ene  16'!B121+'Feb 16'!B121+'Mar 16'!B121)/3</f>
        <v>1747.6666666666667</v>
      </c>
      <c r="C121" s="167">
        <f>('Ene  16'!C121+'Feb 16'!C121+'Mar 16'!C121)/3</f>
        <v>3657.6666666666665</v>
      </c>
      <c r="D121" s="167">
        <f>('Ene  16'!D121+'Feb 16'!D121+'Mar 16'!D121)/3</f>
        <v>430298</v>
      </c>
      <c r="I121" s="175"/>
      <c r="J121" s="175"/>
      <c r="K121" s="175"/>
      <c r="L121" s="175"/>
      <c r="M121" s="175"/>
      <c r="N121" s="175"/>
      <c r="O121" s="175"/>
    </row>
    <row r="122" spans="1:15" ht="16.5" thickBot="1" x14ac:dyDescent="0.3">
      <c r="A122" s="168" t="s">
        <v>108</v>
      </c>
      <c r="B122" s="167">
        <f>('Ene  16'!B122+'Feb 16'!B122+'Mar 16'!B122)/3</f>
        <v>9143</v>
      </c>
      <c r="C122" s="167">
        <f>('Ene  16'!C122+'Feb 16'!C122+'Mar 16'!C122)/3</f>
        <v>17212.666666666668</v>
      </c>
      <c r="D122" s="167">
        <f>('Ene  16'!D122+'Feb 16'!D122+'Mar 16'!D122)/3</f>
        <v>2007589</v>
      </c>
      <c r="I122" s="175"/>
      <c r="J122" s="175"/>
      <c r="K122" s="175"/>
      <c r="L122" s="175"/>
      <c r="M122" s="175"/>
      <c r="N122" s="175"/>
      <c r="O122" s="175"/>
    </row>
    <row r="123" spans="1:15" ht="16.5" thickBot="1" x14ac:dyDescent="0.3">
      <c r="A123" s="168" t="s">
        <v>109</v>
      </c>
      <c r="B123" s="167">
        <f>('Ene  16'!B123+'Feb 16'!B123+'Mar 16'!B123)/3</f>
        <v>1496.3333333333333</v>
      </c>
      <c r="C123" s="167">
        <f>('Ene  16'!C123+'Feb 16'!C123+'Mar 16'!C123)/3</f>
        <v>2840.3333333333335</v>
      </c>
      <c r="D123" s="167">
        <f>('Ene  16'!D123+'Feb 16'!D123+'Mar 16'!D123)/3</f>
        <v>332112</v>
      </c>
      <c r="I123" s="175"/>
      <c r="J123" s="175"/>
      <c r="K123" s="175"/>
      <c r="L123" s="175"/>
      <c r="M123" s="175"/>
      <c r="N123" s="175"/>
      <c r="O123" s="175"/>
    </row>
    <row r="124" spans="1:15" ht="16.5" thickBot="1" x14ac:dyDescent="0.3">
      <c r="A124" s="168" t="s">
        <v>110</v>
      </c>
      <c r="B124" s="167">
        <f>('Ene  16'!B124+'Feb 16'!B124+'Mar 16'!B124)/3</f>
        <v>8593.3333333333339</v>
      </c>
      <c r="C124" s="167">
        <f>('Ene  16'!C124+'Feb 16'!C124+'Mar 16'!C124)/3</f>
        <v>14194.333333333334</v>
      </c>
      <c r="D124" s="167">
        <f>('Ene  16'!D124+'Feb 16'!D124+'Mar 16'!D124)/3</f>
        <v>1665612.6666666667</v>
      </c>
      <c r="I124" s="175"/>
      <c r="J124" s="175"/>
      <c r="K124" s="175"/>
      <c r="L124" s="175"/>
      <c r="M124" s="175"/>
      <c r="N124" s="175"/>
      <c r="O124" s="175"/>
    </row>
    <row r="125" spans="1:15" ht="16.5" thickBot="1" x14ac:dyDescent="0.3">
      <c r="A125" s="168" t="s">
        <v>111</v>
      </c>
      <c r="B125" s="167">
        <f>('Ene  16'!B125+'Feb 16'!B125+'Mar 16'!B125)/3</f>
        <v>11099</v>
      </c>
      <c r="C125" s="167">
        <f>('Ene  16'!C125+'Feb 16'!C125+'Mar 16'!C125)/3</f>
        <v>22028.333333333332</v>
      </c>
      <c r="D125" s="167">
        <f>('Ene  16'!D125+'Feb 16'!D125+'Mar 16'!D125)/3</f>
        <v>2566027</v>
      </c>
      <c r="I125" s="176"/>
      <c r="J125" s="175"/>
      <c r="K125" s="175"/>
      <c r="L125" s="175"/>
      <c r="M125" s="175"/>
      <c r="N125" s="175"/>
      <c r="O125" s="175"/>
    </row>
    <row r="126" spans="1:15" ht="16.5" thickBot="1" x14ac:dyDescent="0.3">
      <c r="A126" s="168" t="s">
        <v>112</v>
      </c>
      <c r="B126" s="167">
        <f>('Ene  16'!B126+'Feb 16'!B126+'Mar 16'!B126)/3</f>
        <v>9616.6666666666661</v>
      </c>
      <c r="C126" s="167">
        <f>('Ene  16'!C126+'Feb 16'!C126+'Mar 16'!C126)/3</f>
        <v>18629.666666666668</v>
      </c>
      <c r="D126" s="167">
        <f>('Ene  16'!D126+'Feb 16'!D126+'Mar 16'!D126)/3</f>
        <v>2154579.6666666665</v>
      </c>
      <c r="I126" s="176"/>
      <c r="J126" s="175"/>
      <c r="K126" s="175"/>
      <c r="L126" s="175"/>
      <c r="M126" s="175"/>
      <c r="N126" s="175"/>
      <c r="O126" s="175"/>
    </row>
    <row r="127" spans="1:15" ht="16.5" thickBot="1" x14ac:dyDescent="0.3">
      <c r="A127" s="168" t="s">
        <v>113</v>
      </c>
      <c r="B127" s="167">
        <f>('Ene  16'!B127+'Feb 16'!B127+'Mar 16'!B127)/3</f>
        <v>7666.333333333333</v>
      </c>
      <c r="C127" s="167">
        <f>('Ene  16'!C127+'Feb 16'!C127+'Mar 16'!C127)/3</f>
        <v>15374</v>
      </c>
      <c r="D127" s="167">
        <f>('Ene  16'!D127+'Feb 16'!D127+'Mar 16'!D127)/3</f>
        <v>1804094.3333333333</v>
      </c>
      <c r="I127" s="177"/>
      <c r="J127" s="175"/>
      <c r="K127" s="175"/>
      <c r="L127" s="175"/>
      <c r="M127" s="175"/>
      <c r="N127" s="175"/>
      <c r="O127" s="175"/>
    </row>
    <row r="128" spans="1:15" ht="15" customHeight="1" thickBot="1" x14ac:dyDescent="0.3">
      <c r="A128" s="178" t="s">
        <v>114</v>
      </c>
      <c r="B128" s="167">
        <f>('Ene  16'!B128+'Feb 16'!B128+'Mar 16'!B128)/3</f>
        <v>13931</v>
      </c>
      <c r="C128" s="167">
        <f>('Ene  16'!C128+'Feb 16'!C128+'Mar 16'!C128)/3</f>
        <v>25781.666666666668</v>
      </c>
      <c r="D128" s="167">
        <f>('Ene  16'!D128+'Feb 16'!D128+'Mar 16'!D128)/3</f>
        <v>3009662.3333333335</v>
      </c>
      <c r="I128" s="175"/>
      <c r="J128" s="175"/>
      <c r="K128" s="175"/>
      <c r="L128" s="175"/>
      <c r="M128" s="175"/>
      <c r="N128" s="175"/>
      <c r="O128" s="175"/>
    </row>
    <row r="129" spans="1:15" ht="16.5" thickBot="1" x14ac:dyDescent="0.3">
      <c r="A129" s="286" t="s">
        <v>48</v>
      </c>
      <c r="B129" s="292">
        <f>SUM(B121:B128)</f>
        <v>63293.333333333336</v>
      </c>
      <c r="C129" s="292">
        <f>SUM(C121:C128)</f>
        <v>119718.66666666667</v>
      </c>
      <c r="D129" s="293">
        <f>SUM(D121:D128)</f>
        <v>13969975.000000002</v>
      </c>
      <c r="I129" s="177"/>
      <c r="J129" s="175"/>
      <c r="K129" s="175"/>
      <c r="L129" s="175"/>
      <c r="M129" s="175"/>
      <c r="N129" s="175"/>
      <c r="O129" s="175"/>
    </row>
    <row r="130" spans="1:15" ht="16.5" thickBot="1" x14ac:dyDescent="0.3">
      <c r="A130" s="170"/>
      <c r="B130" s="171"/>
      <c r="C130" s="171"/>
      <c r="D130" s="172"/>
    </row>
    <row r="131" spans="1:15" ht="16.5" thickBot="1" x14ac:dyDescent="0.3">
      <c r="A131" s="280" t="s">
        <v>115</v>
      </c>
      <c r="B131" s="293">
        <f>SUM(B129+B118+B101+B89+B76+B67+B57+B47+B32+B16)</f>
        <v>660668.66666666663</v>
      </c>
      <c r="C131" s="293">
        <f>SUM(C129+C118+C101+C89+C76+C67+C57+C47+C32+C16)</f>
        <v>1277788.6666666665</v>
      </c>
      <c r="D131" s="293">
        <f>SUM(D129+D118+D101+D89+D76+D67+D57+D47+D32+D16)</f>
        <v>148257953</v>
      </c>
      <c r="E131" s="179"/>
    </row>
  </sheetData>
  <mergeCells count="6">
    <mergeCell ref="G5:J5"/>
    <mergeCell ref="A1:D1"/>
    <mergeCell ref="A2:D2"/>
    <mergeCell ref="A3:D3"/>
    <mergeCell ref="A4:D4"/>
    <mergeCell ref="A5:D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9" tint="-0.249977111117893"/>
  </sheetPr>
  <dimension ref="A1:O132"/>
  <sheetViews>
    <sheetView topLeftCell="A25" workbookViewId="0">
      <selection activeCell="H9" sqref="H9:J18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5.7109375" customWidth="1"/>
    <col min="4" max="4" width="16" bestFit="1" customWidth="1"/>
    <col min="7" max="7" width="10" bestFit="1" customWidth="1"/>
    <col min="9" max="9" width="13.42578125" customWidth="1"/>
    <col min="10" max="10" width="11.5703125" bestFit="1" customWidth="1"/>
    <col min="11" max="11" width="18.42578125" bestFit="1" customWidth="1"/>
  </cols>
  <sheetData>
    <row r="1" spans="1:11" ht="15.75" x14ac:dyDescent="0.25">
      <c r="A1" s="652" t="s">
        <v>0</v>
      </c>
      <c r="B1" s="652"/>
      <c r="C1" s="652"/>
      <c r="D1" s="652"/>
      <c r="E1" s="652"/>
      <c r="F1" s="652"/>
      <c r="G1" s="652"/>
      <c r="H1" s="652"/>
      <c r="I1" s="652"/>
      <c r="J1" s="652"/>
    </row>
    <row r="2" spans="1:11" ht="15.75" x14ac:dyDescent="0.25">
      <c r="A2" s="652" t="s">
        <v>1</v>
      </c>
      <c r="B2" s="652"/>
      <c r="C2" s="652"/>
      <c r="D2" s="652"/>
      <c r="E2" s="652"/>
      <c r="F2" s="652"/>
      <c r="G2" s="652"/>
      <c r="H2" s="652"/>
      <c r="I2" s="652"/>
      <c r="J2" s="652"/>
    </row>
    <row r="3" spans="1:11" ht="18" x14ac:dyDescent="0.25">
      <c r="A3" s="653" t="s">
        <v>128</v>
      </c>
      <c r="B3" s="653"/>
      <c r="C3" s="653"/>
      <c r="D3" s="653"/>
      <c r="E3" s="653"/>
      <c r="F3" s="653"/>
      <c r="G3" s="653"/>
      <c r="H3" s="653"/>
      <c r="I3" s="653"/>
      <c r="J3" s="653"/>
    </row>
    <row r="4" spans="1:11" ht="15.75" x14ac:dyDescent="0.25">
      <c r="A4" s="652" t="s">
        <v>129</v>
      </c>
      <c r="B4" s="652"/>
      <c r="C4" s="652"/>
      <c r="D4" s="652"/>
      <c r="E4" s="652"/>
      <c r="F4" s="652"/>
      <c r="G4" s="652"/>
      <c r="H4" s="652"/>
      <c r="I4" s="652"/>
      <c r="J4" s="652"/>
    </row>
    <row r="5" spans="1:11" ht="15.75" x14ac:dyDescent="0.25">
      <c r="A5" s="655" t="s">
        <v>157</v>
      </c>
      <c r="B5" s="655"/>
      <c r="C5" s="655"/>
      <c r="D5" s="655"/>
      <c r="E5" s="655"/>
      <c r="F5" s="655"/>
      <c r="G5" s="655"/>
      <c r="H5" s="655"/>
      <c r="I5" s="655"/>
      <c r="J5" s="655"/>
    </row>
    <row r="6" spans="1:11" ht="16.5" thickBot="1" x14ac:dyDescent="0.3">
      <c r="A6" s="386"/>
      <c r="B6" s="386"/>
      <c r="C6" s="386"/>
      <c r="D6" s="386"/>
      <c r="E6" s="386"/>
      <c r="F6" s="386"/>
      <c r="G6" s="386"/>
      <c r="H6" s="386"/>
      <c r="I6" s="386"/>
      <c r="J6" s="386"/>
    </row>
    <row r="7" spans="1:11" ht="32.25" thickBot="1" x14ac:dyDescent="0.3">
      <c r="A7" s="254"/>
      <c r="B7" s="255" t="s">
        <v>3</v>
      </c>
      <c r="C7" s="256" t="s">
        <v>5</v>
      </c>
      <c r="D7" s="257" t="s">
        <v>5</v>
      </c>
      <c r="G7" s="649" t="s">
        <v>176</v>
      </c>
      <c r="H7" s="650"/>
      <c r="I7" s="650"/>
      <c r="J7" s="651"/>
    </row>
    <row r="8" spans="1:11" ht="30.75" thickBot="1" x14ac:dyDescent="0.3">
      <c r="A8" s="258" t="s">
        <v>11</v>
      </c>
      <c r="B8" s="259"/>
      <c r="C8" s="259"/>
      <c r="D8" s="260"/>
      <c r="G8" s="365" t="s">
        <v>139</v>
      </c>
      <c r="H8" s="366" t="s">
        <v>3</v>
      </c>
      <c r="I8" s="366" t="s">
        <v>4</v>
      </c>
      <c r="J8" s="367" t="s">
        <v>5</v>
      </c>
    </row>
    <row r="9" spans="1:11" ht="16.5" thickBot="1" x14ac:dyDescent="0.3">
      <c r="A9" s="152" t="s">
        <v>12</v>
      </c>
      <c r="B9" s="153">
        <f>('Abr 16'!B8+'May 16'!B8+'Jun 16'!B8)/3</f>
        <v>8198.3333333333339</v>
      </c>
      <c r="C9" s="154">
        <f>('Abr 16'!C8+'May 16'!C8+'Jun 16'!C8)/3</f>
        <v>16417.333333333332</v>
      </c>
      <c r="D9" s="155">
        <f>('Abr 16'!D8+'May 16'!D8+'Jun 16'!D8)/3</f>
        <v>1981875</v>
      </c>
      <c r="G9" s="362" t="s">
        <v>11</v>
      </c>
      <c r="H9" s="229">
        <f>B17</f>
        <v>53060.333333333336</v>
      </c>
      <c r="I9" s="229">
        <f>C17</f>
        <v>103024.99999999999</v>
      </c>
      <c r="J9" s="229">
        <f>D17</f>
        <v>12640589.666666668</v>
      </c>
    </row>
    <row r="10" spans="1:11" ht="16.5" thickBot="1" x14ac:dyDescent="0.3">
      <c r="A10" s="152" t="s">
        <v>13</v>
      </c>
      <c r="B10" s="156">
        <f>('Abr 16'!B9+'May 16'!B9+'Jun 16'!B9)/3</f>
        <v>5777</v>
      </c>
      <c r="C10" s="157">
        <f>('Abr 16'!C9+'May 16'!C9+'Jun 16'!C9)/3</f>
        <v>11086</v>
      </c>
      <c r="D10" s="158">
        <f>('Abr 16'!D9+'May 16'!D9+'Jun 16'!D9)/3</f>
        <v>1373795</v>
      </c>
      <c r="G10" s="363" t="s">
        <v>20</v>
      </c>
      <c r="H10" s="226">
        <f>B33</f>
        <v>89993.999999999985</v>
      </c>
      <c r="I10" s="226">
        <f>C33</f>
        <v>171054.99999999997</v>
      </c>
      <c r="J10" s="226">
        <f>D33</f>
        <v>21069591.666666664</v>
      </c>
    </row>
    <row r="11" spans="1:11" ht="16.5" thickBot="1" x14ac:dyDescent="0.3">
      <c r="A11" s="152" t="s">
        <v>14</v>
      </c>
      <c r="B11" s="156">
        <f>('Abr 16'!B10+'May 16'!B10+'Jun 16'!B10)/3</f>
        <v>6547</v>
      </c>
      <c r="C11" s="157">
        <f>('Abr 16'!C10+'May 16'!C10+'Jun 16'!C10)/3</f>
        <v>12182.666666666666</v>
      </c>
      <c r="D11" s="158">
        <f>('Abr 16'!D10+'May 16'!D10+'Jun 16'!D10)/3</f>
        <v>1519449</v>
      </c>
      <c r="G11" s="363" t="s">
        <v>35</v>
      </c>
      <c r="H11" s="226">
        <f>B48</f>
        <v>96556.999999999985</v>
      </c>
      <c r="I11" s="226">
        <f>C48</f>
        <v>187579</v>
      </c>
      <c r="J11" s="226">
        <f>D48</f>
        <v>22901445.666666668</v>
      </c>
      <c r="K11" s="159"/>
    </row>
    <row r="12" spans="1:11" ht="16.5" thickBot="1" x14ac:dyDescent="0.3">
      <c r="A12" s="152" t="s">
        <v>15</v>
      </c>
      <c r="B12" s="156">
        <f>('Abr 16'!B11+'May 16'!B11+'Jun 16'!B11)/3</f>
        <v>8578</v>
      </c>
      <c r="C12" s="157">
        <f>('Abr 16'!C11+'May 16'!C11+'Jun 16'!C11)/3</f>
        <v>16574</v>
      </c>
      <c r="D12" s="158">
        <f>('Abr 16'!D11+'May 16'!D11+'Jun 16'!D11)/3</f>
        <v>2011347.6666666667</v>
      </c>
      <c r="G12" s="363" t="s">
        <v>49</v>
      </c>
      <c r="H12" s="226">
        <f>B58</f>
        <v>64775.333333333336</v>
      </c>
      <c r="I12" s="226">
        <f>C58</f>
        <v>122773.33333333333</v>
      </c>
      <c r="J12" s="226">
        <f>D58</f>
        <v>14995828.333333332</v>
      </c>
      <c r="K12" s="159"/>
    </row>
    <row r="13" spans="1:11" ht="16.5" thickBot="1" x14ac:dyDescent="0.3">
      <c r="A13" s="152" t="s">
        <v>16</v>
      </c>
      <c r="B13" s="156">
        <f>('Abr 16'!B12+'May 16'!B12+'Jun 16'!B12)/3</f>
        <v>2178</v>
      </c>
      <c r="C13" s="157">
        <f>('Abr 16'!C12+'May 16'!C12+'Jun 16'!C12)/3</f>
        <v>4414.666666666667</v>
      </c>
      <c r="D13" s="158">
        <f>('Abr 16'!D12+'May 16'!D12+'Jun 16'!D12)/3</f>
        <v>543075</v>
      </c>
      <c r="G13" s="363" t="s">
        <v>57</v>
      </c>
      <c r="H13" s="226">
        <f>B68</f>
        <v>59238.000000000007</v>
      </c>
      <c r="I13" s="226">
        <f>C68</f>
        <v>114213.66666666667</v>
      </c>
      <c r="J13" s="226">
        <f>D68</f>
        <v>13878598.666666668</v>
      </c>
      <c r="K13" s="159"/>
    </row>
    <row r="14" spans="1:11" ht="16.5" thickBot="1" x14ac:dyDescent="0.3">
      <c r="A14" s="152" t="s">
        <v>17</v>
      </c>
      <c r="B14" s="156">
        <f>('Abr 16'!B13+'May 16'!B13+'Jun 16'!B13)/3</f>
        <v>8723</v>
      </c>
      <c r="C14" s="157">
        <f>('Abr 16'!C13+'May 16'!C13+'Jun 16'!C13)/3</f>
        <v>17594.666666666668</v>
      </c>
      <c r="D14" s="158">
        <f>('Abr 16'!D13+'May 16'!D13+'Jun 16'!D13)/3</f>
        <v>2142310</v>
      </c>
      <c r="G14" s="363" t="s">
        <v>65</v>
      </c>
      <c r="H14" s="226">
        <f>B77</f>
        <v>35542</v>
      </c>
      <c r="I14" s="226">
        <f>C77</f>
        <v>67612.666666666672</v>
      </c>
      <c r="J14" s="226">
        <f>D77</f>
        <v>8235361.333333333</v>
      </c>
      <c r="K14" s="159"/>
    </row>
    <row r="15" spans="1:11" ht="16.5" thickBot="1" x14ac:dyDescent="0.3">
      <c r="A15" s="152" t="s">
        <v>18</v>
      </c>
      <c r="B15" s="156">
        <f>('Abr 16'!B14+'May 16'!B14+'Jun 16'!B14)/3</f>
        <v>3140.6666666666665</v>
      </c>
      <c r="C15" s="157">
        <f>('Abr 16'!C14+'May 16'!C14+'Jun 16'!C14)/3</f>
        <v>5771.333333333333</v>
      </c>
      <c r="D15" s="158">
        <f>('Abr 16'!D14+'May 16'!D14+'Jun 16'!D14)/3</f>
        <v>701764.33333333337</v>
      </c>
      <c r="G15" s="363" t="s">
        <v>71</v>
      </c>
      <c r="H15" s="226">
        <f>B90</f>
        <v>56656</v>
      </c>
      <c r="I15" s="226">
        <f>C90</f>
        <v>106898.00000000001</v>
      </c>
      <c r="J15" s="226">
        <f>D90</f>
        <v>13054133.666666668</v>
      </c>
      <c r="K15" s="159"/>
    </row>
    <row r="16" spans="1:11" ht="16.5" thickBot="1" x14ac:dyDescent="0.3">
      <c r="A16" s="152" t="s">
        <v>19</v>
      </c>
      <c r="B16" s="160">
        <f>('Abr 16'!B15+'May 16'!B15+'Jun 16'!B15)/3</f>
        <v>9918.3333333333339</v>
      </c>
      <c r="C16" s="161">
        <f>('Abr 16'!C15+'May 16'!C15+'Jun 16'!C15)/3</f>
        <v>18984.333333333332</v>
      </c>
      <c r="D16" s="162">
        <f>('Abr 16'!D15+'May 16'!D15+'Jun 16'!D15)/3</f>
        <v>2366973.6666666665</v>
      </c>
      <c r="G16" s="363" t="s">
        <v>81</v>
      </c>
      <c r="H16" s="226">
        <f>B102</f>
        <v>55954</v>
      </c>
      <c r="I16" s="226">
        <f>C102</f>
        <v>107213.66666666667</v>
      </c>
      <c r="J16" s="226">
        <f>D102</f>
        <v>13136413</v>
      </c>
      <c r="K16" s="159"/>
    </row>
    <row r="17" spans="1:11" ht="16.5" thickBot="1" x14ac:dyDescent="0.3">
      <c r="A17" s="261" t="s">
        <v>10</v>
      </c>
      <c r="B17" s="262">
        <f>SUM(B9:B16)</f>
        <v>53060.333333333336</v>
      </c>
      <c r="C17" s="262">
        <f>SUM(C9:C16)</f>
        <v>103024.99999999999</v>
      </c>
      <c r="D17" s="262">
        <f>SUM(D9:D16)</f>
        <v>12640589.666666668</v>
      </c>
      <c r="G17" s="363" t="s">
        <v>91</v>
      </c>
      <c r="H17" s="226">
        <f>B119</f>
        <v>96153.999999999985</v>
      </c>
      <c r="I17" s="226">
        <f>C119</f>
        <v>192776</v>
      </c>
      <c r="J17" s="226">
        <f>D119</f>
        <v>23639565.666666668</v>
      </c>
      <c r="K17" s="159"/>
    </row>
    <row r="18" spans="1:11" ht="16.5" thickBot="1" x14ac:dyDescent="0.3">
      <c r="A18" s="163"/>
      <c r="B18" s="164"/>
      <c r="C18" s="164"/>
      <c r="D18" s="165"/>
      <c r="G18" s="364" t="s">
        <v>106</v>
      </c>
      <c r="H18" s="227">
        <f>B130</f>
        <v>64825.666666666664</v>
      </c>
      <c r="I18" s="227">
        <f>C130</f>
        <v>122006</v>
      </c>
      <c r="J18" s="227">
        <f>D130</f>
        <v>15035643.666666668</v>
      </c>
      <c r="K18" s="159"/>
    </row>
    <row r="19" spans="1:11" ht="16.5" thickBot="1" x14ac:dyDescent="0.3">
      <c r="A19" s="263" t="s">
        <v>20</v>
      </c>
      <c r="B19" s="264"/>
      <c r="C19" s="265"/>
      <c r="D19" s="266"/>
      <c r="I19" s="159"/>
      <c r="J19" s="159"/>
      <c r="K19" s="159"/>
    </row>
    <row r="20" spans="1:11" ht="16.5" thickBot="1" x14ac:dyDescent="0.3">
      <c r="A20" s="166" t="s">
        <v>21</v>
      </c>
      <c r="B20" s="153">
        <f>('Abr 16'!B19+'May 16'!B19+'Jun 16'!B19)/3</f>
        <v>14574</v>
      </c>
      <c r="C20" s="216">
        <f>('Abr 16'!C19+'May 16'!C19+'Jun 16'!C19)/3</f>
        <v>26276.333333333332</v>
      </c>
      <c r="D20" s="217">
        <f>('Abr 16'!D19+'May 16'!D19+'Jun 16'!D19)/3</f>
        <v>3273135</v>
      </c>
      <c r="I20" s="159"/>
      <c r="J20" s="159"/>
      <c r="K20" s="159"/>
    </row>
    <row r="21" spans="1:11" ht="16.5" thickBot="1" x14ac:dyDescent="0.3">
      <c r="A21" s="166" t="s">
        <v>22</v>
      </c>
      <c r="B21" s="156">
        <f>('Abr 16'!B20+'May 16'!B20+'Jun 16'!B20)/3</f>
        <v>7451.333333333333</v>
      </c>
      <c r="C21" s="167">
        <f>('Abr 16'!C20+'May 16'!C20+'Jun 16'!C20)/3</f>
        <v>13091.333333333334</v>
      </c>
      <c r="D21" s="180">
        <f>('Abr 16'!D20+'May 16'!D20+'Jun 16'!D20)/3</f>
        <v>1636534</v>
      </c>
      <c r="I21" s="159"/>
      <c r="J21" s="159"/>
      <c r="K21" s="159"/>
    </row>
    <row r="22" spans="1:11" ht="16.5" thickBot="1" x14ac:dyDescent="0.3">
      <c r="A22" s="168" t="s">
        <v>23</v>
      </c>
      <c r="B22" s="156">
        <f>('Abr 16'!B21+'May 16'!B21+'Jun 16'!B21)/3</f>
        <v>6042.333333333333</v>
      </c>
      <c r="C22" s="167">
        <f>('Abr 16'!C21+'May 16'!C21+'Jun 16'!C21)/3</f>
        <v>11234.666666666666</v>
      </c>
      <c r="D22" s="180">
        <f>('Abr 16'!D21+'May 16'!D21+'Jun 16'!D21)/3</f>
        <v>1382517</v>
      </c>
    </row>
    <row r="23" spans="1:11" ht="16.5" thickBot="1" x14ac:dyDescent="0.3">
      <c r="A23" s="168" t="s">
        <v>24</v>
      </c>
      <c r="B23" s="156">
        <f>('Abr 16'!B22+'May 16'!B22+'Jun 16'!B22)/3</f>
        <v>7472.333333333333</v>
      </c>
      <c r="C23" s="167">
        <f>('Abr 16'!C22+'May 16'!C22+'Jun 16'!C22)/3</f>
        <v>14255.333333333334</v>
      </c>
      <c r="D23" s="180">
        <f>('Abr 16'!D22+'May 16'!D22+'Jun 16'!D22)/3</f>
        <v>1726367</v>
      </c>
    </row>
    <row r="24" spans="1:11" ht="16.5" thickBot="1" x14ac:dyDescent="0.3">
      <c r="A24" s="168" t="s">
        <v>25</v>
      </c>
      <c r="B24" s="156">
        <f>('Abr 16'!B23+'May 16'!B23+'Jun 16'!B23)/3</f>
        <v>4864.666666666667</v>
      </c>
      <c r="C24" s="167">
        <f>('Abr 16'!C23+'May 16'!C23+'Jun 16'!C23)/3</f>
        <v>9546</v>
      </c>
      <c r="D24" s="180">
        <f>('Abr 16'!D23+'May 16'!D23+'Jun 16'!D23)/3</f>
        <v>1161123.6666666667</v>
      </c>
    </row>
    <row r="25" spans="1:11" ht="16.5" thickBot="1" x14ac:dyDescent="0.3">
      <c r="A25" s="168" t="s">
        <v>26</v>
      </c>
      <c r="B25" s="156">
        <f>('Abr 16'!B24+'May 16'!B24+'Jun 16'!B24)/3</f>
        <v>3380</v>
      </c>
      <c r="C25" s="167">
        <f>('Abr 16'!C24+'May 16'!C24+'Jun 16'!C24)/3</f>
        <v>6635</v>
      </c>
      <c r="D25" s="180">
        <f>('Abr 16'!D24+'May 16'!D24+'Jun 16'!D24)/3</f>
        <v>818029.66666666663</v>
      </c>
    </row>
    <row r="26" spans="1:11" ht="16.5" thickBot="1" x14ac:dyDescent="0.3">
      <c r="A26" s="168" t="s">
        <v>27</v>
      </c>
      <c r="B26" s="156">
        <f>('Abr 16'!B25+'May 16'!B25+'Jun 16'!B25)/3</f>
        <v>8599.3333333333339</v>
      </c>
      <c r="C26" s="167">
        <f>('Abr 16'!C25+'May 16'!C25+'Jun 16'!C25)/3</f>
        <v>16268.666666666666</v>
      </c>
      <c r="D26" s="180">
        <f>('Abr 16'!D25+'May 16'!D25+'Jun 16'!D25)/3</f>
        <v>2002643.3333333333</v>
      </c>
    </row>
    <row r="27" spans="1:11" ht="16.5" thickBot="1" x14ac:dyDescent="0.3">
      <c r="A27" s="168" t="s">
        <v>28</v>
      </c>
      <c r="B27" s="156">
        <f>('Abr 16'!B26+'May 16'!B26+'Jun 16'!B26)/3</f>
        <v>7801</v>
      </c>
      <c r="C27" s="167">
        <f>('Abr 16'!C26+'May 16'!C26+'Jun 16'!C26)/3</f>
        <v>15521</v>
      </c>
      <c r="D27" s="180">
        <f>('Abr 16'!D26+'May 16'!D26+'Jun 16'!D26)/3</f>
        <v>1923232</v>
      </c>
    </row>
    <row r="28" spans="1:11" ht="16.5" thickBot="1" x14ac:dyDescent="0.3">
      <c r="A28" s="168" t="s">
        <v>29</v>
      </c>
      <c r="B28" s="156">
        <f>('Abr 16'!B27+'May 16'!B27+'Jun 16'!B27)/3</f>
        <v>9818.3333333333339</v>
      </c>
      <c r="C28" s="167">
        <f>('Abr 16'!C27+'May 16'!C27+'Jun 16'!C27)/3</f>
        <v>18449</v>
      </c>
      <c r="D28" s="180">
        <f>('Abr 16'!D27+'May 16'!D27+'Jun 16'!D27)/3</f>
        <v>2262029.6666666665</v>
      </c>
    </row>
    <row r="29" spans="1:11" ht="16.5" thickBot="1" x14ac:dyDescent="0.3">
      <c r="A29" s="168" t="s">
        <v>30</v>
      </c>
      <c r="B29" s="156">
        <f>('Abr 16'!B28+'May 16'!B28+'Jun 16'!B28)/3</f>
        <v>7081.666666666667</v>
      </c>
      <c r="C29" s="167">
        <f>('Abr 16'!C28+'May 16'!C28+'Jun 16'!C28)/3</f>
        <v>14362.333333333334</v>
      </c>
      <c r="D29" s="180">
        <f>('Abr 16'!D28+'May 16'!D28+'Jun 16'!D28)/3</f>
        <v>1753627.6666666667</v>
      </c>
    </row>
    <row r="30" spans="1:11" ht="16.5" thickBot="1" x14ac:dyDescent="0.3">
      <c r="A30" s="168" t="s">
        <v>31</v>
      </c>
      <c r="B30" s="156">
        <f>('Abr 16'!B29+'May 16'!B29+'Jun 16'!B29)/3</f>
        <v>5665.333333333333</v>
      </c>
      <c r="C30" s="167">
        <f>('Abr 16'!C29+'May 16'!C29+'Jun 16'!C29)/3</f>
        <v>11086.666666666666</v>
      </c>
      <c r="D30" s="180">
        <f>('Abr 16'!D29+'May 16'!D29+'Jun 16'!D29)/3</f>
        <v>1350679</v>
      </c>
    </row>
    <row r="31" spans="1:11" ht="16.5" thickBot="1" x14ac:dyDescent="0.3">
      <c r="A31" s="168" t="s">
        <v>32</v>
      </c>
      <c r="B31" s="156">
        <f>('Abr 16'!B30+'May 16'!B30+'Jun 16'!B30)/3</f>
        <v>5278.333333333333</v>
      </c>
      <c r="C31" s="167">
        <f>('Abr 16'!C30+'May 16'!C30+'Jun 16'!C30)/3</f>
        <v>10512</v>
      </c>
      <c r="D31" s="180">
        <f>('Abr 16'!D30+'May 16'!D30+'Jun 16'!D30)/3</f>
        <v>1302985.3333333333</v>
      </c>
    </row>
    <row r="32" spans="1:11" ht="16.5" thickBot="1" x14ac:dyDescent="0.3">
      <c r="A32" s="168" t="s">
        <v>33</v>
      </c>
      <c r="B32" s="160">
        <f>('Abr 16'!B31+'May 16'!B31+'Jun 16'!B31)/3</f>
        <v>1965.3333333333333</v>
      </c>
      <c r="C32" s="218">
        <f>('Abr 16'!C31+'May 16'!C31+'Jun 16'!C31)/3</f>
        <v>3816.6666666666665</v>
      </c>
      <c r="D32" s="219">
        <f>('Abr 16'!D31+'May 16'!D31+'Jun 16'!D31)/3</f>
        <v>476688.33333333331</v>
      </c>
    </row>
    <row r="33" spans="1:5" ht="16.5" thickBot="1" x14ac:dyDescent="0.3">
      <c r="A33" s="261" t="s">
        <v>34</v>
      </c>
      <c r="B33" s="267">
        <f>SUM(B20:B32)</f>
        <v>89993.999999999985</v>
      </c>
      <c r="C33" s="267">
        <f>SUM(C20:C32)</f>
        <v>171054.99999999997</v>
      </c>
      <c r="D33" s="268">
        <f>SUM(D20:D32)</f>
        <v>21069591.666666664</v>
      </c>
    </row>
    <row r="34" spans="1:5" ht="16.5" thickBot="1" x14ac:dyDescent="0.3">
      <c r="A34" s="163"/>
      <c r="B34" s="169"/>
      <c r="C34" s="169"/>
      <c r="D34" s="165"/>
      <c r="E34" s="175"/>
    </row>
    <row r="35" spans="1:5" ht="16.5" thickBot="1" x14ac:dyDescent="0.3">
      <c r="A35" s="258" t="s">
        <v>35</v>
      </c>
      <c r="B35" s="269"/>
      <c r="C35" s="269"/>
      <c r="D35" s="270"/>
      <c r="E35" s="175"/>
    </row>
    <row r="36" spans="1:5" ht="16.5" thickBot="1" x14ac:dyDescent="0.3">
      <c r="A36" s="168" t="s">
        <v>130</v>
      </c>
      <c r="B36" s="153">
        <f>('Abr 16'!B35+'May 16'!B35+'Jun 16'!B35)/3</f>
        <v>11405.333333333334</v>
      </c>
      <c r="C36" s="216">
        <f>('Abr 16'!C35+'May 16'!C35+'Jun 16'!C35)/3</f>
        <v>21058.333333333332</v>
      </c>
      <c r="D36" s="217">
        <f>('Abr 16'!D35+'May 16'!D35+'Jun 16'!D35)/3</f>
        <v>2601236.3333333335</v>
      </c>
    </row>
    <row r="37" spans="1:5" ht="16.5" thickBot="1" x14ac:dyDescent="0.3">
      <c r="A37" s="168" t="s">
        <v>36</v>
      </c>
      <c r="B37" s="156">
        <f>('Abr 16'!B36+'May 16'!B36+'Jun 16'!B36)/3</f>
        <v>15508.666666666666</v>
      </c>
      <c r="C37" s="167">
        <f>('Abr 16'!C36+'May 16'!C36+'Jun 16'!C36)/3</f>
        <v>30145.333333333332</v>
      </c>
      <c r="D37" s="180">
        <f>('Abr 16'!D36+'May 16'!D36+'Jun 16'!D36)/3</f>
        <v>3681575</v>
      </c>
    </row>
    <row r="38" spans="1:5" ht="16.5" thickBot="1" x14ac:dyDescent="0.3">
      <c r="A38" s="168" t="s">
        <v>38</v>
      </c>
      <c r="B38" s="156">
        <f>('Abr 16'!B37+'May 16'!B37+'Jun 16'!B37)/3</f>
        <v>5411.333333333333</v>
      </c>
      <c r="C38" s="167">
        <f>('Abr 16'!C37+'May 16'!C37+'Jun 16'!C37)/3</f>
        <v>10731</v>
      </c>
      <c r="D38" s="180">
        <f>('Abr 16'!D37+'May 16'!D37+'Jun 16'!D37)/3</f>
        <v>1326872.3333333333</v>
      </c>
    </row>
    <row r="39" spans="1:5" ht="16.5" thickBot="1" x14ac:dyDescent="0.3">
      <c r="A39" s="168" t="s">
        <v>39</v>
      </c>
      <c r="B39" s="156">
        <f>('Abr 16'!B38+'May 16'!B38+'Jun 16'!B38)/3</f>
        <v>8558.3333333333339</v>
      </c>
      <c r="C39" s="167">
        <f>('Abr 16'!C38+'May 16'!C38+'Jun 16'!C38)/3</f>
        <v>17007.666666666668</v>
      </c>
      <c r="D39" s="180">
        <f>('Abr 16'!D38+'May 16'!D38+'Jun 16'!D38)/3</f>
        <v>2065774.3333333333</v>
      </c>
    </row>
    <row r="40" spans="1:5" ht="16.5" thickBot="1" x14ac:dyDescent="0.3">
      <c r="A40" s="168" t="s">
        <v>40</v>
      </c>
      <c r="B40" s="156">
        <f>('Abr 16'!B39+'May 16'!B39+'Jun 16'!B39)/3</f>
        <v>5920</v>
      </c>
      <c r="C40" s="167">
        <f>('Abr 16'!C39+'May 16'!C39+'Jun 16'!C39)/3</f>
        <v>11302.333333333334</v>
      </c>
      <c r="D40" s="180">
        <f>('Abr 16'!D39+'May 16'!D39+'Jun 16'!D39)/3</f>
        <v>1370471</v>
      </c>
    </row>
    <row r="41" spans="1:5" ht="16.5" thickBot="1" x14ac:dyDescent="0.3">
      <c r="A41" s="168" t="s">
        <v>41</v>
      </c>
      <c r="B41" s="156">
        <f>('Abr 16'!B40+'May 16'!B40+'Jun 16'!B40)/3</f>
        <v>7633.666666666667</v>
      </c>
      <c r="C41" s="167">
        <f>('Abr 16'!C40+'May 16'!C40+'Jun 16'!C40)/3</f>
        <v>15387.333333333334</v>
      </c>
      <c r="D41" s="180">
        <f>('Abr 16'!D40+'May 16'!D40+'Jun 16'!D40)/3</f>
        <v>1879978.6666666667</v>
      </c>
    </row>
    <row r="42" spans="1:5" ht="16.5" thickBot="1" x14ac:dyDescent="0.3">
      <c r="A42" s="168" t="s">
        <v>42</v>
      </c>
      <c r="B42" s="156">
        <f>('Abr 16'!B41+'May 16'!B41+'Jun 16'!B41)/3</f>
        <v>10286.666666666666</v>
      </c>
      <c r="C42" s="167">
        <f>('Abr 16'!C41+'May 16'!C41+'Jun 16'!C41)/3</f>
        <v>20680</v>
      </c>
      <c r="D42" s="180">
        <f>('Abr 16'!D41+'May 16'!D41+'Jun 16'!D41)/3</f>
        <v>2501240.3333333335</v>
      </c>
    </row>
    <row r="43" spans="1:5" ht="16.5" thickBot="1" x14ac:dyDescent="0.3">
      <c r="A43" s="168" t="s">
        <v>43</v>
      </c>
      <c r="B43" s="156">
        <f>('Abr 16'!B42+'May 16'!B42+'Jun 16'!B42)/3</f>
        <v>7190.666666666667</v>
      </c>
      <c r="C43" s="167">
        <f>('Abr 16'!C42+'May 16'!C42+'Jun 16'!C42)/3</f>
        <v>13884.666666666666</v>
      </c>
      <c r="D43" s="180">
        <f>('Abr 16'!D42+'May 16'!D42+'Jun 16'!D42)/3</f>
        <v>1681561.6666666667</v>
      </c>
    </row>
    <row r="44" spans="1:5" ht="16.5" thickBot="1" x14ac:dyDescent="0.3">
      <c r="A44" s="168" t="s">
        <v>44</v>
      </c>
      <c r="B44" s="156">
        <f>('Abr 16'!B43+'May 16'!B43+'Jun 16'!B43)/3</f>
        <v>5005.666666666667</v>
      </c>
      <c r="C44" s="167">
        <f>('Abr 16'!C43+'May 16'!C43+'Jun 16'!C43)/3</f>
        <v>9333.6666666666661</v>
      </c>
      <c r="D44" s="180">
        <f>('Abr 16'!D43+'May 16'!D43+'Jun 16'!D43)/3</f>
        <v>1144221.3333333333</v>
      </c>
    </row>
    <row r="45" spans="1:5" ht="16.5" thickBot="1" x14ac:dyDescent="0.3">
      <c r="A45" s="168" t="s">
        <v>45</v>
      </c>
      <c r="B45" s="156">
        <f>('Abr 16'!B44+'May 16'!B44+'Jun 16'!B44)/3</f>
        <v>7989.333333333333</v>
      </c>
      <c r="C45" s="167">
        <f>('Abr 16'!C44+'May 16'!C44+'Jun 16'!C44)/3</f>
        <v>15706.333333333334</v>
      </c>
      <c r="D45" s="180">
        <f>('Abr 16'!D44+'May 16'!D44+'Jun 16'!D44)/3</f>
        <v>1912327.6666666667</v>
      </c>
    </row>
    <row r="46" spans="1:5" ht="16.5" thickBot="1" x14ac:dyDescent="0.3">
      <c r="A46" s="168" t="s">
        <v>46</v>
      </c>
      <c r="B46" s="156">
        <f>('Abr 16'!B45+'May 16'!B45+'Jun 16'!B45)/3</f>
        <v>11647.333333333334</v>
      </c>
      <c r="C46" s="167">
        <f>('Abr 16'!C45+'May 16'!C45+'Jun 16'!C45)/3</f>
        <v>22342.333333333332</v>
      </c>
      <c r="D46" s="180">
        <f>('Abr 16'!D45+'May 16'!D45+'Jun 16'!D45)/3</f>
        <v>2736187</v>
      </c>
    </row>
    <row r="47" spans="1:5" ht="16.5" thickBot="1" x14ac:dyDescent="0.3">
      <c r="A47" s="168" t="s">
        <v>47</v>
      </c>
      <c r="B47" s="160">
        <f>('Abr 16'!B46+'May 16'!B46+'Jun 16'!B46)/3</f>
        <v>0</v>
      </c>
      <c r="C47" s="218">
        <f>('Abr 16'!C46+'May 16'!C46+'Jun 16'!C46)/3</f>
        <v>0</v>
      </c>
      <c r="D47" s="219">
        <f>('Abr 16'!D46+'May 16'!D46+'Jun 16'!D46)/3</f>
        <v>0</v>
      </c>
    </row>
    <row r="48" spans="1:5" ht="16.5" thickBot="1" x14ac:dyDescent="0.3">
      <c r="A48" s="261" t="s">
        <v>48</v>
      </c>
      <c r="B48" s="267">
        <f>SUM(B36:B47)</f>
        <v>96556.999999999985</v>
      </c>
      <c r="C48" s="267">
        <f>SUM(C36:C47)</f>
        <v>187579</v>
      </c>
      <c r="D48" s="268">
        <f>SUM(D36:D47)</f>
        <v>22901445.666666668</v>
      </c>
    </row>
    <row r="49" spans="1:4" ht="16.5" thickBot="1" x14ac:dyDescent="0.3">
      <c r="A49" s="170"/>
      <c r="B49" s="171"/>
      <c r="C49" s="171"/>
      <c r="D49" s="172"/>
    </row>
    <row r="50" spans="1:4" ht="16.5" thickBot="1" x14ac:dyDescent="0.3">
      <c r="A50" s="258" t="s">
        <v>49</v>
      </c>
      <c r="B50" s="269"/>
      <c r="C50" s="269"/>
      <c r="D50" s="270"/>
    </row>
    <row r="51" spans="1:4" ht="16.5" thickBot="1" x14ac:dyDescent="0.3">
      <c r="A51" s="168" t="s">
        <v>50</v>
      </c>
      <c r="B51" s="153">
        <f>('Abr 16'!B50+'May 16'!B50+'Jun 16'!B50)/3</f>
        <v>5517</v>
      </c>
      <c r="C51" s="216">
        <f>('Abr 16'!C50+'May 16'!C50+'Jun 16'!C50)/3</f>
        <v>10521</v>
      </c>
      <c r="D51" s="217">
        <f>('Abr 16'!D50+'May 16'!D50+'Jun 16'!D50)/3</f>
        <v>1289833.3333333333</v>
      </c>
    </row>
    <row r="52" spans="1:4" ht="16.5" thickBot="1" x14ac:dyDescent="0.3">
      <c r="A52" s="168" t="s">
        <v>51</v>
      </c>
      <c r="B52" s="156">
        <f>('Abr 16'!B51+'May 16'!B51+'Jun 16'!B51)/3</f>
        <v>8116.666666666667</v>
      </c>
      <c r="C52" s="167">
        <f>('Abr 16'!C51+'May 16'!C51+'Jun 16'!C51)/3</f>
        <v>16626.333333333332</v>
      </c>
      <c r="D52" s="180">
        <f>('Abr 16'!D51+'May 16'!D51+'Jun 16'!D51)/3</f>
        <v>2038109.3333333333</v>
      </c>
    </row>
    <row r="53" spans="1:4" ht="16.5" thickBot="1" x14ac:dyDescent="0.3">
      <c r="A53" s="168" t="s">
        <v>131</v>
      </c>
      <c r="B53" s="156">
        <f>('Abr 16'!B52+'May 16'!B52+'Jun 16'!B52)/3</f>
        <v>23329</v>
      </c>
      <c r="C53" s="167">
        <f>('Abr 16'!C52+'May 16'!C52+'Jun 16'!C52)/3</f>
        <v>43328.333333333336</v>
      </c>
      <c r="D53" s="180">
        <f>('Abr 16'!D52+'May 16'!D52+'Jun 16'!D52)/3</f>
        <v>5279433.333333333</v>
      </c>
    </row>
    <row r="54" spans="1:4" ht="16.5" thickBot="1" x14ac:dyDescent="0.3">
      <c r="A54" s="168" t="s">
        <v>53</v>
      </c>
      <c r="B54" s="156">
        <f>('Abr 16'!B53+'May 16'!B53+'Jun 16'!B53)/3</f>
        <v>8031</v>
      </c>
      <c r="C54" s="167">
        <f>('Abr 16'!C53+'May 16'!C53+'Jun 16'!C53)/3</f>
        <v>15323.333333333334</v>
      </c>
      <c r="D54" s="180">
        <f>('Abr 16'!D53+'May 16'!D53+'Jun 16'!D53)/3</f>
        <v>1846942.6666666667</v>
      </c>
    </row>
    <row r="55" spans="1:4" ht="16.5" thickBot="1" x14ac:dyDescent="0.3">
      <c r="A55" s="168" t="s">
        <v>54</v>
      </c>
      <c r="B55" s="156">
        <f>('Abr 16'!B54+'May 16'!B54+'Jun 16'!B54)/3</f>
        <v>5841</v>
      </c>
      <c r="C55" s="167">
        <f>('Abr 16'!C54+'May 16'!C54+'Jun 16'!C54)/3</f>
        <v>10863.333333333334</v>
      </c>
      <c r="D55" s="180">
        <f>('Abr 16'!D54+'May 16'!D54+'Jun 16'!D54)/3</f>
        <v>1353726.3333333333</v>
      </c>
    </row>
    <row r="56" spans="1:4" ht="16.5" thickBot="1" x14ac:dyDescent="0.3">
      <c r="A56" s="168" t="s">
        <v>55</v>
      </c>
      <c r="B56" s="156">
        <f>('Abr 16'!B55+'May 16'!B55+'Jun 16'!B55)/3</f>
        <v>5582.666666666667</v>
      </c>
      <c r="C56" s="167">
        <f>('Abr 16'!C55+'May 16'!C55+'Jun 16'!C55)/3</f>
        <v>10577</v>
      </c>
      <c r="D56" s="180">
        <f>('Abr 16'!D55+'May 16'!D55+'Jun 16'!D55)/3</f>
        <v>1294884.6666666667</v>
      </c>
    </row>
    <row r="57" spans="1:4" ht="16.5" thickBot="1" x14ac:dyDescent="0.3">
      <c r="A57" s="168" t="s">
        <v>56</v>
      </c>
      <c r="B57" s="160">
        <f>('Abr 16'!B56+'May 16'!B56+'Jun 16'!B56)/3</f>
        <v>8358</v>
      </c>
      <c r="C57" s="218">
        <f>('Abr 16'!C56+'May 16'!C56+'Jun 16'!C56)/3</f>
        <v>15534</v>
      </c>
      <c r="D57" s="219">
        <f>('Abr 16'!D56+'May 16'!D56+'Jun 16'!D56)/3</f>
        <v>1892898.6666666667</v>
      </c>
    </row>
    <row r="58" spans="1:4" ht="16.5" thickBot="1" x14ac:dyDescent="0.3">
      <c r="A58" s="261" t="s">
        <v>48</v>
      </c>
      <c r="B58" s="267">
        <f>SUM(B51:B57)</f>
        <v>64775.333333333336</v>
      </c>
      <c r="C58" s="267">
        <f>SUM(C51:C57)</f>
        <v>122773.33333333333</v>
      </c>
      <c r="D58" s="268">
        <f>SUM(D51:D57)</f>
        <v>14995828.333333332</v>
      </c>
    </row>
    <row r="59" spans="1:4" ht="16.5" thickBot="1" x14ac:dyDescent="0.3">
      <c r="A59" s="170"/>
      <c r="B59" s="171"/>
      <c r="C59" s="171"/>
      <c r="D59" s="172"/>
    </row>
    <row r="60" spans="1:4" ht="16.5" thickBot="1" x14ac:dyDescent="0.3">
      <c r="A60" s="271" t="s">
        <v>57</v>
      </c>
      <c r="B60" s="269"/>
      <c r="C60" s="272"/>
      <c r="D60" s="266"/>
    </row>
    <row r="61" spans="1:4" ht="16.5" thickBot="1" x14ac:dyDescent="0.3">
      <c r="A61" s="168" t="s">
        <v>58</v>
      </c>
      <c r="B61" s="153">
        <f>('Abr 16'!B60+'May 16'!B60+'Jun 16'!B60)/3</f>
        <v>9377.6666666666661</v>
      </c>
      <c r="C61" s="216">
        <f>('Abr 16'!C60+'May 16'!C60+'Jun 16'!C60)/3</f>
        <v>18508</v>
      </c>
      <c r="D61" s="217">
        <f>('Abr 16'!D60+'May 16'!D60+'Jun 16'!D60)/3</f>
        <v>2233196</v>
      </c>
    </row>
    <row r="62" spans="1:4" ht="16.5" thickBot="1" x14ac:dyDescent="0.3">
      <c r="A62" s="168" t="s">
        <v>59</v>
      </c>
      <c r="B62" s="156">
        <f>('Abr 16'!B61+'May 16'!B61+'Jun 16'!B61)/3</f>
        <v>9802.3333333333339</v>
      </c>
      <c r="C62" s="167">
        <f>('Abr 16'!C61+'May 16'!C61+'Jun 16'!C61)/3</f>
        <v>18887.333333333332</v>
      </c>
      <c r="D62" s="180">
        <f>('Abr 16'!D61+'May 16'!D61+'Jun 16'!D61)/3</f>
        <v>2290488</v>
      </c>
    </row>
    <row r="63" spans="1:4" ht="16.5" thickBot="1" x14ac:dyDescent="0.3">
      <c r="A63" s="168" t="s">
        <v>60</v>
      </c>
      <c r="B63" s="156">
        <f>('Abr 16'!B62+'May 16'!B62+'Jun 16'!B62)/3</f>
        <v>11785.333333333334</v>
      </c>
      <c r="C63" s="167">
        <f>('Abr 16'!C62+'May 16'!C62+'Jun 16'!C62)/3</f>
        <v>22124</v>
      </c>
      <c r="D63" s="180">
        <f>('Abr 16'!D62+'May 16'!D62+'Jun 16'!D62)/3</f>
        <v>2679090.6666666665</v>
      </c>
    </row>
    <row r="64" spans="1:4" ht="16.5" thickBot="1" x14ac:dyDescent="0.3">
      <c r="A64" s="168" t="s">
        <v>61</v>
      </c>
      <c r="B64" s="156">
        <f>('Abr 16'!B63+'May 16'!B63+'Jun 16'!B63)/3</f>
        <v>5253.333333333333</v>
      </c>
      <c r="C64" s="167">
        <f>('Abr 16'!C63+'May 16'!C63+'Jun 16'!C63)/3</f>
        <v>10793.666666666666</v>
      </c>
      <c r="D64" s="180">
        <f>('Abr 16'!D63+'May 16'!D63+'Jun 16'!D63)/3</f>
        <v>1338751</v>
      </c>
    </row>
    <row r="65" spans="1:4" ht="16.5" thickBot="1" x14ac:dyDescent="0.3">
      <c r="A65" s="168" t="s">
        <v>62</v>
      </c>
      <c r="B65" s="156">
        <f>('Abr 16'!B64+'May 16'!B64+'Jun 16'!B64)/3</f>
        <v>3881.6666666666665</v>
      </c>
      <c r="C65" s="167">
        <f>('Abr 16'!C64+'May 16'!C64+'Jun 16'!C64)/3</f>
        <v>7398.333333333333</v>
      </c>
      <c r="D65" s="180">
        <f>('Abr 16'!D64+'May 16'!D64+'Jun 16'!D64)/3</f>
        <v>896936.33333333337</v>
      </c>
    </row>
    <row r="66" spans="1:4" ht="16.5" thickBot="1" x14ac:dyDescent="0.3">
      <c r="A66" s="168" t="s">
        <v>63</v>
      </c>
      <c r="B66" s="156">
        <f>('Abr 16'!B65+'May 16'!B65+'Jun 16'!B65)/3</f>
        <v>9765.3333333333339</v>
      </c>
      <c r="C66" s="167">
        <f>('Abr 16'!C65+'May 16'!C65+'Jun 16'!C65)/3</f>
        <v>18808.666666666668</v>
      </c>
      <c r="D66" s="180">
        <f>('Abr 16'!D65+'May 16'!D65+'Jun 16'!D65)/3</f>
        <v>2273203.3333333335</v>
      </c>
    </row>
    <row r="67" spans="1:4" ht="16.5" thickBot="1" x14ac:dyDescent="0.3">
      <c r="A67" s="168" t="s">
        <v>64</v>
      </c>
      <c r="B67" s="160">
        <f>('Abr 16'!B66+'May 16'!B66+'Jun 16'!B66)/3</f>
        <v>9372.3333333333339</v>
      </c>
      <c r="C67" s="218">
        <f>('Abr 16'!C66+'May 16'!C66+'Jun 16'!C66)/3</f>
        <v>17693.666666666668</v>
      </c>
      <c r="D67" s="219">
        <f>('Abr 16'!D66+'May 16'!D66+'Jun 16'!D66)/3</f>
        <v>2166933.3333333335</v>
      </c>
    </row>
    <row r="68" spans="1:4" ht="16.5" thickBot="1" x14ac:dyDescent="0.3">
      <c r="A68" s="261" t="s">
        <v>48</v>
      </c>
      <c r="B68" s="267">
        <f>SUM(B61:B67)</f>
        <v>59238.000000000007</v>
      </c>
      <c r="C68" s="267">
        <f>SUM(C61:C67)</f>
        <v>114213.66666666667</v>
      </c>
      <c r="D68" s="268">
        <f>SUM(D61:D67)</f>
        <v>13878598.666666668</v>
      </c>
    </row>
    <row r="69" spans="1:4" ht="16.5" thickBot="1" x14ac:dyDescent="0.3">
      <c r="A69" s="170"/>
      <c r="B69" s="171"/>
      <c r="C69" s="171"/>
      <c r="D69" s="172"/>
    </row>
    <row r="70" spans="1:4" ht="16.5" thickBot="1" x14ac:dyDescent="0.3">
      <c r="A70" s="258" t="s">
        <v>65</v>
      </c>
      <c r="B70" s="269"/>
      <c r="C70" s="272"/>
      <c r="D70" s="266"/>
    </row>
    <row r="71" spans="1:4" ht="16.5" thickBot="1" x14ac:dyDescent="0.3">
      <c r="A71" s="168" t="s">
        <v>66</v>
      </c>
      <c r="B71" s="153">
        <f>('Abr 16'!B70+'May 16'!B70+'Jun 16'!B70)/3</f>
        <v>4088.3333333333335</v>
      </c>
      <c r="C71" s="216">
        <f>('Abr 16'!C70+'May 16'!C70+'Jun 16'!C70)/3</f>
        <v>7937.333333333333</v>
      </c>
      <c r="D71" s="217">
        <f>('Abr 16'!D70+'May 16'!D70+'Jun 16'!D70)/3</f>
        <v>967234.33333333337</v>
      </c>
    </row>
    <row r="72" spans="1:4" ht="16.5" thickBot="1" x14ac:dyDescent="0.3">
      <c r="A72" s="168" t="s">
        <v>67</v>
      </c>
      <c r="B72" s="156">
        <f>('Abr 16'!B71+'May 16'!B71+'Jun 16'!B71)/3</f>
        <v>7791.666666666667</v>
      </c>
      <c r="C72" s="167">
        <f>('Abr 16'!C71+'May 16'!C71+'Jun 16'!C71)/3</f>
        <v>14304.333333333334</v>
      </c>
      <c r="D72" s="180">
        <f>('Abr 16'!D71+'May 16'!D71+'Jun 16'!D71)/3</f>
        <v>1732797</v>
      </c>
    </row>
    <row r="73" spans="1:4" ht="16.5" thickBot="1" x14ac:dyDescent="0.3">
      <c r="A73" s="168" t="s">
        <v>65</v>
      </c>
      <c r="B73" s="156">
        <f>('Abr 16'!B72+'May 16'!B72+'Jun 16'!B72)/3</f>
        <v>8154</v>
      </c>
      <c r="C73" s="167">
        <f>('Abr 16'!C72+'May 16'!C72+'Jun 16'!C72)/3</f>
        <v>15681.333333333334</v>
      </c>
      <c r="D73" s="180">
        <f>('Abr 16'!D72+'May 16'!D72+'Jun 16'!D72)/3</f>
        <v>1912216.3333333333</v>
      </c>
    </row>
    <row r="74" spans="1:4" ht="16.5" thickBot="1" x14ac:dyDescent="0.3">
      <c r="A74" s="168" t="s">
        <v>68</v>
      </c>
      <c r="B74" s="156">
        <f>('Abr 16'!B73+'May 16'!B73+'Jun 16'!B73)/3</f>
        <v>4300</v>
      </c>
      <c r="C74" s="167">
        <f>('Abr 16'!C73+'May 16'!C73+'Jun 16'!C73)/3</f>
        <v>8081.333333333333</v>
      </c>
      <c r="D74" s="180">
        <f>('Abr 16'!D73+'May 16'!D73+'Jun 16'!D73)/3</f>
        <v>989270.33333333337</v>
      </c>
    </row>
    <row r="75" spans="1:4" ht="16.5" thickBot="1" x14ac:dyDescent="0.3">
      <c r="A75" s="168" t="s">
        <v>69</v>
      </c>
      <c r="B75" s="156">
        <f>('Abr 16'!B74+'May 16'!B74+'Jun 16'!B74)/3</f>
        <v>6695.666666666667</v>
      </c>
      <c r="C75" s="167">
        <f>('Abr 16'!C74+'May 16'!C74+'Jun 16'!C74)/3</f>
        <v>12788.333333333334</v>
      </c>
      <c r="D75" s="180">
        <f>('Abr 16'!D74+'May 16'!D74+'Jun 16'!D74)/3</f>
        <v>1558938.3333333333</v>
      </c>
    </row>
    <row r="76" spans="1:4" ht="16.5" thickBot="1" x14ac:dyDescent="0.3">
      <c r="A76" s="168" t="s">
        <v>70</v>
      </c>
      <c r="B76" s="160">
        <f>('Abr 16'!B75+'May 16'!B75+'Jun 16'!B75)/3</f>
        <v>4512.333333333333</v>
      </c>
      <c r="C76" s="218">
        <f>('Abr 16'!C75+'May 16'!C75+'Jun 16'!C75)/3</f>
        <v>8820</v>
      </c>
      <c r="D76" s="219">
        <f>('Abr 16'!D75+'May 16'!D75+'Jun 16'!D75)/3</f>
        <v>1074905</v>
      </c>
    </row>
    <row r="77" spans="1:4" ht="16.5" thickBot="1" x14ac:dyDescent="0.3">
      <c r="A77" s="261" t="s">
        <v>48</v>
      </c>
      <c r="B77" s="267">
        <f>SUM(B71:B76)</f>
        <v>35542</v>
      </c>
      <c r="C77" s="267">
        <f>SUM(C71:C76)</f>
        <v>67612.666666666672</v>
      </c>
      <c r="D77" s="268">
        <f>SUM(D71:D76)</f>
        <v>8235361.333333333</v>
      </c>
    </row>
    <row r="78" spans="1:4" ht="16.5" thickBot="1" x14ac:dyDescent="0.3">
      <c r="A78" s="170"/>
      <c r="B78" s="171"/>
      <c r="C78" s="171"/>
      <c r="D78" s="172"/>
    </row>
    <row r="79" spans="1:4" ht="16.5" thickBot="1" x14ac:dyDescent="0.3">
      <c r="A79" s="258" t="s">
        <v>71</v>
      </c>
      <c r="B79" s="273"/>
      <c r="C79" s="274"/>
      <c r="D79" s="275"/>
    </row>
    <row r="80" spans="1:4" ht="16.5" thickBot="1" x14ac:dyDescent="0.3">
      <c r="A80" s="152" t="s">
        <v>72</v>
      </c>
      <c r="B80" s="153">
        <f>('Abr 16'!B79+'May 16'!B79+'Jun 16'!B79)/3</f>
        <v>2600.6666666666665</v>
      </c>
      <c r="C80" s="154">
        <f>('Abr 16'!C79+'May 16'!C79+'Jun 16'!C79)/3</f>
        <v>4941.333333333333</v>
      </c>
      <c r="D80" s="155">
        <f>('Abr 16'!D79+'May 16'!D79+'Jun 16'!D79)/3</f>
        <v>599063.33333333337</v>
      </c>
    </row>
    <row r="81" spans="1:4" ht="16.5" thickBot="1" x14ac:dyDescent="0.3">
      <c r="A81" s="152" t="s">
        <v>73</v>
      </c>
      <c r="B81" s="156">
        <f>('Abr 16'!B80+'May 16'!B80+'Jun 16'!B80)/3</f>
        <v>247.66666666666666</v>
      </c>
      <c r="C81" s="157">
        <f>('Abr 16'!C80+'May 16'!C80+'Jun 16'!C80)/3</f>
        <v>500.66666666666669</v>
      </c>
      <c r="D81" s="158">
        <f>('Abr 16'!D80+'May 16'!D80+'Jun 16'!D80)/3</f>
        <v>58286.666666666664</v>
      </c>
    </row>
    <row r="82" spans="1:4" ht="16.5" thickBot="1" x14ac:dyDescent="0.3">
      <c r="A82" s="152" t="s">
        <v>74</v>
      </c>
      <c r="B82" s="156">
        <f>('Abr 16'!B81+'May 16'!B81+'Jun 16'!B81)/3</f>
        <v>6664.666666666667</v>
      </c>
      <c r="C82" s="157">
        <f>('Abr 16'!C81+'May 16'!C81+'Jun 16'!C81)/3</f>
        <v>12676</v>
      </c>
      <c r="D82" s="158">
        <f>('Abr 16'!D81+'May 16'!D81+'Jun 16'!D81)/3</f>
        <v>1559051.6666666667</v>
      </c>
    </row>
    <row r="83" spans="1:4" ht="16.5" thickBot="1" x14ac:dyDescent="0.3">
      <c r="A83" s="152" t="s">
        <v>71</v>
      </c>
      <c r="B83" s="156">
        <f>('Abr 16'!B82+'May 16'!B82+'Jun 16'!B82)/3</f>
        <v>10669.666666666666</v>
      </c>
      <c r="C83" s="157">
        <f>('Abr 16'!C82+'May 16'!C82+'Jun 16'!C82)/3</f>
        <v>19965.333333333332</v>
      </c>
      <c r="D83" s="158">
        <f>('Abr 16'!D82+'May 16'!D82+'Jun 16'!D82)/3</f>
        <v>2425166.6666666665</v>
      </c>
    </row>
    <row r="84" spans="1:4" ht="16.5" thickBot="1" x14ac:dyDescent="0.3">
      <c r="A84" s="152" t="s">
        <v>75</v>
      </c>
      <c r="B84" s="156">
        <f>('Abr 16'!B83+'May 16'!B83+'Jun 16'!B83)/3</f>
        <v>8288.3333333333339</v>
      </c>
      <c r="C84" s="157">
        <f>('Abr 16'!C83+'May 16'!C83+'Jun 16'!C83)/3</f>
        <v>16309.333333333334</v>
      </c>
      <c r="D84" s="158">
        <f>('Abr 16'!D83+'May 16'!D83+'Jun 16'!D83)/3</f>
        <v>1996212.6666666667</v>
      </c>
    </row>
    <row r="85" spans="1:4" ht="16.5" thickBot="1" x14ac:dyDescent="0.3">
      <c r="A85" s="152" t="s">
        <v>76</v>
      </c>
      <c r="B85" s="156">
        <f>('Abr 16'!B84+'May 16'!B84+'Jun 16'!B84)/3</f>
        <v>8013.666666666667</v>
      </c>
      <c r="C85" s="157">
        <f>('Abr 16'!C84+'May 16'!C84+'Jun 16'!C84)/3</f>
        <v>14924.333333333334</v>
      </c>
      <c r="D85" s="158">
        <f>('Abr 16'!D84+'May 16'!D84+'Jun 16'!D84)/3</f>
        <v>1828037</v>
      </c>
    </row>
    <row r="86" spans="1:4" ht="16.5" thickBot="1" x14ac:dyDescent="0.3">
      <c r="A86" s="152" t="s">
        <v>77</v>
      </c>
      <c r="B86" s="156">
        <f>('Abr 16'!B85+'May 16'!B85+'Jun 16'!B85)/3</f>
        <v>2952.3333333333335</v>
      </c>
      <c r="C86" s="157">
        <f>('Abr 16'!C85+'May 16'!C85+'Jun 16'!C85)/3</f>
        <v>5454.666666666667</v>
      </c>
      <c r="D86" s="158">
        <f>('Abr 16'!D85+'May 16'!D85+'Jun 16'!D85)/3</f>
        <v>663349.33333333337</v>
      </c>
    </row>
    <row r="87" spans="1:4" ht="16.5" thickBot="1" x14ac:dyDescent="0.3">
      <c r="A87" s="152" t="s">
        <v>78</v>
      </c>
      <c r="B87" s="156">
        <f>('Abr 16'!B86+'May 16'!B86+'Jun 16'!B86)/3</f>
        <v>5877.333333333333</v>
      </c>
      <c r="C87" s="157">
        <f>('Abr 16'!C86+'May 16'!C86+'Jun 16'!C86)/3</f>
        <v>11418</v>
      </c>
      <c r="D87" s="158">
        <f>('Abr 16'!D86+'May 16'!D86+'Jun 16'!D86)/3</f>
        <v>1392828.3333333333</v>
      </c>
    </row>
    <row r="88" spans="1:4" ht="16.5" thickBot="1" x14ac:dyDescent="0.3">
      <c r="A88" s="152" t="s">
        <v>79</v>
      </c>
      <c r="B88" s="156">
        <f>('Abr 16'!B87+'May 16'!B87+'Jun 16'!B87)/3</f>
        <v>1963.6666666666667</v>
      </c>
      <c r="C88" s="157">
        <f>('Abr 16'!C87+'May 16'!C87+'Jun 16'!C87)/3</f>
        <v>3716.6666666666665</v>
      </c>
      <c r="D88" s="158">
        <f>('Abr 16'!D87+'May 16'!D87+'Jun 16'!D87)/3</f>
        <v>461815.66666666669</v>
      </c>
    </row>
    <row r="89" spans="1:4" ht="16.5" thickBot="1" x14ac:dyDescent="0.3">
      <c r="A89" s="152" t="s">
        <v>80</v>
      </c>
      <c r="B89" s="160">
        <f>('Abr 16'!B88+'May 16'!B88+'Jun 16'!B88)/3</f>
        <v>9378</v>
      </c>
      <c r="C89" s="161">
        <f>('Abr 16'!C88+'May 16'!C88+'Jun 16'!C88)/3</f>
        <v>16991.666666666668</v>
      </c>
      <c r="D89" s="162">
        <f>('Abr 16'!D88+'May 16'!D88+'Jun 16'!D88)/3</f>
        <v>2070322.3333333333</v>
      </c>
    </row>
    <row r="90" spans="1:4" ht="16.5" thickBot="1" x14ac:dyDescent="0.3">
      <c r="A90" s="261" t="s">
        <v>48</v>
      </c>
      <c r="B90" s="276">
        <f>SUM(B80:B89)</f>
        <v>56656</v>
      </c>
      <c r="C90" s="276">
        <f>SUM(C80:C89)</f>
        <v>106898.00000000001</v>
      </c>
      <c r="D90" s="276">
        <f>SUM(D80:D89)</f>
        <v>13054133.666666668</v>
      </c>
    </row>
    <row r="91" spans="1:4" ht="16.5" thickBot="1" x14ac:dyDescent="0.3">
      <c r="A91" s="170"/>
      <c r="B91" s="171"/>
      <c r="C91" s="171"/>
      <c r="D91" s="172"/>
    </row>
    <row r="92" spans="1:4" ht="16.5" thickBot="1" x14ac:dyDescent="0.3">
      <c r="A92" s="271" t="s">
        <v>81</v>
      </c>
      <c r="B92" s="273"/>
      <c r="C92" s="273"/>
      <c r="D92" s="277"/>
    </row>
    <row r="93" spans="1:4" ht="16.5" thickBot="1" x14ac:dyDescent="0.3">
      <c r="A93" s="152" t="s">
        <v>82</v>
      </c>
      <c r="B93" s="153">
        <f>('Abr 16'!B92+'May 16'!B92+'Jun 16'!B92)/3</f>
        <v>5833.333333333333</v>
      </c>
      <c r="C93" s="154">
        <f>('Abr 16'!C92+'May 16'!C92+'Jun 16'!C92)/3</f>
        <v>10934.666666666666</v>
      </c>
      <c r="D93" s="155">
        <f>('Abr 16'!D92+'May 16'!D92+'Jun 16'!D92)/3</f>
        <v>1323475</v>
      </c>
    </row>
    <row r="94" spans="1:4" ht="16.5" thickBot="1" x14ac:dyDescent="0.3">
      <c r="A94" s="152" t="s">
        <v>83</v>
      </c>
      <c r="B94" s="156">
        <f>('Abr 16'!B93+'May 16'!B93+'Jun 16'!B93)/3</f>
        <v>8276.6666666666661</v>
      </c>
      <c r="C94" s="157">
        <f>('Abr 16'!C93+'May 16'!C93+'Jun 16'!C93)/3</f>
        <v>16177</v>
      </c>
      <c r="D94" s="158">
        <f>('Abr 16'!D93+'May 16'!D93+'Jun 16'!D93)/3</f>
        <v>1974560</v>
      </c>
    </row>
    <row r="95" spans="1:4" ht="16.5" thickBot="1" x14ac:dyDescent="0.3">
      <c r="A95" s="152" t="s">
        <v>84</v>
      </c>
      <c r="B95" s="156">
        <f>('Abr 16'!B94+'May 16'!B94+'Jun 16'!B94)/3</f>
        <v>4230.666666666667</v>
      </c>
      <c r="C95" s="157">
        <f>('Abr 16'!C94+'May 16'!C94+'Jun 16'!C94)/3</f>
        <v>8279</v>
      </c>
      <c r="D95" s="158">
        <f>('Abr 16'!D94+'May 16'!D94+'Jun 16'!D94)/3</f>
        <v>1017427.6666666666</v>
      </c>
    </row>
    <row r="96" spans="1:4" ht="16.5" thickBot="1" x14ac:dyDescent="0.3">
      <c r="A96" s="173" t="s">
        <v>85</v>
      </c>
      <c r="B96" s="156">
        <f>('Abr 16'!B95+'May 16'!B95+'Jun 16'!B95)/3</f>
        <v>2784</v>
      </c>
      <c r="C96" s="157">
        <f>('Abr 16'!C95+'May 16'!C95+'Jun 16'!C95)/3</f>
        <v>4948.333333333333</v>
      </c>
      <c r="D96" s="158">
        <f>('Abr 16'!D95+'May 16'!D95+'Jun 16'!D95)/3</f>
        <v>605407</v>
      </c>
    </row>
    <row r="97" spans="1:4" ht="16.5" thickBot="1" x14ac:dyDescent="0.3">
      <c r="A97" s="152" t="s">
        <v>86</v>
      </c>
      <c r="B97" s="156">
        <f>('Abr 16'!B96+'May 16'!B96+'Jun 16'!B96)/3</f>
        <v>5472</v>
      </c>
      <c r="C97" s="157">
        <f>('Abr 16'!C96+'May 16'!C96+'Jun 16'!C96)/3</f>
        <v>10845.333333333334</v>
      </c>
      <c r="D97" s="158">
        <f>('Abr 16'!D96+'May 16'!D96+'Jun 16'!D96)/3</f>
        <v>1325110.3333333333</v>
      </c>
    </row>
    <row r="98" spans="1:4" ht="16.5" thickBot="1" x14ac:dyDescent="0.3">
      <c r="A98" s="152" t="s">
        <v>87</v>
      </c>
      <c r="B98" s="156">
        <f>('Abr 16'!B97+'May 16'!B97+'Jun 16'!B97)/3</f>
        <v>1213.6666666666667</v>
      </c>
      <c r="C98" s="157">
        <f>('Abr 16'!C97+'May 16'!C97+'Jun 16'!C97)/3</f>
        <v>2661.3333333333335</v>
      </c>
      <c r="D98" s="158">
        <f>('Abr 16'!D97+'May 16'!D97+'Jun 16'!D97)/3</f>
        <v>326843.33333333331</v>
      </c>
    </row>
    <row r="99" spans="1:4" ht="16.5" thickBot="1" x14ac:dyDescent="0.3">
      <c r="A99" s="152" t="s">
        <v>88</v>
      </c>
      <c r="B99" s="156">
        <f>('Abr 16'!B98+'May 16'!B98+'Jun 16'!B98)/3</f>
        <v>16584.666666666668</v>
      </c>
      <c r="C99" s="157">
        <f>('Abr 16'!C98+'May 16'!C98+'Jun 16'!C98)/3</f>
        <v>30660</v>
      </c>
      <c r="D99" s="158">
        <f>('Abr 16'!D98+'May 16'!D98+'Jun 16'!D98)/3</f>
        <v>3807504.3333333335</v>
      </c>
    </row>
    <row r="100" spans="1:4" ht="16.5" customHeight="1" thickBot="1" x14ac:dyDescent="0.3">
      <c r="A100" s="174" t="s">
        <v>89</v>
      </c>
      <c r="B100" s="156">
        <f>('Abr 16'!B99+'May 16'!B99+'Jun 16'!B99)/3</f>
        <v>4642.333333333333</v>
      </c>
      <c r="C100" s="157">
        <f>('Abr 16'!C99+'May 16'!C99+'Jun 16'!C99)/3</f>
        <v>9224</v>
      </c>
      <c r="D100" s="158">
        <f>('Abr 16'!D99+'May 16'!D99+'Jun 16'!D99)/3</f>
        <v>1108345.3333333333</v>
      </c>
    </row>
    <row r="101" spans="1:4" ht="16.5" thickBot="1" x14ac:dyDescent="0.3">
      <c r="A101" s="152" t="s">
        <v>90</v>
      </c>
      <c r="B101" s="160">
        <f>('Abr 16'!B100+'May 16'!B100+'Jun 16'!B100)/3</f>
        <v>6916.666666666667</v>
      </c>
      <c r="C101" s="161">
        <f>('Abr 16'!C100+'May 16'!C100+'Jun 16'!C100)/3</f>
        <v>13484</v>
      </c>
      <c r="D101" s="162">
        <f>('Abr 16'!D100+'May 16'!D100+'Jun 16'!D100)/3</f>
        <v>1647740</v>
      </c>
    </row>
    <row r="102" spans="1:4" ht="16.5" thickBot="1" x14ac:dyDescent="0.3">
      <c r="A102" s="261" t="s">
        <v>48</v>
      </c>
      <c r="B102" s="278">
        <f>SUM(B93:B101)</f>
        <v>55954</v>
      </c>
      <c r="C102" s="278">
        <f>SUM(C93:C101)</f>
        <v>107213.66666666667</v>
      </c>
      <c r="D102" s="276">
        <f>SUM(D93:D101)</f>
        <v>13136413</v>
      </c>
    </row>
    <row r="103" spans="1:4" ht="16.5" thickBot="1" x14ac:dyDescent="0.3">
      <c r="A103" s="170"/>
      <c r="B103" s="171"/>
      <c r="C103" s="171"/>
      <c r="D103" s="172"/>
    </row>
    <row r="104" spans="1:4" ht="16.5" thickBot="1" x14ac:dyDescent="0.3">
      <c r="A104" s="279" t="s">
        <v>91</v>
      </c>
      <c r="B104" s="273"/>
      <c r="C104" s="273"/>
      <c r="D104" s="277"/>
    </row>
    <row r="105" spans="1:4" ht="16.5" thickBot="1" x14ac:dyDescent="0.3">
      <c r="A105" s="152" t="s">
        <v>92</v>
      </c>
      <c r="B105" s="153">
        <f>('Abr 16'!B104+'May 16'!B104+'Jun 16'!B104)/3</f>
        <v>4021</v>
      </c>
      <c r="C105" s="154">
        <f>('Abr 16'!C104+'May 16'!C104+'Jun 16'!C104)/3</f>
        <v>8711.6666666666661</v>
      </c>
      <c r="D105" s="155">
        <f>('Abr 16'!D104+'May 16'!D104+'Jun 16'!D104)/3</f>
        <v>1071478.3333333333</v>
      </c>
    </row>
    <row r="106" spans="1:4" ht="16.5" thickBot="1" x14ac:dyDescent="0.3">
      <c r="A106" s="152" t="s">
        <v>93</v>
      </c>
      <c r="B106" s="156">
        <f>('Abr 16'!B105+'May 16'!B105+'Jun 16'!B105)/3</f>
        <v>5655</v>
      </c>
      <c r="C106" s="157">
        <f>('Abr 16'!C105+'May 16'!C105+'Jun 16'!C105)/3</f>
        <v>10654.666666666666</v>
      </c>
      <c r="D106" s="158">
        <f>('Abr 16'!D105+'May 16'!D105+'Jun 16'!D105)/3</f>
        <v>1294331.6666666667</v>
      </c>
    </row>
    <row r="107" spans="1:4" ht="16.5" thickBot="1" x14ac:dyDescent="0.3">
      <c r="A107" s="152" t="s">
        <v>94</v>
      </c>
      <c r="B107" s="156">
        <f>('Abr 16'!B106+'May 16'!B106+'Jun 16'!B106)/3</f>
        <v>908.66666666666663</v>
      </c>
      <c r="C107" s="157">
        <f>('Abr 16'!C106+'May 16'!C106+'Jun 16'!C106)/3</f>
        <v>1862</v>
      </c>
      <c r="D107" s="158">
        <f>('Abr 16'!D106+'May 16'!D106+'Jun 16'!D106)/3</f>
        <v>238239.66666666666</v>
      </c>
    </row>
    <row r="108" spans="1:4" ht="16.5" thickBot="1" x14ac:dyDescent="0.3">
      <c r="A108" s="152" t="s">
        <v>95</v>
      </c>
      <c r="B108" s="156">
        <f>('Abr 16'!B107+'May 16'!B107+'Jun 16'!B107)/3</f>
        <v>7765</v>
      </c>
      <c r="C108" s="157">
        <f>('Abr 16'!C107+'May 16'!C107+'Jun 16'!C107)/3</f>
        <v>15330.666666666666</v>
      </c>
      <c r="D108" s="158">
        <f>('Abr 16'!D107+'May 16'!D107+'Jun 16'!D107)/3</f>
        <v>1872237</v>
      </c>
    </row>
    <row r="109" spans="1:4" ht="16.5" thickBot="1" x14ac:dyDescent="0.3">
      <c r="A109" s="152" t="s">
        <v>96</v>
      </c>
      <c r="B109" s="156">
        <f>('Abr 16'!B108+'May 16'!B108+'Jun 16'!B108)/3</f>
        <v>4941</v>
      </c>
      <c r="C109" s="157">
        <f>('Abr 16'!C108+'May 16'!C108+'Jun 16'!C108)/3</f>
        <v>9818.6666666666661</v>
      </c>
      <c r="D109" s="158">
        <f>('Abr 16'!D108+'May 16'!D108+'Jun 16'!D108)/3</f>
        <v>1211325.3333333333</v>
      </c>
    </row>
    <row r="110" spans="1:4" ht="16.5" thickBot="1" x14ac:dyDescent="0.3">
      <c r="A110" s="152" t="s">
        <v>97</v>
      </c>
      <c r="B110" s="156">
        <f>('Abr 16'!B109+'May 16'!B109+'Jun 16'!B109)/3</f>
        <v>3800</v>
      </c>
      <c r="C110" s="157">
        <f>('Abr 16'!C109+'May 16'!C109+'Jun 16'!C109)/3</f>
        <v>7898.666666666667</v>
      </c>
      <c r="D110" s="158">
        <f>('Abr 16'!D109+'May 16'!D109+'Jun 16'!D109)/3</f>
        <v>976453.66666666663</v>
      </c>
    </row>
    <row r="111" spans="1:4" ht="16.5" thickBot="1" x14ac:dyDescent="0.3">
      <c r="A111" s="152" t="s">
        <v>98</v>
      </c>
      <c r="B111" s="156">
        <f>('Abr 16'!B110+'May 16'!B110+'Jun 16'!B110)/3</f>
        <v>9157.3333333333339</v>
      </c>
      <c r="C111" s="157">
        <f>('Abr 16'!C110+'May 16'!C110+'Jun 16'!C110)/3</f>
        <v>18785.666666666668</v>
      </c>
      <c r="D111" s="158">
        <f>('Abr 16'!D110+'May 16'!D110+'Jun 16'!D110)/3</f>
        <v>2275862</v>
      </c>
    </row>
    <row r="112" spans="1:4" ht="16.5" thickBot="1" x14ac:dyDescent="0.3">
      <c r="A112" s="152" t="s">
        <v>99</v>
      </c>
      <c r="B112" s="156">
        <f>('Abr 16'!B111+'May 16'!B111+'Jun 16'!B111)/3</f>
        <v>5967</v>
      </c>
      <c r="C112" s="157">
        <f>('Abr 16'!C111+'May 16'!C111+'Jun 16'!C111)/3</f>
        <v>12272.666666666666</v>
      </c>
      <c r="D112" s="158">
        <f>('Abr 16'!D111+'May 16'!D111+'Jun 16'!D111)/3</f>
        <v>1492404.3333333333</v>
      </c>
    </row>
    <row r="113" spans="1:15" ht="16.5" thickBot="1" x14ac:dyDescent="0.3">
      <c r="A113" s="152" t="s">
        <v>100</v>
      </c>
      <c r="B113" s="156">
        <f>('Abr 16'!B112+'May 16'!B112+'Jun 16'!B112)/3</f>
        <v>5519.666666666667</v>
      </c>
      <c r="C113" s="157">
        <f>('Abr 16'!C112+'May 16'!C112+'Jun 16'!C112)/3</f>
        <v>11491.666666666666</v>
      </c>
      <c r="D113" s="158">
        <f>('Abr 16'!D112+'May 16'!D112+'Jun 16'!D112)/3</f>
        <v>1399088.3333333333</v>
      </c>
    </row>
    <row r="114" spans="1:15" ht="16.5" thickBot="1" x14ac:dyDescent="0.3">
      <c r="A114" s="152" t="s">
        <v>101</v>
      </c>
      <c r="B114" s="156">
        <f>('Abr 16'!B113+'May 16'!B113+'Jun 16'!B113)/3</f>
        <v>7893.666666666667</v>
      </c>
      <c r="C114" s="157">
        <f>('Abr 16'!C113+'May 16'!C113+'Jun 16'!C113)/3</f>
        <v>14744.666666666666</v>
      </c>
      <c r="D114" s="158">
        <f>('Abr 16'!D113+'May 16'!D113+'Jun 16'!D113)/3</f>
        <v>1819488.3333333333</v>
      </c>
    </row>
    <row r="115" spans="1:15" ht="16.5" thickBot="1" x14ac:dyDescent="0.3">
      <c r="A115" s="152" t="s">
        <v>102</v>
      </c>
      <c r="B115" s="156">
        <f>('Abr 16'!B114+'May 16'!B114+'Jun 16'!B114)/3</f>
        <v>9053</v>
      </c>
      <c r="C115" s="157">
        <f>('Abr 16'!C114+'May 16'!C114+'Jun 16'!C114)/3</f>
        <v>18737.333333333332</v>
      </c>
      <c r="D115" s="158">
        <f>('Abr 16'!D114+'May 16'!D114+'Jun 16'!D114)/3</f>
        <v>2281603</v>
      </c>
    </row>
    <row r="116" spans="1:15" ht="16.5" thickBot="1" x14ac:dyDescent="0.3">
      <c r="A116" s="152" t="s">
        <v>103</v>
      </c>
      <c r="B116" s="156">
        <f>('Abr 16'!B115+'May 16'!B115+'Jun 16'!B115)/3</f>
        <v>16908.333333333332</v>
      </c>
      <c r="C116" s="157">
        <f>('Abr 16'!C115+'May 16'!C115+'Jun 16'!C115)/3</f>
        <v>33436.333333333336</v>
      </c>
      <c r="D116" s="158">
        <f>('Abr 16'!D115+'May 16'!D115+'Jun 16'!D115)/3</f>
        <v>4138830.3333333335</v>
      </c>
    </row>
    <row r="117" spans="1:15" ht="16.5" thickBot="1" x14ac:dyDescent="0.3">
      <c r="A117" s="152" t="s">
        <v>104</v>
      </c>
      <c r="B117" s="156">
        <f>('Abr 16'!B116+'May 16'!B116+'Jun 16'!B116)/3</f>
        <v>5840.333333333333</v>
      </c>
      <c r="C117" s="157">
        <f>('Abr 16'!C116+'May 16'!C116+'Jun 16'!C116)/3</f>
        <v>12099.666666666666</v>
      </c>
      <c r="D117" s="158">
        <f>('Abr 16'!D116+'May 16'!D116+'Jun 16'!D116)/3</f>
        <v>1485515</v>
      </c>
    </row>
    <row r="118" spans="1:15" ht="16.5" thickBot="1" x14ac:dyDescent="0.3">
      <c r="A118" s="152" t="s">
        <v>105</v>
      </c>
      <c r="B118" s="160">
        <f>('Abr 16'!B117+'May 16'!B117+'Jun 16'!B117)/3</f>
        <v>8724</v>
      </c>
      <c r="C118" s="161">
        <f>('Abr 16'!C117+'May 16'!C117+'Jun 16'!C117)/3</f>
        <v>16931.666666666668</v>
      </c>
      <c r="D118" s="162">
        <f>('Abr 16'!D117+'May 16'!D117+'Jun 16'!D117)/3</f>
        <v>2082708.6666666667</v>
      </c>
    </row>
    <row r="119" spans="1:15" ht="16.5" thickBot="1" x14ac:dyDescent="0.3">
      <c r="A119" s="261" t="s">
        <v>48</v>
      </c>
      <c r="B119" s="278">
        <f>SUM(B105:B118)</f>
        <v>96153.999999999985</v>
      </c>
      <c r="C119" s="278">
        <f>SUM(C105:C118)</f>
        <v>192776</v>
      </c>
      <c r="D119" s="276">
        <f>SUM(D105:D118)</f>
        <v>23639565.666666668</v>
      </c>
    </row>
    <row r="120" spans="1:15" ht="16.5" thickBot="1" x14ac:dyDescent="0.3">
      <c r="A120" s="170"/>
      <c r="B120" s="171"/>
      <c r="C120" s="171"/>
      <c r="D120" s="172"/>
    </row>
    <row r="121" spans="1:15" ht="16.5" thickBot="1" x14ac:dyDescent="0.3">
      <c r="A121" s="258" t="s">
        <v>106</v>
      </c>
      <c r="B121" s="269"/>
      <c r="C121" s="272"/>
      <c r="D121" s="266"/>
    </row>
    <row r="122" spans="1:15" ht="16.5" thickBot="1" x14ac:dyDescent="0.3">
      <c r="A122" s="168" t="s">
        <v>107</v>
      </c>
      <c r="B122" s="153">
        <f>('Abr 16'!B121+'May 16'!B121+'Jun 16'!B121)/3</f>
        <v>1781.6666666666667</v>
      </c>
      <c r="C122" s="216">
        <f>('Abr 16'!C121+'May 16'!C121+'Jun 16'!C121)/3</f>
        <v>3725.6666666666665</v>
      </c>
      <c r="D122" s="217">
        <f>('Abr 16'!D121+'May 16'!D121+'Jun 16'!D121)/3</f>
        <v>463434.33333333331</v>
      </c>
      <c r="I122" s="175"/>
      <c r="J122" s="175"/>
      <c r="K122" s="175"/>
      <c r="L122" s="175"/>
      <c r="M122" s="175"/>
      <c r="N122" s="175"/>
      <c r="O122" s="175"/>
    </row>
    <row r="123" spans="1:15" ht="16.5" thickBot="1" x14ac:dyDescent="0.3">
      <c r="A123" s="168" t="s">
        <v>108</v>
      </c>
      <c r="B123" s="156">
        <f>('Abr 16'!B122+'May 16'!B122+'Jun 16'!B122)/3</f>
        <v>9260</v>
      </c>
      <c r="C123" s="167">
        <f>('Abr 16'!C122+'May 16'!C122+'Jun 16'!C122)/3</f>
        <v>17374.666666666668</v>
      </c>
      <c r="D123" s="180">
        <f>('Abr 16'!D122+'May 16'!D122+'Jun 16'!D122)/3</f>
        <v>2141545</v>
      </c>
      <c r="I123" s="175"/>
      <c r="J123" s="175"/>
      <c r="K123" s="175"/>
      <c r="L123" s="175"/>
      <c r="M123" s="175"/>
      <c r="N123" s="175"/>
      <c r="O123" s="175"/>
    </row>
    <row r="124" spans="1:15" ht="16.5" thickBot="1" x14ac:dyDescent="0.3">
      <c r="A124" s="168" t="s">
        <v>109</v>
      </c>
      <c r="B124" s="156">
        <f>('Abr 16'!B123+'May 16'!B123+'Jun 16'!B123)/3</f>
        <v>1512</v>
      </c>
      <c r="C124" s="167">
        <f>('Abr 16'!C123+'May 16'!C123+'Jun 16'!C123)/3</f>
        <v>2859</v>
      </c>
      <c r="D124" s="180">
        <f>('Abr 16'!D123+'May 16'!D123+'Jun 16'!D123)/3</f>
        <v>353114.33333333331</v>
      </c>
      <c r="I124" s="175"/>
      <c r="J124" s="175"/>
      <c r="K124" s="175"/>
      <c r="L124" s="175"/>
      <c r="M124" s="175"/>
      <c r="N124" s="175"/>
      <c r="O124" s="175"/>
    </row>
    <row r="125" spans="1:15" ht="16.5" thickBot="1" x14ac:dyDescent="0.3">
      <c r="A125" s="168" t="s">
        <v>110</v>
      </c>
      <c r="B125" s="156">
        <f>('Abr 16'!B124+'May 16'!B124+'Jun 16'!B124)/3</f>
        <v>8866</v>
      </c>
      <c r="C125" s="167">
        <f>('Abr 16'!C124+'May 16'!C124+'Jun 16'!C124)/3</f>
        <v>14552.666666666666</v>
      </c>
      <c r="D125" s="180">
        <f>('Abr 16'!D124+'May 16'!D124+'Jun 16'!D124)/3</f>
        <v>1798860.3333333333</v>
      </c>
      <c r="I125" s="175"/>
      <c r="J125" s="175"/>
      <c r="K125" s="175"/>
      <c r="L125" s="175"/>
      <c r="M125" s="175"/>
      <c r="N125" s="175"/>
      <c r="O125" s="175"/>
    </row>
    <row r="126" spans="1:15" ht="16.5" thickBot="1" x14ac:dyDescent="0.3">
      <c r="A126" s="168" t="s">
        <v>111</v>
      </c>
      <c r="B126" s="156">
        <f>('Abr 16'!B125+'May 16'!B125+'Jun 16'!B125)/3</f>
        <v>11309.333333333334</v>
      </c>
      <c r="C126" s="167">
        <f>('Abr 16'!C125+'May 16'!C125+'Jun 16'!C125)/3</f>
        <v>22313.333333333332</v>
      </c>
      <c r="D126" s="180">
        <f>('Abr 16'!D125+'May 16'!D125+'Jun 16'!D125)/3</f>
        <v>2744601</v>
      </c>
      <c r="I126" s="176"/>
      <c r="J126" s="175"/>
      <c r="K126" s="175"/>
      <c r="L126" s="175"/>
      <c r="M126" s="175"/>
      <c r="N126" s="175"/>
      <c r="O126" s="175"/>
    </row>
    <row r="127" spans="1:15" ht="16.5" thickBot="1" x14ac:dyDescent="0.3">
      <c r="A127" s="168" t="s">
        <v>112</v>
      </c>
      <c r="B127" s="156">
        <f>('Abr 16'!B126+'May 16'!B126+'Jun 16'!B126)/3</f>
        <v>9875.6666666666661</v>
      </c>
      <c r="C127" s="167">
        <f>('Abr 16'!C126+'May 16'!C126+'Jun 16'!C126)/3</f>
        <v>18995.666666666668</v>
      </c>
      <c r="D127" s="180">
        <f>('Abr 16'!D126+'May 16'!D126+'Jun 16'!D126)/3</f>
        <v>2316024.3333333335</v>
      </c>
      <c r="I127" s="176"/>
      <c r="J127" s="175"/>
      <c r="K127" s="175"/>
      <c r="L127" s="175"/>
      <c r="M127" s="175"/>
      <c r="N127" s="175"/>
      <c r="O127" s="175"/>
    </row>
    <row r="128" spans="1:15" ht="16.5" thickBot="1" x14ac:dyDescent="0.3">
      <c r="A128" s="168" t="s">
        <v>113</v>
      </c>
      <c r="B128" s="156">
        <f>('Abr 16'!B127+'May 16'!B127+'Jun 16'!B127)/3</f>
        <v>7896.333333333333</v>
      </c>
      <c r="C128" s="167">
        <f>('Abr 16'!C127+'May 16'!C127+'Jun 16'!C127)/3</f>
        <v>15737</v>
      </c>
      <c r="D128" s="180">
        <f>('Abr 16'!D127+'May 16'!D127+'Jun 16'!D127)/3</f>
        <v>1947967.3333333333</v>
      </c>
      <c r="I128" s="177"/>
      <c r="J128" s="175"/>
      <c r="K128" s="175"/>
      <c r="L128" s="175"/>
      <c r="M128" s="175"/>
      <c r="N128" s="175"/>
      <c r="O128" s="175"/>
    </row>
    <row r="129" spans="1:15" ht="15" customHeight="1" thickBot="1" x14ac:dyDescent="0.3">
      <c r="A129" s="178" t="s">
        <v>114</v>
      </c>
      <c r="B129" s="160">
        <f>('Abr 16'!B128+'May 16'!B128+'Jun 16'!B128)/3</f>
        <v>14324.666666666666</v>
      </c>
      <c r="C129" s="218">
        <f>('Abr 16'!C128+'May 16'!C128+'Jun 16'!C128)/3</f>
        <v>26448</v>
      </c>
      <c r="D129" s="219">
        <f>('Abr 16'!D128+'May 16'!D128+'Jun 16'!D128)/3</f>
        <v>3270097</v>
      </c>
      <c r="I129" s="175"/>
      <c r="J129" s="175"/>
      <c r="K129" s="175"/>
      <c r="L129" s="175"/>
      <c r="M129" s="175"/>
      <c r="N129" s="175"/>
      <c r="O129" s="175"/>
    </row>
    <row r="130" spans="1:15" ht="16.5" thickBot="1" x14ac:dyDescent="0.3">
      <c r="A130" s="261" t="s">
        <v>48</v>
      </c>
      <c r="B130" s="267">
        <f>SUM(B122:B129)</f>
        <v>64825.666666666664</v>
      </c>
      <c r="C130" s="267">
        <f>SUM(C122:C129)</f>
        <v>122006</v>
      </c>
      <c r="D130" s="268">
        <f>SUM(D122:D129)</f>
        <v>15035643.666666668</v>
      </c>
      <c r="I130" s="177"/>
      <c r="J130" s="175"/>
      <c r="K130" s="175"/>
      <c r="L130" s="175"/>
      <c r="M130" s="175"/>
      <c r="N130" s="175"/>
      <c r="O130" s="175"/>
    </row>
    <row r="131" spans="1:15" ht="16.5" thickBot="1" x14ac:dyDescent="0.3">
      <c r="A131" s="170"/>
      <c r="B131" s="171"/>
      <c r="C131" s="171"/>
      <c r="D131" s="172"/>
    </row>
    <row r="132" spans="1:15" ht="16.5" thickBot="1" x14ac:dyDescent="0.3">
      <c r="A132" s="254" t="s">
        <v>115</v>
      </c>
      <c r="B132" s="268">
        <f>SUM(B130+B119+B102+B90+B77+B68+B58+B48+B33+B17)</f>
        <v>672756.33333333326</v>
      </c>
      <c r="C132" s="268">
        <f>SUM(C130+C119+C102+C90+C77+C68+C58+C48+C33+C17)</f>
        <v>1295152.3333333333</v>
      </c>
      <c r="D132" s="268">
        <f>SUM(D130+D119+D102+D90+D77+D68+D58+D48+D33+D17)</f>
        <v>158587171.33333331</v>
      </c>
      <c r="E132" s="179"/>
    </row>
  </sheetData>
  <mergeCells count="6">
    <mergeCell ref="G7:J7"/>
    <mergeCell ref="A5:J5"/>
    <mergeCell ref="A1:J1"/>
    <mergeCell ref="A2:J2"/>
    <mergeCell ref="A3:J3"/>
    <mergeCell ref="A4:J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21"/>
  <sheetViews>
    <sheetView topLeftCell="A4" workbookViewId="0">
      <selection activeCell="J10" sqref="J10"/>
    </sheetView>
  </sheetViews>
  <sheetFormatPr defaultRowHeight="15" x14ac:dyDescent="0.25"/>
  <cols>
    <col min="1" max="1" width="15" style="385" bestFit="1" customWidth="1"/>
    <col min="2" max="2" width="10.7109375" style="385" bestFit="1" customWidth="1"/>
    <col min="3" max="3" width="11.7109375" style="385" bestFit="1" customWidth="1"/>
    <col min="4" max="4" width="19.140625" style="385" bestFit="1" customWidth="1"/>
    <col min="5" max="5" width="18" style="385" bestFit="1" customWidth="1"/>
    <col min="6" max="6" width="16.28515625" style="385" bestFit="1" customWidth="1"/>
    <col min="7" max="16384" width="9.140625" style="385"/>
  </cols>
  <sheetData>
    <row r="1" spans="1:6" ht="18.75" x14ac:dyDescent="0.3">
      <c r="A1" s="658" t="s">
        <v>0</v>
      </c>
      <c r="B1" s="658"/>
      <c r="C1" s="658"/>
      <c r="D1" s="658"/>
      <c r="E1" s="658"/>
      <c r="F1" s="659"/>
    </row>
    <row r="2" spans="1:6" ht="18.75" x14ac:dyDescent="0.3">
      <c r="A2" s="658" t="s">
        <v>1</v>
      </c>
      <c r="B2" s="658"/>
      <c r="C2" s="658"/>
      <c r="D2" s="658"/>
      <c r="E2" s="658"/>
      <c r="F2" s="659"/>
    </row>
    <row r="3" spans="1:6" ht="18.75" x14ac:dyDescent="0.3">
      <c r="A3" s="658" t="s">
        <v>128</v>
      </c>
      <c r="B3" s="658"/>
      <c r="C3" s="658"/>
      <c r="D3" s="658"/>
      <c r="E3" s="658"/>
      <c r="F3" s="659"/>
    </row>
    <row r="4" spans="1:6" ht="18.75" x14ac:dyDescent="0.3">
      <c r="A4" s="658" t="s">
        <v>158</v>
      </c>
      <c r="B4" s="660"/>
      <c r="C4" s="660"/>
      <c r="D4" s="660"/>
      <c r="E4" s="660"/>
      <c r="F4" s="660"/>
    </row>
    <row r="5" spans="1:6" ht="18.75" x14ac:dyDescent="0.3">
      <c r="A5" s="658" t="s">
        <v>159</v>
      </c>
      <c r="B5" s="660"/>
      <c r="C5" s="660"/>
      <c r="D5" s="660"/>
      <c r="E5" s="660"/>
      <c r="F5" s="660"/>
    </row>
    <row r="6" spans="1:6" ht="19.5" thickBot="1" x14ac:dyDescent="0.35">
      <c r="A6" s="656" t="s">
        <v>175</v>
      </c>
      <c r="B6" s="657"/>
      <c r="C6" s="657"/>
      <c r="D6" s="657"/>
      <c r="E6" s="657"/>
      <c r="F6" s="657"/>
    </row>
    <row r="7" spans="1:6" ht="16.5" thickBot="1" x14ac:dyDescent="0.3">
      <c r="A7" s="369"/>
      <c r="B7" s="369"/>
      <c r="C7" s="369"/>
      <c r="D7" s="369"/>
      <c r="E7" s="370" t="s">
        <v>160</v>
      </c>
      <c r="F7" s="371"/>
    </row>
    <row r="8" spans="1:6" ht="16.5" thickBot="1" x14ac:dyDescent="0.3">
      <c r="A8" s="372" t="s">
        <v>133</v>
      </c>
      <c r="B8" s="373" t="s">
        <v>3</v>
      </c>
      <c r="C8" s="372" t="s">
        <v>161</v>
      </c>
      <c r="D8" s="374" t="s">
        <v>162</v>
      </c>
      <c r="E8" s="372" t="s">
        <v>3</v>
      </c>
      <c r="F8" s="372" t="s">
        <v>161</v>
      </c>
    </row>
    <row r="9" spans="1:6" ht="16.5" thickBot="1" x14ac:dyDescent="0.3">
      <c r="A9" s="375" t="s">
        <v>163</v>
      </c>
      <c r="B9" s="376">
        <f>Oct!B131</f>
        <v>668010</v>
      </c>
      <c r="C9" s="376">
        <f>Oct!C131</f>
        <v>1300548</v>
      </c>
      <c r="D9" s="376">
        <f>Oct!D131</f>
        <v>137616444</v>
      </c>
      <c r="E9" s="377">
        <f t="shared" ref="E9:E17" si="0">D9/B9</f>
        <v>206.00955674316253</v>
      </c>
      <c r="F9" s="377">
        <f t="shared" ref="F9:F20" si="1">D9/C9</f>
        <v>105.81419832255327</v>
      </c>
    </row>
    <row r="10" spans="1:6" ht="16.5" thickBot="1" x14ac:dyDescent="0.3">
      <c r="A10" s="375" t="s">
        <v>164</v>
      </c>
      <c r="B10" s="376">
        <f>'Nov 15'!B131</f>
        <v>666698</v>
      </c>
      <c r="C10" s="376">
        <f>'Nov 15'!C131</f>
        <v>1295207</v>
      </c>
      <c r="D10" s="376">
        <f>'Nov 15'!D131</f>
        <v>157478960</v>
      </c>
      <c r="E10" s="378">
        <f t="shared" si="0"/>
        <v>236.207338255102</v>
      </c>
      <c r="F10" s="378">
        <f t="shared" si="1"/>
        <v>121.58593954479863</v>
      </c>
    </row>
    <row r="11" spans="1:6" ht="16.5" thickBot="1" x14ac:dyDescent="0.3">
      <c r="A11" s="375" t="s">
        <v>165</v>
      </c>
      <c r="B11" s="376">
        <f>'Dec 15'!B131</f>
        <v>666753</v>
      </c>
      <c r="C11" s="376">
        <f>'Dec 15'!C131</f>
        <v>1293412</v>
      </c>
      <c r="D11" s="376">
        <f>'Dec 15'!D131</f>
        <v>158148208</v>
      </c>
      <c r="E11" s="378">
        <f t="shared" si="0"/>
        <v>237.19159568835835</v>
      </c>
      <c r="F11" s="378">
        <f t="shared" si="1"/>
        <v>122.27210509876204</v>
      </c>
    </row>
    <row r="12" spans="1:6" ht="16.5" thickBot="1" x14ac:dyDescent="0.3">
      <c r="A12" s="375" t="s">
        <v>166</v>
      </c>
      <c r="B12" s="376">
        <f>'Ene  16'!B131</f>
        <v>652059</v>
      </c>
      <c r="C12" s="376">
        <f>'Ene  16'!C131</f>
        <v>1262924</v>
      </c>
      <c r="D12" s="376">
        <f>'Ene  16'!D131</f>
        <v>126622746</v>
      </c>
      <c r="E12" s="378">
        <f t="shared" si="0"/>
        <v>194.18909331824267</v>
      </c>
      <c r="F12" s="378">
        <f t="shared" si="1"/>
        <v>100.26157235114702</v>
      </c>
    </row>
    <row r="13" spans="1:6" ht="16.5" thickBot="1" x14ac:dyDescent="0.3">
      <c r="A13" s="375" t="s">
        <v>167</v>
      </c>
      <c r="B13" s="376">
        <f>'Feb 16'!B131</f>
        <v>663846</v>
      </c>
      <c r="C13" s="376">
        <f>'Feb 16'!C131</f>
        <v>1284425</v>
      </c>
      <c r="D13" s="376">
        <f>'Feb 16'!D131</f>
        <v>159137950</v>
      </c>
      <c r="E13" s="378">
        <f t="shared" si="0"/>
        <v>239.72118533515302</v>
      </c>
      <c r="F13" s="378">
        <f t="shared" si="1"/>
        <v>123.8982034762637</v>
      </c>
    </row>
    <row r="14" spans="1:6" ht="16.5" thickBot="1" x14ac:dyDescent="0.3">
      <c r="A14" s="375" t="s">
        <v>168</v>
      </c>
      <c r="B14" s="376">
        <f>'Mar 16'!B131</f>
        <v>666101</v>
      </c>
      <c r="C14" s="376">
        <f>'Mar 16'!C131</f>
        <v>1286017</v>
      </c>
      <c r="D14" s="376">
        <f>'Mar 16'!D131</f>
        <v>159013163</v>
      </c>
      <c r="E14" s="378">
        <f t="shared" si="0"/>
        <v>238.72230037186551</v>
      </c>
      <c r="F14" s="378">
        <f t="shared" si="1"/>
        <v>123.64779236977427</v>
      </c>
    </row>
    <row r="15" spans="1:6" ht="16.5" thickBot="1" x14ac:dyDescent="0.3">
      <c r="A15" s="375" t="s">
        <v>169</v>
      </c>
      <c r="B15" s="376">
        <f>'Abr 16'!B131</f>
        <v>673758</v>
      </c>
      <c r="C15" s="376">
        <f>'Abr 16'!C131</f>
        <v>1298904</v>
      </c>
      <c r="D15" s="376">
        <f>'Abr 16'!D131</f>
        <v>160470727</v>
      </c>
      <c r="E15" s="378">
        <f t="shared" si="0"/>
        <v>238.17264804276905</v>
      </c>
      <c r="F15" s="378">
        <f t="shared" si="1"/>
        <v>123.54317717090717</v>
      </c>
    </row>
    <row r="16" spans="1:6" ht="16.5" thickBot="1" x14ac:dyDescent="0.3">
      <c r="A16" s="379" t="s">
        <v>170</v>
      </c>
      <c r="B16" s="376">
        <f>'May 16'!B131</f>
        <v>672003</v>
      </c>
      <c r="C16" s="376">
        <f>'May 16'!C131</f>
        <v>1293864</v>
      </c>
      <c r="D16" s="376">
        <f>'May 16'!D131</f>
        <v>155224963</v>
      </c>
      <c r="E16" s="378">
        <f t="shared" si="0"/>
        <v>230.98849707516186</v>
      </c>
      <c r="F16" s="378">
        <f t="shared" si="1"/>
        <v>119.97007645316664</v>
      </c>
    </row>
    <row r="17" spans="1:6" ht="16.5" thickBot="1" x14ac:dyDescent="0.3">
      <c r="A17" s="375" t="s">
        <v>171</v>
      </c>
      <c r="B17" s="376">
        <f>'Jun 16'!B131</f>
        <v>672508</v>
      </c>
      <c r="C17" s="376">
        <f>'Jun 16'!C131</f>
        <v>1292689</v>
      </c>
      <c r="D17" s="376">
        <f>'Jun 16'!D131</f>
        <v>160065824</v>
      </c>
      <c r="E17" s="378">
        <f t="shared" si="0"/>
        <v>238.01326378273566</v>
      </c>
      <c r="F17" s="378">
        <f t="shared" si="1"/>
        <v>123.8239236196796</v>
      </c>
    </row>
    <row r="18" spans="1:6" ht="16.5" thickBot="1" x14ac:dyDescent="0.3">
      <c r="A18" s="375" t="s">
        <v>172</v>
      </c>
      <c r="B18" s="376">
        <f>'Julio 16'!B131</f>
        <v>668417</v>
      </c>
      <c r="C18" s="376">
        <f>'Julio 16'!C131</f>
        <v>1282702</v>
      </c>
      <c r="D18" s="376">
        <f>'Julio 16'!D131</f>
        <v>157817522</v>
      </c>
      <c r="E18" s="378">
        <f>'Julio 16'!E131</f>
        <v>236.10638568438566</v>
      </c>
      <c r="F18" s="378">
        <f t="shared" si="1"/>
        <v>123.03521940403928</v>
      </c>
    </row>
    <row r="19" spans="1:6" ht="16.5" thickBot="1" x14ac:dyDescent="0.3">
      <c r="A19" s="375" t="s">
        <v>173</v>
      </c>
      <c r="B19" s="376">
        <f>'Ago 16'!B131</f>
        <v>671382</v>
      </c>
      <c r="C19" s="376">
        <f>'Ago 16'!C131</f>
        <v>1286749</v>
      </c>
      <c r="D19" s="376">
        <f>'Ago 16'!D131</f>
        <v>162906640</v>
      </c>
      <c r="E19" s="378">
        <f>'Ago 16'!E131</f>
        <v>242.64374082117186</v>
      </c>
      <c r="F19" s="378">
        <f t="shared" si="1"/>
        <v>126.60327694056883</v>
      </c>
    </row>
    <row r="20" spans="1:6" ht="16.5" thickBot="1" x14ac:dyDescent="0.3">
      <c r="A20" s="375" t="s">
        <v>174</v>
      </c>
      <c r="B20" s="376">
        <f>'Sep. 16'!B132</f>
        <v>671109</v>
      </c>
      <c r="C20" s="376">
        <f>'Sep. 16'!C132</f>
        <v>1283205</v>
      </c>
      <c r="D20" s="376">
        <f>'Sep. 16'!D132</f>
        <v>168739763</v>
      </c>
      <c r="E20" s="378">
        <f>'Sep. 16'!E132</f>
        <v>251.4342126241788</v>
      </c>
      <c r="F20" s="378">
        <f t="shared" si="1"/>
        <v>131.49867947833744</v>
      </c>
    </row>
    <row r="21" spans="1:6" ht="16.5" thickBot="1" x14ac:dyDescent="0.3">
      <c r="A21" s="380" t="s">
        <v>10</v>
      </c>
      <c r="B21" s="381">
        <f>SUM(B9:B20)/12</f>
        <v>667720.33333333337</v>
      </c>
      <c r="C21" s="382">
        <f>SUM(C9:C20)/12</f>
        <v>1288387.1666666667</v>
      </c>
      <c r="D21" s="383">
        <f>SUM(D9:D20)</f>
        <v>1863242910</v>
      </c>
      <c r="E21" s="384">
        <f>SUM(E9:E20)/12</f>
        <v>232.44998481185721</v>
      </c>
      <c r="F21" s="384">
        <f>SUM(F9:F20)/12</f>
        <v>120.49618035249982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2:S50"/>
  <sheetViews>
    <sheetView topLeftCell="D31" workbookViewId="0">
      <selection activeCell="O42" sqref="O42:O44"/>
    </sheetView>
  </sheetViews>
  <sheetFormatPr defaultRowHeight="15" x14ac:dyDescent="0.25"/>
  <cols>
    <col min="1" max="1" width="14" bestFit="1" customWidth="1"/>
    <col min="2" max="2" width="10.5703125" bestFit="1" customWidth="1"/>
    <col min="3" max="3" width="11.85546875" bestFit="1" customWidth="1"/>
    <col min="4" max="4" width="14.28515625" bestFit="1" customWidth="1"/>
    <col min="6" max="6" width="14" bestFit="1" customWidth="1"/>
    <col min="7" max="7" width="11.5703125" bestFit="1" customWidth="1"/>
    <col min="8" max="8" width="11.7109375" bestFit="1" customWidth="1"/>
    <col min="9" max="9" width="14.42578125" bestFit="1" customWidth="1"/>
    <col min="11" max="11" width="14" bestFit="1" customWidth="1"/>
    <col min="12" max="12" width="10.5703125" bestFit="1" customWidth="1"/>
    <col min="13" max="13" width="11.85546875" bestFit="1" customWidth="1"/>
    <col min="14" max="14" width="14.28515625" bestFit="1" customWidth="1"/>
    <col min="16" max="16" width="14" bestFit="1" customWidth="1"/>
    <col min="17" max="17" width="10.5703125" bestFit="1" customWidth="1"/>
    <col min="18" max="18" width="11.5703125" bestFit="1" customWidth="1"/>
    <col min="19" max="19" width="14.28515625" bestFit="1" customWidth="1"/>
  </cols>
  <sheetData>
    <row r="2" spans="1:19" ht="15.75" thickBot="1" x14ac:dyDescent="0.3"/>
    <row r="3" spans="1:19" x14ac:dyDescent="0.25">
      <c r="A3" s="664" t="s">
        <v>11</v>
      </c>
      <c r="B3" s="665"/>
      <c r="C3" s="665"/>
      <c r="D3" s="666"/>
      <c r="F3" s="664" t="s">
        <v>20</v>
      </c>
      <c r="G3" s="665"/>
      <c r="H3" s="665"/>
      <c r="I3" s="666"/>
      <c r="K3" s="664" t="s">
        <v>132</v>
      </c>
      <c r="L3" s="665"/>
      <c r="M3" s="665"/>
      <c r="N3" s="666"/>
      <c r="P3" s="664" t="s">
        <v>49</v>
      </c>
      <c r="Q3" s="665"/>
      <c r="R3" s="665"/>
      <c r="S3" s="666"/>
    </row>
    <row r="4" spans="1:19" ht="15.75" thickBot="1" x14ac:dyDescent="0.3">
      <c r="A4" s="181" t="s">
        <v>133</v>
      </c>
      <c r="B4" s="182" t="s">
        <v>134</v>
      </c>
      <c r="C4" s="182" t="s">
        <v>135</v>
      </c>
      <c r="D4" s="183" t="s">
        <v>136</v>
      </c>
      <c r="F4" s="331" t="s">
        <v>133</v>
      </c>
      <c r="G4" s="329" t="s">
        <v>134</v>
      </c>
      <c r="H4" s="329" t="s">
        <v>135</v>
      </c>
      <c r="I4" s="330" t="s">
        <v>136</v>
      </c>
      <c r="K4" s="181" t="s">
        <v>133</v>
      </c>
      <c r="L4" s="182" t="s">
        <v>134</v>
      </c>
      <c r="M4" s="182" t="s">
        <v>135</v>
      </c>
      <c r="N4" s="183" t="s">
        <v>136</v>
      </c>
      <c r="P4" s="181" t="s">
        <v>133</v>
      </c>
      <c r="Q4" s="182" t="s">
        <v>134</v>
      </c>
      <c r="R4" s="182" t="s">
        <v>135</v>
      </c>
      <c r="S4" s="183" t="s">
        <v>136</v>
      </c>
    </row>
    <row r="5" spans="1:19" x14ac:dyDescent="0.25">
      <c r="A5" s="221" t="s">
        <v>141</v>
      </c>
      <c r="B5" s="224">
        <f>Oct!B16</f>
        <v>52756</v>
      </c>
      <c r="C5" s="220">
        <f>Oct!C16</f>
        <v>103625</v>
      </c>
      <c r="D5" s="225">
        <f>Oct!D16</f>
        <v>10994067</v>
      </c>
      <c r="F5" s="221" t="s">
        <v>141</v>
      </c>
      <c r="G5" s="243">
        <f>Oct!B32</f>
        <v>89967</v>
      </c>
      <c r="H5" s="244">
        <f>Oct!C32</f>
        <v>172794</v>
      </c>
      <c r="I5" s="245">
        <f>Oct!D32</f>
        <v>18392606</v>
      </c>
      <c r="K5" s="221" t="s">
        <v>141</v>
      </c>
      <c r="L5" s="229">
        <f>Oct!B47</f>
        <v>95924</v>
      </c>
      <c r="M5" s="185">
        <f>Oct!C47</f>
        <v>188318</v>
      </c>
      <c r="N5" s="186">
        <f>Oct!D47</f>
        <v>19831968</v>
      </c>
      <c r="P5" s="221" t="s">
        <v>141</v>
      </c>
      <c r="Q5" s="229">
        <f>Oct!B57</f>
        <v>64146</v>
      </c>
      <c r="R5" s="185">
        <f>Oct!C57</f>
        <v>123103</v>
      </c>
      <c r="S5" s="186">
        <f>Oct!D57</f>
        <v>13009630</v>
      </c>
    </row>
    <row r="6" spans="1:19" x14ac:dyDescent="0.25">
      <c r="A6" s="222" t="s">
        <v>142</v>
      </c>
      <c r="B6" s="226">
        <f>'Nov 15'!B16</f>
        <v>52385</v>
      </c>
      <c r="C6" s="188">
        <f>'Nov 15'!C16</f>
        <v>102665</v>
      </c>
      <c r="D6" s="189">
        <f>'Nov 15'!D16</f>
        <v>12510529</v>
      </c>
      <c r="F6" s="222" t="s">
        <v>142</v>
      </c>
      <c r="G6" s="226">
        <f>'Nov 15'!B32</f>
        <v>89726</v>
      </c>
      <c r="H6" s="188">
        <f>'Nov 15'!C32</f>
        <v>172031</v>
      </c>
      <c r="I6" s="189">
        <f>'Nov 15'!D32</f>
        <v>21050308</v>
      </c>
      <c r="K6" s="222" t="s">
        <v>142</v>
      </c>
      <c r="L6" s="226">
        <f>'Nov 15'!B47</f>
        <v>95847</v>
      </c>
      <c r="M6" s="188">
        <f>'Nov 15'!C47</f>
        <v>187739</v>
      </c>
      <c r="N6" s="189">
        <f>'Nov 15'!D47</f>
        <v>22706407</v>
      </c>
      <c r="P6" s="222" t="s">
        <v>142</v>
      </c>
      <c r="Q6" s="226">
        <f>'Nov 15'!B57</f>
        <v>64142</v>
      </c>
      <c r="R6" s="188">
        <f>'Nov 15'!C57</f>
        <v>122806</v>
      </c>
      <c r="S6" s="189">
        <f>'Nov 15'!D57</f>
        <v>14910267</v>
      </c>
    </row>
    <row r="7" spans="1:19" x14ac:dyDescent="0.25">
      <c r="A7" s="222" t="s">
        <v>143</v>
      </c>
      <c r="B7" s="226">
        <f>'Dec 15'!B16</f>
        <v>52646</v>
      </c>
      <c r="C7" s="188">
        <f>'Dec 15'!C16</f>
        <v>102999</v>
      </c>
      <c r="D7" s="189">
        <f>'Dec 15'!D16</f>
        <v>12624402</v>
      </c>
      <c r="F7" s="222" t="s">
        <v>143</v>
      </c>
      <c r="G7" s="226">
        <f>'Dec 15'!B32</f>
        <v>89448</v>
      </c>
      <c r="H7" s="188">
        <f>'Dec 15'!C32</f>
        <v>171209</v>
      </c>
      <c r="I7" s="189">
        <f>'Dec 15'!D32</f>
        <v>21066010</v>
      </c>
      <c r="K7" s="222" t="s">
        <v>143</v>
      </c>
      <c r="L7" s="226">
        <f>'Dec 15'!B47</f>
        <v>96361</v>
      </c>
      <c r="M7" s="188">
        <f>'Dec 15'!C47</f>
        <v>188742</v>
      </c>
      <c r="N7" s="189">
        <f>'Dec 15'!D47</f>
        <v>22966920</v>
      </c>
      <c r="P7" s="222" t="s">
        <v>143</v>
      </c>
      <c r="Q7" s="226">
        <f>'Dec 15'!B57</f>
        <v>64027</v>
      </c>
      <c r="R7" s="188">
        <f>'Dec 15'!C57</f>
        <v>122300</v>
      </c>
      <c r="S7" s="189">
        <f>'Dec 15'!D57</f>
        <v>14928174</v>
      </c>
    </row>
    <row r="8" spans="1:19" x14ac:dyDescent="0.25">
      <c r="A8" s="222" t="s">
        <v>144</v>
      </c>
      <c r="B8" s="226">
        <f>'Ene  16'!B16</f>
        <v>51421</v>
      </c>
      <c r="C8" s="188">
        <f>'Ene  16'!C16</f>
        <v>100313</v>
      </c>
      <c r="D8" s="189">
        <f>'Ene  16'!D16</f>
        <v>10091314</v>
      </c>
      <c r="F8" s="222" t="s">
        <v>144</v>
      </c>
      <c r="G8" s="226">
        <f>'Ene  16'!B32</f>
        <v>88196</v>
      </c>
      <c r="H8" s="188">
        <f>'Ene  16'!C32</f>
        <v>168372</v>
      </c>
      <c r="I8" s="189">
        <f>'Ene  16'!D32</f>
        <v>16992253</v>
      </c>
      <c r="K8" s="222" t="s">
        <v>144</v>
      </c>
      <c r="L8" s="226">
        <f>'Ene  16'!B47</f>
        <v>94206</v>
      </c>
      <c r="M8" s="188">
        <f>'Ene  16'!C47</f>
        <v>183890</v>
      </c>
      <c r="N8" s="189">
        <f>'Ene  16'!D47</f>
        <v>18314501</v>
      </c>
      <c r="P8" s="222" t="s">
        <v>144</v>
      </c>
      <c r="Q8" s="226">
        <f>'Ene  16'!B57</f>
        <v>62995</v>
      </c>
      <c r="R8" s="188">
        <f>'Ene  16'!C57</f>
        <v>119908</v>
      </c>
      <c r="S8" s="189">
        <f>'Ene  16'!D57</f>
        <v>12010773</v>
      </c>
    </row>
    <row r="9" spans="1:19" x14ac:dyDescent="0.25">
      <c r="A9" s="222" t="s">
        <v>145</v>
      </c>
      <c r="B9" s="226">
        <f>'Feb 16'!B16</f>
        <v>52284</v>
      </c>
      <c r="C9" s="188">
        <f>'Feb 16'!C16</f>
        <v>102018</v>
      </c>
      <c r="D9" s="189">
        <f>'Feb 16'!D16</f>
        <v>12684461</v>
      </c>
      <c r="F9" s="222" t="s">
        <v>145</v>
      </c>
      <c r="G9" s="226">
        <f>'Feb 16'!B32</f>
        <v>89209</v>
      </c>
      <c r="H9" s="188">
        <f>'Feb 16'!C32</f>
        <v>170288</v>
      </c>
      <c r="I9" s="189">
        <f>'Feb 16'!D32</f>
        <v>21226826</v>
      </c>
      <c r="K9" s="222" t="s">
        <v>145</v>
      </c>
      <c r="L9" s="230">
        <f>'Feb 16'!B47</f>
        <v>95862</v>
      </c>
      <c r="M9" s="190">
        <f>'Feb 16'!C47</f>
        <v>187194</v>
      </c>
      <c r="N9" s="231">
        <f>'Feb 16'!D47</f>
        <v>23076495</v>
      </c>
      <c r="P9" s="222" t="s">
        <v>145</v>
      </c>
      <c r="Q9" s="230">
        <f>'Feb 16'!B57</f>
        <v>63928</v>
      </c>
      <c r="R9" s="190">
        <f>'Feb 16'!C57</f>
        <v>121740</v>
      </c>
      <c r="S9" s="231">
        <f>'Feb 16'!D57</f>
        <v>15059912</v>
      </c>
    </row>
    <row r="10" spans="1:19" x14ac:dyDescent="0.25">
      <c r="A10" s="222" t="s">
        <v>146</v>
      </c>
      <c r="B10" s="226">
        <f>'Mar 16'!B16</f>
        <v>52583</v>
      </c>
      <c r="C10" s="188">
        <f>'Mar 16'!C16</f>
        <v>102392</v>
      </c>
      <c r="D10" s="189">
        <f>'Mar 16'!D16</f>
        <v>12705688</v>
      </c>
      <c r="F10" s="222" t="s">
        <v>146</v>
      </c>
      <c r="G10" s="226">
        <f>'Mar 16'!B32</f>
        <v>89616</v>
      </c>
      <c r="H10" s="188">
        <f>'Mar 16'!C32</f>
        <v>170773</v>
      </c>
      <c r="I10" s="189">
        <f>'Mar 16'!D32</f>
        <v>21250604</v>
      </c>
      <c r="K10" s="222" t="s">
        <v>146</v>
      </c>
      <c r="L10" s="226">
        <f>'Mar 16'!B47</f>
        <v>95114</v>
      </c>
      <c r="M10" s="188">
        <f>'Mar 16'!C47</f>
        <v>185256</v>
      </c>
      <c r="N10" s="189">
        <f>'Mar 16'!D47</f>
        <v>22795814</v>
      </c>
      <c r="P10" s="222" t="s">
        <v>146</v>
      </c>
      <c r="Q10" s="226">
        <f>'Mar 16'!B57</f>
        <v>64256</v>
      </c>
      <c r="R10" s="188">
        <f>'Mar 16'!C57</f>
        <v>122116</v>
      </c>
      <c r="S10" s="189">
        <f>'Mar 16'!D57</f>
        <v>15060916</v>
      </c>
    </row>
    <row r="11" spans="1:19" x14ac:dyDescent="0.25">
      <c r="A11" s="222" t="s">
        <v>147</v>
      </c>
      <c r="B11" s="226">
        <f>'Abr 16'!B16</f>
        <v>53104</v>
      </c>
      <c r="C11" s="188">
        <f>'Abr 16'!C16</f>
        <v>103237</v>
      </c>
      <c r="D11" s="189">
        <f>'Abr 16'!D16</f>
        <v>12784535</v>
      </c>
      <c r="F11" s="222" t="s">
        <v>147</v>
      </c>
      <c r="G11" s="226">
        <f>'Abr 16'!B32</f>
        <v>90355</v>
      </c>
      <c r="H11" s="188">
        <f>'Abr 16'!C32</f>
        <v>171887</v>
      </c>
      <c r="I11" s="189">
        <f>'Abr 16'!D32</f>
        <v>21357195</v>
      </c>
      <c r="K11" s="222" t="s">
        <v>147</v>
      </c>
      <c r="L11" s="226">
        <f>'Abr 16'!B47</f>
        <v>96319</v>
      </c>
      <c r="M11" s="188">
        <f>'Abr 16'!C47</f>
        <v>187413</v>
      </c>
      <c r="N11" s="189">
        <f>'Abr 16'!D47</f>
        <v>23064794</v>
      </c>
      <c r="P11" s="222" t="s">
        <v>147</v>
      </c>
      <c r="Q11" s="226">
        <f>'Abr 16'!B57</f>
        <v>64960</v>
      </c>
      <c r="R11" s="188">
        <f>'Abr 16'!C57</f>
        <v>123334</v>
      </c>
      <c r="S11" s="189">
        <f>'Abr 16'!D57</f>
        <v>15200248</v>
      </c>
    </row>
    <row r="12" spans="1:19" x14ac:dyDescent="0.25">
      <c r="A12" s="222" t="s">
        <v>148</v>
      </c>
      <c r="B12" s="226">
        <f>'May 16'!B16</f>
        <v>53014</v>
      </c>
      <c r="C12" s="188">
        <f>'May 16'!C16</f>
        <v>102973</v>
      </c>
      <c r="D12" s="189">
        <f>'May 16'!D16</f>
        <v>12379993</v>
      </c>
      <c r="F12" s="222" t="s">
        <v>148</v>
      </c>
      <c r="G12" s="226">
        <f>'May 16'!B32</f>
        <v>89900</v>
      </c>
      <c r="H12" s="188">
        <f>'May 16'!C32</f>
        <v>170946</v>
      </c>
      <c r="I12" s="189">
        <f>'May 16'!D32</f>
        <v>20629926</v>
      </c>
      <c r="K12" s="222" t="s">
        <v>148</v>
      </c>
      <c r="L12" s="226">
        <f>'May 16'!B47</f>
        <v>96439</v>
      </c>
      <c r="M12" s="188">
        <f>'May 16'!C47</f>
        <v>187314</v>
      </c>
      <c r="N12" s="189">
        <f>'May 16'!D47</f>
        <v>22404822</v>
      </c>
      <c r="P12" s="222" t="s">
        <v>148</v>
      </c>
      <c r="Q12" s="226">
        <f>'May 16'!B57</f>
        <v>64686</v>
      </c>
      <c r="R12" s="188">
        <f>'May 16'!C57</f>
        <v>122642</v>
      </c>
      <c r="S12" s="189">
        <f>'May 16'!D57</f>
        <v>14677384</v>
      </c>
    </row>
    <row r="13" spans="1:19" x14ac:dyDescent="0.25">
      <c r="A13" s="222" t="s">
        <v>149</v>
      </c>
      <c r="B13" s="226">
        <f>'Jun 16'!B16</f>
        <v>53063</v>
      </c>
      <c r="C13" s="188">
        <f>'Jun 16'!C16</f>
        <v>102865</v>
      </c>
      <c r="D13" s="189">
        <f>'Jun 16'!D16</f>
        <v>12757241</v>
      </c>
      <c r="F13" s="222" t="s">
        <v>149</v>
      </c>
      <c r="G13" s="226">
        <f>'Jun 16'!B32</f>
        <v>89727</v>
      </c>
      <c r="H13" s="188">
        <f>'Jun 16'!C32</f>
        <v>170332</v>
      </c>
      <c r="I13" s="189">
        <f>'Jun 16'!D32</f>
        <v>21221654</v>
      </c>
      <c r="K13" s="222" t="s">
        <v>149</v>
      </c>
      <c r="L13" s="226">
        <f>'Jun 16'!B47</f>
        <v>96913</v>
      </c>
      <c r="M13" s="188">
        <f>'Jun 16'!C47</f>
        <v>188010</v>
      </c>
      <c r="N13" s="189">
        <f>'Jun 16'!D47</f>
        <v>23234721</v>
      </c>
      <c r="P13" s="222" t="s">
        <v>149</v>
      </c>
      <c r="Q13" s="226">
        <f>'Jun 16'!B57</f>
        <v>64680</v>
      </c>
      <c r="R13" s="188">
        <f>'Jun 16'!C57</f>
        <v>122344</v>
      </c>
      <c r="S13" s="189">
        <f>'Jun 16'!D57</f>
        <v>15109853</v>
      </c>
    </row>
    <row r="14" spans="1:19" x14ac:dyDescent="0.25">
      <c r="A14" s="222" t="s">
        <v>150</v>
      </c>
      <c r="B14" s="226">
        <f>'Julio 16'!B16</f>
        <v>52836</v>
      </c>
      <c r="C14" s="188">
        <f>'Julio 16'!C16</f>
        <v>102207</v>
      </c>
      <c r="D14" s="189">
        <f>'Julio 16'!D16</f>
        <v>11536757</v>
      </c>
      <c r="F14" s="222" t="s">
        <v>150</v>
      </c>
      <c r="G14" s="226">
        <f>'Julio 16'!B32</f>
        <v>89279</v>
      </c>
      <c r="H14" s="188">
        <f>'Julio 16'!C32</f>
        <v>169344</v>
      </c>
      <c r="I14" s="189">
        <f>'Julio 16'!D32</f>
        <v>21280867</v>
      </c>
      <c r="K14" s="222" t="s">
        <v>150</v>
      </c>
      <c r="L14" s="226">
        <f>'Julio 16'!B47</f>
        <v>95914</v>
      </c>
      <c r="M14" s="188">
        <f>'Julio 16'!C47</f>
        <v>185736</v>
      </c>
      <c r="N14" s="189">
        <f>'Julio 16'!D47</f>
        <v>23133681</v>
      </c>
      <c r="P14" s="222" t="s">
        <v>150</v>
      </c>
      <c r="Q14" s="226">
        <f>'Julio 16'!B57</f>
        <v>64423</v>
      </c>
      <c r="R14" s="188">
        <f>'Julio 16'!C57</f>
        <v>121628</v>
      </c>
      <c r="S14" s="189">
        <f>'Julio 16'!D57</f>
        <v>13974206</v>
      </c>
    </row>
    <row r="15" spans="1:19" x14ac:dyDescent="0.25">
      <c r="A15" s="222" t="s">
        <v>151</v>
      </c>
      <c r="B15" s="226">
        <f>'Ago 16'!B16</f>
        <v>53166</v>
      </c>
      <c r="C15" s="188">
        <f>'Ago 16'!C16</f>
        <v>102727</v>
      </c>
      <c r="D15" s="189">
        <f>'Ago 16'!D16</f>
        <v>13026353</v>
      </c>
      <c r="F15" s="222" t="s">
        <v>151</v>
      </c>
      <c r="G15" s="226">
        <f>'Ago 16'!B32</f>
        <v>89502</v>
      </c>
      <c r="H15" s="188">
        <f>'Ago 16'!C32</f>
        <v>169558</v>
      </c>
      <c r="I15" s="189">
        <f>'Ago 16'!D32</f>
        <v>21587531</v>
      </c>
      <c r="K15" s="222" t="s">
        <v>151</v>
      </c>
      <c r="L15" s="226">
        <f>'Ago 16'!B47</f>
        <v>96655</v>
      </c>
      <c r="M15" s="188">
        <f>'Ago 16'!C47</f>
        <v>187055</v>
      </c>
      <c r="N15" s="189">
        <f>'Ago 16'!D47</f>
        <v>23613163</v>
      </c>
      <c r="P15" s="222" t="s">
        <v>151</v>
      </c>
      <c r="Q15" s="226">
        <f>'Ago 16'!B57</f>
        <v>64696</v>
      </c>
      <c r="R15" s="188">
        <f>'Ago 16'!C57</f>
        <v>121964</v>
      </c>
      <c r="S15" s="189">
        <f>'Ago 16'!D57</f>
        <v>15406393</v>
      </c>
    </row>
    <row r="16" spans="1:19" ht="15.75" thickBot="1" x14ac:dyDescent="0.3">
      <c r="A16" s="223" t="s">
        <v>152</v>
      </c>
      <c r="B16" s="227">
        <f>'Sep. 16'!B17</f>
        <v>53233</v>
      </c>
      <c r="C16" s="192">
        <f>'Sep. 16'!C17</f>
        <v>102511</v>
      </c>
      <c r="D16" s="193">
        <f>'Sep. 16'!D17</f>
        <v>13515520</v>
      </c>
      <c r="F16" s="228" t="s">
        <v>152</v>
      </c>
      <c r="G16" s="227">
        <f>'Sep. 16'!B33</f>
        <v>89413</v>
      </c>
      <c r="H16" s="192">
        <f>'Sep. 16'!C33</f>
        <v>169032</v>
      </c>
      <c r="I16" s="193">
        <f>'Sep. 16'!D33</f>
        <v>22361622</v>
      </c>
      <c r="K16" s="228" t="s">
        <v>152</v>
      </c>
      <c r="L16" s="227">
        <f>'Sep. 16'!B48</f>
        <v>96755</v>
      </c>
      <c r="M16" s="192">
        <f>'Sep. 16'!C48</f>
        <v>186987</v>
      </c>
      <c r="N16" s="193">
        <f>'Sep. 16'!D48</f>
        <v>24485337</v>
      </c>
      <c r="P16" s="228" t="s">
        <v>152</v>
      </c>
      <c r="Q16" s="227">
        <f>'Sep. 16'!B58</f>
        <v>64731</v>
      </c>
      <c r="R16" s="192">
        <f>'Sep. 16'!C58</f>
        <v>121759</v>
      </c>
      <c r="S16" s="193">
        <f>'Sep. 16'!D58</f>
        <v>15973983</v>
      </c>
    </row>
    <row r="17" spans="1:19" ht="15.75" thickBot="1" x14ac:dyDescent="0.3">
      <c r="A17" s="194" t="s">
        <v>137</v>
      </c>
      <c r="B17" s="195">
        <f>AVERAGE(B5:B16)</f>
        <v>52707.583333333336</v>
      </c>
      <c r="C17" s="195">
        <f>AVERAGE(C5:C16)</f>
        <v>102544.33333333333</v>
      </c>
      <c r="D17" s="195">
        <f>AVERAGE(D5:D16)</f>
        <v>12300905</v>
      </c>
      <c r="F17" s="194" t="s">
        <v>137</v>
      </c>
      <c r="G17" s="195">
        <f>AVERAGE(G5:G16)</f>
        <v>89528.166666666672</v>
      </c>
      <c r="H17" s="195">
        <f>AVERAGE(H5:H16)</f>
        <v>170547.16666666666</v>
      </c>
      <c r="I17" s="195">
        <f>AVERAGE(I5:I16)</f>
        <v>20701450.166666668</v>
      </c>
      <c r="K17" s="194" t="s">
        <v>137</v>
      </c>
      <c r="L17" s="195">
        <f>AVERAGE(L5:L16)</f>
        <v>96025.75</v>
      </c>
      <c r="M17" s="195">
        <f>AVERAGE(M5:M16)</f>
        <v>186971.16666666666</v>
      </c>
      <c r="N17" s="195">
        <f>AVERAGE(N5:N16)</f>
        <v>22469051.916666668</v>
      </c>
      <c r="P17" s="194" t="s">
        <v>137</v>
      </c>
      <c r="Q17" s="195">
        <f>AVERAGE(Q5:Q16)</f>
        <v>64305.833333333336</v>
      </c>
      <c r="R17" s="195">
        <f>AVERAGE(R5:R16)</f>
        <v>122137</v>
      </c>
      <c r="S17" s="195">
        <f>AVERAGE(S5:S16)</f>
        <v>14610144.916666666</v>
      </c>
    </row>
    <row r="18" spans="1:19" ht="15.75" thickBot="1" x14ac:dyDescent="0.3"/>
    <row r="19" spans="1:19" x14ac:dyDescent="0.25">
      <c r="A19" s="664" t="s">
        <v>57</v>
      </c>
      <c r="B19" s="665"/>
      <c r="C19" s="665"/>
      <c r="D19" s="666"/>
      <c r="F19" s="664" t="s">
        <v>65</v>
      </c>
      <c r="G19" s="665"/>
      <c r="H19" s="665"/>
      <c r="I19" s="666"/>
      <c r="K19" s="664" t="s">
        <v>71</v>
      </c>
      <c r="L19" s="665"/>
      <c r="M19" s="665"/>
      <c r="N19" s="666"/>
      <c r="P19" s="664" t="s">
        <v>81</v>
      </c>
      <c r="Q19" s="665"/>
      <c r="R19" s="665"/>
      <c r="S19" s="666"/>
    </row>
    <row r="20" spans="1:19" ht="15.75" thickBot="1" x14ac:dyDescent="0.3">
      <c r="A20" s="181" t="s">
        <v>133</v>
      </c>
      <c r="B20" s="182" t="s">
        <v>134</v>
      </c>
      <c r="C20" s="182" t="s">
        <v>135</v>
      </c>
      <c r="D20" s="183" t="s">
        <v>136</v>
      </c>
      <c r="F20" s="181" t="s">
        <v>133</v>
      </c>
      <c r="G20" s="182" t="s">
        <v>134</v>
      </c>
      <c r="H20" s="182" t="s">
        <v>135</v>
      </c>
      <c r="I20" s="183" t="s">
        <v>136</v>
      </c>
      <c r="K20" s="181" t="s">
        <v>133</v>
      </c>
      <c r="L20" s="182" t="s">
        <v>134</v>
      </c>
      <c r="M20" s="182" t="s">
        <v>135</v>
      </c>
      <c r="N20" s="183" t="s">
        <v>136</v>
      </c>
      <c r="P20" s="181" t="s">
        <v>133</v>
      </c>
      <c r="Q20" s="182" t="s">
        <v>134</v>
      </c>
      <c r="R20" s="182" t="s">
        <v>135</v>
      </c>
      <c r="S20" s="183" t="s">
        <v>136</v>
      </c>
    </row>
    <row r="21" spans="1:19" x14ac:dyDescent="0.25">
      <c r="A21" s="221" t="s">
        <v>141</v>
      </c>
      <c r="B21" s="229">
        <f>Oct!B67</f>
        <v>58829</v>
      </c>
      <c r="C21" s="185">
        <f>Oct!C67</f>
        <v>114592</v>
      </c>
      <c r="D21" s="186">
        <f>Oct!D67</f>
        <v>12033580</v>
      </c>
      <c r="F21" s="221" t="s">
        <v>141</v>
      </c>
      <c r="G21" s="238">
        <f>Oct!B76</f>
        <v>35099</v>
      </c>
      <c r="H21" s="196">
        <f>Oct!C76</f>
        <v>67525</v>
      </c>
      <c r="I21" s="197">
        <f>Oct!D76</f>
        <v>7107937</v>
      </c>
      <c r="K21" s="221" t="s">
        <v>141</v>
      </c>
      <c r="L21" s="229">
        <f>Oct!B89</f>
        <v>56430</v>
      </c>
      <c r="M21" s="185">
        <f>Oct!C89</f>
        <v>107550</v>
      </c>
      <c r="N21" s="186">
        <f>Oct!D89</f>
        <v>11364826</v>
      </c>
      <c r="P21" s="221" t="s">
        <v>141</v>
      </c>
      <c r="Q21" s="229">
        <f>Oct!B101</f>
        <v>55395</v>
      </c>
      <c r="R21" s="185">
        <f>Oct!C101</f>
        <v>107290</v>
      </c>
      <c r="S21" s="186">
        <f>Oct!D101</f>
        <v>11369049</v>
      </c>
    </row>
    <row r="22" spans="1:19" x14ac:dyDescent="0.25">
      <c r="A22" s="222" t="s">
        <v>142</v>
      </c>
      <c r="B22" s="226">
        <f>'Nov 15'!B67</f>
        <v>58718</v>
      </c>
      <c r="C22" s="188">
        <f>'Nov 15'!C67</f>
        <v>114176</v>
      </c>
      <c r="D22" s="189">
        <f>'Nov 15'!D67</f>
        <v>13771709</v>
      </c>
      <c r="F22" s="222" t="s">
        <v>142</v>
      </c>
      <c r="G22" s="239">
        <f>'Nov 15'!B76</f>
        <v>35097</v>
      </c>
      <c r="H22" s="198">
        <f>'Nov 15'!C76</f>
        <v>67303</v>
      </c>
      <c r="I22" s="199">
        <f>'Nov 15'!D76</f>
        <v>8143760</v>
      </c>
      <c r="K22" s="222" t="s">
        <v>142</v>
      </c>
      <c r="L22" s="226">
        <f>'Nov 15'!B89</f>
        <v>56273</v>
      </c>
      <c r="M22" s="188">
        <f>'Nov 15'!C89</f>
        <v>107081</v>
      </c>
      <c r="N22" s="189">
        <f>'Nov 15'!D89</f>
        <v>12997647</v>
      </c>
      <c r="P22" s="222" t="s">
        <v>142</v>
      </c>
      <c r="Q22" s="226">
        <f>'Nov 15'!B101</f>
        <v>55276</v>
      </c>
      <c r="R22" s="188">
        <f>'Nov 15'!C101</f>
        <v>106843</v>
      </c>
      <c r="S22" s="189">
        <f>'Nov 15'!D101</f>
        <v>13014547</v>
      </c>
    </row>
    <row r="23" spans="1:19" x14ac:dyDescent="0.25">
      <c r="A23" s="222" t="s">
        <v>143</v>
      </c>
      <c r="B23" s="226">
        <f>'Dec 15'!B67</f>
        <v>58906</v>
      </c>
      <c r="C23" s="188">
        <f>'Dec 15'!C67</f>
        <v>114379</v>
      </c>
      <c r="D23" s="189">
        <f>'Dec 15'!D67</f>
        <v>13868840</v>
      </c>
      <c r="F23" s="222" t="s">
        <v>143</v>
      </c>
      <c r="G23" s="239">
        <f>'Dec 15'!B76</f>
        <v>35055</v>
      </c>
      <c r="H23" s="198">
        <f>'Dec 15'!C76</f>
        <v>67061</v>
      </c>
      <c r="I23" s="199">
        <f>'Dec 15'!D76</f>
        <v>8166016</v>
      </c>
      <c r="K23" s="222" t="s">
        <v>143</v>
      </c>
      <c r="L23" s="226">
        <f>'Dec 15'!B89</f>
        <v>56180</v>
      </c>
      <c r="M23" s="188">
        <f>'Dec 15'!C89</f>
        <v>106798</v>
      </c>
      <c r="N23" s="189">
        <f>'Dec 15'!D89</f>
        <v>13036945</v>
      </c>
      <c r="P23" s="222" t="s">
        <v>143</v>
      </c>
      <c r="Q23" s="226">
        <f>'Dec 15'!B101</f>
        <v>55175</v>
      </c>
      <c r="R23" s="188">
        <f>'Dec 15'!C101</f>
        <v>106353</v>
      </c>
      <c r="S23" s="189">
        <f>'Dec 15'!D101</f>
        <v>13026327</v>
      </c>
    </row>
    <row r="24" spans="1:19" x14ac:dyDescent="0.25">
      <c r="A24" s="222" t="s">
        <v>144</v>
      </c>
      <c r="B24" s="226">
        <f>'Ene  16'!B67</f>
        <v>57014</v>
      </c>
      <c r="C24" s="188">
        <f>'Ene  16'!C67</f>
        <v>110425</v>
      </c>
      <c r="D24" s="189">
        <f>'Ene  16'!D67</f>
        <v>10986948</v>
      </c>
      <c r="F24" s="222" t="s">
        <v>144</v>
      </c>
      <c r="G24" s="239">
        <f>'Ene  16'!B76</f>
        <v>34498</v>
      </c>
      <c r="H24" s="198">
        <f>'Ene  16'!C76</f>
        <v>65921</v>
      </c>
      <c r="I24" s="199">
        <f>'Ene  16'!D76</f>
        <v>6582498</v>
      </c>
      <c r="K24" s="222" t="s">
        <v>144</v>
      </c>
      <c r="L24" s="226">
        <f>'Ene  16'!B89</f>
        <v>54871</v>
      </c>
      <c r="M24" s="188">
        <f>'Ene  16'!C89</f>
        <v>103854</v>
      </c>
      <c r="N24" s="189">
        <f>'Ene  16'!D89</f>
        <v>10400474</v>
      </c>
      <c r="P24" s="222" t="s">
        <v>144</v>
      </c>
      <c r="Q24" s="226">
        <f>'Ene  16'!B101</f>
        <v>54093</v>
      </c>
      <c r="R24" s="188">
        <f>'Ene  16'!C101</f>
        <v>103926</v>
      </c>
      <c r="S24" s="189">
        <f>'Ene  16'!D101</f>
        <v>10443937</v>
      </c>
    </row>
    <row r="25" spans="1:19" x14ac:dyDescent="0.25">
      <c r="A25" s="222" t="s">
        <v>145</v>
      </c>
      <c r="B25" s="230">
        <f>'Feb 16'!B67</f>
        <v>58478</v>
      </c>
      <c r="C25" s="190">
        <f>'Feb 16'!C67</f>
        <v>113365</v>
      </c>
      <c r="D25" s="231">
        <f>'Feb 16'!D67</f>
        <v>13930691</v>
      </c>
      <c r="F25" s="222" t="s">
        <v>145</v>
      </c>
      <c r="G25" s="240">
        <f>'Feb 16'!B76</f>
        <v>34854</v>
      </c>
      <c r="H25" s="200">
        <f>'Feb 16'!C76</f>
        <v>66523</v>
      </c>
      <c r="I25" s="241">
        <f>'Feb 16'!D76</f>
        <v>8202543</v>
      </c>
      <c r="K25" s="222" t="s">
        <v>145</v>
      </c>
      <c r="L25" s="230">
        <f>'Feb 16'!B89</f>
        <v>55794</v>
      </c>
      <c r="M25" s="190">
        <f>'Feb 16'!C89</f>
        <v>105804</v>
      </c>
      <c r="N25" s="231">
        <f>'Feb 16'!D89</f>
        <v>13084936</v>
      </c>
      <c r="P25" s="222" t="s">
        <v>145</v>
      </c>
      <c r="Q25" s="230">
        <f>'Feb 16'!B101</f>
        <v>55117</v>
      </c>
      <c r="R25" s="190">
        <f>'Feb 16'!C101</f>
        <v>105984</v>
      </c>
      <c r="S25" s="231">
        <f>'Feb 16'!D101</f>
        <v>13158222</v>
      </c>
    </row>
    <row r="26" spans="1:19" x14ac:dyDescent="0.25">
      <c r="A26" s="222" t="s">
        <v>146</v>
      </c>
      <c r="B26" s="226">
        <f>'Mar 16'!B67</f>
        <v>58507</v>
      </c>
      <c r="C26" s="188">
        <f>'Mar 16'!C67</f>
        <v>113192</v>
      </c>
      <c r="D26" s="189">
        <f>'Mar 16'!D67</f>
        <v>13892966</v>
      </c>
      <c r="F26" s="222" t="s">
        <v>146</v>
      </c>
      <c r="G26" s="239">
        <f>'Mar 16'!B76</f>
        <v>35209</v>
      </c>
      <c r="H26" s="198">
        <f>'Mar 16'!C76</f>
        <v>67172</v>
      </c>
      <c r="I26" s="199">
        <f>'Mar 16'!D76</f>
        <v>8267314</v>
      </c>
      <c r="K26" s="222" t="s">
        <v>146</v>
      </c>
      <c r="L26" s="226">
        <f>'Mar 16'!B89</f>
        <v>56160</v>
      </c>
      <c r="M26" s="188">
        <f>'Mar 16'!C89</f>
        <v>106165</v>
      </c>
      <c r="N26" s="189">
        <f>'Mar 16'!D89</f>
        <v>13095858</v>
      </c>
      <c r="P26" s="222" t="s">
        <v>146</v>
      </c>
      <c r="Q26" s="226">
        <f>'Mar 16'!B101</f>
        <v>55628</v>
      </c>
      <c r="R26" s="188">
        <f>'Mar 16'!C101</f>
        <v>106829</v>
      </c>
      <c r="S26" s="189">
        <f>'Mar 16'!D101</f>
        <v>13216072</v>
      </c>
    </row>
    <row r="27" spans="1:19" x14ac:dyDescent="0.25">
      <c r="A27" s="222" t="s">
        <v>147</v>
      </c>
      <c r="B27" s="226">
        <f>'Abr 16'!B67</f>
        <v>59304</v>
      </c>
      <c r="C27" s="188">
        <f>'Abr 16'!C67</f>
        <v>114446</v>
      </c>
      <c r="D27" s="189">
        <f>'Abr 16'!D67</f>
        <v>14035629</v>
      </c>
      <c r="F27" s="222" t="s">
        <v>147</v>
      </c>
      <c r="G27" s="239">
        <f>'Abr 16'!B76</f>
        <v>35675</v>
      </c>
      <c r="H27" s="198">
        <f>'Abr 16'!C76</f>
        <v>67926</v>
      </c>
      <c r="I27" s="199">
        <f>'Abr 16'!D76</f>
        <v>8345555</v>
      </c>
      <c r="K27" s="222" t="s">
        <v>147</v>
      </c>
      <c r="L27" s="226">
        <f>'Abr 16'!B89</f>
        <v>56890</v>
      </c>
      <c r="M27" s="188">
        <f>'Abr 16'!C89</f>
        <v>107504</v>
      </c>
      <c r="N27" s="189">
        <f>'Abr 16'!D89</f>
        <v>13240802</v>
      </c>
      <c r="P27" s="222" t="s">
        <v>147</v>
      </c>
      <c r="Q27" s="226">
        <f>'Abr 16'!B101</f>
        <v>56033</v>
      </c>
      <c r="R27" s="188">
        <f>'Abr 16'!C101</f>
        <v>107565</v>
      </c>
      <c r="S27" s="189">
        <f>'Abr 16'!D101</f>
        <v>13304690</v>
      </c>
    </row>
    <row r="28" spans="1:19" x14ac:dyDescent="0.25">
      <c r="A28" s="222" t="s">
        <v>148</v>
      </c>
      <c r="B28" s="226">
        <f>'May 16'!B67</f>
        <v>59121</v>
      </c>
      <c r="C28" s="188">
        <f>'May 16'!C67</f>
        <v>114032</v>
      </c>
      <c r="D28" s="189">
        <f>'May 16'!D67</f>
        <v>13584160</v>
      </c>
      <c r="F28" s="222" t="s">
        <v>148</v>
      </c>
      <c r="G28" s="239">
        <f>'May 16'!B76</f>
        <v>35523</v>
      </c>
      <c r="H28" s="198">
        <f>'May 16'!C76</f>
        <v>67589</v>
      </c>
      <c r="I28" s="199">
        <f>'May 16'!D76</f>
        <v>8066328</v>
      </c>
      <c r="K28" s="222" t="s">
        <v>148</v>
      </c>
      <c r="L28" s="226">
        <f>'May 16'!B89</f>
        <v>56632</v>
      </c>
      <c r="M28" s="188">
        <f>'May 16'!C89</f>
        <v>106786</v>
      </c>
      <c r="N28" s="189">
        <f>'May 16'!D89</f>
        <v>12776708</v>
      </c>
      <c r="P28" s="222" t="s">
        <v>148</v>
      </c>
      <c r="Q28" s="226">
        <f>'May 16'!B101</f>
        <v>55970</v>
      </c>
      <c r="R28" s="188">
        <f>'May 16'!C101</f>
        <v>107200</v>
      </c>
      <c r="S28" s="189">
        <f>'May 16'!D101</f>
        <v>12866218</v>
      </c>
    </row>
    <row r="29" spans="1:19" x14ac:dyDescent="0.25">
      <c r="A29" s="222" t="s">
        <v>149</v>
      </c>
      <c r="B29" s="226">
        <f>'Jun 16'!B67</f>
        <v>59289</v>
      </c>
      <c r="C29" s="188">
        <f>'Jun 16'!C67</f>
        <v>114163</v>
      </c>
      <c r="D29" s="189">
        <f>'Jun 16'!D67</f>
        <v>14016007</v>
      </c>
      <c r="F29" s="222" t="s">
        <v>149</v>
      </c>
      <c r="G29" s="239">
        <f>'Jun 16'!B76</f>
        <v>35428</v>
      </c>
      <c r="H29" s="198">
        <f>'Jun 16'!C76</f>
        <v>67323</v>
      </c>
      <c r="I29" s="199">
        <f>'Jun 16'!D76</f>
        <v>8294201</v>
      </c>
      <c r="K29" s="222" t="s">
        <v>149</v>
      </c>
      <c r="L29" s="226">
        <f>'Jun 16'!B89</f>
        <v>56446</v>
      </c>
      <c r="M29" s="188">
        <f>'Jun 16'!C89</f>
        <v>106404</v>
      </c>
      <c r="N29" s="189">
        <f>'Jun 16'!D89</f>
        <v>13144891</v>
      </c>
      <c r="P29" s="222" t="s">
        <v>149</v>
      </c>
      <c r="Q29" s="226">
        <f>'Jun 16'!B101</f>
        <v>55859</v>
      </c>
      <c r="R29" s="188">
        <f>'Jun 16'!C101</f>
        <v>106876</v>
      </c>
      <c r="S29" s="189">
        <f>'Jun 16'!D101</f>
        <v>13238331</v>
      </c>
    </row>
    <row r="30" spans="1:19" x14ac:dyDescent="0.25">
      <c r="A30" s="222" t="s">
        <v>150</v>
      </c>
      <c r="B30" s="226">
        <f>'Julio 16'!B67</f>
        <v>58831</v>
      </c>
      <c r="C30" s="188">
        <f>'Julio 16'!C67</f>
        <v>113120</v>
      </c>
      <c r="D30" s="189">
        <f>'Julio 16'!D67</f>
        <v>14023286</v>
      </c>
      <c r="F30" s="222" t="s">
        <v>150</v>
      </c>
      <c r="G30" s="239">
        <f>'Julio 16'!B76</f>
        <v>35223</v>
      </c>
      <c r="H30" s="198">
        <f>'Julio 16'!C76</f>
        <v>66720</v>
      </c>
      <c r="I30" s="199">
        <f>'Julio 16'!D76</f>
        <v>8296425</v>
      </c>
      <c r="K30" s="222" t="s">
        <v>150</v>
      </c>
      <c r="L30" s="226">
        <f>'Julio 16'!B89</f>
        <v>56105</v>
      </c>
      <c r="M30" s="188">
        <f>'Julio 16'!C89</f>
        <v>105676</v>
      </c>
      <c r="N30" s="189">
        <f>'Julio 16'!D89</f>
        <v>13167165</v>
      </c>
      <c r="P30" s="222" t="s">
        <v>150</v>
      </c>
      <c r="Q30" s="226">
        <f>'Julio 16'!B101</f>
        <v>55486</v>
      </c>
      <c r="R30" s="188">
        <f>'Julio 16'!C101</f>
        <v>106067</v>
      </c>
      <c r="S30" s="189">
        <f>'Julio 16'!D101</f>
        <v>13262581</v>
      </c>
    </row>
    <row r="31" spans="1:19" x14ac:dyDescent="0.25">
      <c r="A31" s="222" t="s">
        <v>151</v>
      </c>
      <c r="B31" s="234">
        <f>'Ago 16'!B67</f>
        <v>58866</v>
      </c>
      <c r="C31" s="232">
        <f>'Ago 16'!C67</f>
        <v>113138</v>
      </c>
      <c r="D31" s="235">
        <f>'Ago 16'!D67</f>
        <v>14231792</v>
      </c>
      <c r="F31" s="222" t="s">
        <v>151</v>
      </c>
      <c r="G31" s="234">
        <f>'Ago 16'!B76</f>
        <v>35317</v>
      </c>
      <c r="H31" s="232">
        <f>'Ago 16'!C76</f>
        <v>66805</v>
      </c>
      <c r="I31" s="235">
        <f>'Ago 16'!D76</f>
        <v>8412419</v>
      </c>
      <c r="K31" s="222" t="s">
        <v>151</v>
      </c>
      <c r="L31" s="226">
        <f>'Ago 16'!B89</f>
        <v>56375</v>
      </c>
      <c r="M31" s="188">
        <f>'Ago 16'!C89</f>
        <v>106016</v>
      </c>
      <c r="N31" s="189">
        <f>'Ago 16'!D89</f>
        <v>13385626</v>
      </c>
      <c r="P31" s="222" t="s">
        <v>151</v>
      </c>
      <c r="Q31" s="226">
        <f>'Ago 16'!B101</f>
        <v>55706</v>
      </c>
      <c r="R31" s="188">
        <f>'Ago 16'!C101</f>
        <v>106389</v>
      </c>
      <c r="S31" s="189">
        <f>'Ago 16'!D101</f>
        <v>13472747</v>
      </c>
    </row>
    <row r="32" spans="1:19" ht="15.75" thickBot="1" x14ac:dyDescent="0.3">
      <c r="A32" s="228" t="s">
        <v>152</v>
      </c>
      <c r="B32" s="236">
        <f>'Sep. 16'!B68</f>
        <v>58827</v>
      </c>
      <c r="C32" s="233">
        <f>'Sep. 16'!C68</f>
        <v>112846</v>
      </c>
      <c r="D32" s="237">
        <f>'Sep. 16'!D68</f>
        <v>14745144</v>
      </c>
      <c r="F32" s="228" t="s">
        <v>152</v>
      </c>
      <c r="G32" s="236">
        <f>'Sep. 16'!B77</f>
        <v>35351</v>
      </c>
      <c r="H32" s="233">
        <f>'Sep. 16'!C77</f>
        <v>66713</v>
      </c>
      <c r="I32" s="237">
        <f>'Sep. 16'!D77</f>
        <v>8714383</v>
      </c>
      <c r="K32" s="228" t="s">
        <v>152</v>
      </c>
      <c r="L32" s="227">
        <f>'Sep. 16'!B90</f>
        <v>56356</v>
      </c>
      <c r="M32" s="192">
        <f>'Sep. 16'!C90</f>
        <v>105750</v>
      </c>
      <c r="N32" s="193">
        <f>'Sep. 16'!D90</f>
        <v>13854396</v>
      </c>
      <c r="P32" s="228" t="s">
        <v>152</v>
      </c>
      <c r="Q32" s="227">
        <f>'Sep. 16'!B102</f>
        <v>55600</v>
      </c>
      <c r="R32" s="192">
        <f>'Sep. 16'!C102</f>
        <v>105885</v>
      </c>
      <c r="S32" s="193">
        <f>'Sep. 16'!D102</f>
        <v>13932841</v>
      </c>
    </row>
    <row r="33" spans="1:19" ht="15.75" thickBot="1" x14ac:dyDescent="0.3">
      <c r="A33" s="194" t="s">
        <v>137</v>
      </c>
      <c r="B33" s="201">
        <f>AVERAGE(B21:B32)</f>
        <v>58724.166666666664</v>
      </c>
      <c r="C33" s="201">
        <f>AVERAGE(C21:C32)</f>
        <v>113489.5</v>
      </c>
      <c r="D33" s="201">
        <f>AVERAGE(D21:D32)</f>
        <v>13593396</v>
      </c>
      <c r="F33" s="194" t="s">
        <v>137</v>
      </c>
      <c r="G33" s="201">
        <f>AVERAGE(G21:G32)</f>
        <v>35194.083333333336</v>
      </c>
      <c r="H33" s="201">
        <f>AVERAGE(H21:H32)</f>
        <v>67048.416666666672</v>
      </c>
      <c r="I33" s="201">
        <f>AVERAGE(I21:I32)</f>
        <v>8049948.25</v>
      </c>
      <c r="K33" s="194" t="s">
        <v>137</v>
      </c>
      <c r="L33" s="201">
        <f>AVERAGE(L21:L32)</f>
        <v>56209.333333333336</v>
      </c>
      <c r="M33" s="201">
        <f>AVERAGE(M21:M32)</f>
        <v>106282.33333333333</v>
      </c>
      <c r="N33" s="201">
        <f>AVERAGE(N21:N32)</f>
        <v>12795856.166666666</v>
      </c>
      <c r="P33" s="194" t="s">
        <v>137</v>
      </c>
      <c r="Q33" s="201">
        <f>AVERAGE(Q21:Q32)</f>
        <v>55444.833333333336</v>
      </c>
      <c r="R33" s="201">
        <f>AVERAGE(R21:R32)</f>
        <v>106433.91666666667</v>
      </c>
      <c r="S33" s="201">
        <f>AVERAGE(S21:S32)</f>
        <v>12858796.833333334</v>
      </c>
    </row>
    <row r="34" spans="1:19" x14ac:dyDescent="0.25">
      <c r="K34" s="202"/>
      <c r="L34" s="203"/>
      <c r="M34" s="203"/>
      <c r="N34" s="203"/>
      <c r="P34" s="202"/>
      <c r="Q34" s="203"/>
      <c r="R34" s="203"/>
      <c r="S34" s="203"/>
    </row>
    <row r="35" spans="1:19" ht="15.75" thickBot="1" x14ac:dyDescent="0.3"/>
    <row r="36" spans="1:19" ht="15.75" thickBot="1" x14ac:dyDescent="0.3">
      <c r="A36" s="649" t="s">
        <v>91</v>
      </c>
      <c r="B36" s="650"/>
      <c r="C36" s="650"/>
      <c r="D36" s="651"/>
      <c r="F36" s="649" t="s">
        <v>106</v>
      </c>
      <c r="G36" s="650"/>
      <c r="H36" s="650"/>
      <c r="I36" s="651"/>
      <c r="K36" s="661" t="s">
        <v>138</v>
      </c>
      <c r="L36" s="662"/>
      <c r="M36" s="662"/>
      <c r="N36" s="663"/>
    </row>
    <row r="37" spans="1:19" ht="15.75" thickBot="1" x14ac:dyDescent="0.3">
      <c r="A37" s="246" t="s">
        <v>133</v>
      </c>
      <c r="B37" s="249" t="s">
        <v>134</v>
      </c>
      <c r="C37" s="249" t="s">
        <v>135</v>
      </c>
      <c r="D37" s="250" t="s">
        <v>136</v>
      </c>
      <c r="F37" s="246" t="s">
        <v>133</v>
      </c>
      <c r="G37" s="247" t="s">
        <v>134</v>
      </c>
      <c r="H37" s="247" t="s">
        <v>135</v>
      </c>
      <c r="I37" s="248" t="s">
        <v>136</v>
      </c>
      <c r="K37" s="204" t="s">
        <v>139</v>
      </c>
      <c r="L37" s="205" t="s">
        <v>134</v>
      </c>
      <c r="M37" s="205" t="s">
        <v>135</v>
      </c>
      <c r="N37" s="206" t="s">
        <v>136</v>
      </c>
    </row>
    <row r="38" spans="1:19" x14ac:dyDescent="0.25">
      <c r="A38" s="184" t="s">
        <v>141</v>
      </c>
      <c r="B38" s="229">
        <f>Oct!B118</f>
        <v>95358</v>
      </c>
      <c r="C38" s="185">
        <f>Oct!C118</f>
        <v>193778</v>
      </c>
      <c r="D38" s="186">
        <f>Oct!D118</f>
        <v>20531386</v>
      </c>
      <c r="F38" s="221" t="s">
        <v>141</v>
      </c>
      <c r="G38" s="243">
        <f>Oct!B129</f>
        <v>64106</v>
      </c>
      <c r="H38" s="244">
        <f>Oct!C129</f>
        <v>121973</v>
      </c>
      <c r="I38" s="245">
        <f>Oct!D129</f>
        <v>12981395</v>
      </c>
      <c r="K38" s="207" t="s">
        <v>11</v>
      </c>
      <c r="L38" s="208">
        <f>B17</f>
        <v>52707.583333333336</v>
      </c>
      <c r="M38" s="208">
        <f>C17</f>
        <v>102544.33333333333</v>
      </c>
      <c r="N38" s="209">
        <f>D17</f>
        <v>12300905</v>
      </c>
    </row>
    <row r="39" spans="1:19" x14ac:dyDescent="0.25">
      <c r="A39" s="187" t="s">
        <v>142</v>
      </c>
      <c r="B39" s="226">
        <f>'Nov 15'!B118</f>
        <v>95069</v>
      </c>
      <c r="C39" s="188">
        <f>'Nov 15'!C118</f>
        <v>192672</v>
      </c>
      <c r="D39" s="189">
        <f>'Nov 15'!D118</f>
        <v>23471541</v>
      </c>
      <c r="F39" s="222" t="s">
        <v>142</v>
      </c>
      <c r="G39" s="234">
        <f>'Nov 15'!B129</f>
        <v>64165</v>
      </c>
      <c r="H39" s="232">
        <f>'Nov 15'!C129</f>
        <v>121891</v>
      </c>
      <c r="I39" s="235">
        <f>'Nov 15'!D129</f>
        <v>14902245</v>
      </c>
      <c r="K39" s="210" t="s">
        <v>20</v>
      </c>
      <c r="L39" s="211">
        <f>G17</f>
        <v>89528.166666666672</v>
      </c>
      <c r="M39" s="211">
        <f>H17</f>
        <v>170547.16666666666</v>
      </c>
      <c r="N39" s="212">
        <f>I17</f>
        <v>20701450.166666668</v>
      </c>
    </row>
    <row r="40" spans="1:19" x14ac:dyDescent="0.25">
      <c r="A40" s="187" t="s">
        <v>143</v>
      </c>
      <c r="B40" s="226">
        <f>'Dec 15'!B118</f>
        <v>94805</v>
      </c>
      <c r="C40" s="188">
        <f>'Dec 15'!C118</f>
        <v>191887</v>
      </c>
      <c r="D40" s="189">
        <f>'Dec 15'!D118</f>
        <v>23503139</v>
      </c>
      <c r="F40" s="222" t="s">
        <v>143</v>
      </c>
      <c r="G40" s="234">
        <f>'Dec 15'!B129</f>
        <v>64150</v>
      </c>
      <c r="H40" s="232">
        <f>'Dec 15'!C129</f>
        <v>121684</v>
      </c>
      <c r="I40" s="235">
        <f>'Dec 15'!D129</f>
        <v>14961435</v>
      </c>
      <c r="K40" s="210" t="s">
        <v>132</v>
      </c>
      <c r="L40" s="211">
        <f>L17</f>
        <v>96025.75</v>
      </c>
      <c r="M40" s="211">
        <f>M17</f>
        <v>186971.16666666666</v>
      </c>
      <c r="N40" s="212">
        <f>N17</f>
        <v>22469051.916666668</v>
      </c>
    </row>
    <row r="41" spans="1:19" x14ac:dyDescent="0.25">
      <c r="A41" s="187" t="s">
        <v>144</v>
      </c>
      <c r="B41" s="226">
        <f>'Ene  16'!B118</f>
        <v>92368</v>
      </c>
      <c r="C41" s="188">
        <f>'Ene  16'!C118</f>
        <v>188349</v>
      </c>
      <c r="D41" s="189">
        <f>'Ene  16'!D118</f>
        <v>18904500</v>
      </c>
      <c r="F41" s="222" t="s">
        <v>144</v>
      </c>
      <c r="G41" s="234">
        <f>'Ene  16'!B129</f>
        <v>62397</v>
      </c>
      <c r="H41" s="232">
        <f>'Ene  16'!C129</f>
        <v>117966</v>
      </c>
      <c r="I41" s="235">
        <f>'Ene  16'!D129</f>
        <v>11895548</v>
      </c>
      <c r="K41" s="210" t="s">
        <v>49</v>
      </c>
      <c r="L41" s="211">
        <f>Q17</f>
        <v>64305.833333333336</v>
      </c>
      <c r="M41" s="211">
        <f>R17</f>
        <v>122137</v>
      </c>
      <c r="N41" s="212">
        <f>S17</f>
        <v>14610144.916666666</v>
      </c>
    </row>
    <row r="42" spans="1:19" x14ac:dyDescent="0.25">
      <c r="A42" s="187" t="s">
        <v>145</v>
      </c>
      <c r="B42" s="230">
        <f>'Feb 16'!B118</f>
        <v>94597</v>
      </c>
      <c r="C42" s="190">
        <f>'Feb 16'!C118</f>
        <v>190855</v>
      </c>
      <c r="D42" s="231">
        <f>'Feb 16'!D118</f>
        <v>23688034</v>
      </c>
      <c r="F42" s="222" t="s">
        <v>145</v>
      </c>
      <c r="G42" s="234">
        <f>'Feb 16'!B129</f>
        <v>63723</v>
      </c>
      <c r="H42" s="232">
        <f>'Feb 16'!C129</f>
        <v>120654</v>
      </c>
      <c r="I42" s="235">
        <f>'Feb 16'!D129</f>
        <v>15025830</v>
      </c>
      <c r="K42" s="210" t="s">
        <v>57</v>
      </c>
      <c r="L42" s="211">
        <f>B33</f>
        <v>58724.166666666664</v>
      </c>
      <c r="M42" s="211">
        <f>C33</f>
        <v>113489.5</v>
      </c>
      <c r="N42" s="212">
        <f>D33</f>
        <v>13593396</v>
      </c>
    </row>
    <row r="43" spans="1:19" x14ac:dyDescent="0.25">
      <c r="A43" s="187" t="s">
        <v>146</v>
      </c>
      <c r="B43" s="226">
        <f>'Mar 16'!B118</f>
        <v>95268</v>
      </c>
      <c r="C43" s="188">
        <f>'Mar 16'!C118</f>
        <v>191586</v>
      </c>
      <c r="D43" s="189">
        <f>'Mar 16'!D118</f>
        <v>23739384</v>
      </c>
      <c r="F43" s="222" t="s">
        <v>146</v>
      </c>
      <c r="G43" s="234">
        <f>'Mar 16'!B129</f>
        <v>63760</v>
      </c>
      <c r="H43" s="232">
        <f>'Mar 16'!C129</f>
        <v>120536</v>
      </c>
      <c r="I43" s="235">
        <f>'Mar 16'!D129</f>
        <v>14988547</v>
      </c>
      <c r="K43" s="210" t="s">
        <v>65</v>
      </c>
      <c r="L43" s="211">
        <f>G33</f>
        <v>35194.083333333336</v>
      </c>
      <c r="M43" s="211">
        <f>H33</f>
        <v>67048.416666666672</v>
      </c>
      <c r="N43" s="212">
        <f>I33</f>
        <v>8049948.25</v>
      </c>
      <c r="O43" s="251"/>
    </row>
    <row r="44" spans="1:19" x14ac:dyDescent="0.25">
      <c r="A44" s="187" t="s">
        <v>147</v>
      </c>
      <c r="B44" s="226">
        <f>'Abr 16'!B118</f>
        <v>96267</v>
      </c>
      <c r="C44" s="188">
        <f>'Abr 16'!C118</f>
        <v>193284</v>
      </c>
      <c r="D44" s="189">
        <f>'Abr 16'!D118</f>
        <v>23925565</v>
      </c>
      <c r="F44" s="222" t="s">
        <v>147</v>
      </c>
      <c r="G44" s="234">
        <f>'Abr 16'!B129</f>
        <v>64851</v>
      </c>
      <c r="H44" s="232">
        <f>'Abr 16'!C129</f>
        <v>122308</v>
      </c>
      <c r="I44" s="235">
        <f>'Abr 16'!D129</f>
        <v>15211714</v>
      </c>
      <c r="K44" s="210" t="s">
        <v>71</v>
      </c>
      <c r="L44" s="211">
        <f>L33</f>
        <v>56209.333333333336</v>
      </c>
      <c r="M44" s="211">
        <f>M33</f>
        <v>106282.33333333333</v>
      </c>
      <c r="N44" s="212">
        <f>N33</f>
        <v>12795856.166666666</v>
      </c>
    </row>
    <row r="45" spans="1:19" x14ac:dyDescent="0.25">
      <c r="A45" s="187" t="s">
        <v>148</v>
      </c>
      <c r="B45" s="226">
        <f>'May 16'!B118</f>
        <v>95977</v>
      </c>
      <c r="C45" s="188">
        <f>'May 16'!C118</f>
        <v>192545</v>
      </c>
      <c r="D45" s="189">
        <f>'May 16'!D118</f>
        <v>23131360</v>
      </c>
      <c r="F45" s="222" t="s">
        <v>148</v>
      </c>
      <c r="G45" s="234">
        <f>'May 16'!B129</f>
        <v>64741</v>
      </c>
      <c r="H45" s="232">
        <f>'May 16'!C129</f>
        <v>121837</v>
      </c>
      <c r="I45" s="235">
        <f>'May 16'!D129</f>
        <v>14708064</v>
      </c>
      <c r="K45" s="210" t="s">
        <v>140</v>
      </c>
      <c r="L45" s="211">
        <f>Q33</f>
        <v>55444.833333333336</v>
      </c>
      <c r="M45" s="211">
        <f>R33</f>
        <v>106433.91666666667</v>
      </c>
      <c r="N45" s="212">
        <f>S33</f>
        <v>12858796.833333334</v>
      </c>
    </row>
    <row r="46" spans="1:19" x14ac:dyDescent="0.25">
      <c r="A46" s="187" t="s">
        <v>149</v>
      </c>
      <c r="B46" s="226">
        <f>'Jun 16'!B118</f>
        <v>96218</v>
      </c>
      <c r="C46" s="188">
        <f>'Jun 16'!C118</f>
        <v>192499</v>
      </c>
      <c r="D46" s="189">
        <f>'Jun 16'!D118</f>
        <v>23861772</v>
      </c>
      <c r="F46" s="222" t="s">
        <v>149</v>
      </c>
      <c r="G46" s="234">
        <f>'Jun 16'!B129</f>
        <v>64885</v>
      </c>
      <c r="H46" s="232">
        <f>'Jun 16'!C129</f>
        <v>121873</v>
      </c>
      <c r="I46" s="235">
        <f>'Jun 16'!D129</f>
        <v>15187153</v>
      </c>
      <c r="K46" s="210" t="s">
        <v>91</v>
      </c>
      <c r="L46" s="211">
        <f>B50</f>
        <v>1144293</v>
      </c>
      <c r="M46" s="211">
        <f>C50</f>
        <v>2301547</v>
      </c>
      <c r="N46" s="212">
        <f>D50</f>
        <v>278193099</v>
      </c>
    </row>
    <row r="47" spans="1:19" ht="15.75" thickBot="1" x14ac:dyDescent="0.3">
      <c r="A47" s="187" t="s">
        <v>150</v>
      </c>
      <c r="B47" s="226">
        <f>'Julio 16'!B118</f>
        <v>95832</v>
      </c>
      <c r="C47" s="188">
        <f>'Julio 16'!C118</f>
        <v>191217</v>
      </c>
      <c r="D47" s="189">
        <f>'Julio 16'!D118</f>
        <v>23935005</v>
      </c>
      <c r="F47" s="222" t="s">
        <v>150</v>
      </c>
      <c r="G47" s="234">
        <f>'Jun 16'!B129</f>
        <v>64885</v>
      </c>
      <c r="H47" s="232">
        <f>'Jun 16'!C129</f>
        <v>121873</v>
      </c>
      <c r="I47" s="235">
        <f>'Jun 16'!D129</f>
        <v>15187153</v>
      </c>
      <c r="K47" s="213" t="s">
        <v>106</v>
      </c>
      <c r="L47" s="214">
        <f>G50</f>
        <v>95357.75</v>
      </c>
      <c r="M47" s="214">
        <f>H50</f>
        <v>191795.58333333334</v>
      </c>
      <c r="N47" s="215">
        <f>I50</f>
        <v>23182758.25</v>
      </c>
    </row>
    <row r="48" spans="1:19" x14ac:dyDescent="0.25">
      <c r="A48" s="187" t="s">
        <v>151</v>
      </c>
      <c r="B48" s="234">
        <f>'Ago 16'!B118</f>
        <v>96382</v>
      </c>
      <c r="C48" s="232">
        <f>'Ago 16'!C118</f>
        <v>191992</v>
      </c>
      <c r="D48" s="235">
        <f>'Ago 16'!D118</f>
        <v>24338666</v>
      </c>
      <c r="F48" s="222" t="s">
        <v>151</v>
      </c>
      <c r="G48" s="234">
        <f>'Ago 16'!B129</f>
        <v>64717</v>
      </c>
      <c r="H48" s="232">
        <f>'Ago 16'!C129</f>
        <v>121105</v>
      </c>
      <c r="I48" s="235">
        <f>'Ago 16'!D129</f>
        <v>15431950</v>
      </c>
    </row>
    <row r="49" spans="1:9" ht="15.75" thickBot="1" x14ac:dyDescent="0.3">
      <c r="A49" s="191" t="s">
        <v>152</v>
      </c>
      <c r="B49" s="236">
        <f>'Sep. 16'!B119</f>
        <v>96152</v>
      </c>
      <c r="C49" s="233">
        <f>'Sep. 16'!C119</f>
        <v>190883</v>
      </c>
      <c r="D49" s="237">
        <f>'Sep. 16'!D119</f>
        <v>25162747</v>
      </c>
      <c r="F49" s="228" t="s">
        <v>152</v>
      </c>
      <c r="G49" s="236">
        <f>'Sep. 16'!B130</f>
        <v>64691</v>
      </c>
      <c r="H49" s="233">
        <f>'Sep. 16'!C130</f>
        <v>120839</v>
      </c>
      <c r="I49" s="237">
        <f>'Sep. 16'!D130</f>
        <v>15993790</v>
      </c>
    </row>
    <row r="50" spans="1:9" ht="15.75" thickBot="1" x14ac:dyDescent="0.3">
      <c r="A50" s="194" t="s">
        <v>137</v>
      </c>
      <c r="B50" s="201">
        <f>SUM(B38:B49)</f>
        <v>1144293</v>
      </c>
      <c r="C50" s="201">
        <f>SUM(C38:C49)</f>
        <v>2301547</v>
      </c>
      <c r="D50" s="201">
        <f>SUM(D38:D49)</f>
        <v>278193099</v>
      </c>
      <c r="F50" s="194" t="s">
        <v>137</v>
      </c>
      <c r="G50" s="242">
        <f>AVERAGE(B38:B49)</f>
        <v>95357.75</v>
      </c>
      <c r="H50" s="242">
        <f>AVERAGE(C38:C49)</f>
        <v>191795.58333333334</v>
      </c>
      <c r="I50" s="242">
        <f>AVERAGE(D38:D49)</f>
        <v>23182758.25</v>
      </c>
    </row>
  </sheetData>
  <mergeCells count="11">
    <mergeCell ref="P3:S3"/>
    <mergeCell ref="A19:D19"/>
    <mergeCell ref="F19:I19"/>
    <mergeCell ref="K19:N19"/>
    <mergeCell ref="P19:S19"/>
    <mergeCell ref="A36:D36"/>
    <mergeCell ref="F36:I36"/>
    <mergeCell ref="K36:N36"/>
    <mergeCell ref="A3:D3"/>
    <mergeCell ref="F3:I3"/>
    <mergeCell ref="K3:N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3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7" sqref="D17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6" style="1" customWidth="1"/>
    <col min="4" max="4" width="16.7109375" style="1" bestFit="1" customWidth="1"/>
    <col min="5" max="5" width="13.7109375" style="1" bestFit="1" customWidth="1"/>
    <col min="6" max="6" width="16.7109375" style="1" bestFit="1" customWidth="1"/>
    <col min="7" max="8" width="11.28515625" style="1" bestFit="1" customWidth="1"/>
    <col min="9" max="9" width="12.85546875" style="1" bestFit="1" customWidth="1"/>
    <col min="10" max="10" width="12.28515625" style="1" bestFit="1" customWidth="1"/>
    <col min="11" max="11" width="6.5703125" style="1" bestFit="1" customWidth="1"/>
    <col min="12" max="249" width="9.140625" style="1"/>
    <col min="250" max="250" width="18.7109375" style="1" bestFit="1" customWidth="1"/>
    <col min="251" max="251" width="9.140625" style="1"/>
    <col min="252" max="252" width="10.28515625" style="1" customWidth="1"/>
    <col min="253" max="253" width="12.7109375" style="1" bestFit="1" customWidth="1"/>
    <col min="254" max="254" width="10.85546875" style="1" customWidth="1"/>
    <col min="255" max="255" width="19.140625" style="1" bestFit="1" customWidth="1"/>
    <col min="256" max="256" width="9.140625" style="1"/>
    <col min="257" max="257" width="9.42578125" style="1" customWidth="1"/>
    <col min="258" max="258" width="11.140625" style="1" customWidth="1"/>
    <col min="259" max="259" width="10.42578125" style="1" bestFit="1" customWidth="1"/>
    <col min="260" max="260" width="19.140625" style="1" bestFit="1" customWidth="1"/>
    <col min="261" max="261" width="9.140625" style="1"/>
    <col min="262" max="262" width="9.5703125" style="1" customWidth="1"/>
    <col min="263" max="263" width="9.140625" style="1"/>
    <col min="264" max="264" width="10.42578125" style="1" bestFit="1" customWidth="1"/>
    <col min="265" max="505" width="9.140625" style="1"/>
    <col min="506" max="506" width="18.7109375" style="1" bestFit="1" customWidth="1"/>
    <col min="507" max="507" width="9.140625" style="1"/>
    <col min="508" max="508" width="10.28515625" style="1" customWidth="1"/>
    <col min="509" max="509" width="12.7109375" style="1" bestFit="1" customWidth="1"/>
    <col min="510" max="510" width="10.85546875" style="1" customWidth="1"/>
    <col min="511" max="511" width="19.140625" style="1" bestFit="1" customWidth="1"/>
    <col min="512" max="512" width="9.140625" style="1"/>
    <col min="513" max="513" width="9.42578125" style="1" customWidth="1"/>
    <col min="514" max="514" width="11.140625" style="1" customWidth="1"/>
    <col min="515" max="515" width="10.42578125" style="1" bestFit="1" customWidth="1"/>
    <col min="516" max="516" width="19.140625" style="1" bestFit="1" customWidth="1"/>
    <col min="517" max="517" width="9.140625" style="1"/>
    <col min="518" max="518" width="9.5703125" style="1" customWidth="1"/>
    <col min="519" max="519" width="9.140625" style="1"/>
    <col min="520" max="520" width="10.42578125" style="1" bestFit="1" customWidth="1"/>
    <col min="521" max="761" width="9.140625" style="1"/>
    <col min="762" max="762" width="18.7109375" style="1" bestFit="1" customWidth="1"/>
    <col min="763" max="763" width="9.140625" style="1"/>
    <col min="764" max="764" width="10.28515625" style="1" customWidth="1"/>
    <col min="765" max="765" width="12.7109375" style="1" bestFit="1" customWidth="1"/>
    <col min="766" max="766" width="10.85546875" style="1" customWidth="1"/>
    <col min="767" max="767" width="19.140625" style="1" bestFit="1" customWidth="1"/>
    <col min="768" max="768" width="9.140625" style="1"/>
    <col min="769" max="769" width="9.42578125" style="1" customWidth="1"/>
    <col min="770" max="770" width="11.140625" style="1" customWidth="1"/>
    <col min="771" max="771" width="10.42578125" style="1" bestFit="1" customWidth="1"/>
    <col min="772" max="772" width="19.140625" style="1" bestFit="1" customWidth="1"/>
    <col min="773" max="773" width="9.140625" style="1"/>
    <col min="774" max="774" width="9.5703125" style="1" customWidth="1"/>
    <col min="775" max="775" width="9.140625" style="1"/>
    <col min="776" max="776" width="10.42578125" style="1" bestFit="1" customWidth="1"/>
    <col min="777" max="1017" width="9.140625" style="1"/>
    <col min="1018" max="1018" width="18.7109375" style="1" bestFit="1" customWidth="1"/>
    <col min="1019" max="1019" width="9.140625" style="1"/>
    <col min="1020" max="1020" width="10.28515625" style="1" customWidth="1"/>
    <col min="1021" max="1021" width="12.7109375" style="1" bestFit="1" customWidth="1"/>
    <col min="1022" max="1022" width="10.85546875" style="1" customWidth="1"/>
    <col min="1023" max="1023" width="19.140625" style="1" bestFit="1" customWidth="1"/>
    <col min="1024" max="1024" width="9.140625" style="1"/>
    <col min="1025" max="1025" width="9.42578125" style="1" customWidth="1"/>
    <col min="1026" max="1026" width="11.140625" style="1" customWidth="1"/>
    <col min="1027" max="1027" width="10.42578125" style="1" bestFit="1" customWidth="1"/>
    <col min="1028" max="1028" width="19.140625" style="1" bestFit="1" customWidth="1"/>
    <col min="1029" max="1029" width="9.140625" style="1"/>
    <col min="1030" max="1030" width="9.5703125" style="1" customWidth="1"/>
    <col min="1031" max="1031" width="9.140625" style="1"/>
    <col min="1032" max="1032" width="10.42578125" style="1" bestFit="1" customWidth="1"/>
    <col min="1033" max="1273" width="9.140625" style="1"/>
    <col min="1274" max="1274" width="18.7109375" style="1" bestFit="1" customWidth="1"/>
    <col min="1275" max="1275" width="9.140625" style="1"/>
    <col min="1276" max="1276" width="10.28515625" style="1" customWidth="1"/>
    <col min="1277" max="1277" width="12.7109375" style="1" bestFit="1" customWidth="1"/>
    <col min="1278" max="1278" width="10.85546875" style="1" customWidth="1"/>
    <col min="1279" max="1279" width="19.140625" style="1" bestFit="1" customWidth="1"/>
    <col min="1280" max="1280" width="9.140625" style="1"/>
    <col min="1281" max="1281" width="9.42578125" style="1" customWidth="1"/>
    <col min="1282" max="1282" width="11.140625" style="1" customWidth="1"/>
    <col min="1283" max="1283" width="10.42578125" style="1" bestFit="1" customWidth="1"/>
    <col min="1284" max="1284" width="19.140625" style="1" bestFit="1" customWidth="1"/>
    <col min="1285" max="1285" width="9.140625" style="1"/>
    <col min="1286" max="1286" width="9.5703125" style="1" customWidth="1"/>
    <col min="1287" max="1287" width="9.140625" style="1"/>
    <col min="1288" max="1288" width="10.42578125" style="1" bestFit="1" customWidth="1"/>
    <col min="1289" max="1529" width="9.140625" style="1"/>
    <col min="1530" max="1530" width="18.7109375" style="1" bestFit="1" customWidth="1"/>
    <col min="1531" max="1531" width="9.140625" style="1"/>
    <col min="1532" max="1532" width="10.28515625" style="1" customWidth="1"/>
    <col min="1533" max="1533" width="12.7109375" style="1" bestFit="1" customWidth="1"/>
    <col min="1534" max="1534" width="10.85546875" style="1" customWidth="1"/>
    <col min="1535" max="1535" width="19.140625" style="1" bestFit="1" customWidth="1"/>
    <col min="1536" max="1536" width="9.140625" style="1"/>
    <col min="1537" max="1537" width="9.42578125" style="1" customWidth="1"/>
    <col min="1538" max="1538" width="11.140625" style="1" customWidth="1"/>
    <col min="1539" max="1539" width="10.42578125" style="1" bestFit="1" customWidth="1"/>
    <col min="1540" max="1540" width="19.140625" style="1" bestFit="1" customWidth="1"/>
    <col min="1541" max="1541" width="9.140625" style="1"/>
    <col min="1542" max="1542" width="9.5703125" style="1" customWidth="1"/>
    <col min="1543" max="1543" width="9.140625" style="1"/>
    <col min="1544" max="1544" width="10.42578125" style="1" bestFit="1" customWidth="1"/>
    <col min="1545" max="1785" width="9.140625" style="1"/>
    <col min="1786" max="1786" width="18.7109375" style="1" bestFit="1" customWidth="1"/>
    <col min="1787" max="1787" width="9.140625" style="1"/>
    <col min="1788" max="1788" width="10.28515625" style="1" customWidth="1"/>
    <col min="1789" max="1789" width="12.7109375" style="1" bestFit="1" customWidth="1"/>
    <col min="1790" max="1790" width="10.85546875" style="1" customWidth="1"/>
    <col min="1791" max="1791" width="19.140625" style="1" bestFit="1" customWidth="1"/>
    <col min="1792" max="1792" width="9.140625" style="1"/>
    <col min="1793" max="1793" width="9.42578125" style="1" customWidth="1"/>
    <col min="1794" max="1794" width="11.140625" style="1" customWidth="1"/>
    <col min="1795" max="1795" width="10.42578125" style="1" bestFit="1" customWidth="1"/>
    <col min="1796" max="1796" width="19.140625" style="1" bestFit="1" customWidth="1"/>
    <col min="1797" max="1797" width="9.140625" style="1"/>
    <col min="1798" max="1798" width="9.5703125" style="1" customWidth="1"/>
    <col min="1799" max="1799" width="9.140625" style="1"/>
    <col min="1800" max="1800" width="10.42578125" style="1" bestFit="1" customWidth="1"/>
    <col min="1801" max="2041" width="9.140625" style="1"/>
    <col min="2042" max="2042" width="18.7109375" style="1" bestFit="1" customWidth="1"/>
    <col min="2043" max="2043" width="9.140625" style="1"/>
    <col min="2044" max="2044" width="10.28515625" style="1" customWidth="1"/>
    <col min="2045" max="2045" width="12.7109375" style="1" bestFit="1" customWidth="1"/>
    <col min="2046" max="2046" width="10.85546875" style="1" customWidth="1"/>
    <col min="2047" max="2047" width="19.140625" style="1" bestFit="1" customWidth="1"/>
    <col min="2048" max="2048" width="9.140625" style="1"/>
    <col min="2049" max="2049" width="9.42578125" style="1" customWidth="1"/>
    <col min="2050" max="2050" width="11.140625" style="1" customWidth="1"/>
    <col min="2051" max="2051" width="10.42578125" style="1" bestFit="1" customWidth="1"/>
    <col min="2052" max="2052" width="19.140625" style="1" bestFit="1" customWidth="1"/>
    <col min="2053" max="2053" width="9.140625" style="1"/>
    <col min="2054" max="2054" width="9.5703125" style="1" customWidth="1"/>
    <col min="2055" max="2055" width="9.140625" style="1"/>
    <col min="2056" max="2056" width="10.42578125" style="1" bestFit="1" customWidth="1"/>
    <col min="2057" max="2297" width="9.140625" style="1"/>
    <col min="2298" max="2298" width="18.7109375" style="1" bestFit="1" customWidth="1"/>
    <col min="2299" max="2299" width="9.140625" style="1"/>
    <col min="2300" max="2300" width="10.28515625" style="1" customWidth="1"/>
    <col min="2301" max="2301" width="12.7109375" style="1" bestFit="1" customWidth="1"/>
    <col min="2302" max="2302" width="10.85546875" style="1" customWidth="1"/>
    <col min="2303" max="2303" width="19.140625" style="1" bestFit="1" customWidth="1"/>
    <col min="2304" max="2304" width="9.140625" style="1"/>
    <col min="2305" max="2305" width="9.42578125" style="1" customWidth="1"/>
    <col min="2306" max="2306" width="11.140625" style="1" customWidth="1"/>
    <col min="2307" max="2307" width="10.42578125" style="1" bestFit="1" customWidth="1"/>
    <col min="2308" max="2308" width="19.140625" style="1" bestFit="1" customWidth="1"/>
    <col min="2309" max="2309" width="9.140625" style="1"/>
    <col min="2310" max="2310" width="9.5703125" style="1" customWidth="1"/>
    <col min="2311" max="2311" width="9.140625" style="1"/>
    <col min="2312" max="2312" width="10.42578125" style="1" bestFit="1" customWidth="1"/>
    <col min="2313" max="2553" width="9.140625" style="1"/>
    <col min="2554" max="2554" width="18.7109375" style="1" bestFit="1" customWidth="1"/>
    <col min="2555" max="2555" width="9.140625" style="1"/>
    <col min="2556" max="2556" width="10.28515625" style="1" customWidth="1"/>
    <col min="2557" max="2557" width="12.7109375" style="1" bestFit="1" customWidth="1"/>
    <col min="2558" max="2558" width="10.85546875" style="1" customWidth="1"/>
    <col min="2559" max="2559" width="19.140625" style="1" bestFit="1" customWidth="1"/>
    <col min="2560" max="2560" width="9.140625" style="1"/>
    <col min="2561" max="2561" width="9.42578125" style="1" customWidth="1"/>
    <col min="2562" max="2562" width="11.140625" style="1" customWidth="1"/>
    <col min="2563" max="2563" width="10.42578125" style="1" bestFit="1" customWidth="1"/>
    <col min="2564" max="2564" width="19.140625" style="1" bestFit="1" customWidth="1"/>
    <col min="2565" max="2565" width="9.140625" style="1"/>
    <col min="2566" max="2566" width="9.5703125" style="1" customWidth="1"/>
    <col min="2567" max="2567" width="9.140625" style="1"/>
    <col min="2568" max="2568" width="10.42578125" style="1" bestFit="1" customWidth="1"/>
    <col min="2569" max="2809" width="9.140625" style="1"/>
    <col min="2810" max="2810" width="18.7109375" style="1" bestFit="1" customWidth="1"/>
    <col min="2811" max="2811" width="9.140625" style="1"/>
    <col min="2812" max="2812" width="10.28515625" style="1" customWidth="1"/>
    <col min="2813" max="2813" width="12.7109375" style="1" bestFit="1" customWidth="1"/>
    <col min="2814" max="2814" width="10.85546875" style="1" customWidth="1"/>
    <col min="2815" max="2815" width="19.140625" style="1" bestFit="1" customWidth="1"/>
    <col min="2816" max="2816" width="9.140625" style="1"/>
    <col min="2817" max="2817" width="9.42578125" style="1" customWidth="1"/>
    <col min="2818" max="2818" width="11.140625" style="1" customWidth="1"/>
    <col min="2819" max="2819" width="10.42578125" style="1" bestFit="1" customWidth="1"/>
    <col min="2820" max="2820" width="19.140625" style="1" bestFit="1" customWidth="1"/>
    <col min="2821" max="2821" width="9.140625" style="1"/>
    <col min="2822" max="2822" width="9.5703125" style="1" customWidth="1"/>
    <col min="2823" max="2823" width="9.140625" style="1"/>
    <col min="2824" max="2824" width="10.42578125" style="1" bestFit="1" customWidth="1"/>
    <col min="2825" max="3065" width="9.140625" style="1"/>
    <col min="3066" max="3066" width="18.7109375" style="1" bestFit="1" customWidth="1"/>
    <col min="3067" max="3067" width="9.140625" style="1"/>
    <col min="3068" max="3068" width="10.28515625" style="1" customWidth="1"/>
    <col min="3069" max="3069" width="12.7109375" style="1" bestFit="1" customWidth="1"/>
    <col min="3070" max="3070" width="10.85546875" style="1" customWidth="1"/>
    <col min="3071" max="3071" width="19.140625" style="1" bestFit="1" customWidth="1"/>
    <col min="3072" max="3072" width="9.140625" style="1"/>
    <col min="3073" max="3073" width="9.42578125" style="1" customWidth="1"/>
    <col min="3074" max="3074" width="11.140625" style="1" customWidth="1"/>
    <col min="3075" max="3075" width="10.42578125" style="1" bestFit="1" customWidth="1"/>
    <col min="3076" max="3076" width="19.140625" style="1" bestFit="1" customWidth="1"/>
    <col min="3077" max="3077" width="9.140625" style="1"/>
    <col min="3078" max="3078" width="9.5703125" style="1" customWidth="1"/>
    <col min="3079" max="3079" width="9.140625" style="1"/>
    <col min="3080" max="3080" width="10.42578125" style="1" bestFit="1" customWidth="1"/>
    <col min="3081" max="3321" width="9.140625" style="1"/>
    <col min="3322" max="3322" width="18.7109375" style="1" bestFit="1" customWidth="1"/>
    <col min="3323" max="3323" width="9.140625" style="1"/>
    <col min="3324" max="3324" width="10.28515625" style="1" customWidth="1"/>
    <col min="3325" max="3325" width="12.7109375" style="1" bestFit="1" customWidth="1"/>
    <col min="3326" max="3326" width="10.85546875" style="1" customWidth="1"/>
    <col min="3327" max="3327" width="19.140625" style="1" bestFit="1" customWidth="1"/>
    <col min="3328" max="3328" width="9.140625" style="1"/>
    <col min="3329" max="3329" width="9.42578125" style="1" customWidth="1"/>
    <col min="3330" max="3330" width="11.140625" style="1" customWidth="1"/>
    <col min="3331" max="3331" width="10.42578125" style="1" bestFit="1" customWidth="1"/>
    <col min="3332" max="3332" width="19.140625" style="1" bestFit="1" customWidth="1"/>
    <col min="3333" max="3333" width="9.140625" style="1"/>
    <col min="3334" max="3334" width="9.5703125" style="1" customWidth="1"/>
    <col min="3335" max="3335" width="9.140625" style="1"/>
    <col min="3336" max="3336" width="10.42578125" style="1" bestFit="1" customWidth="1"/>
    <col min="3337" max="3577" width="9.140625" style="1"/>
    <col min="3578" max="3578" width="18.7109375" style="1" bestFit="1" customWidth="1"/>
    <col min="3579" max="3579" width="9.140625" style="1"/>
    <col min="3580" max="3580" width="10.28515625" style="1" customWidth="1"/>
    <col min="3581" max="3581" width="12.7109375" style="1" bestFit="1" customWidth="1"/>
    <col min="3582" max="3582" width="10.85546875" style="1" customWidth="1"/>
    <col min="3583" max="3583" width="19.140625" style="1" bestFit="1" customWidth="1"/>
    <col min="3584" max="3584" width="9.140625" style="1"/>
    <col min="3585" max="3585" width="9.42578125" style="1" customWidth="1"/>
    <col min="3586" max="3586" width="11.140625" style="1" customWidth="1"/>
    <col min="3587" max="3587" width="10.42578125" style="1" bestFit="1" customWidth="1"/>
    <col min="3588" max="3588" width="19.140625" style="1" bestFit="1" customWidth="1"/>
    <col min="3589" max="3589" width="9.140625" style="1"/>
    <col min="3590" max="3590" width="9.5703125" style="1" customWidth="1"/>
    <col min="3591" max="3591" width="9.140625" style="1"/>
    <col min="3592" max="3592" width="10.42578125" style="1" bestFit="1" customWidth="1"/>
    <col min="3593" max="3833" width="9.140625" style="1"/>
    <col min="3834" max="3834" width="18.7109375" style="1" bestFit="1" customWidth="1"/>
    <col min="3835" max="3835" width="9.140625" style="1"/>
    <col min="3836" max="3836" width="10.28515625" style="1" customWidth="1"/>
    <col min="3837" max="3837" width="12.7109375" style="1" bestFit="1" customWidth="1"/>
    <col min="3838" max="3838" width="10.85546875" style="1" customWidth="1"/>
    <col min="3839" max="3839" width="19.140625" style="1" bestFit="1" customWidth="1"/>
    <col min="3840" max="3840" width="9.140625" style="1"/>
    <col min="3841" max="3841" width="9.42578125" style="1" customWidth="1"/>
    <col min="3842" max="3842" width="11.140625" style="1" customWidth="1"/>
    <col min="3843" max="3843" width="10.42578125" style="1" bestFit="1" customWidth="1"/>
    <col min="3844" max="3844" width="19.140625" style="1" bestFit="1" customWidth="1"/>
    <col min="3845" max="3845" width="9.140625" style="1"/>
    <col min="3846" max="3846" width="9.5703125" style="1" customWidth="1"/>
    <col min="3847" max="3847" width="9.140625" style="1"/>
    <col min="3848" max="3848" width="10.42578125" style="1" bestFit="1" customWidth="1"/>
    <col min="3849" max="4089" width="9.140625" style="1"/>
    <col min="4090" max="4090" width="18.7109375" style="1" bestFit="1" customWidth="1"/>
    <col min="4091" max="4091" width="9.140625" style="1"/>
    <col min="4092" max="4092" width="10.28515625" style="1" customWidth="1"/>
    <col min="4093" max="4093" width="12.7109375" style="1" bestFit="1" customWidth="1"/>
    <col min="4094" max="4094" width="10.85546875" style="1" customWidth="1"/>
    <col min="4095" max="4095" width="19.140625" style="1" bestFit="1" customWidth="1"/>
    <col min="4096" max="4096" width="9.140625" style="1"/>
    <col min="4097" max="4097" width="9.42578125" style="1" customWidth="1"/>
    <col min="4098" max="4098" width="11.140625" style="1" customWidth="1"/>
    <col min="4099" max="4099" width="10.42578125" style="1" bestFit="1" customWidth="1"/>
    <col min="4100" max="4100" width="19.140625" style="1" bestFit="1" customWidth="1"/>
    <col min="4101" max="4101" width="9.140625" style="1"/>
    <col min="4102" max="4102" width="9.5703125" style="1" customWidth="1"/>
    <col min="4103" max="4103" width="9.140625" style="1"/>
    <col min="4104" max="4104" width="10.42578125" style="1" bestFit="1" customWidth="1"/>
    <col min="4105" max="4345" width="9.140625" style="1"/>
    <col min="4346" max="4346" width="18.7109375" style="1" bestFit="1" customWidth="1"/>
    <col min="4347" max="4347" width="9.140625" style="1"/>
    <col min="4348" max="4348" width="10.28515625" style="1" customWidth="1"/>
    <col min="4349" max="4349" width="12.7109375" style="1" bestFit="1" customWidth="1"/>
    <col min="4350" max="4350" width="10.85546875" style="1" customWidth="1"/>
    <col min="4351" max="4351" width="19.140625" style="1" bestFit="1" customWidth="1"/>
    <col min="4352" max="4352" width="9.140625" style="1"/>
    <col min="4353" max="4353" width="9.42578125" style="1" customWidth="1"/>
    <col min="4354" max="4354" width="11.140625" style="1" customWidth="1"/>
    <col min="4355" max="4355" width="10.42578125" style="1" bestFit="1" customWidth="1"/>
    <col min="4356" max="4356" width="19.140625" style="1" bestFit="1" customWidth="1"/>
    <col min="4357" max="4357" width="9.140625" style="1"/>
    <col min="4358" max="4358" width="9.5703125" style="1" customWidth="1"/>
    <col min="4359" max="4359" width="9.140625" style="1"/>
    <col min="4360" max="4360" width="10.42578125" style="1" bestFit="1" customWidth="1"/>
    <col min="4361" max="4601" width="9.140625" style="1"/>
    <col min="4602" max="4602" width="18.7109375" style="1" bestFit="1" customWidth="1"/>
    <col min="4603" max="4603" width="9.140625" style="1"/>
    <col min="4604" max="4604" width="10.28515625" style="1" customWidth="1"/>
    <col min="4605" max="4605" width="12.7109375" style="1" bestFit="1" customWidth="1"/>
    <col min="4606" max="4606" width="10.85546875" style="1" customWidth="1"/>
    <col min="4607" max="4607" width="19.140625" style="1" bestFit="1" customWidth="1"/>
    <col min="4608" max="4608" width="9.140625" style="1"/>
    <col min="4609" max="4609" width="9.42578125" style="1" customWidth="1"/>
    <col min="4610" max="4610" width="11.140625" style="1" customWidth="1"/>
    <col min="4611" max="4611" width="10.42578125" style="1" bestFit="1" customWidth="1"/>
    <col min="4612" max="4612" width="19.140625" style="1" bestFit="1" customWidth="1"/>
    <col min="4613" max="4613" width="9.140625" style="1"/>
    <col min="4614" max="4614" width="9.5703125" style="1" customWidth="1"/>
    <col min="4615" max="4615" width="9.140625" style="1"/>
    <col min="4616" max="4616" width="10.42578125" style="1" bestFit="1" customWidth="1"/>
    <col min="4617" max="4857" width="9.140625" style="1"/>
    <col min="4858" max="4858" width="18.7109375" style="1" bestFit="1" customWidth="1"/>
    <col min="4859" max="4859" width="9.140625" style="1"/>
    <col min="4860" max="4860" width="10.28515625" style="1" customWidth="1"/>
    <col min="4861" max="4861" width="12.7109375" style="1" bestFit="1" customWidth="1"/>
    <col min="4862" max="4862" width="10.85546875" style="1" customWidth="1"/>
    <col min="4863" max="4863" width="19.140625" style="1" bestFit="1" customWidth="1"/>
    <col min="4864" max="4864" width="9.140625" style="1"/>
    <col min="4865" max="4865" width="9.42578125" style="1" customWidth="1"/>
    <col min="4866" max="4866" width="11.140625" style="1" customWidth="1"/>
    <col min="4867" max="4867" width="10.42578125" style="1" bestFit="1" customWidth="1"/>
    <col min="4868" max="4868" width="19.140625" style="1" bestFit="1" customWidth="1"/>
    <col min="4869" max="4869" width="9.140625" style="1"/>
    <col min="4870" max="4870" width="9.5703125" style="1" customWidth="1"/>
    <col min="4871" max="4871" width="9.140625" style="1"/>
    <col min="4872" max="4872" width="10.42578125" style="1" bestFit="1" customWidth="1"/>
    <col min="4873" max="5113" width="9.140625" style="1"/>
    <col min="5114" max="5114" width="18.7109375" style="1" bestFit="1" customWidth="1"/>
    <col min="5115" max="5115" width="9.140625" style="1"/>
    <col min="5116" max="5116" width="10.28515625" style="1" customWidth="1"/>
    <col min="5117" max="5117" width="12.7109375" style="1" bestFit="1" customWidth="1"/>
    <col min="5118" max="5118" width="10.85546875" style="1" customWidth="1"/>
    <col min="5119" max="5119" width="19.140625" style="1" bestFit="1" customWidth="1"/>
    <col min="5120" max="5120" width="9.140625" style="1"/>
    <col min="5121" max="5121" width="9.42578125" style="1" customWidth="1"/>
    <col min="5122" max="5122" width="11.140625" style="1" customWidth="1"/>
    <col min="5123" max="5123" width="10.42578125" style="1" bestFit="1" customWidth="1"/>
    <col min="5124" max="5124" width="19.140625" style="1" bestFit="1" customWidth="1"/>
    <col min="5125" max="5125" width="9.140625" style="1"/>
    <col min="5126" max="5126" width="9.5703125" style="1" customWidth="1"/>
    <col min="5127" max="5127" width="9.140625" style="1"/>
    <col min="5128" max="5128" width="10.42578125" style="1" bestFit="1" customWidth="1"/>
    <col min="5129" max="5369" width="9.140625" style="1"/>
    <col min="5370" max="5370" width="18.7109375" style="1" bestFit="1" customWidth="1"/>
    <col min="5371" max="5371" width="9.140625" style="1"/>
    <col min="5372" max="5372" width="10.28515625" style="1" customWidth="1"/>
    <col min="5373" max="5373" width="12.7109375" style="1" bestFit="1" customWidth="1"/>
    <col min="5374" max="5374" width="10.85546875" style="1" customWidth="1"/>
    <col min="5375" max="5375" width="19.140625" style="1" bestFit="1" customWidth="1"/>
    <col min="5376" max="5376" width="9.140625" style="1"/>
    <col min="5377" max="5377" width="9.42578125" style="1" customWidth="1"/>
    <col min="5378" max="5378" width="11.140625" style="1" customWidth="1"/>
    <col min="5379" max="5379" width="10.42578125" style="1" bestFit="1" customWidth="1"/>
    <col min="5380" max="5380" width="19.140625" style="1" bestFit="1" customWidth="1"/>
    <col min="5381" max="5381" width="9.140625" style="1"/>
    <col min="5382" max="5382" width="9.5703125" style="1" customWidth="1"/>
    <col min="5383" max="5383" width="9.140625" style="1"/>
    <col min="5384" max="5384" width="10.42578125" style="1" bestFit="1" customWidth="1"/>
    <col min="5385" max="5625" width="9.140625" style="1"/>
    <col min="5626" max="5626" width="18.7109375" style="1" bestFit="1" customWidth="1"/>
    <col min="5627" max="5627" width="9.140625" style="1"/>
    <col min="5628" max="5628" width="10.28515625" style="1" customWidth="1"/>
    <col min="5629" max="5629" width="12.7109375" style="1" bestFit="1" customWidth="1"/>
    <col min="5630" max="5630" width="10.85546875" style="1" customWidth="1"/>
    <col min="5631" max="5631" width="19.140625" style="1" bestFit="1" customWidth="1"/>
    <col min="5632" max="5632" width="9.140625" style="1"/>
    <col min="5633" max="5633" width="9.42578125" style="1" customWidth="1"/>
    <col min="5634" max="5634" width="11.140625" style="1" customWidth="1"/>
    <col min="5635" max="5635" width="10.42578125" style="1" bestFit="1" customWidth="1"/>
    <col min="5636" max="5636" width="19.140625" style="1" bestFit="1" customWidth="1"/>
    <col min="5637" max="5637" width="9.140625" style="1"/>
    <col min="5638" max="5638" width="9.5703125" style="1" customWidth="1"/>
    <col min="5639" max="5639" width="9.140625" style="1"/>
    <col min="5640" max="5640" width="10.42578125" style="1" bestFit="1" customWidth="1"/>
    <col min="5641" max="5881" width="9.140625" style="1"/>
    <col min="5882" max="5882" width="18.7109375" style="1" bestFit="1" customWidth="1"/>
    <col min="5883" max="5883" width="9.140625" style="1"/>
    <col min="5884" max="5884" width="10.28515625" style="1" customWidth="1"/>
    <col min="5885" max="5885" width="12.7109375" style="1" bestFit="1" customWidth="1"/>
    <col min="5886" max="5886" width="10.85546875" style="1" customWidth="1"/>
    <col min="5887" max="5887" width="19.140625" style="1" bestFit="1" customWidth="1"/>
    <col min="5888" max="5888" width="9.140625" style="1"/>
    <col min="5889" max="5889" width="9.42578125" style="1" customWidth="1"/>
    <col min="5890" max="5890" width="11.140625" style="1" customWidth="1"/>
    <col min="5891" max="5891" width="10.42578125" style="1" bestFit="1" customWidth="1"/>
    <col min="5892" max="5892" width="19.140625" style="1" bestFit="1" customWidth="1"/>
    <col min="5893" max="5893" width="9.140625" style="1"/>
    <col min="5894" max="5894" width="9.5703125" style="1" customWidth="1"/>
    <col min="5895" max="5895" width="9.140625" style="1"/>
    <col min="5896" max="5896" width="10.42578125" style="1" bestFit="1" customWidth="1"/>
    <col min="5897" max="6137" width="9.140625" style="1"/>
    <col min="6138" max="6138" width="18.7109375" style="1" bestFit="1" customWidth="1"/>
    <col min="6139" max="6139" width="9.140625" style="1"/>
    <col min="6140" max="6140" width="10.28515625" style="1" customWidth="1"/>
    <col min="6141" max="6141" width="12.7109375" style="1" bestFit="1" customWidth="1"/>
    <col min="6142" max="6142" width="10.85546875" style="1" customWidth="1"/>
    <col min="6143" max="6143" width="19.140625" style="1" bestFit="1" customWidth="1"/>
    <col min="6144" max="6144" width="9.140625" style="1"/>
    <col min="6145" max="6145" width="9.42578125" style="1" customWidth="1"/>
    <col min="6146" max="6146" width="11.140625" style="1" customWidth="1"/>
    <col min="6147" max="6147" width="10.42578125" style="1" bestFit="1" customWidth="1"/>
    <col min="6148" max="6148" width="19.140625" style="1" bestFit="1" customWidth="1"/>
    <col min="6149" max="6149" width="9.140625" style="1"/>
    <col min="6150" max="6150" width="9.5703125" style="1" customWidth="1"/>
    <col min="6151" max="6151" width="9.140625" style="1"/>
    <col min="6152" max="6152" width="10.42578125" style="1" bestFit="1" customWidth="1"/>
    <col min="6153" max="6393" width="9.140625" style="1"/>
    <col min="6394" max="6394" width="18.7109375" style="1" bestFit="1" customWidth="1"/>
    <col min="6395" max="6395" width="9.140625" style="1"/>
    <col min="6396" max="6396" width="10.28515625" style="1" customWidth="1"/>
    <col min="6397" max="6397" width="12.7109375" style="1" bestFit="1" customWidth="1"/>
    <col min="6398" max="6398" width="10.85546875" style="1" customWidth="1"/>
    <col min="6399" max="6399" width="19.140625" style="1" bestFit="1" customWidth="1"/>
    <col min="6400" max="6400" width="9.140625" style="1"/>
    <col min="6401" max="6401" width="9.42578125" style="1" customWidth="1"/>
    <col min="6402" max="6402" width="11.140625" style="1" customWidth="1"/>
    <col min="6403" max="6403" width="10.42578125" style="1" bestFit="1" customWidth="1"/>
    <col min="6404" max="6404" width="19.140625" style="1" bestFit="1" customWidth="1"/>
    <col min="6405" max="6405" width="9.140625" style="1"/>
    <col min="6406" max="6406" width="9.5703125" style="1" customWidth="1"/>
    <col min="6407" max="6407" width="9.140625" style="1"/>
    <col min="6408" max="6408" width="10.42578125" style="1" bestFit="1" customWidth="1"/>
    <col min="6409" max="6649" width="9.140625" style="1"/>
    <col min="6650" max="6650" width="18.7109375" style="1" bestFit="1" customWidth="1"/>
    <col min="6651" max="6651" width="9.140625" style="1"/>
    <col min="6652" max="6652" width="10.28515625" style="1" customWidth="1"/>
    <col min="6653" max="6653" width="12.7109375" style="1" bestFit="1" customWidth="1"/>
    <col min="6654" max="6654" width="10.85546875" style="1" customWidth="1"/>
    <col min="6655" max="6655" width="19.140625" style="1" bestFit="1" customWidth="1"/>
    <col min="6656" max="6656" width="9.140625" style="1"/>
    <col min="6657" max="6657" width="9.42578125" style="1" customWidth="1"/>
    <col min="6658" max="6658" width="11.140625" style="1" customWidth="1"/>
    <col min="6659" max="6659" width="10.42578125" style="1" bestFit="1" customWidth="1"/>
    <col min="6660" max="6660" width="19.140625" style="1" bestFit="1" customWidth="1"/>
    <col min="6661" max="6661" width="9.140625" style="1"/>
    <col min="6662" max="6662" width="9.5703125" style="1" customWidth="1"/>
    <col min="6663" max="6663" width="9.140625" style="1"/>
    <col min="6664" max="6664" width="10.42578125" style="1" bestFit="1" customWidth="1"/>
    <col min="6665" max="6905" width="9.140625" style="1"/>
    <col min="6906" max="6906" width="18.7109375" style="1" bestFit="1" customWidth="1"/>
    <col min="6907" max="6907" width="9.140625" style="1"/>
    <col min="6908" max="6908" width="10.28515625" style="1" customWidth="1"/>
    <col min="6909" max="6909" width="12.7109375" style="1" bestFit="1" customWidth="1"/>
    <col min="6910" max="6910" width="10.85546875" style="1" customWidth="1"/>
    <col min="6911" max="6911" width="19.140625" style="1" bestFit="1" customWidth="1"/>
    <col min="6912" max="6912" width="9.140625" style="1"/>
    <col min="6913" max="6913" width="9.42578125" style="1" customWidth="1"/>
    <col min="6914" max="6914" width="11.140625" style="1" customWidth="1"/>
    <col min="6915" max="6915" width="10.42578125" style="1" bestFit="1" customWidth="1"/>
    <col min="6916" max="6916" width="19.140625" style="1" bestFit="1" customWidth="1"/>
    <col min="6917" max="6917" width="9.140625" style="1"/>
    <col min="6918" max="6918" width="9.5703125" style="1" customWidth="1"/>
    <col min="6919" max="6919" width="9.140625" style="1"/>
    <col min="6920" max="6920" width="10.42578125" style="1" bestFit="1" customWidth="1"/>
    <col min="6921" max="7161" width="9.140625" style="1"/>
    <col min="7162" max="7162" width="18.7109375" style="1" bestFit="1" customWidth="1"/>
    <col min="7163" max="7163" width="9.140625" style="1"/>
    <col min="7164" max="7164" width="10.28515625" style="1" customWidth="1"/>
    <col min="7165" max="7165" width="12.7109375" style="1" bestFit="1" customWidth="1"/>
    <col min="7166" max="7166" width="10.85546875" style="1" customWidth="1"/>
    <col min="7167" max="7167" width="19.140625" style="1" bestFit="1" customWidth="1"/>
    <col min="7168" max="7168" width="9.140625" style="1"/>
    <col min="7169" max="7169" width="9.42578125" style="1" customWidth="1"/>
    <col min="7170" max="7170" width="11.140625" style="1" customWidth="1"/>
    <col min="7171" max="7171" width="10.42578125" style="1" bestFit="1" customWidth="1"/>
    <col min="7172" max="7172" width="19.140625" style="1" bestFit="1" customWidth="1"/>
    <col min="7173" max="7173" width="9.140625" style="1"/>
    <col min="7174" max="7174" width="9.5703125" style="1" customWidth="1"/>
    <col min="7175" max="7175" width="9.140625" style="1"/>
    <col min="7176" max="7176" width="10.42578125" style="1" bestFit="1" customWidth="1"/>
    <col min="7177" max="7417" width="9.140625" style="1"/>
    <col min="7418" max="7418" width="18.7109375" style="1" bestFit="1" customWidth="1"/>
    <col min="7419" max="7419" width="9.140625" style="1"/>
    <col min="7420" max="7420" width="10.28515625" style="1" customWidth="1"/>
    <col min="7421" max="7421" width="12.7109375" style="1" bestFit="1" customWidth="1"/>
    <col min="7422" max="7422" width="10.85546875" style="1" customWidth="1"/>
    <col min="7423" max="7423" width="19.140625" style="1" bestFit="1" customWidth="1"/>
    <col min="7424" max="7424" width="9.140625" style="1"/>
    <col min="7425" max="7425" width="9.42578125" style="1" customWidth="1"/>
    <col min="7426" max="7426" width="11.140625" style="1" customWidth="1"/>
    <col min="7427" max="7427" width="10.42578125" style="1" bestFit="1" customWidth="1"/>
    <col min="7428" max="7428" width="19.140625" style="1" bestFit="1" customWidth="1"/>
    <col min="7429" max="7429" width="9.140625" style="1"/>
    <col min="7430" max="7430" width="9.5703125" style="1" customWidth="1"/>
    <col min="7431" max="7431" width="9.140625" style="1"/>
    <col min="7432" max="7432" width="10.42578125" style="1" bestFit="1" customWidth="1"/>
    <col min="7433" max="7673" width="9.140625" style="1"/>
    <col min="7674" max="7674" width="18.7109375" style="1" bestFit="1" customWidth="1"/>
    <col min="7675" max="7675" width="9.140625" style="1"/>
    <col min="7676" max="7676" width="10.28515625" style="1" customWidth="1"/>
    <col min="7677" max="7677" width="12.7109375" style="1" bestFit="1" customWidth="1"/>
    <col min="7678" max="7678" width="10.85546875" style="1" customWidth="1"/>
    <col min="7679" max="7679" width="19.140625" style="1" bestFit="1" customWidth="1"/>
    <col min="7680" max="7680" width="9.140625" style="1"/>
    <col min="7681" max="7681" width="9.42578125" style="1" customWidth="1"/>
    <col min="7682" max="7682" width="11.140625" style="1" customWidth="1"/>
    <col min="7683" max="7683" width="10.42578125" style="1" bestFit="1" customWidth="1"/>
    <col min="7684" max="7684" width="19.140625" style="1" bestFit="1" customWidth="1"/>
    <col min="7685" max="7685" width="9.140625" style="1"/>
    <col min="7686" max="7686" width="9.5703125" style="1" customWidth="1"/>
    <col min="7687" max="7687" width="9.140625" style="1"/>
    <col min="7688" max="7688" width="10.42578125" style="1" bestFit="1" customWidth="1"/>
    <col min="7689" max="7929" width="9.140625" style="1"/>
    <col min="7930" max="7930" width="18.7109375" style="1" bestFit="1" customWidth="1"/>
    <col min="7931" max="7931" width="9.140625" style="1"/>
    <col min="7932" max="7932" width="10.28515625" style="1" customWidth="1"/>
    <col min="7933" max="7933" width="12.7109375" style="1" bestFit="1" customWidth="1"/>
    <col min="7934" max="7934" width="10.85546875" style="1" customWidth="1"/>
    <col min="7935" max="7935" width="19.140625" style="1" bestFit="1" customWidth="1"/>
    <col min="7936" max="7936" width="9.140625" style="1"/>
    <col min="7937" max="7937" width="9.42578125" style="1" customWidth="1"/>
    <col min="7938" max="7938" width="11.140625" style="1" customWidth="1"/>
    <col min="7939" max="7939" width="10.42578125" style="1" bestFit="1" customWidth="1"/>
    <col min="7940" max="7940" width="19.140625" style="1" bestFit="1" customWidth="1"/>
    <col min="7941" max="7941" width="9.140625" style="1"/>
    <col min="7942" max="7942" width="9.5703125" style="1" customWidth="1"/>
    <col min="7943" max="7943" width="9.140625" style="1"/>
    <col min="7944" max="7944" width="10.42578125" style="1" bestFit="1" customWidth="1"/>
    <col min="7945" max="8185" width="9.140625" style="1"/>
    <col min="8186" max="8186" width="18.7109375" style="1" bestFit="1" customWidth="1"/>
    <col min="8187" max="8187" width="9.140625" style="1"/>
    <col min="8188" max="8188" width="10.28515625" style="1" customWidth="1"/>
    <col min="8189" max="8189" width="12.7109375" style="1" bestFit="1" customWidth="1"/>
    <col min="8190" max="8190" width="10.85546875" style="1" customWidth="1"/>
    <col min="8191" max="8191" width="19.140625" style="1" bestFit="1" customWidth="1"/>
    <col min="8192" max="8192" width="9.140625" style="1"/>
    <col min="8193" max="8193" width="9.42578125" style="1" customWidth="1"/>
    <col min="8194" max="8194" width="11.140625" style="1" customWidth="1"/>
    <col min="8195" max="8195" width="10.42578125" style="1" bestFit="1" customWidth="1"/>
    <col min="8196" max="8196" width="19.140625" style="1" bestFit="1" customWidth="1"/>
    <col min="8197" max="8197" width="9.140625" style="1"/>
    <col min="8198" max="8198" width="9.5703125" style="1" customWidth="1"/>
    <col min="8199" max="8199" width="9.140625" style="1"/>
    <col min="8200" max="8200" width="10.42578125" style="1" bestFit="1" customWidth="1"/>
    <col min="8201" max="8441" width="9.140625" style="1"/>
    <col min="8442" max="8442" width="18.7109375" style="1" bestFit="1" customWidth="1"/>
    <col min="8443" max="8443" width="9.140625" style="1"/>
    <col min="8444" max="8444" width="10.28515625" style="1" customWidth="1"/>
    <col min="8445" max="8445" width="12.7109375" style="1" bestFit="1" customWidth="1"/>
    <col min="8446" max="8446" width="10.85546875" style="1" customWidth="1"/>
    <col min="8447" max="8447" width="19.140625" style="1" bestFit="1" customWidth="1"/>
    <col min="8448" max="8448" width="9.140625" style="1"/>
    <col min="8449" max="8449" width="9.42578125" style="1" customWidth="1"/>
    <col min="8450" max="8450" width="11.140625" style="1" customWidth="1"/>
    <col min="8451" max="8451" width="10.42578125" style="1" bestFit="1" customWidth="1"/>
    <col min="8452" max="8452" width="19.140625" style="1" bestFit="1" customWidth="1"/>
    <col min="8453" max="8453" width="9.140625" style="1"/>
    <col min="8454" max="8454" width="9.5703125" style="1" customWidth="1"/>
    <col min="8455" max="8455" width="9.140625" style="1"/>
    <col min="8456" max="8456" width="10.42578125" style="1" bestFit="1" customWidth="1"/>
    <col min="8457" max="8697" width="9.140625" style="1"/>
    <col min="8698" max="8698" width="18.7109375" style="1" bestFit="1" customWidth="1"/>
    <col min="8699" max="8699" width="9.140625" style="1"/>
    <col min="8700" max="8700" width="10.28515625" style="1" customWidth="1"/>
    <col min="8701" max="8701" width="12.7109375" style="1" bestFit="1" customWidth="1"/>
    <col min="8702" max="8702" width="10.85546875" style="1" customWidth="1"/>
    <col min="8703" max="8703" width="19.140625" style="1" bestFit="1" customWidth="1"/>
    <col min="8704" max="8704" width="9.140625" style="1"/>
    <col min="8705" max="8705" width="9.42578125" style="1" customWidth="1"/>
    <col min="8706" max="8706" width="11.140625" style="1" customWidth="1"/>
    <col min="8707" max="8707" width="10.42578125" style="1" bestFit="1" customWidth="1"/>
    <col min="8708" max="8708" width="19.140625" style="1" bestFit="1" customWidth="1"/>
    <col min="8709" max="8709" width="9.140625" style="1"/>
    <col min="8710" max="8710" width="9.5703125" style="1" customWidth="1"/>
    <col min="8711" max="8711" width="9.140625" style="1"/>
    <col min="8712" max="8712" width="10.42578125" style="1" bestFit="1" customWidth="1"/>
    <col min="8713" max="8953" width="9.140625" style="1"/>
    <col min="8954" max="8954" width="18.7109375" style="1" bestFit="1" customWidth="1"/>
    <col min="8955" max="8955" width="9.140625" style="1"/>
    <col min="8956" max="8956" width="10.28515625" style="1" customWidth="1"/>
    <col min="8957" max="8957" width="12.7109375" style="1" bestFit="1" customWidth="1"/>
    <col min="8958" max="8958" width="10.85546875" style="1" customWidth="1"/>
    <col min="8959" max="8959" width="19.140625" style="1" bestFit="1" customWidth="1"/>
    <col min="8960" max="8960" width="9.140625" style="1"/>
    <col min="8961" max="8961" width="9.42578125" style="1" customWidth="1"/>
    <col min="8962" max="8962" width="11.140625" style="1" customWidth="1"/>
    <col min="8963" max="8963" width="10.42578125" style="1" bestFit="1" customWidth="1"/>
    <col min="8964" max="8964" width="19.140625" style="1" bestFit="1" customWidth="1"/>
    <col min="8965" max="8965" width="9.140625" style="1"/>
    <col min="8966" max="8966" width="9.5703125" style="1" customWidth="1"/>
    <col min="8967" max="8967" width="9.140625" style="1"/>
    <col min="8968" max="8968" width="10.42578125" style="1" bestFit="1" customWidth="1"/>
    <col min="8969" max="9209" width="9.140625" style="1"/>
    <col min="9210" max="9210" width="18.7109375" style="1" bestFit="1" customWidth="1"/>
    <col min="9211" max="9211" width="9.140625" style="1"/>
    <col min="9212" max="9212" width="10.28515625" style="1" customWidth="1"/>
    <col min="9213" max="9213" width="12.7109375" style="1" bestFit="1" customWidth="1"/>
    <col min="9214" max="9214" width="10.85546875" style="1" customWidth="1"/>
    <col min="9215" max="9215" width="19.140625" style="1" bestFit="1" customWidth="1"/>
    <col min="9216" max="9216" width="9.140625" style="1"/>
    <col min="9217" max="9217" width="9.42578125" style="1" customWidth="1"/>
    <col min="9218" max="9218" width="11.140625" style="1" customWidth="1"/>
    <col min="9219" max="9219" width="10.42578125" style="1" bestFit="1" customWidth="1"/>
    <col min="9220" max="9220" width="19.140625" style="1" bestFit="1" customWidth="1"/>
    <col min="9221" max="9221" width="9.140625" style="1"/>
    <col min="9222" max="9222" width="9.5703125" style="1" customWidth="1"/>
    <col min="9223" max="9223" width="9.140625" style="1"/>
    <col min="9224" max="9224" width="10.42578125" style="1" bestFit="1" customWidth="1"/>
    <col min="9225" max="9465" width="9.140625" style="1"/>
    <col min="9466" max="9466" width="18.7109375" style="1" bestFit="1" customWidth="1"/>
    <col min="9467" max="9467" width="9.140625" style="1"/>
    <col min="9468" max="9468" width="10.28515625" style="1" customWidth="1"/>
    <col min="9469" max="9469" width="12.7109375" style="1" bestFit="1" customWidth="1"/>
    <col min="9470" max="9470" width="10.85546875" style="1" customWidth="1"/>
    <col min="9471" max="9471" width="19.140625" style="1" bestFit="1" customWidth="1"/>
    <col min="9472" max="9472" width="9.140625" style="1"/>
    <col min="9473" max="9473" width="9.42578125" style="1" customWidth="1"/>
    <col min="9474" max="9474" width="11.140625" style="1" customWidth="1"/>
    <col min="9475" max="9475" width="10.42578125" style="1" bestFit="1" customWidth="1"/>
    <col min="9476" max="9476" width="19.140625" style="1" bestFit="1" customWidth="1"/>
    <col min="9477" max="9477" width="9.140625" style="1"/>
    <col min="9478" max="9478" width="9.5703125" style="1" customWidth="1"/>
    <col min="9479" max="9479" width="9.140625" style="1"/>
    <col min="9480" max="9480" width="10.42578125" style="1" bestFit="1" customWidth="1"/>
    <col min="9481" max="9721" width="9.140625" style="1"/>
    <col min="9722" max="9722" width="18.7109375" style="1" bestFit="1" customWidth="1"/>
    <col min="9723" max="9723" width="9.140625" style="1"/>
    <col min="9724" max="9724" width="10.28515625" style="1" customWidth="1"/>
    <col min="9725" max="9725" width="12.7109375" style="1" bestFit="1" customWidth="1"/>
    <col min="9726" max="9726" width="10.85546875" style="1" customWidth="1"/>
    <col min="9727" max="9727" width="19.140625" style="1" bestFit="1" customWidth="1"/>
    <col min="9728" max="9728" width="9.140625" style="1"/>
    <col min="9729" max="9729" width="9.42578125" style="1" customWidth="1"/>
    <col min="9730" max="9730" width="11.140625" style="1" customWidth="1"/>
    <col min="9731" max="9731" width="10.42578125" style="1" bestFit="1" customWidth="1"/>
    <col min="9732" max="9732" width="19.140625" style="1" bestFit="1" customWidth="1"/>
    <col min="9733" max="9733" width="9.140625" style="1"/>
    <col min="9734" max="9734" width="9.5703125" style="1" customWidth="1"/>
    <col min="9735" max="9735" width="9.140625" style="1"/>
    <col min="9736" max="9736" width="10.42578125" style="1" bestFit="1" customWidth="1"/>
    <col min="9737" max="9977" width="9.140625" style="1"/>
    <col min="9978" max="9978" width="18.7109375" style="1" bestFit="1" customWidth="1"/>
    <col min="9979" max="9979" width="9.140625" style="1"/>
    <col min="9980" max="9980" width="10.28515625" style="1" customWidth="1"/>
    <col min="9981" max="9981" width="12.7109375" style="1" bestFit="1" customWidth="1"/>
    <col min="9982" max="9982" width="10.85546875" style="1" customWidth="1"/>
    <col min="9983" max="9983" width="19.140625" style="1" bestFit="1" customWidth="1"/>
    <col min="9984" max="9984" width="9.140625" style="1"/>
    <col min="9985" max="9985" width="9.42578125" style="1" customWidth="1"/>
    <col min="9986" max="9986" width="11.140625" style="1" customWidth="1"/>
    <col min="9987" max="9987" width="10.42578125" style="1" bestFit="1" customWidth="1"/>
    <col min="9988" max="9988" width="19.140625" style="1" bestFit="1" customWidth="1"/>
    <col min="9989" max="9989" width="9.140625" style="1"/>
    <col min="9990" max="9990" width="9.5703125" style="1" customWidth="1"/>
    <col min="9991" max="9991" width="9.140625" style="1"/>
    <col min="9992" max="9992" width="10.42578125" style="1" bestFit="1" customWidth="1"/>
    <col min="9993" max="10233" width="9.140625" style="1"/>
    <col min="10234" max="10234" width="18.7109375" style="1" bestFit="1" customWidth="1"/>
    <col min="10235" max="10235" width="9.140625" style="1"/>
    <col min="10236" max="10236" width="10.28515625" style="1" customWidth="1"/>
    <col min="10237" max="10237" width="12.7109375" style="1" bestFit="1" customWidth="1"/>
    <col min="10238" max="10238" width="10.85546875" style="1" customWidth="1"/>
    <col min="10239" max="10239" width="19.140625" style="1" bestFit="1" customWidth="1"/>
    <col min="10240" max="10240" width="9.140625" style="1"/>
    <col min="10241" max="10241" width="9.42578125" style="1" customWidth="1"/>
    <col min="10242" max="10242" width="11.140625" style="1" customWidth="1"/>
    <col min="10243" max="10243" width="10.42578125" style="1" bestFit="1" customWidth="1"/>
    <col min="10244" max="10244" width="19.140625" style="1" bestFit="1" customWidth="1"/>
    <col min="10245" max="10245" width="9.140625" style="1"/>
    <col min="10246" max="10246" width="9.5703125" style="1" customWidth="1"/>
    <col min="10247" max="10247" width="9.140625" style="1"/>
    <col min="10248" max="10248" width="10.42578125" style="1" bestFit="1" customWidth="1"/>
    <col min="10249" max="10489" width="9.140625" style="1"/>
    <col min="10490" max="10490" width="18.7109375" style="1" bestFit="1" customWidth="1"/>
    <col min="10491" max="10491" width="9.140625" style="1"/>
    <col min="10492" max="10492" width="10.28515625" style="1" customWidth="1"/>
    <col min="10493" max="10493" width="12.7109375" style="1" bestFit="1" customWidth="1"/>
    <col min="10494" max="10494" width="10.85546875" style="1" customWidth="1"/>
    <col min="10495" max="10495" width="19.140625" style="1" bestFit="1" customWidth="1"/>
    <col min="10496" max="10496" width="9.140625" style="1"/>
    <col min="10497" max="10497" width="9.42578125" style="1" customWidth="1"/>
    <col min="10498" max="10498" width="11.140625" style="1" customWidth="1"/>
    <col min="10499" max="10499" width="10.42578125" style="1" bestFit="1" customWidth="1"/>
    <col min="10500" max="10500" width="19.140625" style="1" bestFit="1" customWidth="1"/>
    <col min="10501" max="10501" width="9.140625" style="1"/>
    <col min="10502" max="10502" width="9.5703125" style="1" customWidth="1"/>
    <col min="10503" max="10503" width="9.140625" style="1"/>
    <col min="10504" max="10504" width="10.42578125" style="1" bestFit="1" customWidth="1"/>
    <col min="10505" max="10745" width="9.140625" style="1"/>
    <col min="10746" max="10746" width="18.7109375" style="1" bestFit="1" customWidth="1"/>
    <col min="10747" max="10747" width="9.140625" style="1"/>
    <col min="10748" max="10748" width="10.28515625" style="1" customWidth="1"/>
    <col min="10749" max="10749" width="12.7109375" style="1" bestFit="1" customWidth="1"/>
    <col min="10750" max="10750" width="10.85546875" style="1" customWidth="1"/>
    <col min="10751" max="10751" width="19.140625" style="1" bestFit="1" customWidth="1"/>
    <col min="10752" max="10752" width="9.140625" style="1"/>
    <col min="10753" max="10753" width="9.42578125" style="1" customWidth="1"/>
    <col min="10754" max="10754" width="11.140625" style="1" customWidth="1"/>
    <col min="10755" max="10755" width="10.42578125" style="1" bestFit="1" customWidth="1"/>
    <col min="10756" max="10756" width="19.140625" style="1" bestFit="1" customWidth="1"/>
    <col min="10757" max="10757" width="9.140625" style="1"/>
    <col min="10758" max="10758" width="9.5703125" style="1" customWidth="1"/>
    <col min="10759" max="10759" width="9.140625" style="1"/>
    <col min="10760" max="10760" width="10.42578125" style="1" bestFit="1" customWidth="1"/>
    <col min="10761" max="11001" width="9.140625" style="1"/>
    <col min="11002" max="11002" width="18.7109375" style="1" bestFit="1" customWidth="1"/>
    <col min="11003" max="11003" width="9.140625" style="1"/>
    <col min="11004" max="11004" width="10.28515625" style="1" customWidth="1"/>
    <col min="11005" max="11005" width="12.7109375" style="1" bestFit="1" customWidth="1"/>
    <col min="11006" max="11006" width="10.85546875" style="1" customWidth="1"/>
    <col min="11007" max="11007" width="19.140625" style="1" bestFit="1" customWidth="1"/>
    <col min="11008" max="11008" width="9.140625" style="1"/>
    <col min="11009" max="11009" width="9.42578125" style="1" customWidth="1"/>
    <col min="11010" max="11010" width="11.140625" style="1" customWidth="1"/>
    <col min="11011" max="11011" width="10.42578125" style="1" bestFit="1" customWidth="1"/>
    <col min="11012" max="11012" width="19.140625" style="1" bestFit="1" customWidth="1"/>
    <col min="11013" max="11013" width="9.140625" style="1"/>
    <col min="11014" max="11014" width="9.5703125" style="1" customWidth="1"/>
    <col min="11015" max="11015" width="9.140625" style="1"/>
    <col min="11016" max="11016" width="10.42578125" style="1" bestFit="1" customWidth="1"/>
    <col min="11017" max="11257" width="9.140625" style="1"/>
    <col min="11258" max="11258" width="18.7109375" style="1" bestFit="1" customWidth="1"/>
    <col min="11259" max="11259" width="9.140625" style="1"/>
    <col min="11260" max="11260" width="10.28515625" style="1" customWidth="1"/>
    <col min="11261" max="11261" width="12.7109375" style="1" bestFit="1" customWidth="1"/>
    <col min="11262" max="11262" width="10.85546875" style="1" customWidth="1"/>
    <col min="11263" max="11263" width="19.140625" style="1" bestFit="1" customWidth="1"/>
    <col min="11264" max="11264" width="9.140625" style="1"/>
    <col min="11265" max="11265" width="9.42578125" style="1" customWidth="1"/>
    <col min="11266" max="11266" width="11.140625" style="1" customWidth="1"/>
    <col min="11267" max="11267" width="10.42578125" style="1" bestFit="1" customWidth="1"/>
    <col min="11268" max="11268" width="19.140625" style="1" bestFit="1" customWidth="1"/>
    <col min="11269" max="11269" width="9.140625" style="1"/>
    <col min="11270" max="11270" width="9.5703125" style="1" customWidth="1"/>
    <col min="11271" max="11271" width="9.140625" style="1"/>
    <col min="11272" max="11272" width="10.42578125" style="1" bestFit="1" customWidth="1"/>
    <col min="11273" max="11513" width="9.140625" style="1"/>
    <col min="11514" max="11514" width="18.7109375" style="1" bestFit="1" customWidth="1"/>
    <col min="11515" max="11515" width="9.140625" style="1"/>
    <col min="11516" max="11516" width="10.28515625" style="1" customWidth="1"/>
    <col min="11517" max="11517" width="12.7109375" style="1" bestFit="1" customWidth="1"/>
    <col min="11518" max="11518" width="10.85546875" style="1" customWidth="1"/>
    <col min="11519" max="11519" width="19.140625" style="1" bestFit="1" customWidth="1"/>
    <col min="11520" max="11520" width="9.140625" style="1"/>
    <col min="11521" max="11521" width="9.42578125" style="1" customWidth="1"/>
    <col min="11522" max="11522" width="11.140625" style="1" customWidth="1"/>
    <col min="11523" max="11523" width="10.42578125" style="1" bestFit="1" customWidth="1"/>
    <col min="11524" max="11524" width="19.140625" style="1" bestFit="1" customWidth="1"/>
    <col min="11525" max="11525" width="9.140625" style="1"/>
    <col min="11526" max="11526" width="9.5703125" style="1" customWidth="1"/>
    <col min="11527" max="11527" width="9.140625" style="1"/>
    <col min="11528" max="11528" width="10.42578125" style="1" bestFit="1" customWidth="1"/>
    <col min="11529" max="11769" width="9.140625" style="1"/>
    <col min="11770" max="11770" width="18.7109375" style="1" bestFit="1" customWidth="1"/>
    <col min="11771" max="11771" width="9.140625" style="1"/>
    <col min="11772" max="11772" width="10.28515625" style="1" customWidth="1"/>
    <col min="11773" max="11773" width="12.7109375" style="1" bestFit="1" customWidth="1"/>
    <col min="11774" max="11774" width="10.85546875" style="1" customWidth="1"/>
    <col min="11775" max="11775" width="19.140625" style="1" bestFit="1" customWidth="1"/>
    <col min="11776" max="11776" width="9.140625" style="1"/>
    <col min="11777" max="11777" width="9.42578125" style="1" customWidth="1"/>
    <col min="11778" max="11778" width="11.140625" style="1" customWidth="1"/>
    <col min="11779" max="11779" width="10.42578125" style="1" bestFit="1" customWidth="1"/>
    <col min="11780" max="11780" width="19.140625" style="1" bestFit="1" customWidth="1"/>
    <col min="11781" max="11781" width="9.140625" style="1"/>
    <col min="11782" max="11782" width="9.5703125" style="1" customWidth="1"/>
    <col min="11783" max="11783" width="9.140625" style="1"/>
    <col min="11784" max="11784" width="10.42578125" style="1" bestFit="1" customWidth="1"/>
    <col min="11785" max="12025" width="9.140625" style="1"/>
    <col min="12026" max="12026" width="18.7109375" style="1" bestFit="1" customWidth="1"/>
    <col min="12027" max="12027" width="9.140625" style="1"/>
    <col min="12028" max="12028" width="10.28515625" style="1" customWidth="1"/>
    <col min="12029" max="12029" width="12.7109375" style="1" bestFit="1" customWidth="1"/>
    <col min="12030" max="12030" width="10.85546875" style="1" customWidth="1"/>
    <col min="12031" max="12031" width="19.140625" style="1" bestFit="1" customWidth="1"/>
    <col min="12032" max="12032" width="9.140625" style="1"/>
    <col min="12033" max="12033" width="9.42578125" style="1" customWidth="1"/>
    <col min="12034" max="12034" width="11.140625" style="1" customWidth="1"/>
    <col min="12035" max="12035" width="10.42578125" style="1" bestFit="1" customWidth="1"/>
    <col min="12036" max="12036" width="19.140625" style="1" bestFit="1" customWidth="1"/>
    <col min="12037" max="12037" width="9.140625" style="1"/>
    <col min="12038" max="12038" width="9.5703125" style="1" customWidth="1"/>
    <col min="12039" max="12039" width="9.140625" style="1"/>
    <col min="12040" max="12040" width="10.42578125" style="1" bestFit="1" customWidth="1"/>
    <col min="12041" max="12281" width="9.140625" style="1"/>
    <col min="12282" max="12282" width="18.7109375" style="1" bestFit="1" customWidth="1"/>
    <col min="12283" max="12283" width="9.140625" style="1"/>
    <col min="12284" max="12284" width="10.28515625" style="1" customWidth="1"/>
    <col min="12285" max="12285" width="12.7109375" style="1" bestFit="1" customWidth="1"/>
    <col min="12286" max="12286" width="10.85546875" style="1" customWidth="1"/>
    <col min="12287" max="12287" width="19.140625" style="1" bestFit="1" customWidth="1"/>
    <col min="12288" max="12288" width="9.140625" style="1"/>
    <col min="12289" max="12289" width="9.42578125" style="1" customWidth="1"/>
    <col min="12290" max="12290" width="11.140625" style="1" customWidth="1"/>
    <col min="12291" max="12291" width="10.42578125" style="1" bestFit="1" customWidth="1"/>
    <col min="12292" max="12292" width="19.140625" style="1" bestFit="1" customWidth="1"/>
    <col min="12293" max="12293" width="9.140625" style="1"/>
    <col min="12294" max="12294" width="9.5703125" style="1" customWidth="1"/>
    <col min="12295" max="12295" width="9.140625" style="1"/>
    <col min="12296" max="12296" width="10.42578125" style="1" bestFit="1" customWidth="1"/>
    <col min="12297" max="12537" width="9.140625" style="1"/>
    <col min="12538" max="12538" width="18.7109375" style="1" bestFit="1" customWidth="1"/>
    <col min="12539" max="12539" width="9.140625" style="1"/>
    <col min="12540" max="12540" width="10.28515625" style="1" customWidth="1"/>
    <col min="12541" max="12541" width="12.7109375" style="1" bestFit="1" customWidth="1"/>
    <col min="12542" max="12542" width="10.85546875" style="1" customWidth="1"/>
    <col min="12543" max="12543" width="19.140625" style="1" bestFit="1" customWidth="1"/>
    <col min="12544" max="12544" width="9.140625" style="1"/>
    <col min="12545" max="12545" width="9.42578125" style="1" customWidth="1"/>
    <col min="12546" max="12546" width="11.140625" style="1" customWidth="1"/>
    <col min="12547" max="12547" width="10.42578125" style="1" bestFit="1" customWidth="1"/>
    <col min="12548" max="12548" width="19.140625" style="1" bestFit="1" customWidth="1"/>
    <col min="12549" max="12549" width="9.140625" style="1"/>
    <col min="12550" max="12550" width="9.5703125" style="1" customWidth="1"/>
    <col min="12551" max="12551" width="9.140625" style="1"/>
    <col min="12552" max="12552" width="10.42578125" style="1" bestFit="1" customWidth="1"/>
    <col min="12553" max="12793" width="9.140625" style="1"/>
    <col min="12794" max="12794" width="18.7109375" style="1" bestFit="1" customWidth="1"/>
    <col min="12795" max="12795" width="9.140625" style="1"/>
    <col min="12796" max="12796" width="10.28515625" style="1" customWidth="1"/>
    <col min="12797" max="12797" width="12.7109375" style="1" bestFit="1" customWidth="1"/>
    <col min="12798" max="12798" width="10.85546875" style="1" customWidth="1"/>
    <col min="12799" max="12799" width="19.140625" style="1" bestFit="1" customWidth="1"/>
    <col min="12800" max="12800" width="9.140625" style="1"/>
    <col min="12801" max="12801" width="9.42578125" style="1" customWidth="1"/>
    <col min="12802" max="12802" width="11.140625" style="1" customWidth="1"/>
    <col min="12803" max="12803" width="10.42578125" style="1" bestFit="1" customWidth="1"/>
    <col min="12804" max="12804" width="19.140625" style="1" bestFit="1" customWidth="1"/>
    <col min="12805" max="12805" width="9.140625" style="1"/>
    <col min="12806" max="12806" width="9.5703125" style="1" customWidth="1"/>
    <col min="12807" max="12807" width="9.140625" style="1"/>
    <col min="12808" max="12808" width="10.42578125" style="1" bestFit="1" customWidth="1"/>
    <col min="12809" max="13049" width="9.140625" style="1"/>
    <col min="13050" max="13050" width="18.7109375" style="1" bestFit="1" customWidth="1"/>
    <col min="13051" max="13051" width="9.140625" style="1"/>
    <col min="13052" max="13052" width="10.28515625" style="1" customWidth="1"/>
    <col min="13053" max="13053" width="12.7109375" style="1" bestFit="1" customWidth="1"/>
    <col min="13054" max="13054" width="10.85546875" style="1" customWidth="1"/>
    <col min="13055" max="13055" width="19.140625" style="1" bestFit="1" customWidth="1"/>
    <col min="13056" max="13056" width="9.140625" style="1"/>
    <col min="13057" max="13057" width="9.42578125" style="1" customWidth="1"/>
    <col min="13058" max="13058" width="11.140625" style="1" customWidth="1"/>
    <col min="13059" max="13059" width="10.42578125" style="1" bestFit="1" customWidth="1"/>
    <col min="13060" max="13060" width="19.140625" style="1" bestFit="1" customWidth="1"/>
    <col min="13061" max="13061" width="9.140625" style="1"/>
    <col min="13062" max="13062" width="9.5703125" style="1" customWidth="1"/>
    <col min="13063" max="13063" width="9.140625" style="1"/>
    <col min="13064" max="13064" width="10.42578125" style="1" bestFit="1" customWidth="1"/>
    <col min="13065" max="13305" width="9.140625" style="1"/>
    <col min="13306" max="13306" width="18.7109375" style="1" bestFit="1" customWidth="1"/>
    <col min="13307" max="13307" width="9.140625" style="1"/>
    <col min="13308" max="13308" width="10.28515625" style="1" customWidth="1"/>
    <col min="13309" max="13309" width="12.7109375" style="1" bestFit="1" customWidth="1"/>
    <col min="13310" max="13310" width="10.85546875" style="1" customWidth="1"/>
    <col min="13311" max="13311" width="19.140625" style="1" bestFit="1" customWidth="1"/>
    <col min="13312" max="13312" width="9.140625" style="1"/>
    <col min="13313" max="13313" width="9.42578125" style="1" customWidth="1"/>
    <col min="13314" max="13314" width="11.140625" style="1" customWidth="1"/>
    <col min="13315" max="13315" width="10.42578125" style="1" bestFit="1" customWidth="1"/>
    <col min="13316" max="13316" width="19.140625" style="1" bestFit="1" customWidth="1"/>
    <col min="13317" max="13317" width="9.140625" style="1"/>
    <col min="13318" max="13318" width="9.5703125" style="1" customWidth="1"/>
    <col min="13319" max="13319" width="9.140625" style="1"/>
    <col min="13320" max="13320" width="10.42578125" style="1" bestFit="1" customWidth="1"/>
    <col min="13321" max="13561" width="9.140625" style="1"/>
    <col min="13562" max="13562" width="18.7109375" style="1" bestFit="1" customWidth="1"/>
    <col min="13563" max="13563" width="9.140625" style="1"/>
    <col min="13564" max="13564" width="10.28515625" style="1" customWidth="1"/>
    <col min="13565" max="13565" width="12.7109375" style="1" bestFit="1" customWidth="1"/>
    <col min="13566" max="13566" width="10.85546875" style="1" customWidth="1"/>
    <col min="13567" max="13567" width="19.140625" style="1" bestFit="1" customWidth="1"/>
    <col min="13568" max="13568" width="9.140625" style="1"/>
    <col min="13569" max="13569" width="9.42578125" style="1" customWidth="1"/>
    <col min="13570" max="13570" width="11.140625" style="1" customWidth="1"/>
    <col min="13571" max="13571" width="10.42578125" style="1" bestFit="1" customWidth="1"/>
    <col min="13572" max="13572" width="19.140625" style="1" bestFit="1" customWidth="1"/>
    <col min="13573" max="13573" width="9.140625" style="1"/>
    <col min="13574" max="13574" width="9.5703125" style="1" customWidth="1"/>
    <col min="13575" max="13575" width="9.140625" style="1"/>
    <col min="13576" max="13576" width="10.42578125" style="1" bestFit="1" customWidth="1"/>
    <col min="13577" max="13817" width="9.140625" style="1"/>
    <col min="13818" max="13818" width="18.7109375" style="1" bestFit="1" customWidth="1"/>
    <col min="13819" max="13819" width="9.140625" style="1"/>
    <col min="13820" max="13820" width="10.28515625" style="1" customWidth="1"/>
    <col min="13821" max="13821" width="12.7109375" style="1" bestFit="1" customWidth="1"/>
    <col min="13822" max="13822" width="10.85546875" style="1" customWidth="1"/>
    <col min="13823" max="13823" width="19.140625" style="1" bestFit="1" customWidth="1"/>
    <col min="13824" max="13824" width="9.140625" style="1"/>
    <col min="13825" max="13825" width="9.42578125" style="1" customWidth="1"/>
    <col min="13826" max="13826" width="11.140625" style="1" customWidth="1"/>
    <col min="13827" max="13827" width="10.42578125" style="1" bestFit="1" customWidth="1"/>
    <col min="13828" max="13828" width="19.140625" style="1" bestFit="1" customWidth="1"/>
    <col min="13829" max="13829" width="9.140625" style="1"/>
    <col min="13830" max="13830" width="9.5703125" style="1" customWidth="1"/>
    <col min="13831" max="13831" width="9.140625" style="1"/>
    <col min="13832" max="13832" width="10.42578125" style="1" bestFit="1" customWidth="1"/>
    <col min="13833" max="14073" width="9.140625" style="1"/>
    <col min="14074" max="14074" width="18.7109375" style="1" bestFit="1" customWidth="1"/>
    <col min="14075" max="14075" width="9.140625" style="1"/>
    <col min="14076" max="14076" width="10.28515625" style="1" customWidth="1"/>
    <col min="14077" max="14077" width="12.7109375" style="1" bestFit="1" customWidth="1"/>
    <col min="14078" max="14078" width="10.85546875" style="1" customWidth="1"/>
    <col min="14079" max="14079" width="19.140625" style="1" bestFit="1" customWidth="1"/>
    <col min="14080" max="14080" width="9.140625" style="1"/>
    <col min="14081" max="14081" width="9.42578125" style="1" customWidth="1"/>
    <col min="14082" max="14082" width="11.140625" style="1" customWidth="1"/>
    <col min="14083" max="14083" width="10.42578125" style="1" bestFit="1" customWidth="1"/>
    <col min="14084" max="14084" width="19.140625" style="1" bestFit="1" customWidth="1"/>
    <col min="14085" max="14085" width="9.140625" style="1"/>
    <col min="14086" max="14086" width="9.5703125" style="1" customWidth="1"/>
    <col min="14087" max="14087" width="9.140625" style="1"/>
    <col min="14088" max="14088" width="10.42578125" style="1" bestFit="1" customWidth="1"/>
    <col min="14089" max="14329" width="9.140625" style="1"/>
    <col min="14330" max="14330" width="18.7109375" style="1" bestFit="1" customWidth="1"/>
    <col min="14331" max="14331" width="9.140625" style="1"/>
    <col min="14332" max="14332" width="10.28515625" style="1" customWidth="1"/>
    <col min="14333" max="14333" width="12.7109375" style="1" bestFit="1" customWidth="1"/>
    <col min="14334" max="14334" width="10.85546875" style="1" customWidth="1"/>
    <col min="14335" max="14335" width="19.140625" style="1" bestFit="1" customWidth="1"/>
    <col min="14336" max="14336" width="9.140625" style="1"/>
    <col min="14337" max="14337" width="9.42578125" style="1" customWidth="1"/>
    <col min="14338" max="14338" width="11.140625" style="1" customWidth="1"/>
    <col min="14339" max="14339" width="10.42578125" style="1" bestFit="1" customWidth="1"/>
    <col min="14340" max="14340" width="19.140625" style="1" bestFit="1" customWidth="1"/>
    <col min="14341" max="14341" width="9.140625" style="1"/>
    <col min="14342" max="14342" width="9.5703125" style="1" customWidth="1"/>
    <col min="14343" max="14343" width="9.140625" style="1"/>
    <col min="14344" max="14344" width="10.42578125" style="1" bestFit="1" customWidth="1"/>
    <col min="14345" max="14585" width="9.140625" style="1"/>
    <col min="14586" max="14586" width="18.7109375" style="1" bestFit="1" customWidth="1"/>
    <col min="14587" max="14587" width="9.140625" style="1"/>
    <col min="14588" max="14588" width="10.28515625" style="1" customWidth="1"/>
    <col min="14589" max="14589" width="12.7109375" style="1" bestFit="1" customWidth="1"/>
    <col min="14590" max="14590" width="10.85546875" style="1" customWidth="1"/>
    <col min="14591" max="14591" width="19.140625" style="1" bestFit="1" customWidth="1"/>
    <col min="14592" max="14592" width="9.140625" style="1"/>
    <col min="14593" max="14593" width="9.42578125" style="1" customWidth="1"/>
    <col min="14594" max="14594" width="11.140625" style="1" customWidth="1"/>
    <col min="14595" max="14595" width="10.42578125" style="1" bestFit="1" customWidth="1"/>
    <col min="14596" max="14596" width="19.140625" style="1" bestFit="1" customWidth="1"/>
    <col min="14597" max="14597" width="9.140625" style="1"/>
    <col min="14598" max="14598" width="9.5703125" style="1" customWidth="1"/>
    <col min="14599" max="14599" width="9.140625" style="1"/>
    <col min="14600" max="14600" width="10.42578125" style="1" bestFit="1" customWidth="1"/>
    <col min="14601" max="14841" width="9.140625" style="1"/>
    <col min="14842" max="14842" width="18.7109375" style="1" bestFit="1" customWidth="1"/>
    <col min="14843" max="14843" width="9.140625" style="1"/>
    <col min="14844" max="14844" width="10.28515625" style="1" customWidth="1"/>
    <col min="14845" max="14845" width="12.7109375" style="1" bestFit="1" customWidth="1"/>
    <col min="14846" max="14846" width="10.85546875" style="1" customWidth="1"/>
    <col min="14847" max="14847" width="19.140625" style="1" bestFit="1" customWidth="1"/>
    <col min="14848" max="14848" width="9.140625" style="1"/>
    <col min="14849" max="14849" width="9.42578125" style="1" customWidth="1"/>
    <col min="14850" max="14850" width="11.140625" style="1" customWidth="1"/>
    <col min="14851" max="14851" width="10.42578125" style="1" bestFit="1" customWidth="1"/>
    <col min="14852" max="14852" width="19.140625" style="1" bestFit="1" customWidth="1"/>
    <col min="14853" max="14853" width="9.140625" style="1"/>
    <col min="14854" max="14854" width="9.5703125" style="1" customWidth="1"/>
    <col min="14855" max="14855" width="9.140625" style="1"/>
    <col min="14856" max="14856" width="10.42578125" style="1" bestFit="1" customWidth="1"/>
    <col min="14857" max="15097" width="9.140625" style="1"/>
    <col min="15098" max="15098" width="18.7109375" style="1" bestFit="1" customWidth="1"/>
    <col min="15099" max="15099" width="9.140625" style="1"/>
    <col min="15100" max="15100" width="10.28515625" style="1" customWidth="1"/>
    <col min="15101" max="15101" width="12.7109375" style="1" bestFit="1" customWidth="1"/>
    <col min="15102" max="15102" width="10.85546875" style="1" customWidth="1"/>
    <col min="15103" max="15103" width="19.140625" style="1" bestFit="1" customWidth="1"/>
    <col min="15104" max="15104" width="9.140625" style="1"/>
    <col min="15105" max="15105" width="9.42578125" style="1" customWidth="1"/>
    <col min="15106" max="15106" width="11.140625" style="1" customWidth="1"/>
    <col min="15107" max="15107" width="10.42578125" style="1" bestFit="1" customWidth="1"/>
    <col min="15108" max="15108" width="19.140625" style="1" bestFit="1" customWidth="1"/>
    <col min="15109" max="15109" width="9.140625" style="1"/>
    <col min="15110" max="15110" width="9.5703125" style="1" customWidth="1"/>
    <col min="15111" max="15111" width="9.140625" style="1"/>
    <col min="15112" max="15112" width="10.42578125" style="1" bestFit="1" customWidth="1"/>
    <col min="15113" max="15353" width="9.140625" style="1"/>
    <col min="15354" max="15354" width="18.7109375" style="1" bestFit="1" customWidth="1"/>
    <col min="15355" max="15355" width="9.140625" style="1"/>
    <col min="15356" max="15356" width="10.28515625" style="1" customWidth="1"/>
    <col min="15357" max="15357" width="12.7109375" style="1" bestFit="1" customWidth="1"/>
    <col min="15358" max="15358" width="10.85546875" style="1" customWidth="1"/>
    <col min="15359" max="15359" width="19.140625" style="1" bestFit="1" customWidth="1"/>
    <col min="15360" max="15360" width="9.140625" style="1"/>
    <col min="15361" max="15361" width="9.42578125" style="1" customWidth="1"/>
    <col min="15362" max="15362" width="11.140625" style="1" customWidth="1"/>
    <col min="15363" max="15363" width="10.42578125" style="1" bestFit="1" customWidth="1"/>
    <col min="15364" max="15364" width="19.140625" style="1" bestFit="1" customWidth="1"/>
    <col min="15365" max="15365" width="9.140625" style="1"/>
    <col min="15366" max="15366" width="9.5703125" style="1" customWidth="1"/>
    <col min="15367" max="15367" width="9.140625" style="1"/>
    <col min="15368" max="15368" width="10.42578125" style="1" bestFit="1" customWidth="1"/>
    <col min="15369" max="15609" width="9.140625" style="1"/>
    <col min="15610" max="15610" width="18.7109375" style="1" bestFit="1" customWidth="1"/>
    <col min="15611" max="15611" width="9.140625" style="1"/>
    <col min="15612" max="15612" width="10.28515625" style="1" customWidth="1"/>
    <col min="15613" max="15613" width="12.7109375" style="1" bestFit="1" customWidth="1"/>
    <col min="15614" max="15614" width="10.85546875" style="1" customWidth="1"/>
    <col min="15615" max="15615" width="19.140625" style="1" bestFit="1" customWidth="1"/>
    <col min="15616" max="15616" width="9.140625" style="1"/>
    <col min="15617" max="15617" width="9.42578125" style="1" customWidth="1"/>
    <col min="15618" max="15618" width="11.140625" style="1" customWidth="1"/>
    <col min="15619" max="15619" width="10.42578125" style="1" bestFit="1" customWidth="1"/>
    <col min="15620" max="15620" width="19.140625" style="1" bestFit="1" customWidth="1"/>
    <col min="15621" max="15621" width="9.140625" style="1"/>
    <col min="15622" max="15622" width="9.5703125" style="1" customWidth="1"/>
    <col min="15623" max="15623" width="9.140625" style="1"/>
    <col min="15624" max="15624" width="10.42578125" style="1" bestFit="1" customWidth="1"/>
    <col min="15625" max="15865" width="9.140625" style="1"/>
    <col min="15866" max="15866" width="18.7109375" style="1" bestFit="1" customWidth="1"/>
    <col min="15867" max="15867" width="9.140625" style="1"/>
    <col min="15868" max="15868" width="10.28515625" style="1" customWidth="1"/>
    <col min="15869" max="15869" width="12.7109375" style="1" bestFit="1" customWidth="1"/>
    <col min="15870" max="15870" width="10.85546875" style="1" customWidth="1"/>
    <col min="15871" max="15871" width="19.140625" style="1" bestFit="1" customWidth="1"/>
    <col min="15872" max="15872" width="9.140625" style="1"/>
    <col min="15873" max="15873" width="9.42578125" style="1" customWidth="1"/>
    <col min="15874" max="15874" width="11.140625" style="1" customWidth="1"/>
    <col min="15875" max="15875" width="10.42578125" style="1" bestFit="1" customWidth="1"/>
    <col min="15876" max="15876" width="19.140625" style="1" bestFit="1" customWidth="1"/>
    <col min="15877" max="15877" width="9.140625" style="1"/>
    <col min="15878" max="15878" width="9.5703125" style="1" customWidth="1"/>
    <col min="15879" max="15879" width="9.140625" style="1"/>
    <col min="15880" max="15880" width="10.42578125" style="1" bestFit="1" customWidth="1"/>
    <col min="15881" max="16121" width="9.140625" style="1"/>
    <col min="16122" max="16122" width="18.7109375" style="1" bestFit="1" customWidth="1"/>
    <col min="16123" max="16123" width="9.140625" style="1"/>
    <col min="16124" max="16124" width="10.28515625" style="1" customWidth="1"/>
    <col min="16125" max="16125" width="12.7109375" style="1" bestFit="1" customWidth="1"/>
    <col min="16126" max="16126" width="10.85546875" style="1" customWidth="1"/>
    <col min="16127" max="16127" width="19.140625" style="1" bestFit="1" customWidth="1"/>
    <col min="16128" max="16128" width="9.140625" style="1"/>
    <col min="16129" max="16129" width="9.42578125" style="1" customWidth="1"/>
    <col min="16130" max="16130" width="11.140625" style="1" customWidth="1"/>
    <col min="16131" max="16131" width="10.42578125" style="1" bestFit="1" customWidth="1"/>
    <col min="16132" max="16132" width="19.140625" style="1" bestFit="1" customWidth="1"/>
    <col min="16133" max="16133" width="9.140625" style="1"/>
    <col min="16134" max="16134" width="9.5703125" style="1" customWidth="1"/>
    <col min="16135" max="16135" width="9.140625" style="1"/>
    <col min="16136" max="16136" width="10.42578125" style="1" bestFit="1" customWidth="1"/>
    <col min="16137" max="16384" width="9.140625" style="1"/>
  </cols>
  <sheetData>
    <row r="1" spans="1:11" ht="18" x14ac:dyDescent="0.25">
      <c r="D1" s="641" t="s">
        <v>0</v>
      </c>
      <c r="E1" s="641"/>
      <c r="F1" s="641"/>
      <c r="G1" s="2"/>
      <c r="H1" s="2"/>
      <c r="I1" s="2"/>
      <c r="J1" s="2"/>
    </row>
    <row r="2" spans="1:11" ht="18" x14ac:dyDescent="0.25">
      <c r="C2" s="641" t="s">
        <v>1</v>
      </c>
      <c r="D2" s="641"/>
      <c r="E2" s="641"/>
      <c r="F2" s="641"/>
      <c r="G2" s="2"/>
      <c r="H2" s="2"/>
      <c r="I2" s="2"/>
      <c r="J2" s="2"/>
    </row>
    <row r="3" spans="1:11" ht="15.75" x14ac:dyDescent="0.25">
      <c r="C3" s="642" t="s">
        <v>127</v>
      </c>
      <c r="D3" s="642"/>
      <c r="E3" s="642"/>
      <c r="F3" s="642"/>
      <c r="G3" s="3"/>
      <c r="H3" s="3"/>
      <c r="I3" s="3"/>
      <c r="J3" s="3"/>
    </row>
    <row r="4" spans="1:11" ht="18" x14ac:dyDescent="0.25">
      <c r="C4" s="641" t="s">
        <v>126</v>
      </c>
      <c r="D4" s="641"/>
      <c r="E4" s="641"/>
      <c r="F4" s="641"/>
      <c r="G4" s="2"/>
      <c r="H4" s="2"/>
      <c r="I4" s="2"/>
      <c r="J4" s="2"/>
    </row>
    <row r="5" spans="1:11" ht="18.75" thickBot="1" x14ac:dyDescent="0.3">
      <c r="C5" s="643" t="s">
        <v>2</v>
      </c>
      <c r="D5" s="643"/>
      <c r="E5" s="643"/>
      <c r="F5" s="643"/>
      <c r="G5" s="81"/>
      <c r="H5" s="81"/>
      <c r="I5" s="4"/>
      <c r="J5" s="4"/>
    </row>
    <row r="6" spans="1:11" ht="56.25" customHeight="1" thickBot="1" x14ac:dyDescent="0.25">
      <c r="A6" s="110"/>
      <c r="B6" s="111" t="s">
        <v>3</v>
      </c>
      <c r="C6" s="112" t="s">
        <v>4</v>
      </c>
      <c r="D6" s="113" t="s">
        <v>5</v>
      </c>
      <c r="E6" s="114" t="s">
        <v>6</v>
      </c>
      <c r="F6" s="115" t="s">
        <v>7</v>
      </c>
      <c r="G6" s="116" t="s">
        <v>116</v>
      </c>
      <c r="H6" s="129" t="s">
        <v>117</v>
      </c>
      <c r="I6" s="114" t="s">
        <v>9</v>
      </c>
      <c r="J6" s="135" t="s">
        <v>8</v>
      </c>
      <c r="K6" s="115" t="s">
        <v>118</v>
      </c>
    </row>
    <row r="7" spans="1:11" ht="18.75" customHeight="1" thickBot="1" x14ac:dyDescent="0.3">
      <c r="A7" s="117" t="s">
        <v>11</v>
      </c>
      <c r="B7" s="118"/>
      <c r="C7" s="118"/>
      <c r="D7" s="118"/>
      <c r="E7" s="119"/>
      <c r="F7" s="120"/>
      <c r="G7" s="118"/>
      <c r="H7" s="118"/>
      <c r="I7" s="121"/>
      <c r="J7" s="118"/>
      <c r="K7" s="120"/>
    </row>
    <row r="8" spans="1:11" ht="18" x14ac:dyDescent="0.25">
      <c r="A8" s="5" t="s">
        <v>12</v>
      </c>
      <c r="B8" s="83">
        <v>8037</v>
      </c>
      <c r="C8" s="332">
        <v>16261</v>
      </c>
      <c r="D8" s="333">
        <v>1954827</v>
      </c>
      <c r="E8" s="82">
        <f>D8/B8</f>
        <v>243.22844344904814</v>
      </c>
      <c r="F8" s="11">
        <f>D8</f>
        <v>1954827</v>
      </c>
      <c r="G8" s="83">
        <v>4018</v>
      </c>
      <c r="H8" s="84">
        <f>C8-G8</f>
        <v>12243</v>
      </c>
      <c r="I8" s="20">
        <f t="shared" ref="I8:I16" si="0">C8-J8-K8</f>
        <v>8919</v>
      </c>
      <c r="J8" s="14">
        <v>7342</v>
      </c>
      <c r="K8" s="13">
        <v>0</v>
      </c>
    </row>
    <row r="9" spans="1:11" ht="18" x14ac:dyDescent="0.25">
      <c r="A9" s="16" t="s">
        <v>13</v>
      </c>
      <c r="B9" s="89">
        <v>5752</v>
      </c>
      <c r="C9" s="18">
        <v>11104</v>
      </c>
      <c r="D9" s="33">
        <v>1371098</v>
      </c>
      <c r="E9" s="85">
        <f t="shared" ref="E9:E15" si="1">D9/B9</f>
        <v>238.36891515994438</v>
      </c>
      <c r="F9" s="11">
        <f t="shared" ref="F9:F15" si="2">D9</f>
        <v>1371098</v>
      </c>
      <c r="G9" s="29">
        <v>3005</v>
      </c>
      <c r="H9" s="84">
        <f t="shared" ref="H9:H15" si="3">C9-G9</f>
        <v>8099</v>
      </c>
      <c r="I9" s="54">
        <f t="shared" si="0"/>
        <v>6167</v>
      </c>
      <c r="J9" s="14">
        <v>4937</v>
      </c>
      <c r="K9" s="13">
        <v>0</v>
      </c>
    </row>
    <row r="10" spans="1:11" ht="18" x14ac:dyDescent="0.25">
      <c r="A10" s="16" t="s">
        <v>14</v>
      </c>
      <c r="B10" s="89">
        <v>6458</v>
      </c>
      <c r="C10" s="18">
        <v>12120</v>
      </c>
      <c r="D10" s="33">
        <v>1502146</v>
      </c>
      <c r="E10" s="85">
        <f t="shared" si="1"/>
        <v>232.60235366986683</v>
      </c>
      <c r="F10" s="11">
        <f t="shared" si="2"/>
        <v>1502146</v>
      </c>
      <c r="G10" s="29">
        <v>3075</v>
      </c>
      <c r="H10" s="84">
        <f t="shared" si="3"/>
        <v>9045</v>
      </c>
      <c r="I10" s="54">
        <f t="shared" si="0"/>
        <v>6759</v>
      </c>
      <c r="J10" s="14">
        <v>5361</v>
      </c>
      <c r="K10" s="13">
        <v>0</v>
      </c>
    </row>
    <row r="11" spans="1:11" ht="18" x14ac:dyDescent="0.25">
      <c r="A11" s="16" t="s">
        <v>15</v>
      </c>
      <c r="B11" s="89">
        <v>8440</v>
      </c>
      <c r="C11" s="18">
        <v>16334</v>
      </c>
      <c r="D11" s="33">
        <v>1973977</v>
      </c>
      <c r="E11" s="85">
        <f t="shared" si="1"/>
        <v>233.8835308056872</v>
      </c>
      <c r="F11" s="11">
        <f t="shared" si="2"/>
        <v>1973977</v>
      </c>
      <c r="G11" s="29">
        <v>4059</v>
      </c>
      <c r="H11" s="84">
        <f t="shared" si="3"/>
        <v>12275</v>
      </c>
      <c r="I11" s="54">
        <f t="shared" si="0"/>
        <v>8939</v>
      </c>
      <c r="J11" s="14">
        <v>7393</v>
      </c>
      <c r="K11" s="13">
        <v>2</v>
      </c>
    </row>
    <row r="12" spans="1:11" ht="18" x14ac:dyDescent="0.25">
      <c r="A12" s="16" t="s">
        <v>16</v>
      </c>
      <c r="B12" s="89">
        <v>2143</v>
      </c>
      <c r="C12" s="18">
        <v>4391</v>
      </c>
      <c r="D12" s="33">
        <v>535381</v>
      </c>
      <c r="E12" s="85">
        <f t="shared" si="1"/>
        <v>249.82781147923473</v>
      </c>
      <c r="F12" s="11">
        <f t="shared" si="2"/>
        <v>535381</v>
      </c>
      <c r="G12" s="29">
        <v>1145</v>
      </c>
      <c r="H12" s="84">
        <f t="shared" si="3"/>
        <v>3246</v>
      </c>
      <c r="I12" s="54">
        <f t="shared" si="0"/>
        <v>2295</v>
      </c>
      <c r="J12" s="14">
        <v>2096</v>
      </c>
      <c r="K12" s="13">
        <v>0</v>
      </c>
    </row>
    <row r="13" spans="1:11" ht="18" x14ac:dyDescent="0.25">
      <c r="A13" s="16" t="s">
        <v>17</v>
      </c>
      <c r="B13" s="89">
        <v>8618</v>
      </c>
      <c r="C13" s="18">
        <v>17628</v>
      </c>
      <c r="D13" s="33">
        <v>2129112</v>
      </c>
      <c r="E13" s="85">
        <f t="shared" si="1"/>
        <v>247.05407287073567</v>
      </c>
      <c r="F13" s="11">
        <f t="shared" si="2"/>
        <v>2129112</v>
      </c>
      <c r="G13" s="29">
        <v>4676</v>
      </c>
      <c r="H13" s="84">
        <f t="shared" si="3"/>
        <v>12952</v>
      </c>
      <c r="I13" s="54">
        <f t="shared" si="0"/>
        <v>9491</v>
      </c>
      <c r="J13" s="14">
        <v>8136</v>
      </c>
      <c r="K13" s="13">
        <v>1</v>
      </c>
    </row>
    <row r="14" spans="1:11" ht="18" x14ac:dyDescent="0.25">
      <c r="A14" s="16" t="s">
        <v>18</v>
      </c>
      <c r="B14" s="89">
        <v>3102</v>
      </c>
      <c r="C14" s="18">
        <v>5773</v>
      </c>
      <c r="D14" s="33">
        <v>699958</v>
      </c>
      <c r="E14" s="85">
        <f t="shared" si="1"/>
        <v>225.64732430689878</v>
      </c>
      <c r="F14" s="11">
        <f t="shared" si="2"/>
        <v>699958</v>
      </c>
      <c r="G14" s="29">
        <v>1396</v>
      </c>
      <c r="H14" s="84">
        <f t="shared" si="3"/>
        <v>4377</v>
      </c>
      <c r="I14" s="54">
        <f t="shared" si="0"/>
        <v>3124</v>
      </c>
      <c r="J14" s="14">
        <v>2649</v>
      </c>
      <c r="K14" s="13">
        <v>0</v>
      </c>
    </row>
    <row r="15" spans="1:11" ht="18.75" thickBot="1" x14ac:dyDescent="0.3">
      <c r="A15" s="21" t="s">
        <v>19</v>
      </c>
      <c r="B15" s="92">
        <v>9835</v>
      </c>
      <c r="C15" s="334">
        <v>19054</v>
      </c>
      <c r="D15" s="335">
        <v>2344030</v>
      </c>
      <c r="E15" s="86">
        <f t="shared" si="1"/>
        <v>238.33553634977122</v>
      </c>
      <c r="F15" s="11">
        <f t="shared" si="2"/>
        <v>2344030</v>
      </c>
      <c r="G15" s="87">
        <v>4837</v>
      </c>
      <c r="H15" s="84">
        <f t="shared" si="3"/>
        <v>14217</v>
      </c>
      <c r="I15" s="58">
        <f t="shared" si="0"/>
        <v>10470</v>
      </c>
      <c r="J15" s="14">
        <v>8584</v>
      </c>
      <c r="K15" s="134">
        <v>0</v>
      </c>
    </row>
    <row r="16" spans="1:11" ht="18.75" thickBot="1" x14ac:dyDescent="0.3">
      <c r="A16" s="122" t="s">
        <v>10</v>
      </c>
      <c r="B16" s="123">
        <f t="shared" ref="B16:H16" si="4">SUM(B8:B15)</f>
        <v>52385</v>
      </c>
      <c r="C16" s="123">
        <f t="shared" si="4"/>
        <v>102665</v>
      </c>
      <c r="D16" s="124">
        <f>SUM(D8:D15)</f>
        <v>12510529</v>
      </c>
      <c r="E16" s="125">
        <f t="shared" si="4"/>
        <v>1908.947988091187</v>
      </c>
      <c r="F16" s="124">
        <f t="shared" si="4"/>
        <v>12510529</v>
      </c>
      <c r="G16" s="124">
        <f t="shared" si="4"/>
        <v>26211</v>
      </c>
      <c r="H16" s="124">
        <f t="shared" si="4"/>
        <v>76454</v>
      </c>
      <c r="I16" s="123">
        <f t="shared" si="0"/>
        <v>56164</v>
      </c>
      <c r="J16" s="340">
        <f>SUM(J8:J15)</f>
        <v>46498</v>
      </c>
      <c r="K16" s="341">
        <f>SUM(K8:K15)</f>
        <v>3</v>
      </c>
    </row>
    <row r="17" spans="1:11" ht="18.75" thickBot="1" x14ac:dyDescent="0.3">
      <c r="A17" s="27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6.5" thickBot="1" x14ac:dyDescent="0.25">
      <c r="A18" s="637" t="s">
        <v>20</v>
      </c>
      <c r="B18" s="638"/>
      <c r="C18" s="638"/>
      <c r="D18" s="638"/>
      <c r="E18" s="638"/>
      <c r="F18" s="638"/>
      <c r="G18" s="638"/>
      <c r="H18" s="638"/>
      <c r="I18" s="639"/>
      <c r="J18" s="639"/>
      <c r="K18" s="640"/>
    </row>
    <row r="19" spans="1:11" ht="18" x14ac:dyDescent="0.25">
      <c r="A19" s="28" t="s">
        <v>21</v>
      </c>
      <c r="B19" s="83">
        <v>14596</v>
      </c>
      <c r="C19" s="332">
        <v>26475</v>
      </c>
      <c r="D19" s="333">
        <v>3279903</v>
      </c>
      <c r="E19" s="12">
        <f t="shared" ref="E19:E31" si="5">D19/B19</f>
        <v>224.71245546725129</v>
      </c>
      <c r="F19" s="9">
        <f>D19</f>
        <v>3279903</v>
      </c>
      <c r="G19" s="83">
        <v>6717</v>
      </c>
      <c r="H19" s="88">
        <f>C19-G19</f>
        <v>19758</v>
      </c>
      <c r="I19" s="10">
        <f>C19-J19-K19</f>
        <v>14686</v>
      </c>
      <c r="J19" s="95">
        <v>11789</v>
      </c>
      <c r="K19" s="31">
        <v>0</v>
      </c>
    </row>
    <row r="20" spans="1:11" ht="18" x14ac:dyDescent="0.25">
      <c r="A20" s="28" t="s">
        <v>22</v>
      </c>
      <c r="B20" s="29">
        <v>7382</v>
      </c>
      <c r="C20" s="7">
        <v>13076</v>
      </c>
      <c r="D20" s="9">
        <v>1625384</v>
      </c>
      <c r="E20" s="32">
        <f t="shared" si="5"/>
        <v>220.18206448117041</v>
      </c>
      <c r="F20" s="33">
        <f t="shared" ref="F20:F31" si="6">D20</f>
        <v>1625384</v>
      </c>
      <c r="G20" s="29">
        <v>3299</v>
      </c>
      <c r="H20" s="84">
        <f t="shared" ref="H20:H31" si="7">C20-G20</f>
        <v>9777</v>
      </c>
      <c r="I20" s="54">
        <f t="shared" ref="I20:I31" si="8">C20-J20-K20</f>
        <v>7406</v>
      </c>
      <c r="J20" s="35">
        <v>5669</v>
      </c>
      <c r="K20" s="34">
        <v>1</v>
      </c>
    </row>
    <row r="21" spans="1:11" ht="18" x14ac:dyDescent="0.25">
      <c r="A21" s="5" t="s">
        <v>23</v>
      </c>
      <c r="B21" s="39">
        <v>6003</v>
      </c>
      <c r="C21" s="37">
        <v>11273</v>
      </c>
      <c r="D21" s="40">
        <v>1377380</v>
      </c>
      <c r="E21" s="32">
        <f t="shared" si="5"/>
        <v>229.44860902881894</v>
      </c>
      <c r="F21" s="33">
        <f t="shared" si="6"/>
        <v>1377380</v>
      </c>
      <c r="G21" s="29">
        <v>3035</v>
      </c>
      <c r="H21" s="84">
        <f t="shared" si="7"/>
        <v>8238</v>
      </c>
      <c r="I21" s="54">
        <f t="shared" si="8"/>
        <v>6270</v>
      </c>
      <c r="J21" s="35">
        <v>5002</v>
      </c>
      <c r="K21" s="34">
        <v>1</v>
      </c>
    </row>
    <row r="22" spans="1:11" ht="18" x14ac:dyDescent="0.25">
      <c r="A22" s="16" t="s">
        <v>24</v>
      </c>
      <c r="B22" s="44">
        <v>7447</v>
      </c>
      <c r="C22" s="42">
        <v>14338</v>
      </c>
      <c r="D22" s="45">
        <v>1729217</v>
      </c>
      <c r="E22" s="32">
        <f t="shared" si="5"/>
        <v>232.20316906136699</v>
      </c>
      <c r="F22" s="33">
        <f t="shared" si="6"/>
        <v>1729217</v>
      </c>
      <c r="G22" s="89">
        <v>3531</v>
      </c>
      <c r="H22" s="90">
        <f t="shared" si="7"/>
        <v>10807</v>
      </c>
      <c r="I22" s="54">
        <f t="shared" si="8"/>
        <v>7872</v>
      </c>
      <c r="J22" s="35">
        <v>6466</v>
      </c>
      <c r="K22" s="46">
        <v>0</v>
      </c>
    </row>
    <row r="23" spans="1:11" ht="18" x14ac:dyDescent="0.25">
      <c r="A23" s="16" t="s">
        <v>25</v>
      </c>
      <c r="B23" s="44">
        <v>4855</v>
      </c>
      <c r="C23" s="42">
        <v>9625</v>
      </c>
      <c r="D23" s="45">
        <v>1160831</v>
      </c>
      <c r="E23" s="32">
        <f t="shared" si="5"/>
        <v>239.10010298661174</v>
      </c>
      <c r="F23" s="33">
        <f t="shared" si="6"/>
        <v>1160831</v>
      </c>
      <c r="G23" s="89">
        <v>2571</v>
      </c>
      <c r="H23" s="90">
        <f t="shared" si="7"/>
        <v>7054</v>
      </c>
      <c r="I23" s="54">
        <f t="shared" si="8"/>
        <v>5174</v>
      </c>
      <c r="J23" s="35">
        <v>4451</v>
      </c>
      <c r="K23" s="46">
        <v>0</v>
      </c>
    </row>
    <row r="24" spans="1:11" ht="18" x14ac:dyDescent="0.25">
      <c r="A24" s="16" t="s">
        <v>26</v>
      </c>
      <c r="B24" s="44">
        <v>3390</v>
      </c>
      <c r="C24" s="42">
        <v>6696</v>
      </c>
      <c r="D24" s="45">
        <v>820759</v>
      </c>
      <c r="E24" s="32">
        <f t="shared" si="5"/>
        <v>242.1117994100295</v>
      </c>
      <c r="F24" s="33">
        <f t="shared" si="6"/>
        <v>820759</v>
      </c>
      <c r="G24" s="89">
        <v>1863</v>
      </c>
      <c r="H24" s="90">
        <f t="shared" si="7"/>
        <v>4833</v>
      </c>
      <c r="I24" s="54">
        <f t="shared" si="8"/>
        <v>3668</v>
      </c>
      <c r="J24" s="35">
        <v>3028</v>
      </c>
      <c r="K24" s="46">
        <v>0</v>
      </c>
    </row>
    <row r="25" spans="1:11" ht="18" x14ac:dyDescent="0.25">
      <c r="A25" s="16" t="s">
        <v>27</v>
      </c>
      <c r="B25" s="44">
        <v>8563</v>
      </c>
      <c r="C25" s="42">
        <v>16306</v>
      </c>
      <c r="D25" s="45">
        <v>2001154</v>
      </c>
      <c r="E25" s="32">
        <f t="shared" si="5"/>
        <v>233.69776947331542</v>
      </c>
      <c r="F25" s="33">
        <f t="shared" si="6"/>
        <v>2001154</v>
      </c>
      <c r="G25" s="89">
        <v>4238</v>
      </c>
      <c r="H25" s="90">
        <f t="shared" si="7"/>
        <v>12068</v>
      </c>
      <c r="I25" s="54">
        <f t="shared" si="8"/>
        <v>8948</v>
      </c>
      <c r="J25" s="35">
        <v>7358</v>
      </c>
      <c r="K25" s="46">
        <v>0</v>
      </c>
    </row>
    <row r="26" spans="1:11" ht="18" x14ac:dyDescent="0.25">
      <c r="A26" s="16" t="s">
        <v>28</v>
      </c>
      <c r="B26" s="44">
        <v>7736</v>
      </c>
      <c r="C26" s="42">
        <v>15598</v>
      </c>
      <c r="D26" s="45">
        <v>1912200</v>
      </c>
      <c r="E26" s="32">
        <f t="shared" si="5"/>
        <v>247.18200620475699</v>
      </c>
      <c r="F26" s="33">
        <f t="shared" si="6"/>
        <v>1912200</v>
      </c>
      <c r="G26" s="89">
        <v>3839</v>
      </c>
      <c r="H26" s="90">
        <f t="shared" si="7"/>
        <v>11759</v>
      </c>
      <c r="I26" s="54">
        <f t="shared" si="8"/>
        <v>8235</v>
      </c>
      <c r="J26" s="35">
        <v>7361</v>
      </c>
      <c r="K26" s="46">
        <v>2</v>
      </c>
    </row>
    <row r="27" spans="1:11" ht="18" x14ac:dyDescent="0.25">
      <c r="A27" s="16" t="s">
        <v>29</v>
      </c>
      <c r="B27" s="44">
        <v>9747</v>
      </c>
      <c r="C27" s="42">
        <v>18429</v>
      </c>
      <c r="D27" s="45">
        <v>2244378</v>
      </c>
      <c r="E27" s="32">
        <f t="shared" si="5"/>
        <v>230.26346568174824</v>
      </c>
      <c r="F27" s="33">
        <f t="shared" si="6"/>
        <v>2244378</v>
      </c>
      <c r="G27" s="89">
        <v>5226</v>
      </c>
      <c r="H27" s="90">
        <f t="shared" si="7"/>
        <v>13203</v>
      </c>
      <c r="I27" s="54">
        <f t="shared" si="8"/>
        <v>10431</v>
      </c>
      <c r="J27" s="35">
        <v>7997</v>
      </c>
      <c r="K27" s="46">
        <v>1</v>
      </c>
    </row>
    <row r="28" spans="1:11" ht="18" x14ac:dyDescent="0.25">
      <c r="A28" s="16" t="s">
        <v>30</v>
      </c>
      <c r="B28" s="44">
        <v>7078</v>
      </c>
      <c r="C28" s="42">
        <v>14520</v>
      </c>
      <c r="D28" s="45">
        <v>1759050</v>
      </c>
      <c r="E28" s="32">
        <f t="shared" si="5"/>
        <v>248.5235942356598</v>
      </c>
      <c r="F28" s="33">
        <f t="shared" si="6"/>
        <v>1759050</v>
      </c>
      <c r="G28" s="89">
        <v>4043</v>
      </c>
      <c r="H28" s="90">
        <f t="shared" si="7"/>
        <v>10477</v>
      </c>
      <c r="I28" s="54">
        <f t="shared" si="8"/>
        <v>7865</v>
      </c>
      <c r="J28" s="35">
        <v>6654</v>
      </c>
      <c r="K28" s="46">
        <v>1</v>
      </c>
    </row>
    <row r="29" spans="1:11" ht="18" x14ac:dyDescent="0.25">
      <c r="A29" s="16" t="s">
        <v>31</v>
      </c>
      <c r="B29" s="44">
        <v>5667</v>
      </c>
      <c r="C29" s="42">
        <v>11226</v>
      </c>
      <c r="D29" s="45">
        <v>1353184</v>
      </c>
      <c r="E29" s="32">
        <f t="shared" si="5"/>
        <v>238.78313040409387</v>
      </c>
      <c r="F29" s="33">
        <f t="shared" si="6"/>
        <v>1353184</v>
      </c>
      <c r="G29" s="89">
        <v>2900</v>
      </c>
      <c r="H29" s="90">
        <f t="shared" si="7"/>
        <v>8326</v>
      </c>
      <c r="I29" s="54">
        <f t="shared" si="8"/>
        <v>6137</v>
      </c>
      <c r="J29" s="35">
        <v>5089</v>
      </c>
      <c r="K29" s="46">
        <v>0</v>
      </c>
    </row>
    <row r="30" spans="1:11" ht="18" x14ac:dyDescent="0.25">
      <c r="A30" s="26" t="s">
        <v>32</v>
      </c>
      <c r="B30" s="44">
        <v>5282</v>
      </c>
      <c r="C30" s="47">
        <v>10574</v>
      </c>
      <c r="D30" s="336">
        <v>1304111</v>
      </c>
      <c r="E30" s="32">
        <f t="shared" si="5"/>
        <v>246.89719803104884</v>
      </c>
      <c r="F30" s="33">
        <f t="shared" si="6"/>
        <v>1304111</v>
      </c>
      <c r="G30" s="91">
        <v>2770</v>
      </c>
      <c r="H30" s="90">
        <f t="shared" si="7"/>
        <v>7804</v>
      </c>
      <c r="I30" s="54">
        <f t="shared" si="8"/>
        <v>5682</v>
      </c>
      <c r="J30" s="35">
        <v>4892</v>
      </c>
      <c r="K30" s="50">
        <v>0</v>
      </c>
    </row>
    <row r="31" spans="1:11" ht="18.75" thickBot="1" x14ac:dyDescent="0.3">
      <c r="A31" s="26" t="s">
        <v>33</v>
      </c>
      <c r="B31" s="55">
        <v>1980</v>
      </c>
      <c r="C31" s="56">
        <v>3895</v>
      </c>
      <c r="D31" s="57">
        <v>482757</v>
      </c>
      <c r="E31" s="32">
        <f t="shared" si="5"/>
        <v>243.81666666666666</v>
      </c>
      <c r="F31" s="33">
        <f t="shared" si="6"/>
        <v>482757</v>
      </c>
      <c r="G31" s="92">
        <v>926</v>
      </c>
      <c r="H31" s="93">
        <f t="shared" si="7"/>
        <v>2969</v>
      </c>
      <c r="I31" s="58">
        <f t="shared" si="8"/>
        <v>2031</v>
      </c>
      <c r="J31" s="98">
        <v>1864</v>
      </c>
      <c r="K31" s="94">
        <v>0</v>
      </c>
    </row>
    <row r="32" spans="1:11" ht="18.75" thickBot="1" x14ac:dyDescent="0.3">
      <c r="A32" s="122" t="s">
        <v>34</v>
      </c>
      <c r="B32" s="136">
        <f t="shared" ref="B32:K32" si="9">SUM(B19:B31)</f>
        <v>89726</v>
      </c>
      <c r="C32" s="136">
        <f t="shared" si="9"/>
        <v>172031</v>
      </c>
      <c r="D32" s="137">
        <f>SUM(D19:D31)</f>
        <v>21050308</v>
      </c>
      <c r="E32" s="125">
        <f t="shared" si="9"/>
        <v>3076.9220311325389</v>
      </c>
      <c r="F32" s="138">
        <f t="shared" si="9"/>
        <v>21050308</v>
      </c>
      <c r="G32" s="139">
        <f t="shared" si="9"/>
        <v>44958</v>
      </c>
      <c r="H32" s="140">
        <f t="shared" si="9"/>
        <v>127073</v>
      </c>
      <c r="I32" s="337">
        <f t="shared" si="9"/>
        <v>94405</v>
      </c>
      <c r="J32" s="338">
        <f t="shared" si="9"/>
        <v>77620</v>
      </c>
      <c r="K32" s="339">
        <f t="shared" si="9"/>
        <v>6</v>
      </c>
    </row>
    <row r="33" spans="1:14" ht="18.75" thickBot="1" x14ac:dyDescent="0.3">
      <c r="A33" s="27"/>
      <c r="B33" s="53"/>
      <c r="C33" s="53"/>
      <c r="D33" s="53"/>
      <c r="E33" s="25"/>
      <c r="F33" s="53"/>
      <c r="G33" s="53"/>
      <c r="H33" s="53"/>
      <c r="I33" s="25"/>
      <c r="J33" s="25"/>
      <c r="K33" s="25"/>
    </row>
    <row r="34" spans="1:14" ht="16.5" thickBot="1" x14ac:dyDescent="0.25">
      <c r="A34" s="632" t="s">
        <v>35</v>
      </c>
      <c r="B34" s="633"/>
      <c r="C34" s="633"/>
      <c r="D34" s="633"/>
      <c r="E34" s="633"/>
      <c r="F34" s="633"/>
      <c r="G34" s="633"/>
      <c r="H34" s="633"/>
      <c r="I34" s="635"/>
      <c r="J34" s="635"/>
      <c r="K34" s="636"/>
    </row>
    <row r="35" spans="1:14" ht="18" x14ac:dyDescent="0.25">
      <c r="A35" s="16" t="s">
        <v>36</v>
      </c>
      <c r="B35" s="44">
        <v>11519</v>
      </c>
      <c r="C35" s="42">
        <v>21478</v>
      </c>
      <c r="D35" s="45">
        <v>2620248</v>
      </c>
      <c r="E35" s="20">
        <f t="shared" ref="E35:E46" si="10">D35/B35</f>
        <v>227.47182915183609</v>
      </c>
      <c r="F35" s="40">
        <f>D35</f>
        <v>2620248</v>
      </c>
      <c r="G35" s="62">
        <v>6413</v>
      </c>
      <c r="H35" s="63">
        <f t="shared" ref="H35:H46" si="11">C35-G35</f>
        <v>15065</v>
      </c>
      <c r="I35" s="10">
        <f>(G35+H35)-J35+K35</f>
        <v>12954</v>
      </c>
      <c r="J35" s="95">
        <v>8526</v>
      </c>
      <c r="K35" s="96">
        <v>2</v>
      </c>
      <c r="M35" s="80">
        <f>SUM(G35:H35)</f>
        <v>21478</v>
      </c>
      <c r="N35" s="1">
        <f>12950+8526</f>
        <v>21476</v>
      </c>
    </row>
    <row r="36" spans="1:14" ht="18" x14ac:dyDescent="0.25">
      <c r="A36" s="16" t="s">
        <v>37</v>
      </c>
      <c r="B36" s="44">
        <v>15451</v>
      </c>
      <c r="C36" s="42">
        <v>30257</v>
      </c>
      <c r="D36" s="45">
        <v>3643885</v>
      </c>
      <c r="E36" s="54">
        <f t="shared" si="10"/>
        <v>235.83489741764288</v>
      </c>
      <c r="F36" s="45">
        <f>D36</f>
        <v>3643885</v>
      </c>
      <c r="G36" s="44">
        <v>9484</v>
      </c>
      <c r="H36" s="65">
        <f t="shared" si="11"/>
        <v>20773</v>
      </c>
      <c r="I36" s="54">
        <f t="shared" ref="I36:I45" si="12">(G36+H36)-J36+K36</f>
        <v>18094</v>
      </c>
      <c r="J36" s="35">
        <v>12164</v>
      </c>
      <c r="K36" s="97">
        <v>1</v>
      </c>
      <c r="M36" s="80">
        <f>SUM(I35:J35)</f>
        <v>21480</v>
      </c>
    </row>
    <row r="37" spans="1:14" ht="18" x14ac:dyDescent="0.25">
      <c r="A37" s="16" t="s">
        <v>38</v>
      </c>
      <c r="B37" s="44">
        <v>5412</v>
      </c>
      <c r="C37" s="42">
        <v>10757</v>
      </c>
      <c r="D37" s="45">
        <v>1321310</v>
      </c>
      <c r="E37" s="54">
        <f t="shared" si="10"/>
        <v>244.14449371766446</v>
      </c>
      <c r="F37" s="45">
        <f t="shared" ref="F37:F46" si="13">D37</f>
        <v>1321310</v>
      </c>
      <c r="G37" s="44">
        <v>3480</v>
      </c>
      <c r="H37" s="65">
        <f t="shared" si="11"/>
        <v>7277</v>
      </c>
      <c r="I37" s="54">
        <f t="shared" si="12"/>
        <v>6208</v>
      </c>
      <c r="J37" s="35">
        <v>4549</v>
      </c>
      <c r="K37" s="97">
        <v>0</v>
      </c>
    </row>
    <row r="38" spans="1:14" ht="18" x14ac:dyDescent="0.25">
      <c r="A38" s="16" t="s">
        <v>39</v>
      </c>
      <c r="B38" s="44">
        <v>8454</v>
      </c>
      <c r="C38" s="42">
        <v>16950</v>
      </c>
      <c r="D38" s="45">
        <v>2042933</v>
      </c>
      <c r="E38" s="54">
        <f t="shared" si="10"/>
        <v>241.65282706411168</v>
      </c>
      <c r="F38" s="45">
        <f t="shared" si="13"/>
        <v>2042933</v>
      </c>
      <c r="G38" s="44">
        <v>4569</v>
      </c>
      <c r="H38" s="65">
        <f t="shared" si="11"/>
        <v>12381</v>
      </c>
      <c r="I38" s="54">
        <f t="shared" si="12"/>
        <v>9189</v>
      </c>
      <c r="J38" s="35">
        <v>7761</v>
      </c>
      <c r="K38" s="97">
        <v>0</v>
      </c>
    </row>
    <row r="39" spans="1:14" ht="18" x14ac:dyDescent="0.25">
      <c r="A39" s="16" t="s">
        <v>40</v>
      </c>
      <c r="B39" s="44">
        <v>5838</v>
      </c>
      <c r="C39" s="42">
        <v>11239</v>
      </c>
      <c r="D39" s="45">
        <v>1361366</v>
      </c>
      <c r="E39" s="54">
        <f t="shared" si="10"/>
        <v>233.1904761904762</v>
      </c>
      <c r="F39" s="45">
        <f t="shared" si="13"/>
        <v>1361366</v>
      </c>
      <c r="G39" s="44">
        <v>3344</v>
      </c>
      <c r="H39" s="65">
        <f t="shared" si="11"/>
        <v>7895</v>
      </c>
      <c r="I39" s="54">
        <f t="shared" si="12"/>
        <v>6502</v>
      </c>
      <c r="J39" s="35">
        <v>4737</v>
      </c>
      <c r="K39" s="97">
        <v>0</v>
      </c>
    </row>
    <row r="40" spans="1:14" ht="18" x14ac:dyDescent="0.25">
      <c r="A40" s="16" t="s">
        <v>41</v>
      </c>
      <c r="B40" s="44">
        <v>7535</v>
      </c>
      <c r="C40" s="42">
        <v>15364</v>
      </c>
      <c r="D40" s="45">
        <v>1856393</v>
      </c>
      <c r="E40" s="54">
        <f t="shared" si="10"/>
        <v>246.36934306569344</v>
      </c>
      <c r="F40" s="45">
        <f t="shared" si="13"/>
        <v>1856393</v>
      </c>
      <c r="G40" s="44">
        <v>4117</v>
      </c>
      <c r="H40" s="65">
        <f t="shared" si="11"/>
        <v>11247</v>
      </c>
      <c r="I40" s="54">
        <f t="shared" si="12"/>
        <v>8236</v>
      </c>
      <c r="J40" s="35">
        <v>7129</v>
      </c>
      <c r="K40" s="97">
        <v>1</v>
      </c>
    </row>
    <row r="41" spans="1:14" ht="18" x14ac:dyDescent="0.25">
      <c r="A41" s="16" t="s">
        <v>42</v>
      </c>
      <c r="B41" s="44">
        <v>10128</v>
      </c>
      <c r="C41" s="42">
        <v>20478</v>
      </c>
      <c r="D41" s="45">
        <v>2466458</v>
      </c>
      <c r="E41" s="54">
        <f t="shared" si="10"/>
        <v>243.52863349131121</v>
      </c>
      <c r="F41" s="45">
        <f t="shared" si="13"/>
        <v>2466458</v>
      </c>
      <c r="G41" s="44">
        <v>6139</v>
      </c>
      <c r="H41" s="65">
        <f t="shared" si="11"/>
        <v>14339</v>
      </c>
      <c r="I41" s="54">
        <f t="shared" si="12"/>
        <v>11614</v>
      </c>
      <c r="J41" s="35">
        <v>8866</v>
      </c>
      <c r="K41" s="97">
        <v>2</v>
      </c>
    </row>
    <row r="42" spans="1:14" ht="18" x14ac:dyDescent="0.25">
      <c r="A42" s="16" t="s">
        <v>43</v>
      </c>
      <c r="B42" s="44">
        <v>7081</v>
      </c>
      <c r="C42" s="42">
        <v>13828</v>
      </c>
      <c r="D42" s="45">
        <v>1661633</v>
      </c>
      <c r="E42" s="54">
        <f t="shared" si="10"/>
        <v>234.6607823753707</v>
      </c>
      <c r="F42" s="45">
        <f t="shared" si="13"/>
        <v>1661633</v>
      </c>
      <c r="G42" s="44">
        <v>4142</v>
      </c>
      <c r="H42" s="65">
        <f t="shared" si="11"/>
        <v>9686</v>
      </c>
      <c r="I42" s="54">
        <f t="shared" si="12"/>
        <v>7973</v>
      </c>
      <c r="J42" s="35">
        <v>5855</v>
      </c>
      <c r="K42" s="97">
        <v>0</v>
      </c>
    </row>
    <row r="43" spans="1:14" ht="18" x14ac:dyDescent="0.25">
      <c r="A43" s="16" t="s">
        <v>44</v>
      </c>
      <c r="B43" s="44">
        <v>5032</v>
      </c>
      <c r="C43" s="42">
        <v>9465</v>
      </c>
      <c r="D43" s="45">
        <v>1145491</v>
      </c>
      <c r="E43" s="54">
        <f t="shared" si="10"/>
        <v>227.64129570747218</v>
      </c>
      <c r="F43" s="45">
        <f t="shared" si="13"/>
        <v>1145491</v>
      </c>
      <c r="G43" s="44">
        <v>2794</v>
      </c>
      <c r="H43" s="65">
        <f t="shared" si="11"/>
        <v>6671</v>
      </c>
      <c r="I43" s="54">
        <f t="shared" si="12"/>
        <v>5729</v>
      </c>
      <c r="J43" s="35">
        <v>3736</v>
      </c>
      <c r="K43" s="97">
        <v>0</v>
      </c>
    </row>
    <row r="44" spans="1:14" ht="18" x14ac:dyDescent="0.25">
      <c r="A44" s="16" t="s">
        <v>45</v>
      </c>
      <c r="B44" s="44">
        <v>7882</v>
      </c>
      <c r="C44" s="42">
        <v>15688</v>
      </c>
      <c r="D44" s="45">
        <v>1895196</v>
      </c>
      <c r="E44" s="54">
        <f t="shared" si="10"/>
        <v>240.44607967520935</v>
      </c>
      <c r="F44" s="45">
        <f t="shared" si="13"/>
        <v>1895196</v>
      </c>
      <c r="G44" s="44">
        <v>4763</v>
      </c>
      <c r="H44" s="65">
        <f t="shared" si="11"/>
        <v>10925</v>
      </c>
      <c r="I44" s="54">
        <f t="shared" si="12"/>
        <v>8862</v>
      </c>
      <c r="J44" s="35">
        <v>6827</v>
      </c>
      <c r="K44" s="97">
        <v>1</v>
      </c>
    </row>
    <row r="45" spans="1:14" ht="18" x14ac:dyDescent="0.25">
      <c r="A45" s="26" t="s">
        <v>46</v>
      </c>
      <c r="B45" s="44">
        <v>11515</v>
      </c>
      <c r="C45" s="42">
        <v>22235</v>
      </c>
      <c r="D45" s="45">
        <v>2691494</v>
      </c>
      <c r="E45" s="54">
        <f t="shared" si="10"/>
        <v>233.73808076422057</v>
      </c>
      <c r="F45" s="45">
        <f t="shared" si="13"/>
        <v>2691494</v>
      </c>
      <c r="G45" s="49">
        <v>6169</v>
      </c>
      <c r="H45" s="65">
        <f t="shared" si="11"/>
        <v>16066</v>
      </c>
      <c r="I45" s="54">
        <f t="shared" si="12"/>
        <v>12478</v>
      </c>
      <c r="J45" s="35">
        <v>9759</v>
      </c>
      <c r="K45" s="97">
        <v>2</v>
      </c>
    </row>
    <row r="46" spans="1:14" ht="18.75" thickBot="1" x14ac:dyDescent="0.3">
      <c r="A46" s="26" t="s">
        <v>47</v>
      </c>
      <c r="B46" s="55">
        <v>0</v>
      </c>
      <c r="C46" s="56">
        <v>0</v>
      </c>
      <c r="D46" s="57">
        <v>0</v>
      </c>
      <c r="E46" s="54" t="e">
        <f t="shared" si="10"/>
        <v>#DIV/0!</v>
      </c>
      <c r="F46" s="45">
        <f t="shared" si="13"/>
        <v>0</v>
      </c>
      <c r="G46" s="67">
        <v>0</v>
      </c>
      <c r="H46" s="68">
        <f t="shared" si="11"/>
        <v>0</v>
      </c>
      <c r="I46" s="58">
        <f>C46-J46-K46</f>
        <v>0</v>
      </c>
      <c r="J46" s="98">
        <v>0</v>
      </c>
      <c r="K46" s="99">
        <v>0</v>
      </c>
    </row>
    <row r="47" spans="1:14" ht="18.75" thickBot="1" x14ac:dyDescent="0.3">
      <c r="A47" s="122" t="s">
        <v>48</v>
      </c>
      <c r="B47" s="136">
        <f t="shared" ref="B47:K47" si="14">SUM(B35:B46)</f>
        <v>95847</v>
      </c>
      <c r="C47" s="136">
        <f t="shared" si="14"/>
        <v>187739</v>
      </c>
      <c r="D47" s="137">
        <f>SUM(D35:D46)</f>
        <v>22706407</v>
      </c>
      <c r="E47" s="125" t="e">
        <f t="shared" si="14"/>
        <v>#DIV/0!</v>
      </c>
      <c r="F47" s="138">
        <f t="shared" si="14"/>
        <v>22706407</v>
      </c>
      <c r="G47" s="138">
        <f t="shared" si="14"/>
        <v>55414</v>
      </c>
      <c r="H47" s="138">
        <f t="shared" si="14"/>
        <v>132325</v>
      </c>
      <c r="I47" s="337">
        <f t="shared" si="14"/>
        <v>107839</v>
      </c>
      <c r="J47" s="338">
        <f t="shared" si="14"/>
        <v>79909</v>
      </c>
      <c r="K47" s="339">
        <f t="shared" si="14"/>
        <v>9</v>
      </c>
    </row>
    <row r="48" spans="1:14" ht="18.75" thickBot="1" x14ac:dyDescent="0.3">
      <c r="A48" s="59"/>
      <c r="B48" s="60"/>
      <c r="C48" s="60"/>
      <c r="D48" s="60"/>
      <c r="E48" s="61"/>
      <c r="F48" s="60"/>
      <c r="G48" s="53"/>
      <c r="H48" s="53"/>
      <c r="I48" s="25"/>
      <c r="J48" s="25"/>
      <c r="K48" s="25"/>
    </row>
    <row r="49" spans="1:11" ht="16.5" thickBot="1" x14ac:dyDescent="0.25">
      <c r="A49" s="632" t="s">
        <v>49</v>
      </c>
      <c r="B49" s="633"/>
      <c r="C49" s="633"/>
      <c r="D49" s="633"/>
      <c r="E49" s="633"/>
      <c r="F49" s="633"/>
      <c r="G49" s="633"/>
      <c r="H49" s="633"/>
      <c r="I49" s="635"/>
      <c r="J49" s="635"/>
      <c r="K49" s="635"/>
    </row>
    <row r="50" spans="1:11" ht="18" x14ac:dyDescent="0.25">
      <c r="A50" s="5" t="s">
        <v>50</v>
      </c>
      <c r="B50" s="62">
        <v>5504</v>
      </c>
      <c r="C50" s="63">
        <v>10550</v>
      </c>
      <c r="D50" s="100">
        <v>1287252</v>
      </c>
      <c r="E50" s="10">
        <f t="shared" ref="E50:E56" si="15">D50/B50</f>
        <v>233.87572674418604</v>
      </c>
      <c r="F50" s="69">
        <f t="shared" ref="F50:F56" si="16">D50</f>
        <v>1287252</v>
      </c>
      <c r="G50" s="62">
        <v>3021</v>
      </c>
      <c r="H50" s="64">
        <v>7529</v>
      </c>
      <c r="I50" s="30">
        <f t="shared" ref="I50:I57" si="17">(G50+H50)-J50+K50</f>
        <v>6030</v>
      </c>
      <c r="J50" s="95">
        <v>4520</v>
      </c>
      <c r="K50" s="31">
        <v>0</v>
      </c>
    </row>
    <row r="51" spans="1:11" ht="18" x14ac:dyDescent="0.25">
      <c r="A51" s="16" t="s">
        <v>51</v>
      </c>
      <c r="B51" s="44">
        <v>8034</v>
      </c>
      <c r="C51" s="65">
        <v>16627</v>
      </c>
      <c r="D51" s="101">
        <v>2026547</v>
      </c>
      <c r="E51" s="54">
        <f t="shared" si="15"/>
        <v>252.24632810555141</v>
      </c>
      <c r="F51" s="70">
        <f t="shared" si="16"/>
        <v>2026547</v>
      </c>
      <c r="G51" s="39">
        <v>4792</v>
      </c>
      <c r="H51" s="64">
        <v>11835</v>
      </c>
      <c r="I51" s="32">
        <f t="shared" si="17"/>
        <v>9021</v>
      </c>
      <c r="J51" s="35">
        <v>7607</v>
      </c>
      <c r="K51" s="46">
        <v>1</v>
      </c>
    </row>
    <row r="52" spans="1:11" ht="18" x14ac:dyDescent="0.25">
      <c r="A52" s="16" t="s">
        <v>52</v>
      </c>
      <c r="B52" s="44">
        <v>22949</v>
      </c>
      <c r="C52" s="65">
        <v>42985</v>
      </c>
      <c r="D52" s="101">
        <v>5205337</v>
      </c>
      <c r="E52" s="54">
        <f t="shared" si="15"/>
        <v>226.82195302627565</v>
      </c>
      <c r="F52" s="70">
        <f t="shared" si="16"/>
        <v>5205337</v>
      </c>
      <c r="G52" s="39">
        <v>12033</v>
      </c>
      <c r="H52" s="64">
        <v>30952</v>
      </c>
      <c r="I52" s="32">
        <f t="shared" si="17"/>
        <v>25180</v>
      </c>
      <c r="J52" s="35">
        <v>17809</v>
      </c>
      <c r="K52" s="46">
        <v>4</v>
      </c>
    </row>
    <row r="53" spans="1:11" ht="18" x14ac:dyDescent="0.25">
      <c r="A53" s="16" t="s">
        <v>53</v>
      </c>
      <c r="B53" s="44">
        <v>7878</v>
      </c>
      <c r="C53" s="65">
        <v>15169</v>
      </c>
      <c r="D53" s="101">
        <v>1820364</v>
      </c>
      <c r="E53" s="54">
        <f t="shared" si="15"/>
        <v>231.06930693069307</v>
      </c>
      <c r="F53" s="70">
        <f t="shared" si="16"/>
        <v>1820364</v>
      </c>
      <c r="G53" s="39">
        <v>4118</v>
      </c>
      <c r="H53" s="64">
        <v>11051</v>
      </c>
      <c r="I53" s="32">
        <f t="shared" si="17"/>
        <v>8528</v>
      </c>
      <c r="J53" s="35">
        <v>6641</v>
      </c>
      <c r="K53" s="46">
        <v>0</v>
      </c>
    </row>
    <row r="54" spans="1:11" ht="18" x14ac:dyDescent="0.25">
      <c r="A54" s="16" t="s">
        <v>54</v>
      </c>
      <c r="B54" s="44">
        <v>5779</v>
      </c>
      <c r="C54" s="65">
        <v>10919</v>
      </c>
      <c r="D54" s="101">
        <v>1352428</v>
      </c>
      <c r="E54" s="54">
        <f t="shared" si="15"/>
        <v>234.02457172521198</v>
      </c>
      <c r="F54" s="70">
        <f t="shared" si="16"/>
        <v>1352428</v>
      </c>
      <c r="G54" s="39">
        <v>3027</v>
      </c>
      <c r="H54" s="64">
        <v>7892</v>
      </c>
      <c r="I54" s="32">
        <f t="shared" si="17"/>
        <v>5908</v>
      </c>
      <c r="J54" s="35">
        <v>5011</v>
      </c>
      <c r="K54" s="46">
        <v>0</v>
      </c>
    </row>
    <row r="55" spans="1:11" ht="18" x14ac:dyDescent="0.25">
      <c r="A55" s="16" t="s">
        <v>55</v>
      </c>
      <c r="B55" s="44">
        <v>5633</v>
      </c>
      <c r="C55" s="65">
        <v>10824</v>
      </c>
      <c r="D55" s="101">
        <v>1314924</v>
      </c>
      <c r="E55" s="54">
        <f t="shared" si="15"/>
        <v>233.43227409905913</v>
      </c>
      <c r="F55" s="70">
        <f t="shared" si="16"/>
        <v>1314924</v>
      </c>
      <c r="G55" s="39">
        <v>2916</v>
      </c>
      <c r="H55" s="64">
        <v>7908</v>
      </c>
      <c r="I55" s="32">
        <f t="shared" si="17"/>
        <v>6092</v>
      </c>
      <c r="J55" s="35">
        <v>4732</v>
      </c>
      <c r="K55" s="46">
        <v>0</v>
      </c>
    </row>
    <row r="56" spans="1:11" ht="18.75" thickBot="1" x14ac:dyDescent="0.3">
      <c r="A56" s="16" t="s">
        <v>56</v>
      </c>
      <c r="B56" s="67">
        <v>8365</v>
      </c>
      <c r="C56" s="68">
        <v>15732</v>
      </c>
      <c r="D56" s="102">
        <v>1903415</v>
      </c>
      <c r="E56" s="54">
        <f t="shared" si="15"/>
        <v>227.54512851165572</v>
      </c>
      <c r="F56" s="70">
        <f t="shared" si="16"/>
        <v>1903415</v>
      </c>
      <c r="G56" s="55">
        <v>3846</v>
      </c>
      <c r="H56" s="64">
        <v>11886</v>
      </c>
      <c r="I56" s="52">
        <f t="shared" si="17"/>
        <v>8695</v>
      </c>
      <c r="J56" s="98">
        <v>7038</v>
      </c>
      <c r="K56" s="94">
        <v>1</v>
      </c>
    </row>
    <row r="57" spans="1:11" ht="18.75" thickBot="1" x14ac:dyDescent="0.3">
      <c r="A57" s="122" t="s">
        <v>48</v>
      </c>
      <c r="B57" s="136">
        <f>SUM(B50:B56)</f>
        <v>64142</v>
      </c>
      <c r="C57" s="136">
        <f t="shared" ref="C57:K57" si="18">SUM(C50:C56)</f>
        <v>122806</v>
      </c>
      <c r="D57" s="139">
        <f>SUM(D50:D56)</f>
        <v>14910267</v>
      </c>
      <c r="E57" s="128">
        <f t="shared" si="18"/>
        <v>1639.015289142633</v>
      </c>
      <c r="F57" s="137">
        <f t="shared" si="18"/>
        <v>14910267</v>
      </c>
      <c r="G57" s="137">
        <f t="shared" si="18"/>
        <v>33753</v>
      </c>
      <c r="H57" s="137">
        <f t="shared" si="18"/>
        <v>89053</v>
      </c>
      <c r="I57" s="337">
        <f t="shared" si="17"/>
        <v>69454</v>
      </c>
      <c r="J57" s="338">
        <f t="shared" si="18"/>
        <v>53358</v>
      </c>
      <c r="K57" s="339">
        <f t="shared" si="18"/>
        <v>6</v>
      </c>
    </row>
    <row r="58" spans="1:11" ht="18.75" thickBot="1" x14ac:dyDescent="0.3">
      <c r="A58" s="59"/>
      <c r="B58" s="60"/>
      <c r="C58" s="60"/>
      <c r="D58" s="60"/>
      <c r="E58" s="61"/>
      <c r="F58" s="60"/>
      <c r="G58" s="53"/>
      <c r="H58" s="53"/>
      <c r="I58" s="25"/>
      <c r="J58" s="25"/>
      <c r="K58" s="25"/>
    </row>
    <row r="59" spans="1:11" ht="16.5" thickBot="1" x14ac:dyDescent="0.25">
      <c r="A59" s="632" t="s">
        <v>57</v>
      </c>
      <c r="B59" s="633"/>
      <c r="C59" s="633"/>
      <c r="D59" s="633"/>
      <c r="E59" s="633"/>
      <c r="F59" s="633"/>
      <c r="G59" s="633"/>
      <c r="H59" s="633"/>
      <c r="I59" s="635"/>
      <c r="J59" s="635"/>
      <c r="K59" s="636"/>
    </row>
    <row r="60" spans="1:11" ht="18" x14ac:dyDescent="0.25">
      <c r="A60" s="5" t="s">
        <v>58</v>
      </c>
      <c r="B60" s="62">
        <v>9202</v>
      </c>
      <c r="C60" s="69">
        <v>18308</v>
      </c>
      <c r="D60" s="62">
        <v>2196595</v>
      </c>
      <c r="E60" s="10">
        <f t="shared" ref="E60:E66" si="19">D60/B60</f>
        <v>238.70843294935884</v>
      </c>
      <c r="F60" s="69">
        <f>D60</f>
        <v>2196595</v>
      </c>
      <c r="G60" s="64">
        <v>5364</v>
      </c>
      <c r="H60" s="64">
        <v>12944</v>
      </c>
      <c r="I60" s="30">
        <f>(G60+H60)-(J60+K60)</f>
        <v>10419</v>
      </c>
      <c r="J60" s="95">
        <v>7887</v>
      </c>
      <c r="K60" s="31">
        <v>2</v>
      </c>
    </row>
    <row r="61" spans="1:11" ht="18" x14ac:dyDescent="0.25">
      <c r="A61" s="16" t="s">
        <v>59</v>
      </c>
      <c r="B61" s="44">
        <v>9733</v>
      </c>
      <c r="C61" s="71">
        <v>18825</v>
      </c>
      <c r="D61" s="44">
        <v>2259198</v>
      </c>
      <c r="E61" s="54">
        <f t="shared" si="19"/>
        <v>232.11733278536937</v>
      </c>
      <c r="F61" s="70">
        <f t="shared" ref="F61:F66" si="20">D61</f>
        <v>2259198</v>
      </c>
      <c r="G61" s="64">
        <v>5868</v>
      </c>
      <c r="H61" s="64">
        <v>12957</v>
      </c>
      <c r="I61" s="32">
        <f t="shared" ref="I61:I66" si="21">(G61+H61)-J61+K61</f>
        <v>11143</v>
      </c>
      <c r="J61" s="35">
        <v>7684</v>
      </c>
      <c r="K61" s="46">
        <v>2</v>
      </c>
    </row>
    <row r="62" spans="1:11" ht="18" x14ac:dyDescent="0.25">
      <c r="A62" s="16" t="s">
        <v>60</v>
      </c>
      <c r="B62" s="44">
        <v>11797</v>
      </c>
      <c r="C62" s="71">
        <v>22324</v>
      </c>
      <c r="D62" s="44">
        <v>2686317</v>
      </c>
      <c r="E62" s="54">
        <f t="shared" si="19"/>
        <v>227.7118759006527</v>
      </c>
      <c r="F62" s="70">
        <f t="shared" si="20"/>
        <v>2686317</v>
      </c>
      <c r="G62" s="64">
        <v>7215</v>
      </c>
      <c r="H62" s="64">
        <v>15109</v>
      </c>
      <c r="I62" s="32">
        <f t="shared" si="21"/>
        <v>13675</v>
      </c>
      <c r="J62" s="35">
        <v>8652</v>
      </c>
      <c r="K62" s="46">
        <v>3</v>
      </c>
    </row>
    <row r="63" spans="1:11" ht="18" x14ac:dyDescent="0.25">
      <c r="A63" s="16" t="s">
        <v>61</v>
      </c>
      <c r="B63" s="44">
        <v>5225</v>
      </c>
      <c r="C63" s="71">
        <v>10844</v>
      </c>
      <c r="D63" s="44">
        <v>1333493</v>
      </c>
      <c r="E63" s="54">
        <f t="shared" si="19"/>
        <v>255.21397129186602</v>
      </c>
      <c r="F63" s="70">
        <f t="shared" si="20"/>
        <v>1333493</v>
      </c>
      <c r="G63" s="64">
        <v>3316</v>
      </c>
      <c r="H63" s="64">
        <v>7528</v>
      </c>
      <c r="I63" s="32">
        <f t="shared" si="21"/>
        <v>6271</v>
      </c>
      <c r="J63" s="35">
        <v>4574</v>
      </c>
      <c r="K63" s="46">
        <v>1</v>
      </c>
    </row>
    <row r="64" spans="1:11" ht="18" x14ac:dyDescent="0.25">
      <c r="A64" s="16" t="s">
        <v>62</v>
      </c>
      <c r="B64" s="44">
        <v>3881</v>
      </c>
      <c r="C64" s="71">
        <v>7503</v>
      </c>
      <c r="D64" s="44">
        <v>904796</v>
      </c>
      <c r="E64" s="54">
        <f t="shared" si="19"/>
        <v>233.13475908271064</v>
      </c>
      <c r="F64" s="70">
        <f t="shared" si="20"/>
        <v>904796</v>
      </c>
      <c r="G64" s="64">
        <v>2114</v>
      </c>
      <c r="H64" s="64">
        <v>5389</v>
      </c>
      <c r="I64" s="32">
        <f t="shared" si="21"/>
        <v>4230</v>
      </c>
      <c r="J64" s="35">
        <v>3275</v>
      </c>
      <c r="K64" s="46">
        <v>2</v>
      </c>
    </row>
    <row r="65" spans="1:11" ht="18" x14ac:dyDescent="0.25">
      <c r="A65" s="16" t="s">
        <v>63</v>
      </c>
      <c r="B65" s="44">
        <v>9737</v>
      </c>
      <c r="C65" s="71">
        <v>18988</v>
      </c>
      <c r="D65" s="44">
        <v>2276978</v>
      </c>
      <c r="E65" s="54">
        <f t="shared" si="19"/>
        <v>233.8480024648249</v>
      </c>
      <c r="F65" s="70">
        <f t="shared" si="20"/>
        <v>2276978</v>
      </c>
      <c r="G65" s="64">
        <v>5479</v>
      </c>
      <c r="H65" s="64">
        <v>13509</v>
      </c>
      <c r="I65" s="32">
        <f t="shared" si="21"/>
        <v>10849</v>
      </c>
      <c r="J65" s="35">
        <v>8139</v>
      </c>
      <c r="K65" s="46">
        <v>0</v>
      </c>
    </row>
    <row r="66" spans="1:11" ht="18.75" thickBot="1" x14ac:dyDescent="0.3">
      <c r="A66" s="16" t="s">
        <v>64</v>
      </c>
      <c r="B66" s="67">
        <v>9143</v>
      </c>
      <c r="C66" s="72">
        <v>17384</v>
      </c>
      <c r="D66" s="67">
        <v>2114332</v>
      </c>
      <c r="E66" s="54">
        <f t="shared" si="19"/>
        <v>231.25144919610631</v>
      </c>
      <c r="F66" s="70">
        <f t="shared" si="20"/>
        <v>2114332</v>
      </c>
      <c r="G66" s="74">
        <v>5271</v>
      </c>
      <c r="H66" s="64">
        <v>12113</v>
      </c>
      <c r="I66" s="52">
        <f t="shared" si="21"/>
        <v>10087</v>
      </c>
      <c r="J66" s="98">
        <v>7299</v>
      </c>
      <c r="K66" s="94">
        <v>2</v>
      </c>
    </row>
    <row r="67" spans="1:11" ht="18.75" thickBot="1" x14ac:dyDescent="0.3">
      <c r="A67" s="122" t="s">
        <v>48</v>
      </c>
      <c r="B67" s="136">
        <f>SUM(B60:B66)</f>
        <v>58718</v>
      </c>
      <c r="C67" s="136">
        <f t="shared" ref="C67:K67" si="22">SUM(C60:C66)</f>
        <v>114176</v>
      </c>
      <c r="D67" s="136">
        <f>SUM(D60:D66)</f>
        <v>13771709</v>
      </c>
      <c r="E67" s="141">
        <f t="shared" si="22"/>
        <v>1651.9858236708887</v>
      </c>
      <c r="F67" s="137">
        <f t="shared" si="22"/>
        <v>13771709</v>
      </c>
      <c r="G67" s="137">
        <f t="shared" si="22"/>
        <v>34627</v>
      </c>
      <c r="H67" s="137">
        <f t="shared" si="22"/>
        <v>79549</v>
      </c>
      <c r="I67" s="337">
        <f t="shared" si="22"/>
        <v>66674</v>
      </c>
      <c r="J67" s="338">
        <f t="shared" si="22"/>
        <v>47510</v>
      </c>
      <c r="K67" s="342">
        <f t="shared" si="22"/>
        <v>12</v>
      </c>
    </row>
    <row r="68" spans="1:11" ht="18.75" thickBot="1" x14ac:dyDescent="0.3">
      <c r="A68" s="59"/>
      <c r="B68" s="60"/>
      <c r="C68" s="60"/>
      <c r="D68" s="60"/>
      <c r="E68" s="61"/>
      <c r="F68" s="60"/>
      <c r="G68" s="53"/>
      <c r="H68" s="53"/>
      <c r="I68" s="25"/>
      <c r="J68" s="25"/>
      <c r="K68" s="25"/>
    </row>
    <row r="69" spans="1:11" ht="18.75" thickBot="1" x14ac:dyDescent="0.3">
      <c r="A69" s="143" t="s">
        <v>65</v>
      </c>
      <c r="B69" s="144"/>
      <c r="C69" s="144"/>
      <c r="D69" s="144"/>
      <c r="E69" s="144"/>
      <c r="F69" s="145"/>
      <c r="G69" s="144"/>
      <c r="H69" s="144"/>
      <c r="I69" s="144"/>
      <c r="J69" s="146"/>
      <c r="K69" s="145"/>
    </row>
    <row r="70" spans="1:11" ht="18" x14ac:dyDescent="0.25">
      <c r="A70" s="5" t="s">
        <v>66</v>
      </c>
      <c r="B70" s="62">
        <v>4079</v>
      </c>
      <c r="C70" s="69">
        <v>8040</v>
      </c>
      <c r="D70" s="62">
        <v>973183</v>
      </c>
      <c r="E70" s="103">
        <f t="shared" ref="E70:E75" si="23">D70/B70</f>
        <v>238.58372150036774</v>
      </c>
      <c r="F70" s="69">
        <f t="shared" ref="F70:F75" si="24">D70</f>
        <v>973183</v>
      </c>
      <c r="G70" s="64">
        <v>2217</v>
      </c>
      <c r="H70" s="64">
        <f t="shared" ref="H70:H75" si="25">C70-G70</f>
        <v>5823</v>
      </c>
      <c r="I70" s="30">
        <f t="shared" ref="I70:I75" si="26">C70-J70-K70</f>
        <v>4547</v>
      </c>
      <c r="J70" s="35">
        <v>3492</v>
      </c>
      <c r="K70" s="31">
        <v>1</v>
      </c>
    </row>
    <row r="71" spans="1:11" ht="18" x14ac:dyDescent="0.25">
      <c r="A71" s="16" t="s">
        <v>67</v>
      </c>
      <c r="B71" s="44">
        <v>7618</v>
      </c>
      <c r="C71" s="71">
        <v>13990</v>
      </c>
      <c r="D71" s="44">
        <v>1685964</v>
      </c>
      <c r="E71" s="66">
        <f t="shared" si="23"/>
        <v>221.31320556576529</v>
      </c>
      <c r="F71" s="70">
        <f t="shared" si="24"/>
        <v>1685964</v>
      </c>
      <c r="G71" s="64">
        <v>3628</v>
      </c>
      <c r="H71" s="64">
        <f t="shared" si="25"/>
        <v>10362</v>
      </c>
      <c r="I71" s="32">
        <f t="shared" si="26"/>
        <v>7893</v>
      </c>
      <c r="J71" s="35">
        <v>6097</v>
      </c>
      <c r="K71" s="46">
        <v>0</v>
      </c>
    </row>
    <row r="72" spans="1:11" ht="18" x14ac:dyDescent="0.25">
      <c r="A72" s="16" t="s">
        <v>65</v>
      </c>
      <c r="B72" s="44">
        <v>8047</v>
      </c>
      <c r="C72" s="71">
        <v>15629</v>
      </c>
      <c r="D72" s="44">
        <v>1896026</v>
      </c>
      <c r="E72" s="66">
        <f t="shared" si="23"/>
        <v>235.61898844289797</v>
      </c>
      <c r="F72" s="70">
        <f t="shared" si="24"/>
        <v>1896026</v>
      </c>
      <c r="G72" s="64">
        <v>4458</v>
      </c>
      <c r="H72" s="64">
        <f t="shared" si="25"/>
        <v>11171</v>
      </c>
      <c r="I72" s="32">
        <f t="shared" si="26"/>
        <v>8767</v>
      </c>
      <c r="J72" s="35">
        <v>6862</v>
      </c>
      <c r="K72" s="46">
        <v>0</v>
      </c>
    </row>
    <row r="73" spans="1:11" ht="18" x14ac:dyDescent="0.25">
      <c r="A73" s="16" t="s">
        <v>68</v>
      </c>
      <c r="B73" s="44">
        <v>4327</v>
      </c>
      <c r="C73" s="71">
        <v>8195</v>
      </c>
      <c r="D73" s="44">
        <v>993920</v>
      </c>
      <c r="E73" s="66">
        <f t="shared" si="23"/>
        <v>229.7018719667206</v>
      </c>
      <c r="F73" s="70">
        <f t="shared" si="24"/>
        <v>993920</v>
      </c>
      <c r="G73" s="64">
        <v>2047</v>
      </c>
      <c r="H73" s="64">
        <f t="shared" si="25"/>
        <v>6148</v>
      </c>
      <c r="I73" s="32">
        <f t="shared" si="26"/>
        <v>4380</v>
      </c>
      <c r="J73" s="35">
        <v>3815</v>
      </c>
      <c r="K73" s="46">
        <v>0</v>
      </c>
    </row>
    <row r="74" spans="1:11" ht="18" x14ac:dyDescent="0.25">
      <c r="A74" s="16" t="s">
        <v>69</v>
      </c>
      <c r="B74" s="44">
        <v>6581</v>
      </c>
      <c r="C74" s="71">
        <v>12705</v>
      </c>
      <c r="D74" s="44">
        <v>1538559</v>
      </c>
      <c r="E74" s="66">
        <f t="shared" si="23"/>
        <v>233.78802613584563</v>
      </c>
      <c r="F74" s="70">
        <f t="shared" si="24"/>
        <v>1538559</v>
      </c>
      <c r="G74" s="64">
        <v>3529</v>
      </c>
      <c r="H74" s="64">
        <f t="shared" si="25"/>
        <v>9176</v>
      </c>
      <c r="I74" s="32">
        <f t="shared" si="26"/>
        <v>7085</v>
      </c>
      <c r="J74" s="35">
        <v>5620</v>
      </c>
      <c r="K74" s="46">
        <v>0</v>
      </c>
    </row>
    <row r="75" spans="1:11" ht="18.75" thickBot="1" x14ac:dyDescent="0.3">
      <c r="A75" s="21" t="s">
        <v>70</v>
      </c>
      <c r="B75" s="67">
        <v>4445</v>
      </c>
      <c r="C75" s="72">
        <v>8744</v>
      </c>
      <c r="D75" s="67">
        <v>1056108</v>
      </c>
      <c r="E75" s="104">
        <f t="shared" si="23"/>
        <v>237.59460067491563</v>
      </c>
      <c r="F75" s="73">
        <f t="shared" si="24"/>
        <v>1056108</v>
      </c>
      <c r="G75" s="74">
        <v>2493</v>
      </c>
      <c r="H75" s="64">
        <f t="shared" si="25"/>
        <v>6251</v>
      </c>
      <c r="I75" s="343">
        <f t="shared" si="26"/>
        <v>4885</v>
      </c>
      <c r="J75" s="344">
        <v>3859</v>
      </c>
      <c r="K75" s="50">
        <v>0</v>
      </c>
    </row>
    <row r="76" spans="1:11" ht="18.75" thickBot="1" x14ac:dyDescent="0.3">
      <c r="A76" s="122" t="s">
        <v>48</v>
      </c>
      <c r="B76" s="136">
        <f>SUM(B70:B75)</f>
        <v>35097</v>
      </c>
      <c r="C76" s="136">
        <f t="shared" ref="C76:K76" si="27">SUM(C70:C75)</f>
        <v>67303</v>
      </c>
      <c r="D76" s="136">
        <f>SUM(D70:D75)</f>
        <v>8143760</v>
      </c>
      <c r="E76" s="128">
        <f t="shared" si="27"/>
        <v>1396.6004142865129</v>
      </c>
      <c r="F76" s="137">
        <f t="shared" si="27"/>
        <v>8143760</v>
      </c>
      <c r="G76" s="137">
        <f t="shared" si="27"/>
        <v>18372</v>
      </c>
      <c r="H76" s="137">
        <f t="shared" si="27"/>
        <v>48931</v>
      </c>
      <c r="I76" s="123">
        <f t="shared" si="27"/>
        <v>37557</v>
      </c>
      <c r="J76" s="340">
        <f t="shared" si="27"/>
        <v>29745</v>
      </c>
      <c r="K76" s="341">
        <f t="shared" si="27"/>
        <v>1</v>
      </c>
    </row>
    <row r="77" spans="1:11" ht="18.75" thickBot="1" x14ac:dyDescent="0.3">
      <c r="A77" s="59"/>
      <c r="B77" s="60"/>
      <c r="C77" s="60"/>
      <c r="D77" s="60"/>
      <c r="E77" s="61"/>
      <c r="F77" s="60"/>
      <c r="G77" s="53"/>
      <c r="H77" s="53"/>
      <c r="I77" s="25"/>
      <c r="J77" s="25"/>
      <c r="K77" s="25"/>
    </row>
    <row r="78" spans="1:11" ht="16.5" thickBot="1" x14ac:dyDescent="0.25">
      <c r="A78" s="632" t="s">
        <v>71</v>
      </c>
      <c r="B78" s="633"/>
      <c r="C78" s="633"/>
      <c r="D78" s="633"/>
      <c r="E78" s="633"/>
      <c r="F78" s="633"/>
      <c r="G78" s="633"/>
      <c r="H78" s="633"/>
      <c r="I78" s="635"/>
      <c r="J78" s="635"/>
      <c r="K78" s="636"/>
    </row>
    <row r="79" spans="1:11" ht="18" x14ac:dyDescent="0.25">
      <c r="A79" s="5" t="s">
        <v>72</v>
      </c>
      <c r="B79" s="62">
        <v>2559</v>
      </c>
      <c r="C79" s="69">
        <v>4927</v>
      </c>
      <c r="D79" s="62">
        <v>591028</v>
      </c>
      <c r="E79" s="103">
        <f t="shared" ref="E79:E88" si="28">D79/B79</f>
        <v>230.96053145760064</v>
      </c>
      <c r="F79" s="69">
        <f>D79</f>
        <v>591028</v>
      </c>
      <c r="G79" s="64">
        <v>1445</v>
      </c>
      <c r="H79" s="64">
        <f t="shared" ref="H79:H88" si="29">C79-G79</f>
        <v>3482</v>
      </c>
      <c r="I79" s="30">
        <f t="shared" ref="I79:I88" si="30">C79-J79-K79</f>
        <v>2800</v>
      </c>
      <c r="J79" s="95">
        <v>2127</v>
      </c>
      <c r="K79" s="31">
        <v>0</v>
      </c>
    </row>
    <row r="80" spans="1:11" ht="18" x14ac:dyDescent="0.25">
      <c r="A80" s="16" t="s">
        <v>73</v>
      </c>
      <c r="B80" s="44">
        <v>236</v>
      </c>
      <c r="C80" s="71">
        <v>475</v>
      </c>
      <c r="D80" s="44">
        <v>55702</v>
      </c>
      <c r="E80" s="66">
        <f t="shared" si="28"/>
        <v>236.02542372881356</v>
      </c>
      <c r="F80" s="70">
        <f t="shared" ref="F80:F88" si="31">D80</f>
        <v>55702</v>
      </c>
      <c r="G80" s="64">
        <v>131</v>
      </c>
      <c r="H80" s="64">
        <f t="shared" si="29"/>
        <v>344</v>
      </c>
      <c r="I80" s="32">
        <f t="shared" si="30"/>
        <v>258</v>
      </c>
      <c r="J80" s="35">
        <v>217</v>
      </c>
      <c r="K80" s="46">
        <v>0</v>
      </c>
    </row>
    <row r="81" spans="1:11" ht="18" x14ac:dyDescent="0.25">
      <c r="A81" s="16" t="s">
        <v>74</v>
      </c>
      <c r="B81" s="44">
        <v>6664</v>
      </c>
      <c r="C81" s="71">
        <v>12861</v>
      </c>
      <c r="D81" s="44">
        <v>1569272</v>
      </c>
      <c r="E81" s="66">
        <f t="shared" si="28"/>
        <v>235.48499399759905</v>
      </c>
      <c r="F81" s="70">
        <f t="shared" si="31"/>
        <v>1569272</v>
      </c>
      <c r="G81" s="64">
        <v>3919</v>
      </c>
      <c r="H81" s="64">
        <f t="shared" si="29"/>
        <v>8942</v>
      </c>
      <c r="I81" s="32">
        <f t="shared" si="30"/>
        <v>7515</v>
      </c>
      <c r="J81" s="35">
        <v>5346</v>
      </c>
      <c r="K81" s="46">
        <v>0</v>
      </c>
    </row>
    <row r="82" spans="1:11" ht="18" x14ac:dyDescent="0.25">
      <c r="A82" s="16" t="s">
        <v>71</v>
      </c>
      <c r="B82" s="44">
        <v>10672</v>
      </c>
      <c r="C82" s="71">
        <v>20107</v>
      </c>
      <c r="D82" s="44">
        <v>2429445</v>
      </c>
      <c r="E82" s="66">
        <f t="shared" si="28"/>
        <v>227.64664542728636</v>
      </c>
      <c r="F82" s="70">
        <f t="shared" si="31"/>
        <v>2429445</v>
      </c>
      <c r="G82" s="64">
        <v>5681</v>
      </c>
      <c r="H82" s="64">
        <f t="shared" si="29"/>
        <v>14426</v>
      </c>
      <c r="I82" s="32">
        <f t="shared" si="30"/>
        <v>11642</v>
      </c>
      <c r="J82" s="35">
        <v>8465</v>
      </c>
      <c r="K82" s="46">
        <v>0</v>
      </c>
    </row>
    <row r="83" spans="1:11" ht="18" x14ac:dyDescent="0.25">
      <c r="A83" s="16" t="s">
        <v>75</v>
      </c>
      <c r="B83" s="44">
        <v>8304</v>
      </c>
      <c r="C83" s="71">
        <v>16396</v>
      </c>
      <c r="D83" s="44">
        <v>1994240</v>
      </c>
      <c r="E83" s="66">
        <f t="shared" si="28"/>
        <v>240.15414258188824</v>
      </c>
      <c r="F83" s="70">
        <f t="shared" si="31"/>
        <v>1994240</v>
      </c>
      <c r="G83" s="64">
        <v>4730</v>
      </c>
      <c r="H83" s="64">
        <f t="shared" si="29"/>
        <v>11666</v>
      </c>
      <c r="I83" s="32">
        <f t="shared" si="30"/>
        <v>9273</v>
      </c>
      <c r="J83" s="35">
        <v>7122</v>
      </c>
      <c r="K83" s="46">
        <v>1</v>
      </c>
    </row>
    <row r="84" spans="1:11" ht="18" x14ac:dyDescent="0.25">
      <c r="A84" s="16" t="s">
        <v>76</v>
      </c>
      <c r="B84" s="44">
        <v>7913</v>
      </c>
      <c r="C84" s="71">
        <v>14872</v>
      </c>
      <c r="D84" s="44">
        <v>1810281</v>
      </c>
      <c r="E84" s="66">
        <f t="shared" si="28"/>
        <v>228.7730317199545</v>
      </c>
      <c r="F84" s="70">
        <f t="shared" si="31"/>
        <v>1810281</v>
      </c>
      <c r="G84" s="64">
        <v>4072</v>
      </c>
      <c r="H84" s="64">
        <f t="shared" si="29"/>
        <v>10800</v>
      </c>
      <c r="I84" s="32">
        <f t="shared" si="30"/>
        <v>8350</v>
      </c>
      <c r="J84" s="35">
        <v>6520</v>
      </c>
      <c r="K84" s="46">
        <v>2</v>
      </c>
    </row>
    <row r="85" spans="1:11" ht="18" x14ac:dyDescent="0.25">
      <c r="A85" s="16" t="s">
        <v>77</v>
      </c>
      <c r="B85" s="44">
        <v>2923</v>
      </c>
      <c r="C85" s="71">
        <v>5473</v>
      </c>
      <c r="D85" s="44">
        <v>660421</v>
      </c>
      <c r="E85" s="66">
        <f t="shared" si="28"/>
        <v>225.93944577488881</v>
      </c>
      <c r="F85" s="70">
        <f t="shared" si="31"/>
        <v>660421</v>
      </c>
      <c r="G85" s="64">
        <v>1354</v>
      </c>
      <c r="H85" s="64">
        <f t="shared" si="29"/>
        <v>4119</v>
      </c>
      <c r="I85" s="32">
        <f t="shared" si="30"/>
        <v>2955</v>
      </c>
      <c r="J85" s="35">
        <v>2517</v>
      </c>
      <c r="K85" s="46">
        <v>1</v>
      </c>
    </row>
    <row r="86" spans="1:11" ht="18" x14ac:dyDescent="0.25">
      <c r="A86" s="16" t="s">
        <v>78</v>
      </c>
      <c r="B86" s="44">
        <v>5783</v>
      </c>
      <c r="C86" s="71">
        <v>11351</v>
      </c>
      <c r="D86" s="44">
        <v>1378357</v>
      </c>
      <c r="E86" s="66">
        <f t="shared" si="28"/>
        <v>238.34636002075047</v>
      </c>
      <c r="F86" s="70">
        <f t="shared" si="31"/>
        <v>1378357</v>
      </c>
      <c r="G86" s="64">
        <v>3281</v>
      </c>
      <c r="H86" s="64">
        <f t="shared" si="29"/>
        <v>8070</v>
      </c>
      <c r="I86" s="32">
        <f t="shared" si="30"/>
        <v>6406</v>
      </c>
      <c r="J86" s="35">
        <v>4945</v>
      </c>
      <c r="K86" s="46">
        <v>0</v>
      </c>
    </row>
    <row r="87" spans="1:11" ht="18" x14ac:dyDescent="0.25">
      <c r="A87" s="16" t="s">
        <v>79</v>
      </c>
      <c r="B87" s="44">
        <v>1938</v>
      </c>
      <c r="C87" s="71">
        <v>3708</v>
      </c>
      <c r="D87" s="44">
        <v>459238</v>
      </c>
      <c r="E87" s="66">
        <f t="shared" si="28"/>
        <v>236.96491228070175</v>
      </c>
      <c r="F87" s="70">
        <f t="shared" si="31"/>
        <v>459238</v>
      </c>
      <c r="G87" s="64">
        <v>1189</v>
      </c>
      <c r="H87" s="64">
        <f t="shared" si="29"/>
        <v>2519</v>
      </c>
      <c r="I87" s="32">
        <f t="shared" si="30"/>
        <v>2045</v>
      </c>
      <c r="J87" s="35">
        <v>1663</v>
      </c>
      <c r="K87" s="46">
        <v>0</v>
      </c>
    </row>
    <row r="88" spans="1:11" ht="18.75" thickBot="1" x14ac:dyDescent="0.3">
      <c r="A88" s="21" t="s">
        <v>80</v>
      </c>
      <c r="B88" s="67">
        <v>9281</v>
      </c>
      <c r="C88" s="72">
        <v>16911</v>
      </c>
      <c r="D88" s="67">
        <v>2049663</v>
      </c>
      <c r="E88" s="104">
        <f t="shared" si="28"/>
        <v>220.84505979959056</v>
      </c>
      <c r="F88" s="73">
        <f t="shared" si="31"/>
        <v>2049663</v>
      </c>
      <c r="G88" s="74">
        <v>4257</v>
      </c>
      <c r="H88" s="64">
        <f t="shared" si="29"/>
        <v>12654</v>
      </c>
      <c r="I88" s="52">
        <f t="shared" si="30"/>
        <v>9291</v>
      </c>
      <c r="J88" s="98">
        <v>7619</v>
      </c>
      <c r="K88" s="94">
        <v>1</v>
      </c>
    </row>
    <row r="89" spans="1:11" ht="18.75" thickBot="1" x14ac:dyDescent="0.3">
      <c r="A89" s="122" t="s">
        <v>48</v>
      </c>
      <c r="B89" s="136">
        <f t="shared" ref="B89:K89" si="32">SUM(B79:B88)</f>
        <v>56273</v>
      </c>
      <c r="C89" s="136">
        <f t="shared" si="32"/>
        <v>107081</v>
      </c>
      <c r="D89" s="136">
        <f>SUM(D79:D88)</f>
        <v>12997647</v>
      </c>
      <c r="E89" s="126">
        <f t="shared" si="32"/>
        <v>2321.1405467890741</v>
      </c>
      <c r="F89" s="147">
        <f t="shared" si="32"/>
        <v>12997647</v>
      </c>
      <c r="G89" s="148">
        <f t="shared" si="32"/>
        <v>30059</v>
      </c>
      <c r="H89" s="148">
        <f t="shared" si="32"/>
        <v>77022</v>
      </c>
      <c r="I89" s="337">
        <f t="shared" si="32"/>
        <v>60535</v>
      </c>
      <c r="J89" s="338">
        <f t="shared" si="32"/>
        <v>46541</v>
      </c>
      <c r="K89" s="339">
        <f t="shared" si="32"/>
        <v>5</v>
      </c>
    </row>
    <row r="90" spans="1:11" ht="18.75" thickBot="1" x14ac:dyDescent="0.3">
      <c r="A90" s="59"/>
      <c r="B90" s="60"/>
      <c r="C90" s="60"/>
      <c r="D90" s="60"/>
      <c r="E90" s="25"/>
      <c r="F90" s="53"/>
      <c r="G90" s="53"/>
      <c r="H90" s="53"/>
      <c r="I90" s="25"/>
      <c r="J90" s="25"/>
      <c r="K90" s="25"/>
    </row>
    <row r="91" spans="1:11" ht="16.5" thickBot="1" x14ac:dyDescent="0.25">
      <c r="A91" s="632" t="s">
        <v>81</v>
      </c>
      <c r="B91" s="633"/>
      <c r="C91" s="633"/>
      <c r="D91" s="633"/>
      <c r="E91" s="633"/>
      <c r="F91" s="633"/>
      <c r="G91" s="633"/>
      <c r="H91" s="633"/>
      <c r="I91" s="635"/>
      <c r="J91" s="635"/>
      <c r="K91" s="636"/>
    </row>
    <row r="92" spans="1:11" ht="18" x14ac:dyDescent="0.25">
      <c r="A92" s="5" t="s">
        <v>82</v>
      </c>
      <c r="B92" s="62">
        <v>5785</v>
      </c>
      <c r="C92" s="69">
        <v>10905</v>
      </c>
      <c r="D92" s="100">
        <v>1309989</v>
      </c>
      <c r="E92" s="10">
        <f t="shared" ref="E92:E100" si="33">D92/B92</f>
        <v>226.4458081244598</v>
      </c>
      <c r="F92" s="69">
        <f>D92</f>
        <v>1309989</v>
      </c>
      <c r="G92" s="64">
        <v>2624</v>
      </c>
      <c r="H92" s="64">
        <f t="shared" ref="H92:H100" si="34">C92-G92</f>
        <v>8281</v>
      </c>
      <c r="I92" s="30">
        <f t="shared" ref="I92:I100" si="35">C92-J92-K92</f>
        <v>5885</v>
      </c>
      <c r="J92" s="95">
        <v>5019</v>
      </c>
      <c r="K92" s="31">
        <v>1</v>
      </c>
    </row>
    <row r="93" spans="1:11" ht="18" x14ac:dyDescent="0.25">
      <c r="A93" s="16" t="s">
        <v>83</v>
      </c>
      <c r="B93" s="44">
        <v>8121</v>
      </c>
      <c r="C93" s="71">
        <v>15987</v>
      </c>
      <c r="D93" s="101">
        <v>1941574</v>
      </c>
      <c r="E93" s="54">
        <f t="shared" si="33"/>
        <v>239.08065509173747</v>
      </c>
      <c r="F93" s="70">
        <f t="shared" ref="F93:F100" si="36">D93</f>
        <v>1941574</v>
      </c>
      <c r="G93" s="64">
        <v>4122</v>
      </c>
      <c r="H93" s="64">
        <f t="shared" si="34"/>
        <v>11865</v>
      </c>
      <c r="I93" s="32">
        <f t="shared" si="35"/>
        <v>9008</v>
      </c>
      <c r="J93" s="35">
        <v>6979</v>
      </c>
      <c r="K93" s="46">
        <v>0</v>
      </c>
    </row>
    <row r="94" spans="1:11" ht="18" x14ac:dyDescent="0.25">
      <c r="A94" s="16" t="s">
        <v>84</v>
      </c>
      <c r="B94" s="44">
        <v>4147</v>
      </c>
      <c r="C94" s="71">
        <v>8208</v>
      </c>
      <c r="D94" s="101">
        <v>1004375</v>
      </c>
      <c r="E94" s="54">
        <f t="shared" si="33"/>
        <v>242.19315167591029</v>
      </c>
      <c r="F94" s="70">
        <f t="shared" si="36"/>
        <v>1004375</v>
      </c>
      <c r="G94" s="64">
        <v>2075</v>
      </c>
      <c r="H94" s="64">
        <f t="shared" si="34"/>
        <v>6133</v>
      </c>
      <c r="I94" s="32">
        <f t="shared" si="35"/>
        <v>4524</v>
      </c>
      <c r="J94" s="35">
        <v>3682</v>
      </c>
      <c r="K94" s="46">
        <v>2</v>
      </c>
    </row>
    <row r="95" spans="1:11" ht="18" x14ac:dyDescent="0.25">
      <c r="A95" s="16" t="s">
        <v>85</v>
      </c>
      <c r="B95" s="44">
        <v>2717</v>
      </c>
      <c r="C95" s="71">
        <v>4860</v>
      </c>
      <c r="D95" s="101">
        <v>592945</v>
      </c>
      <c r="E95" s="54">
        <f t="shared" si="33"/>
        <v>218.23518586676482</v>
      </c>
      <c r="F95" s="70">
        <f t="shared" si="36"/>
        <v>592945</v>
      </c>
      <c r="G95" s="64">
        <v>1079</v>
      </c>
      <c r="H95" s="64">
        <f t="shared" si="34"/>
        <v>3781</v>
      </c>
      <c r="I95" s="32">
        <f t="shared" si="35"/>
        <v>2794</v>
      </c>
      <c r="J95" s="35">
        <v>2066</v>
      </c>
      <c r="K95" s="46">
        <v>0</v>
      </c>
    </row>
    <row r="96" spans="1:11" ht="18" x14ac:dyDescent="0.25">
      <c r="A96" s="16" t="s">
        <v>86</v>
      </c>
      <c r="B96" s="44">
        <v>5368</v>
      </c>
      <c r="C96" s="71">
        <v>10710</v>
      </c>
      <c r="D96" s="101">
        <v>1307072</v>
      </c>
      <c r="E96" s="54">
        <f t="shared" si="33"/>
        <v>243.49329359165424</v>
      </c>
      <c r="F96" s="70">
        <f t="shared" si="36"/>
        <v>1307072</v>
      </c>
      <c r="G96" s="64">
        <v>2767</v>
      </c>
      <c r="H96" s="64">
        <f t="shared" si="34"/>
        <v>7943</v>
      </c>
      <c r="I96" s="32">
        <f t="shared" si="35"/>
        <v>5847</v>
      </c>
      <c r="J96" s="35">
        <v>4863</v>
      </c>
      <c r="K96" s="46">
        <v>0</v>
      </c>
    </row>
    <row r="97" spans="1:11" ht="18" x14ac:dyDescent="0.25">
      <c r="A97" s="16" t="s">
        <v>87</v>
      </c>
      <c r="B97" s="44">
        <v>1196</v>
      </c>
      <c r="C97" s="71">
        <v>2658</v>
      </c>
      <c r="D97" s="101">
        <v>324373</v>
      </c>
      <c r="E97" s="54">
        <f t="shared" si="33"/>
        <v>271.21488294314383</v>
      </c>
      <c r="F97" s="70">
        <f t="shared" si="36"/>
        <v>324373</v>
      </c>
      <c r="G97" s="64">
        <v>742</v>
      </c>
      <c r="H97" s="64">
        <f t="shared" si="34"/>
        <v>1916</v>
      </c>
      <c r="I97" s="32">
        <f t="shared" si="35"/>
        <v>1367</v>
      </c>
      <c r="J97" s="35">
        <v>1291</v>
      </c>
      <c r="K97" s="46">
        <v>0</v>
      </c>
    </row>
    <row r="98" spans="1:11" ht="18" x14ac:dyDescent="0.25">
      <c r="A98" s="16" t="s">
        <v>88</v>
      </c>
      <c r="B98" s="44">
        <v>16450</v>
      </c>
      <c r="C98" s="71">
        <v>30664</v>
      </c>
      <c r="D98" s="101">
        <v>3785097</v>
      </c>
      <c r="E98" s="54">
        <f t="shared" si="33"/>
        <v>230.09708206686929</v>
      </c>
      <c r="F98" s="70">
        <f t="shared" si="36"/>
        <v>3785097</v>
      </c>
      <c r="G98" s="64">
        <v>8131</v>
      </c>
      <c r="H98" s="64">
        <f t="shared" si="34"/>
        <v>22533</v>
      </c>
      <c r="I98" s="32">
        <f t="shared" si="35"/>
        <v>17545</v>
      </c>
      <c r="J98" s="35">
        <v>13119</v>
      </c>
      <c r="K98" s="46">
        <v>0</v>
      </c>
    </row>
    <row r="99" spans="1:11" ht="18.75" customHeight="1" x14ac:dyDescent="0.25">
      <c r="A99" s="75" t="s">
        <v>89</v>
      </c>
      <c r="B99" s="44">
        <v>4636</v>
      </c>
      <c r="C99" s="71">
        <v>9303</v>
      </c>
      <c r="D99" s="105">
        <v>1108594</v>
      </c>
      <c r="E99" s="106">
        <f t="shared" si="33"/>
        <v>239.12726488352027</v>
      </c>
      <c r="F99" s="107">
        <f t="shared" si="36"/>
        <v>1108594</v>
      </c>
      <c r="G99" s="64">
        <v>2518</v>
      </c>
      <c r="H99" s="64">
        <f t="shared" si="34"/>
        <v>6785</v>
      </c>
      <c r="I99" s="32">
        <f t="shared" si="35"/>
        <v>5116</v>
      </c>
      <c r="J99" s="35">
        <v>4187</v>
      </c>
      <c r="K99" s="46">
        <v>0</v>
      </c>
    </row>
    <row r="100" spans="1:11" ht="18.75" thickBot="1" x14ac:dyDescent="0.3">
      <c r="A100" s="16" t="s">
        <v>90</v>
      </c>
      <c r="B100" s="67">
        <v>6856</v>
      </c>
      <c r="C100" s="72">
        <v>13548</v>
      </c>
      <c r="D100" s="102">
        <v>1640528</v>
      </c>
      <c r="E100" s="58">
        <f t="shared" si="33"/>
        <v>239.28354725787631</v>
      </c>
      <c r="F100" s="72">
        <f t="shared" si="36"/>
        <v>1640528</v>
      </c>
      <c r="G100" s="74">
        <v>3608</v>
      </c>
      <c r="H100" s="64">
        <f t="shared" si="34"/>
        <v>9940</v>
      </c>
      <c r="I100" s="52">
        <f t="shared" si="35"/>
        <v>7410</v>
      </c>
      <c r="J100" s="98">
        <v>6138</v>
      </c>
      <c r="K100" s="94">
        <v>0</v>
      </c>
    </row>
    <row r="101" spans="1:11" ht="18.75" thickBot="1" x14ac:dyDescent="0.3">
      <c r="A101" s="122" t="s">
        <v>48</v>
      </c>
      <c r="B101" s="136">
        <f>SUM(B92:B100)</f>
        <v>55276</v>
      </c>
      <c r="C101" s="136">
        <f t="shared" ref="C101:H101" si="37">SUM(C92:C100)</f>
        <v>106843</v>
      </c>
      <c r="D101" s="136">
        <f>SUM(D92:D100)</f>
        <v>13014547</v>
      </c>
      <c r="E101" s="128">
        <f t="shared" si="37"/>
        <v>2149.1708715019358</v>
      </c>
      <c r="F101" s="137">
        <f>SUM(F92:F100)</f>
        <v>13014547</v>
      </c>
      <c r="G101" s="137">
        <f t="shared" si="37"/>
        <v>27666</v>
      </c>
      <c r="H101" s="137">
        <f t="shared" si="37"/>
        <v>79177</v>
      </c>
      <c r="I101" s="337">
        <f>SUM(I92:I100)</f>
        <v>59496</v>
      </c>
      <c r="J101" s="338">
        <f>SUM(J92:J100)</f>
        <v>47344</v>
      </c>
      <c r="K101" s="339">
        <f>SUM(K92:K100)</f>
        <v>3</v>
      </c>
    </row>
    <row r="102" spans="1:11" ht="18.75" thickBot="1" x14ac:dyDescent="0.3">
      <c r="A102" s="59"/>
      <c r="B102" s="60"/>
      <c r="C102" s="60"/>
      <c r="D102" s="60"/>
      <c r="E102" s="61"/>
      <c r="F102" s="60"/>
      <c r="G102" s="53"/>
      <c r="H102" s="53"/>
      <c r="I102" s="25"/>
      <c r="J102" s="25"/>
      <c r="K102" s="25"/>
    </row>
    <row r="103" spans="1:11" ht="16.5" thickBot="1" x14ac:dyDescent="0.25">
      <c r="A103" s="637" t="s">
        <v>91</v>
      </c>
      <c r="B103" s="638"/>
      <c r="C103" s="638"/>
      <c r="D103" s="638"/>
      <c r="E103" s="638"/>
      <c r="F103" s="638"/>
      <c r="G103" s="638"/>
      <c r="H103" s="638"/>
      <c r="I103" s="639"/>
      <c r="J103" s="639"/>
      <c r="K103" s="640"/>
    </row>
    <row r="104" spans="1:11" ht="18" x14ac:dyDescent="0.25">
      <c r="A104" s="76" t="s">
        <v>92</v>
      </c>
      <c r="B104" s="77">
        <v>3974</v>
      </c>
      <c r="C104" s="78">
        <v>8750</v>
      </c>
      <c r="D104" s="77">
        <v>1069957</v>
      </c>
      <c r="E104" s="103">
        <f t="shared" ref="E104:E117" si="38">D104/B104</f>
        <v>269.23930548565676</v>
      </c>
      <c r="F104" s="69">
        <f>D104</f>
        <v>1069957</v>
      </c>
      <c r="G104" s="64">
        <v>2393</v>
      </c>
      <c r="H104" s="64">
        <f t="shared" ref="H104:H117" si="39">C104-G104</f>
        <v>6357</v>
      </c>
      <c r="I104" s="30">
        <f t="shared" ref="I104:I117" si="40">C104-J104-K104</f>
        <v>4717</v>
      </c>
      <c r="J104" s="95">
        <v>4032</v>
      </c>
      <c r="K104" s="31">
        <v>1</v>
      </c>
    </row>
    <row r="105" spans="1:11" ht="18" x14ac:dyDescent="0.25">
      <c r="A105" s="79" t="s">
        <v>93</v>
      </c>
      <c r="B105" s="44">
        <v>5616</v>
      </c>
      <c r="C105" s="45">
        <v>10674</v>
      </c>
      <c r="D105" s="44">
        <v>1291730</v>
      </c>
      <c r="E105" s="66">
        <f t="shared" si="38"/>
        <v>230.00890313390315</v>
      </c>
      <c r="F105" s="70">
        <f t="shared" ref="F105:F117" si="41">D105</f>
        <v>1291730</v>
      </c>
      <c r="G105" s="64">
        <v>2840</v>
      </c>
      <c r="H105" s="64">
        <f t="shared" si="39"/>
        <v>7834</v>
      </c>
      <c r="I105" s="32">
        <f t="shared" si="40"/>
        <v>5832</v>
      </c>
      <c r="J105" s="35">
        <v>4842</v>
      </c>
      <c r="K105" s="46">
        <v>0</v>
      </c>
    </row>
    <row r="106" spans="1:11" ht="18" x14ac:dyDescent="0.25">
      <c r="A106" s="79" t="s">
        <v>94</v>
      </c>
      <c r="B106" s="39">
        <v>892</v>
      </c>
      <c r="C106" s="70">
        <v>1813</v>
      </c>
      <c r="D106" s="39">
        <v>230666</v>
      </c>
      <c r="E106" s="66">
        <f t="shared" si="38"/>
        <v>258.59417040358744</v>
      </c>
      <c r="F106" s="70">
        <f t="shared" si="41"/>
        <v>230666</v>
      </c>
      <c r="G106" s="64">
        <v>408</v>
      </c>
      <c r="H106" s="64">
        <f t="shared" si="39"/>
        <v>1405</v>
      </c>
      <c r="I106" s="32">
        <f t="shared" si="40"/>
        <v>912</v>
      </c>
      <c r="J106" s="35">
        <v>901</v>
      </c>
      <c r="K106" s="46">
        <v>0</v>
      </c>
    </row>
    <row r="107" spans="1:11" ht="18" x14ac:dyDescent="0.25">
      <c r="A107" s="79" t="s">
        <v>95</v>
      </c>
      <c r="B107" s="44">
        <v>7642</v>
      </c>
      <c r="C107" s="71">
        <v>15282</v>
      </c>
      <c r="D107" s="44">
        <v>1855439</v>
      </c>
      <c r="E107" s="66">
        <f t="shared" si="38"/>
        <v>242.79494896623922</v>
      </c>
      <c r="F107" s="70">
        <f t="shared" si="41"/>
        <v>1855439</v>
      </c>
      <c r="G107" s="64">
        <v>4176</v>
      </c>
      <c r="H107" s="64">
        <f t="shared" si="39"/>
        <v>11106</v>
      </c>
      <c r="I107" s="32">
        <f t="shared" si="40"/>
        <v>8441</v>
      </c>
      <c r="J107" s="35">
        <v>6840</v>
      </c>
      <c r="K107" s="46">
        <v>1</v>
      </c>
    </row>
    <row r="108" spans="1:11" ht="18" x14ac:dyDescent="0.25">
      <c r="A108" s="16" t="s">
        <v>96</v>
      </c>
      <c r="B108" s="44">
        <v>4835</v>
      </c>
      <c r="C108" s="71">
        <v>9766</v>
      </c>
      <c r="D108" s="44">
        <v>1194232</v>
      </c>
      <c r="E108" s="66">
        <f t="shared" si="38"/>
        <v>246.99731127197518</v>
      </c>
      <c r="F108" s="70">
        <f t="shared" si="41"/>
        <v>1194232</v>
      </c>
      <c r="G108" s="64">
        <v>2694</v>
      </c>
      <c r="H108" s="64">
        <f t="shared" si="39"/>
        <v>7072</v>
      </c>
      <c r="I108" s="32">
        <f t="shared" si="40"/>
        <v>5362</v>
      </c>
      <c r="J108" s="35">
        <v>4404</v>
      </c>
      <c r="K108" s="46">
        <v>0</v>
      </c>
    </row>
    <row r="109" spans="1:11" ht="18" x14ac:dyDescent="0.25">
      <c r="A109" s="16" t="s">
        <v>97</v>
      </c>
      <c r="B109" s="44">
        <v>3752</v>
      </c>
      <c r="C109" s="71">
        <v>7864</v>
      </c>
      <c r="D109" s="44">
        <v>964271</v>
      </c>
      <c r="E109" s="66">
        <f t="shared" si="38"/>
        <v>257.00186567164178</v>
      </c>
      <c r="F109" s="70">
        <f t="shared" si="41"/>
        <v>964271</v>
      </c>
      <c r="G109" s="64">
        <v>2141</v>
      </c>
      <c r="H109" s="64">
        <f t="shared" si="39"/>
        <v>5723</v>
      </c>
      <c r="I109" s="32">
        <f t="shared" si="40"/>
        <v>4103</v>
      </c>
      <c r="J109" s="35">
        <v>3759</v>
      </c>
      <c r="K109" s="46">
        <v>2</v>
      </c>
    </row>
    <row r="110" spans="1:11" ht="18" x14ac:dyDescent="0.25">
      <c r="A110" s="16" t="s">
        <v>98</v>
      </c>
      <c r="B110" s="44">
        <v>8993</v>
      </c>
      <c r="C110" s="71">
        <v>18627</v>
      </c>
      <c r="D110" s="44">
        <v>2238972</v>
      </c>
      <c r="E110" s="66">
        <f t="shared" si="38"/>
        <v>248.96830868453242</v>
      </c>
      <c r="F110" s="70">
        <f t="shared" si="41"/>
        <v>2238972</v>
      </c>
      <c r="G110" s="64">
        <v>5109</v>
      </c>
      <c r="H110" s="64">
        <f t="shared" si="39"/>
        <v>13518</v>
      </c>
      <c r="I110" s="32">
        <f t="shared" si="40"/>
        <v>10352</v>
      </c>
      <c r="J110" s="35">
        <v>8273</v>
      </c>
      <c r="K110" s="46">
        <v>2</v>
      </c>
    </row>
    <row r="111" spans="1:11" ht="18" x14ac:dyDescent="0.25">
      <c r="A111" s="16" t="s">
        <v>99</v>
      </c>
      <c r="B111" s="44">
        <v>5918</v>
      </c>
      <c r="C111" s="71">
        <v>12354</v>
      </c>
      <c r="D111" s="44">
        <v>1488703</v>
      </c>
      <c r="E111" s="66">
        <f t="shared" si="38"/>
        <v>251.55508617776275</v>
      </c>
      <c r="F111" s="70">
        <f t="shared" si="41"/>
        <v>1488703</v>
      </c>
      <c r="G111" s="64">
        <v>3247</v>
      </c>
      <c r="H111" s="64">
        <f t="shared" si="39"/>
        <v>9107</v>
      </c>
      <c r="I111" s="32">
        <f t="shared" si="40"/>
        <v>6381</v>
      </c>
      <c r="J111" s="35">
        <v>5972</v>
      </c>
      <c r="K111" s="46">
        <v>1</v>
      </c>
    </row>
    <row r="112" spans="1:11" ht="18" x14ac:dyDescent="0.25">
      <c r="A112" s="16" t="s">
        <v>100</v>
      </c>
      <c r="B112" s="44">
        <v>5412</v>
      </c>
      <c r="C112" s="71">
        <v>11322</v>
      </c>
      <c r="D112" s="44">
        <v>1370723</v>
      </c>
      <c r="E112" s="66">
        <f t="shared" si="38"/>
        <v>253.27475979305248</v>
      </c>
      <c r="F112" s="70">
        <f t="shared" si="41"/>
        <v>1370723</v>
      </c>
      <c r="G112" s="64">
        <v>3382</v>
      </c>
      <c r="H112" s="64">
        <f t="shared" si="39"/>
        <v>7940</v>
      </c>
      <c r="I112" s="32">
        <f t="shared" si="40"/>
        <v>6206</v>
      </c>
      <c r="J112" s="35">
        <v>5115</v>
      </c>
      <c r="K112" s="46">
        <v>1</v>
      </c>
    </row>
    <row r="113" spans="1:11" ht="18" x14ac:dyDescent="0.25">
      <c r="A113" s="16" t="s">
        <v>101</v>
      </c>
      <c r="B113" s="44">
        <v>7806</v>
      </c>
      <c r="C113" s="71">
        <v>14763</v>
      </c>
      <c r="D113" s="44">
        <v>1810317</v>
      </c>
      <c r="E113" s="66">
        <f t="shared" si="38"/>
        <v>231.91352805534206</v>
      </c>
      <c r="F113" s="70">
        <f t="shared" si="41"/>
        <v>1810317</v>
      </c>
      <c r="G113" s="64">
        <v>4238</v>
      </c>
      <c r="H113" s="64">
        <f t="shared" si="39"/>
        <v>10525</v>
      </c>
      <c r="I113" s="32">
        <f t="shared" si="40"/>
        <v>8501</v>
      </c>
      <c r="J113" s="35">
        <v>6262</v>
      </c>
      <c r="K113" s="46">
        <v>0</v>
      </c>
    </row>
    <row r="114" spans="1:11" ht="18" x14ac:dyDescent="0.25">
      <c r="A114" s="16" t="s">
        <v>102</v>
      </c>
      <c r="B114" s="44">
        <v>8966</v>
      </c>
      <c r="C114" s="71">
        <v>18784</v>
      </c>
      <c r="D114" s="44">
        <v>2271115</v>
      </c>
      <c r="E114" s="66">
        <f t="shared" si="38"/>
        <v>253.3030336828017</v>
      </c>
      <c r="F114" s="70">
        <f t="shared" si="41"/>
        <v>2271115</v>
      </c>
      <c r="G114" s="64">
        <v>5728</v>
      </c>
      <c r="H114" s="64">
        <f t="shared" si="39"/>
        <v>13056</v>
      </c>
      <c r="I114" s="32">
        <f t="shared" si="40"/>
        <v>10630</v>
      </c>
      <c r="J114" s="35">
        <v>8154</v>
      </c>
      <c r="K114" s="46">
        <v>0</v>
      </c>
    </row>
    <row r="115" spans="1:11" ht="18" x14ac:dyDescent="0.25">
      <c r="A115" s="16" t="s">
        <v>103</v>
      </c>
      <c r="B115" s="44">
        <v>16808</v>
      </c>
      <c r="C115" s="71">
        <v>33597</v>
      </c>
      <c r="D115" s="44">
        <v>4132815</v>
      </c>
      <c r="E115" s="66">
        <f t="shared" si="38"/>
        <v>245.88380533079487</v>
      </c>
      <c r="F115" s="70">
        <f t="shared" si="41"/>
        <v>4132815</v>
      </c>
      <c r="G115" s="64">
        <v>9993</v>
      </c>
      <c r="H115" s="64">
        <f t="shared" si="39"/>
        <v>23604</v>
      </c>
      <c r="I115" s="32">
        <f t="shared" si="40"/>
        <v>19151</v>
      </c>
      <c r="J115" s="35">
        <v>14444</v>
      </c>
      <c r="K115" s="46">
        <v>2</v>
      </c>
    </row>
    <row r="116" spans="1:11" ht="18" x14ac:dyDescent="0.25">
      <c r="A116" s="16" t="s">
        <v>104</v>
      </c>
      <c r="B116" s="44">
        <v>5741</v>
      </c>
      <c r="C116" s="71">
        <v>12033</v>
      </c>
      <c r="D116" s="44">
        <v>1469801</v>
      </c>
      <c r="E116" s="66">
        <f t="shared" si="38"/>
        <v>256.01828949660336</v>
      </c>
      <c r="F116" s="70">
        <f t="shared" si="41"/>
        <v>1469801</v>
      </c>
      <c r="G116" s="64">
        <v>3285</v>
      </c>
      <c r="H116" s="64">
        <f t="shared" si="39"/>
        <v>8748</v>
      </c>
      <c r="I116" s="32">
        <f t="shared" si="40"/>
        <v>6572</v>
      </c>
      <c r="J116" s="35">
        <v>5461</v>
      </c>
      <c r="K116" s="46">
        <v>0</v>
      </c>
    </row>
    <row r="117" spans="1:11" ht="18.75" thickBot="1" x14ac:dyDescent="0.3">
      <c r="A117" s="16" t="s">
        <v>105</v>
      </c>
      <c r="B117" s="67">
        <v>8714</v>
      </c>
      <c r="C117" s="72">
        <v>17043</v>
      </c>
      <c r="D117" s="67">
        <v>2082800</v>
      </c>
      <c r="E117" s="104">
        <f t="shared" si="38"/>
        <v>239.01767271058068</v>
      </c>
      <c r="F117" s="73">
        <f t="shared" si="41"/>
        <v>2082800</v>
      </c>
      <c r="G117" s="74">
        <v>4285</v>
      </c>
      <c r="H117" s="64">
        <f t="shared" si="39"/>
        <v>12758</v>
      </c>
      <c r="I117" s="52">
        <f t="shared" si="40"/>
        <v>9428</v>
      </c>
      <c r="J117" s="98">
        <v>7615</v>
      </c>
      <c r="K117" s="94">
        <v>0</v>
      </c>
    </row>
    <row r="118" spans="1:11" ht="18.75" thickBot="1" x14ac:dyDescent="0.3">
      <c r="A118" s="122" t="s">
        <v>48</v>
      </c>
      <c r="B118" s="136">
        <f>SUM(B104:B117)</f>
        <v>95069</v>
      </c>
      <c r="C118" s="136">
        <f t="shared" ref="C118:K118" si="42">SUM(C104:C117)</f>
        <v>192672</v>
      </c>
      <c r="D118" s="136">
        <f>SUM(D104:D117)</f>
        <v>23471541</v>
      </c>
      <c r="E118" s="128">
        <f t="shared" si="42"/>
        <v>3484.5709888644742</v>
      </c>
      <c r="F118" s="137">
        <f>SUM(F104:F117)</f>
        <v>23471541</v>
      </c>
      <c r="G118" s="137">
        <f t="shared" si="42"/>
        <v>53919</v>
      </c>
      <c r="H118" s="137">
        <f t="shared" si="42"/>
        <v>138753</v>
      </c>
      <c r="I118" s="337">
        <f>SUM(I104:I117)</f>
        <v>106588</v>
      </c>
      <c r="J118" s="338">
        <f t="shared" si="42"/>
        <v>86074</v>
      </c>
      <c r="K118" s="339">
        <f t="shared" si="42"/>
        <v>10</v>
      </c>
    </row>
    <row r="119" spans="1:11" ht="18.75" thickBot="1" x14ac:dyDescent="0.3">
      <c r="A119" s="59"/>
      <c r="B119" s="60"/>
      <c r="C119" s="60"/>
      <c r="D119" s="60"/>
      <c r="E119" s="61"/>
      <c r="F119" s="60"/>
      <c r="G119" s="53"/>
      <c r="H119" s="53"/>
      <c r="I119" s="25"/>
      <c r="J119" s="25"/>
      <c r="K119" s="25"/>
    </row>
    <row r="120" spans="1:11" ht="16.5" thickBot="1" x14ac:dyDescent="0.25">
      <c r="A120" s="632" t="s">
        <v>106</v>
      </c>
      <c r="B120" s="633"/>
      <c r="C120" s="633"/>
      <c r="D120" s="633"/>
      <c r="E120" s="633"/>
      <c r="F120" s="633"/>
      <c r="G120" s="633"/>
      <c r="H120" s="633"/>
      <c r="I120" s="633"/>
      <c r="J120" s="633"/>
      <c r="K120" s="634"/>
    </row>
    <row r="121" spans="1:11" ht="18" x14ac:dyDescent="0.25">
      <c r="A121" s="5" t="s">
        <v>107</v>
      </c>
      <c r="B121" s="62">
        <v>1738</v>
      </c>
      <c r="C121" s="108">
        <v>3635</v>
      </c>
      <c r="D121" s="62">
        <v>449521</v>
      </c>
      <c r="E121" s="103">
        <f t="shared" ref="E121:E128" si="43">D121/B121</f>
        <v>258.64269275028767</v>
      </c>
      <c r="F121" s="63">
        <f>D121</f>
        <v>449521</v>
      </c>
      <c r="G121" s="62">
        <v>1333</v>
      </c>
      <c r="H121" s="108">
        <f t="shared" ref="H121:H128" si="44">C121-G121</f>
        <v>2302</v>
      </c>
      <c r="I121" s="10">
        <f t="shared" ref="I121:I128" si="45">C121-J121-K121</f>
        <v>2089</v>
      </c>
      <c r="J121" s="95">
        <v>1546</v>
      </c>
      <c r="K121" s="96">
        <v>0</v>
      </c>
    </row>
    <row r="122" spans="1:11" ht="18" x14ac:dyDescent="0.25">
      <c r="A122" s="16" t="s">
        <v>108</v>
      </c>
      <c r="B122" s="39">
        <v>9319</v>
      </c>
      <c r="C122" s="64">
        <v>17585</v>
      </c>
      <c r="D122" s="39">
        <v>2150041</v>
      </c>
      <c r="E122" s="66">
        <f t="shared" si="43"/>
        <v>230.71584934005796</v>
      </c>
      <c r="F122" s="64">
        <f>D122</f>
        <v>2150041</v>
      </c>
      <c r="G122" s="44">
        <v>5234</v>
      </c>
      <c r="H122" s="43">
        <f t="shared" si="44"/>
        <v>12351</v>
      </c>
      <c r="I122" s="54">
        <f t="shared" si="45"/>
        <v>10304</v>
      </c>
      <c r="J122" s="35">
        <v>7281</v>
      </c>
      <c r="K122" s="97">
        <v>0</v>
      </c>
    </row>
    <row r="123" spans="1:11" ht="18" x14ac:dyDescent="0.25">
      <c r="A123" s="16" t="s">
        <v>109</v>
      </c>
      <c r="B123" s="44">
        <v>1503</v>
      </c>
      <c r="C123" s="65">
        <v>2837</v>
      </c>
      <c r="D123" s="44">
        <v>348002</v>
      </c>
      <c r="E123" s="66">
        <f t="shared" si="43"/>
        <v>231.53825681969394</v>
      </c>
      <c r="F123" s="64">
        <f t="shared" ref="F123:F128" si="46">D123</f>
        <v>348002</v>
      </c>
      <c r="G123" s="44">
        <v>823</v>
      </c>
      <c r="H123" s="43">
        <f t="shared" si="44"/>
        <v>2014</v>
      </c>
      <c r="I123" s="54">
        <f t="shared" si="45"/>
        <v>1666</v>
      </c>
      <c r="J123" s="35">
        <v>1171</v>
      </c>
      <c r="K123" s="97">
        <v>0</v>
      </c>
    </row>
    <row r="124" spans="1:11" ht="18" x14ac:dyDescent="0.25">
      <c r="A124" s="16" t="s">
        <v>110</v>
      </c>
      <c r="B124" s="44">
        <v>8668</v>
      </c>
      <c r="C124" s="65">
        <v>14417</v>
      </c>
      <c r="D124" s="44">
        <v>1772565</v>
      </c>
      <c r="E124" s="66">
        <f t="shared" si="43"/>
        <v>204.49526995846793</v>
      </c>
      <c r="F124" s="64">
        <f t="shared" si="46"/>
        <v>1772565</v>
      </c>
      <c r="G124" s="44">
        <v>3825</v>
      </c>
      <c r="H124" s="43">
        <f t="shared" si="44"/>
        <v>10592</v>
      </c>
      <c r="I124" s="54">
        <f t="shared" si="45"/>
        <v>8460</v>
      </c>
      <c r="J124" s="35">
        <v>5957</v>
      </c>
      <c r="K124" s="97">
        <v>0</v>
      </c>
    </row>
    <row r="125" spans="1:11" ht="18" x14ac:dyDescent="0.25">
      <c r="A125" s="16" t="s">
        <v>111</v>
      </c>
      <c r="B125" s="44">
        <v>11152</v>
      </c>
      <c r="C125" s="65">
        <v>22335</v>
      </c>
      <c r="D125" s="44">
        <v>2726572</v>
      </c>
      <c r="E125" s="66">
        <f t="shared" si="43"/>
        <v>244.49175035868006</v>
      </c>
      <c r="F125" s="64">
        <f t="shared" si="46"/>
        <v>2726572</v>
      </c>
      <c r="G125" s="44">
        <v>7703</v>
      </c>
      <c r="H125" s="43">
        <f t="shared" si="44"/>
        <v>14632</v>
      </c>
      <c r="I125" s="54">
        <f t="shared" si="45"/>
        <v>13532</v>
      </c>
      <c r="J125" s="35">
        <v>8803</v>
      </c>
      <c r="K125" s="97">
        <v>0</v>
      </c>
    </row>
    <row r="126" spans="1:11" ht="18" x14ac:dyDescent="0.25">
      <c r="A126" s="16" t="s">
        <v>112</v>
      </c>
      <c r="B126" s="44">
        <v>9680</v>
      </c>
      <c r="C126" s="65">
        <v>18796</v>
      </c>
      <c r="D126" s="44">
        <v>2278865</v>
      </c>
      <c r="E126" s="66">
        <f t="shared" si="43"/>
        <v>235.41993801652893</v>
      </c>
      <c r="F126" s="64">
        <f t="shared" si="46"/>
        <v>2278865</v>
      </c>
      <c r="G126" s="44">
        <v>6477</v>
      </c>
      <c r="H126" s="43">
        <f t="shared" si="44"/>
        <v>12319</v>
      </c>
      <c r="I126" s="54">
        <f t="shared" si="45"/>
        <v>11561</v>
      </c>
      <c r="J126" s="35">
        <v>7232</v>
      </c>
      <c r="K126" s="97">
        <v>3</v>
      </c>
    </row>
    <row r="127" spans="1:11" ht="18" x14ac:dyDescent="0.25">
      <c r="A127" s="16" t="s">
        <v>113</v>
      </c>
      <c r="B127" s="44">
        <v>7770</v>
      </c>
      <c r="C127" s="65">
        <v>15611</v>
      </c>
      <c r="D127" s="44">
        <v>1923167</v>
      </c>
      <c r="E127" s="66">
        <f t="shared" si="43"/>
        <v>247.51184041184041</v>
      </c>
      <c r="F127" s="64">
        <f t="shared" si="46"/>
        <v>1923167</v>
      </c>
      <c r="G127" s="44">
        <v>5474</v>
      </c>
      <c r="H127" s="43">
        <f t="shared" si="44"/>
        <v>10137</v>
      </c>
      <c r="I127" s="54">
        <f t="shared" si="45"/>
        <v>9379</v>
      </c>
      <c r="J127" s="35">
        <v>6230</v>
      </c>
      <c r="K127" s="97">
        <v>2</v>
      </c>
    </row>
    <row r="128" spans="1:11" ht="18.75" thickBot="1" x14ac:dyDescent="0.3">
      <c r="A128" s="75" t="s">
        <v>114</v>
      </c>
      <c r="B128" s="67">
        <v>14335</v>
      </c>
      <c r="C128" s="68">
        <v>26675</v>
      </c>
      <c r="D128" s="67">
        <v>3253512</v>
      </c>
      <c r="E128" s="104">
        <f t="shared" si="43"/>
        <v>226.96281827694455</v>
      </c>
      <c r="F128" s="64">
        <f t="shared" si="46"/>
        <v>3253512</v>
      </c>
      <c r="G128" s="67">
        <v>8783</v>
      </c>
      <c r="H128" s="109">
        <f t="shared" si="44"/>
        <v>17892</v>
      </c>
      <c r="I128" s="58">
        <f t="shared" si="45"/>
        <v>16116</v>
      </c>
      <c r="J128" s="98">
        <v>10559</v>
      </c>
      <c r="K128" s="99">
        <v>0</v>
      </c>
    </row>
    <row r="129" spans="1:11" ht="18.75" thickBot="1" x14ac:dyDescent="0.3">
      <c r="A129" s="122" t="s">
        <v>48</v>
      </c>
      <c r="B129" s="136">
        <f t="shared" ref="B129:K129" si="47">SUM(B121:B128)</f>
        <v>64165</v>
      </c>
      <c r="C129" s="136">
        <f t="shared" si="47"/>
        <v>121891</v>
      </c>
      <c r="D129" s="136">
        <f>SUM(D121:D128)</f>
        <v>14902245</v>
      </c>
      <c r="E129" s="128">
        <f t="shared" si="47"/>
        <v>1879.7784159325015</v>
      </c>
      <c r="F129" s="137">
        <f>SUM(F121:F128)</f>
        <v>14902245</v>
      </c>
      <c r="G129" s="138">
        <f t="shared" si="47"/>
        <v>39652</v>
      </c>
      <c r="H129" s="138">
        <f t="shared" si="47"/>
        <v>82239</v>
      </c>
      <c r="I129" s="337">
        <f>SUM(I121:I128)</f>
        <v>73107</v>
      </c>
      <c r="J129" s="338">
        <f t="shared" si="47"/>
        <v>48779</v>
      </c>
      <c r="K129" s="339">
        <f t="shared" si="47"/>
        <v>5</v>
      </c>
    </row>
    <row r="130" spans="1:11" ht="18.75" thickBot="1" x14ac:dyDescent="0.3">
      <c r="A130" s="59"/>
      <c r="B130" s="60"/>
      <c r="C130" s="60"/>
      <c r="D130" s="60"/>
      <c r="E130" s="61"/>
      <c r="F130" s="60"/>
      <c r="G130" s="53"/>
      <c r="H130" s="53"/>
      <c r="I130" s="25"/>
      <c r="J130" s="25"/>
      <c r="K130" s="25"/>
    </row>
    <row r="131" spans="1:11" ht="18.75" thickBot="1" x14ac:dyDescent="0.3">
      <c r="A131" s="149" t="s">
        <v>115</v>
      </c>
      <c r="B131" s="150">
        <f>SUM(B129+B118+B101+B89+B76+B67+B57+B47+B32+B16)</f>
        <v>666698</v>
      </c>
      <c r="C131" s="150">
        <f t="shared" ref="C131:K131" si="48">SUM(C129+C118+C101+C89+C76+C67+C57+C47+C32+C16)</f>
        <v>1295207</v>
      </c>
      <c r="D131" s="150">
        <f>SUM(D129+D118+D101+D89+D76+D67+D57+D47+D32+D16)</f>
        <v>157478960</v>
      </c>
      <c r="E131" s="150" t="e">
        <f t="shared" si="48"/>
        <v>#DIV/0!</v>
      </c>
      <c r="F131" s="137">
        <f t="shared" si="48"/>
        <v>157478960</v>
      </c>
      <c r="G131" s="137">
        <f t="shared" si="48"/>
        <v>364631</v>
      </c>
      <c r="H131" s="137">
        <f t="shared" si="48"/>
        <v>930576</v>
      </c>
      <c r="I131" s="136">
        <f t="shared" si="48"/>
        <v>731819</v>
      </c>
      <c r="J131" s="148">
        <f t="shared" si="48"/>
        <v>563378</v>
      </c>
      <c r="K131" s="151">
        <f t="shared" si="48"/>
        <v>60</v>
      </c>
    </row>
    <row r="133" spans="1:11" x14ac:dyDescent="0.2">
      <c r="B133" s="80">
        <f>SUM(B129+B118+B101+B89+B76+B67+B57+B47+B32+B16)</f>
        <v>666698</v>
      </c>
    </row>
    <row r="134" spans="1:11" x14ac:dyDescent="0.2">
      <c r="B134" s="80"/>
    </row>
  </sheetData>
  <mergeCells count="13">
    <mergeCell ref="A18:K18"/>
    <mergeCell ref="D1:F1"/>
    <mergeCell ref="C2:F2"/>
    <mergeCell ref="C3:F3"/>
    <mergeCell ref="C4:F4"/>
    <mergeCell ref="C5:F5"/>
    <mergeCell ref="A120:K120"/>
    <mergeCell ref="A34:K34"/>
    <mergeCell ref="A49:K49"/>
    <mergeCell ref="A59:K59"/>
    <mergeCell ref="A78:K78"/>
    <mergeCell ref="A91:K91"/>
    <mergeCell ref="A103:K10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3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7" sqref="D17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6" style="1" customWidth="1"/>
    <col min="4" max="4" width="16.7109375" style="1" bestFit="1" customWidth="1"/>
    <col min="5" max="5" width="13.7109375" style="1" bestFit="1" customWidth="1"/>
    <col min="6" max="6" width="16.7109375" style="1" bestFit="1" customWidth="1"/>
    <col min="7" max="8" width="11.28515625" style="1" bestFit="1" customWidth="1"/>
    <col min="9" max="9" width="12.85546875" style="1" bestFit="1" customWidth="1"/>
    <col min="10" max="10" width="12.28515625" style="1" bestFit="1" customWidth="1"/>
    <col min="11" max="11" width="6.5703125" style="1" bestFit="1" customWidth="1"/>
    <col min="12" max="249" width="9.140625" style="1"/>
    <col min="250" max="250" width="18.7109375" style="1" bestFit="1" customWidth="1"/>
    <col min="251" max="251" width="9.140625" style="1"/>
    <col min="252" max="252" width="10.28515625" style="1" customWidth="1"/>
    <col min="253" max="253" width="12.7109375" style="1" bestFit="1" customWidth="1"/>
    <col min="254" max="254" width="10.85546875" style="1" customWidth="1"/>
    <col min="255" max="255" width="19.140625" style="1" bestFit="1" customWidth="1"/>
    <col min="256" max="256" width="9.140625" style="1"/>
    <col min="257" max="257" width="9.42578125" style="1" customWidth="1"/>
    <col min="258" max="258" width="11.140625" style="1" customWidth="1"/>
    <col min="259" max="259" width="10.42578125" style="1" bestFit="1" customWidth="1"/>
    <col min="260" max="260" width="19.140625" style="1" bestFit="1" customWidth="1"/>
    <col min="261" max="261" width="9.140625" style="1"/>
    <col min="262" max="262" width="9.5703125" style="1" customWidth="1"/>
    <col min="263" max="263" width="9.140625" style="1"/>
    <col min="264" max="264" width="10.42578125" style="1" bestFit="1" customWidth="1"/>
    <col min="265" max="505" width="9.140625" style="1"/>
    <col min="506" max="506" width="18.7109375" style="1" bestFit="1" customWidth="1"/>
    <col min="507" max="507" width="9.140625" style="1"/>
    <col min="508" max="508" width="10.28515625" style="1" customWidth="1"/>
    <col min="509" max="509" width="12.7109375" style="1" bestFit="1" customWidth="1"/>
    <col min="510" max="510" width="10.85546875" style="1" customWidth="1"/>
    <col min="511" max="511" width="19.140625" style="1" bestFit="1" customWidth="1"/>
    <col min="512" max="512" width="9.140625" style="1"/>
    <col min="513" max="513" width="9.42578125" style="1" customWidth="1"/>
    <col min="514" max="514" width="11.140625" style="1" customWidth="1"/>
    <col min="515" max="515" width="10.42578125" style="1" bestFit="1" customWidth="1"/>
    <col min="516" max="516" width="19.140625" style="1" bestFit="1" customWidth="1"/>
    <col min="517" max="517" width="9.140625" style="1"/>
    <col min="518" max="518" width="9.5703125" style="1" customWidth="1"/>
    <col min="519" max="519" width="9.140625" style="1"/>
    <col min="520" max="520" width="10.42578125" style="1" bestFit="1" customWidth="1"/>
    <col min="521" max="761" width="9.140625" style="1"/>
    <col min="762" max="762" width="18.7109375" style="1" bestFit="1" customWidth="1"/>
    <col min="763" max="763" width="9.140625" style="1"/>
    <col min="764" max="764" width="10.28515625" style="1" customWidth="1"/>
    <col min="765" max="765" width="12.7109375" style="1" bestFit="1" customWidth="1"/>
    <col min="766" max="766" width="10.85546875" style="1" customWidth="1"/>
    <col min="767" max="767" width="19.140625" style="1" bestFit="1" customWidth="1"/>
    <col min="768" max="768" width="9.140625" style="1"/>
    <col min="769" max="769" width="9.42578125" style="1" customWidth="1"/>
    <col min="770" max="770" width="11.140625" style="1" customWidth="1"/>
    <col min="771" max="771" width="10.42578125" style="1" bestFit="1" customWidth="1"/>
    <col min="772" max="772" width="19.140625" style="1" bestFit="1" customWidth="1"/>
    <col min="773" max="773" width="9.140625" style="1"/>
    <col min="774" max="774" width="9.5703125" style="1" customWidth="1"/>
    <col min="775" max="775" width="9.140625" style="1"/>
    <col min="776" max="776" width="10.42578125" style="1" bestFit="1" customWidth="1"/>
    <col min="777" max="1017" width="9.140625" style="1"/>
    <col min="1018" max="1018" width="18.7109375" style="1" bestFit="1" customWidth="1"/>
    <col min="1019" max="1019" width="9.140625" style="1"/>
    <col min="1020" max="1020" width="10.28515625" style="1" customWidth="1"/>
    <col min="1021" max="1021" width="12.7109375" style="1" bestFit="1" customWidth="1"/>
    <col min="1022" max="1022" width="10.85546875" style="1" customWidth="1"/>
    <col min="1023" max="1023" width="19.140625" style="1" bestFit="1" customWidth="1"/>
    <col min="1024" max="1024" width="9.140625" style="1"/>
    <col min="1025" max="1025" width="9.42578125" style="1" customWidth="1"/>
    <col min="1026" max="1026" width="11.140625" style="1" customWidth="1"/>
    <col min="1027" max="1027" width="10.42578125" style="1" bestFit="1" customWidth="1"/>
    <col min="1028" max="1028" width="19.140625" style="1" bestFit="1" customWidth="1"/>
    <col min="1029" max="1029" width="9.140625" style="1"/>
    <col min="1030" max="1030" width="9.5703125" style="1" customWidth="1"/>
    <col min="1031" max="1031" width="9.140625" style="1"/>
    <col min="1032" max="1032" width="10.42578125" style="1" bestFit="1" customWidth="1"/>
    <col min="1033" max="1273" width="9.140625" style="1"/>
    <col min="1274" max="1274" width="18.7109375" style="1" bestFit="1" customWidth="1"/>
    <col min="1275" max="1275" width="9.140625" style="1"/>
    <col min="1276" max="1276" width="10.28515625" style="1" customWidth="1"/>
    <col min="1277" max="1277" width="12.7109375" style="1" bestFit="1" customWidth="1"/>
    <col min="1278" max="1278" width="10.85546875" style="1" customWidth="1"/>
    <col min="1279" max="1279" width="19.140625" style="1" bestFit="1" customWidth="1"/>
    <col min="1280" max="1280" width="9.140625" style="1"/>
    <col min="1281" max="1281" width="9.42578125" style="1" customWidth="1"/>
    <col min="1282" max="1282" width="11.140625" style="1" customWidth="1"/>
    <col min="1283" max="1283" width="10.42578125" style="1" bestFit="1" customWidth="1"/>
    <col min="1284" max="1284" width="19.140625" style="1" bestFit="1" customWidth="1"/>
    <col min="1285" max="1285" width="9.140625" style="1"/>
    <col min="1286" max="1286" width="9.5703125" style="1" customWidth="1"/>
    <col min="1287" max="1287" width="9.140625" style="1"/>
    <col min="1288" max="1288" width="10.42578125" style="1" bestFit="1" customWidth="1"/>
    <col min="1289" max="1529" width="9.140625" style="1"/>
    <col min="1530" max="1530" width="18.7109375" style="1" bestFit="1" customWidth="1"/>
    <col min="1531" max="1531" width="9.140625" style="1"/>
    <col min="1532" max="1532" width="10.28515625" style="1" customWidth="1"/>
    <col min="1533" max="1533" width="12.7109375" style="1" bestFit="1" customWidth="1"/>
    <col min="1534" max="1534" width="10.85546875" style="1" customWidth="1"/>
    <col min="1535" max="1535" width="19.140625" style="1" bestFit="1" customWidth="1"/>
    <col min="1536" max="1536" width="9.140625" style="1"/>
    <col min="1537" max="1537" width="9.42578125" style="1" customWidth="1"/>
    <col min="1538" max="1538" width="11.140625" style="1" customWidth="1"/>
    <col min="1539" max="1539" width="10.42578125" style="1" bestFit="1" customWidth="1"/>
    <col min="1540" max="1540" width="19.140625" style="1" bestFit="1" customWidth="1"/>
    <col min="1541" max="1541" width="9.140625" style="1"/>
    <col min="1542" max="1542" width="9.5703125" style="1" customWidth="1"/>
    <col min="1543" max="1543" width="9.140625" style="1"/>
    <col min="1544" max="1544" width="10.42578125" style="1" bestFit="1" customWidth="1"/>
    <col min="1545" max="1785" width="9.140625" style="1"/>
    <col min="1786" max="1786" width="18.7109375" style="1" bestFit="1" customWidth="1"/>
    <col min="1787" max="1787" width="9.140625" style="1"/>
    <col min="1788" max="1788" width="10.28515625" style="1" customWidth="1"/>
    <col min="1789" max="1789" width="12.7109375" style="1" bestFit="1" customWidth="1"/>
    <col min="1790" max="1790" width="10.85546875" style="1" customWidth="1"/>
    <col min="1791" max="1791" width="19.140625" style="1" bestFit="1" customWidth="1"/>
    <col min="1792" max="1792" width="9.140625" style="1"/>
    <col min="1793" max="1793" width="9.42578125" style="1" customWidth="1"/>
    <col min="1794" max="1794" width="11.140625" style="1" customWidth="1"/>
    <col min="1795" max="1795" width="10.42578125" style="1" bestFit="1" customWidth="1"/>
    <col min="1796" max="1796" width="19.140625" style="1" bestFit="1" customWidth="1"/>
    <col min="1797" max="1797" width="9.140625" style="1"/>
    <col min="1798" max="1798" width="9.5703125" style="1" customWidth="1"/>
    <col min="1799" max="1799" width="9.140625" style="1"/>
    <col min="1800" max="1800" width="10.42578125" style="1" bestFit="1" customWidth="1"/>
    <col min="1801" max="2041" width="9.140625" style="1"/>
    <col min="2042" max="2042" width="18.7109375" style="1" bestFit="1" customWidth="1"/>
    <col min="2043" max="2043" width="9.140625" style="1"/>
    <col min="2044" max="2044" width="10.28515625" style="1" customWidth="1"/>
    <col min="2045" max="2045" width="12.7109375" style="1" bestFit="1" customWidth="1"/>
    <col min="2046" max="2046" width="10.85546875" style="1" customWidth="1"/>
    <col min="2047" max="2047" width="19.140625" style="1" bestFit="1" customWidth="1"/>
    <col min="2048" max="2048" width="9.140625" style="1"/>
    <col min="2049" max="2049" width="9.42578125" style="1" customWidth="1"/>
    <col min="2050" max="2050" width="11.140625" style="1" customWidth="1"/>
    <col min="2051" max="2051" width="10.42578125" style="1" bestFit="1" customWidth="1"/>
    <col min="2052" max="2052" width="19.140625" style="1" bestFit="1" customWidth="1"/>
    <col min="2053" max="2053" width="9.140625" style="1"/>
    <col min="2054" max="2054" width="9.5703125" style="1" customWidth="1"/>
    <col min="2055" max="2055" width="9.140625" style="1"/>
    <col min="2056" max="2056" width="10.42578125" style="1" bestFit="1" customWidth="1"/>
    <col min="2057" max="2297" width="9.140625" style="1"/>
    <col min="2298" max="2298" width="18.7109375" style="1" bestFit="1" customWidth="1"/>
    <col min="2299" max="2299" width="9.140625" style="1"/>
    <col min="2300" max="2300" width="10.28515625" style="1" customWidth="1"/>
    <col min="2301" max="2301" width="12.7109375" style="1" bestFit="1" customWidth="1"/>
    <col min="2302" max="2302" width="10.85546875" style="1" customWidth="1"/>
    <col min="2303" max="2303" width="19.140625" style="1" bestFit="1" customWidth="1"/>
    <col min="2304" max="2304" width="9.140625" style="1"/>
    <col min="2305" max="2305" width="9.42578125" style="1" customWidth="1"/>
    <col min="2306" max="2306" width="11.140625" style="1" customWidth="1"/>
    <col min="2307" max="2307" width="10.42578125" style="1" bestFit="1" customWidth="1"/>
    <col min="2308" max="2308" width="19.140625" style="1" bestFit="1" customWidth="1"/>
    <col min="2309" max="2309" width="9.140625" style="1"/>
    <col min="2310" max="2310" width="9.5703125" style="1" customWidth="1"/>
    <col min="2311" max="2311" width="9.140625" style="1"/>
    <col min="2312" max="2312" width="10.42578125" style="1" bestFit="1" customWidth="1"/>
    <col min="2313" max="2553" width="9.140625" style="1"/>
    <col min="2554" max="2554" width="18.7109375" style="1" bestFit="1" customWidth="1"/>
    <col min="2555" max="2555" width="9.140625" style="1"/>
    <col min="2556" max="2556" width="10.28515625" style="1" customWidth="1"/>
    <col min="2557" max="2557" width="12.7109375" style="1" bestFit="1" customWidth="1"/>
    <col min="2558" max="2558" width="10.85546875" style="1" customWidth="1"/>
    <col min="2559" max="2559" width="19.140625" style="1" bestFit="1" customWidth="1"/>
    <col min="2560" max="2560" width="9.140625" style="1"/>
    <col min="2561" max="2561" width="9.42578125" style="1" customWidth="1"/>
    <col min="2562" max="2562" width="11.140625" style="1" customWidth="1"/>
    <col min="2563" max="2563" width="10.42578125" style="1" bestFit="1" customWidth="1"/>
    <col min="2564" max="2564" width="19.140625" style="1" bestFit="1" customWidth="1"/>
    <col min="2565" max="2565" width="9.140625" style="1"/>
    <col min="2566" max="2566" width="9.5703125" style="1" customWidth="1"/>
    <col min="2567" max="2567" width="9.140625" style="1"/>
    <col min="2568" max="2568" width="10.42578125" style="1" bestFit="1" customWidth="1"/>
    <col min="2569" max="2809" width="9.140625" style="1"/>
    <col min="2810" max="2810" width="18.7109375" style="1" bestFit="1" customWidth="1"/>
    <col min="2811" max="2811" width="9.140625" style="1"/>
    <col min="2812" max="2812" width="10.28515625" style="1" customWidth="1"/>
    <col min="2813" max="2813" width="12.7109375" style="1" bestFit="1" customWidth="1"/>
    <col min="2814" max="2814" width="10.85546875" style="1" customWidth="1"/>
    <col min="2815" max="2815" width="19.140625" style="1" bestFit="1" customWidth="1"/>
    <col min="2816" max="2816" width="9.140625" style="1"/>
    <col min="2817" max="2817" width="9.42578125" style="1" customWidth="1"/>
    <col min="2818" max="2818" width="11.140625" style="1" customWidth="1"/>
    <col min="2819" max="2819" width="10.42578125" style="1" bestFit="1" customWidth="1"/>
    <col min="2820" max="2820" width="19.140625" style="1" bestFit="1" customWidth="1"/>
    <col min="2821" max="2821" width="9.140625" style="1"/>
    <col min="2822" max="2822" width="9.5703125" style="1" customWidth="1"/>
    <col min="2823" max="2823" width="9.140625" style="1"/>
    <col min="2824" max="2824" width="10.42578125" style="1" bestFit="1" customWidth="1"/>
    <col min="2825" max="3065" width="9.140625" style="1"/>
    <col min="3066" max="3066" width="18.7109375" style="1" bestFit="1" customWidth="1"/>
    <col min="3067" max="3067" width="9.140625" style="1"/>
    <col min="3068" max="3068" width="10.28515625" style="1" customWidth="1"/>
    <col min="3069" max="3069" width="12.7109375" style="1" bestFit="1" customWidth="1"/>
    <col min="3070" max="3070" width="10.85546875" style="1" customWidth="1"/>
    <col min="3071" max="3071" width="19.140625" style="1" bestFit="1" customWidth="1"/>
    <col min="3072" max="3072" width="9.140625" style="1"/>
    <col min="3073" max="3073" width="9.42578125" style="1" customWidth="1"/>
    <col min="3074" max="3074" width="11.140625" style="1" customWidth="1"/>
    <col min="3075" max="3075" width="10.42578125" style="1" bestFit="1" customWidth="1"/>
    <col min="3076" max="3076" width="19.140625" style="1" bestFit="1" customWidth="1"/>
    <col min="3077" max="3077" width="9.140625" style="1"/>
    <col min="3078" max="3078" width="9.5703125" style="1" customWidth="1"/>
    <col min="3079" max="3079" width="9.140625" style="1"/>
    <col min="3080" max="3080" width="10.42578125" style="1" bestFit="1" customWidth="1"/>
    <col min="3081" max="3321" width="9.140625" style="1"/>
    <col min="3322" max="3322" width="18.7109375" style="1" bestFit="1" customWidth="1"/>
    <col min="3323" max="3323" width="9.140625" style="1"/>
    <col min="3324" max="3324" width="10.28515625" style="1" customWidth="1"/>
    <col min="3325" max="3325" width="12.7109375" style="1" bestFit="1" customWidth="1"/>
    <col min="3326" max="3326" width="10.85546875" style="1" customWidth="1"/>
    <col min="3327" max="3327" width="19.140625" style="1" bestFit="1" customWidth="1"/>
    <col min="3328" max="3328" width="9.140625" style="1"/>
    <col min="3329" max="3329" width="9.42578125" style="1" customWidth="1"/>
    <col min="3330" max="3330" width="11.140625" style="1" customWidth="1"/>
    <col min="3331" max="3331" width="10.42578125" style="1" bestFit="1" customWidth="1"/>
    <col min="3332" max="3332" width="19.140625" style="1" bestFit="1" customWidth="1"/>
    <col min="3333" max="3333" width="9.140625" style="1"/>
    <col min="3334" max="3334" width="9.5703125" style="1" customWidth="1"/>
    <col min="3335" max="3335" width="9.140625" style="1"/>
    <col min="3336" max="3336" width="10.42578125" style="1" bestFit="1" customWidth="1"/>
    <col min="3337" max="3577" width="9.140625" style="1"/>
    <col min="3578" max="3578" width="18.7109375" style="1" bestFit="1" customWidth="1"/>
    <col min="3579" max="3579" width="9.140625" style="1"/>
    <col min="3580" max="3580" width="10.28515625" style="1" customWidth="1"/>
    <col min="3581" max="3581" width="12.7109375" style="1" bestFit="1" customWidth="1"/>
    <col min="3582" max="3582" width="10.85546875" style="1" customWidth="1"/>
    <col min="3583" max="3583" width="19.140625" style="1" bestFit="1" customWidth="1"/>
    <col min="3584" max="3584" width="9.140625" style="1"/>
    <col min="3585" max="3585" width="9.42578125" style="1" customWidth="1"/>
    <col min="3586" max="3586" width="11.140625" style="1" customWidth="1"/>
    <col min="3587" max="3587" width="10.42578125" style="1" bestFit="1" customWidth="1"/>
    <col min="3588" max="3588" width="19.140625" style="1" bestFit="1" customWidth="1"/>
    <col min="3589" max="3589" width="9.140625" style="1"/>
    <col min="3590" max="3590" width="9.5703125" style="1" customWidth="1"/>
    <col min="3591" max="3591" width="9.140625" style="1"/>
    <col min="3592" max="3592" width="10.42578125" style="1" bestFit="1" customWidth="1"/>
    <col min="3593" max="3833" width="9.140625" style="1"/>
    <col min="3834" max="3834" width="18.7109375" style="1" bestFit="1" customWidth="1"/>
    <col min="3835" max="3835" width="9.140625" style="1"/>
    <col min="3836" max="3836" width="10.28515625" style="1" customWidth="1"/>
    <col min="3837" max="3837" width="12.7109375" style="1" bestFit="1" customWidth="1"/>
    <col min="3838" max="3838" width="10.85546875" style="1" customWidth="1"/>
    <col min="3839" max="3839" width="19.140625" style="1" bestFit="1" customWidth="1"/>
    <col min="3840" max="3840" width="9.140625" style="1"/>
    <col min="3841" max="3841" width="9.42578125" style="1" customWidth="1"/>
    <col min="3842" max="3842" width="11.140625" style="1" customWidth="1"/>
    <col min="3843" max="3843" width="10.42578125" style="1" bestFit="1" customWidth="1"/>
    <col min="3844" max="3844" width="19.140625" style="1" bestFit="1" customWidth="1"/>
    <col min="3845" max="3845" width="9.140625" style="1"/>
    <col min="3846" max="3846" width="9.5703125" style="1" customWidth="1"/>
    <col min="3847" max="3847" width="9.140625" style="1"/>
    <col min="3848" max="3848" width="10.42578125" style="1" bestFit="1" customWidth="1"/>
    <col min="3849" max="4089" width="9.140625" style="1"/>
    <col min="4090" max="4090" width="18.7109375" style="1" bestFit="1" customWidth="1"/>
    <col min="4091" max="4091" width="9.140625" style="1"/>
    <col min="4092" max="4092" width="10.28515625" style="1" customWidth="1"/>
    <col min="4093" max="4093" width="12.7109375" style="1" bestFit="1" customWidth="1"/>
    <col min="4094" max="4094" width="10.85546875" style="1" customWidth="1"/>
    <col min="4095" max="4095" width="19.140625" style="1" bestFit="1" customWidth="1"/>
    <col min="4096" max="4096" width="9.140625" style="1"/>
    <col min="4097" max="4097" width="9.42578125" style="1" customWidth="1"/>
    <col min="4098" max="4098" width="11.140625" style="1" customWidth="1"/>
    <col min="4099" max="4099" width="10.42578125" style="1" bestFit="1" customWidth="1"/>
    <col min="4100" max="4100" width="19.140625" style="1" bestFit="1" customWidth="1"/>
    <col min="4101" max="4101" width="9.140625" style="1"/>
    <col min="4102" max="4102" width="9.5703125" style="1" customWidth="1"/>
    <col min="4103" max="4103" width="9.140625" style="1"/>
    <col min="4104" max="4104" width="10.42578125" style="1" bestFit="1" customWidth="1"/>
    <col min="4105" max="4345" width="9.140625" style="1"/>
    <col min="4346" max="4346" width="18.7109375" style="1" bestFit="1" customWidth="1"/>
    <col min="4347" max="4347" width="9.140625" style="1"/>
    <col min="4348" max="4348" width="10.28515625" style="1" customWidth="1"/>
    <col min="4349" max="4349" width="12.7109375" style="1" bestFit="1" customWidth="1"/>
    <col min="4350" max="4350" width="10.85546875" style="1" customWidth="1"/>
    <col min="4351" max="4351" width="19.140625" style="1" bestFit="1" customWidth="1"/>
    <col min="4352" max="4352" width="9.140625" style="1"/>
    <col min="4353" max="4353" width="9.42578125" style="1" customWidth="1"/>
    <col min="4354" max="4354" width="11.140625" style="1" customWidth="1"/>
    <col min="4355" max="4355" width="10.42578125" style="1" bestFit="1" customWidth="1"/>
    <col min="4356" max="4356" width="19.140625" style="1" bestFit="1" customWidth="1"/>
    <col min="4357" max="4357" width="9.140625" style="1"/>
    <col min="4358" max="4358" width="9.5703125" style="1" customWidth="1"/>
    <col min="4359" max="4359" width="9.140625" style="1"/>
    <col min="4360" max="4360" width="10.42578125" style="1" bestFit="1" customWidth="1"/>
    <col min="4361" max="4601" width="9.140625" style="1"/>
    <col min="4602" max="4602" width="18.7109375" style="1" bestFit="1" customWidth="1"/>
    <col min="4603" max="4603" width="9.140625" style="1"/>
    <col min="4604" max="4604" width="10.28515625" style="1" customWidth="1"/>
    <col min="4605" max="4605" width="12.7109375" style="1" bestFit="1" customWidth="1"/>
    <col min="4606" max="4606" width="10.85546875" style="1" customWidth="1"/>
    <col min="4607" max="4607" width="19.140625" style="1" bestFit="1" customWidth="1"/>
    <col min="4608" max="4608" width="9.140625" style="1"/>
    <col min="4609" max="4609" width="9.42578125" style="1" customWidth="1"/>
    <col min="4610" max="4610" width="11.140625" style="1" customWidth="1"/>
    <col min="4611" max="4611" width="10.42578125" style="1" bestFit="1" customWidth="1"/>
    <col min="4612" max="4612" width="19.140625" style="1" bestFit="1" customWidth="1"/>
    <col min="4613" max="4613" width="9.140625" style="1"/>
    <col min="4614" max="4614" width="9.5703125" style="1" customWidth="1"/>
    <col min="4615" max="4615" width="9.140625" style="1"/>
    <col min="4616" max="4616" width="10.42578125" style="1" bestFit="1" customWidth="1"/>
    <col min="4617" max="4857" width="9.140625" style="1"/>
    <col min="4858" max="4858" width="18.7109375" style="1" bestFit="1" customWidth="1"/>
    <col min="4859" max="4859" width="9.140625" style="1"/>
    <col min="4860" max="4860" width="10.28515625" style="1" customWidth="1"/>
    <col min="4861" max="4861" width="12.7109375" style="1" bestFit="1" customWidth="1"/>
    <col min="4862" max="4862" width="10.85546875" style="1" customWidth="1"/>
    <col min="4863" max="4863" width="19.140625" style="1" bestFit="1" customWidth="1"/>
    <col min="4864" max="4864" width="9.140625" style="1"/>
    <col min="4865" max="4865" width="9.42578125" style="1" customWidth="1"/>
    <col min="4866" max="4866" width="11.140625" style="1" customWidth="1"/>
    <col min="4867" max="4867" width="10.42578125" style="1" bestFit="1" customWidth="1"/>
    <col min="4868" max="4868" width="19.140625" style="1" bestFit="1" customWidth="1"/>
    <col min="4869" max="4869" width="9.140625" style="1"/>
    <col min="4870" max="4870" width="9.5703125" style="1" customWidth="1"/>
    <col min="4871" max="4871" width="9.140625" style="1"/>
    <col min="4872" max="4872" width="10.42578125" style="1" bestFit="1" customWidth="1"/>
    <col min="4873" max="5113" width="9.140625" style="1"/>
    <col min="5114" max="5114" width="18.7109375" style="1" bestFit="1" customWidth="1"/>
    <col min="5115" max="5115" width="9.140625" style="1"/>
    <col min="5116" max="5116" width="10.28515625" style="1" customWidth="1"/>
    <col min="5117" max="5117" width="12.7109375" style="1" bestFit="1" customWidth="1"/>
    <col min="5118" max="5118" width="10.85546875" style="1" customWidth="1"/>
    <col min="5119" max="5119" width="19.140625" style="1" bestFit="1" customWidth="1"/>
    <col min="5120" max="5120" width="9.140625" style="1"/>
    <col min="5121" max="5121" width="9.42578125" style="1" customWidth="1"/>
    <col min="5122" max="5122" width="11.140625" style="1" customWidth="1"/>
    <col min="5123" max="5123" width="10.42578125" style="1" bestFit="1" customWidth="1"/>
    <col min="5124" max="5124" width="19.140625" style="1" bestFit="1" customWidth="1"/>
    <col min="5125" max="5125" width="9.140625" style="1"/>
    <col min="5126" max="5126" width="9.5703125" style="1" customWidth="1"/>
    <col min="5127" max="5127" width="9.140625" style="1"/>
    <col min="5128" max="5128" width="10.42578125" style="1" bestFit="1" customWidth="1"/>
    <col min="5129" max="5369" width="9.140625" style="1"/>
    <col min="5370" max="5370" width="18.7109375" style="1" bestFit="1" customWidth="1"/>
    <col min="5371" max="5371" width="9.140625" style="1"/>
    <col min="5372" max="5372" width="10.28515625" style="1" customWidth="1"/>
    <col min="5373" max="5373" width="12.7109375" style="1" bestFit="1" customWidth="1"/>
    <col min="5374" max="5374" width="10.85546875" style="1" customWidth="1"/>
    <col min="5375" max="5375" width="19.140625" style="1" bestFit="1" customWidth="1"/>
    <col min="5376" max="5376" width="9.140625" style="1"/>
    <col min="5377" max="5377" width="9.42578125" style="1" customWidth="1"/>
    <col min="5378" max="5378" width="11.140625" style="1" customWidth="1"/>
    <col min="5379" max="5379" width="10.42578125" style="1" bestFit="1" customWidth="1"/>
    <col min="5380" max="5380" width="19.140625" style="1" bestFit="1" customWidth="1"/>
    <col min="5381" max="5381" width="9.140625" style="1"/>
    <col min="5382" max="5382" width="9.5703125" style="1" customWidth="1"/>
    <col min="5383" max="5383" width="9.140625" style="1"/>
    <col min="5384" max="5384" width="10.42578125" style="1" bestFit="1" customWidth="1"/>
    <col min="5385" max="5625" width="9.140625" style="1"/>
    <col min="5626" max="5626" width="18.7109375" style="1" bestFit="1" customWidth="1"/>
    <col min="5627" max="5627" width="9.140625" style="1"/>
    <col min="5628" max="5628" width="10.28515625" style="1" customWidth="1"/>
    <col min="5629" max="5629" width="12.7109375" style="1" bestFit="1" customWidth="1"/>
    <col min="5630" max="5630" width="10.85546875" style="1" customWidth="1"/>
    <col min="5631" max="5631" width="19.140625" style="1" bestFit="1" customWidth="1"/>
    <col min="5632" max="5632" width="9.140625" style="1"/>
    <col min="5633" max="5633" width="9.42578125" style="1" customWidth="1"/>
    <col min="5634" max="5634" width="11.140625" style="1" customWidth="1"/>
    <col min="5635" max="5635" width="10.42578125" style="1" bestFit="1" customWidth="1"/>
    <col min="5636" max="5636" width="19.140625" style="1" bestFit="1" customWidth="1"/>
    <col min="5637" max="5637" width="9.140625" style="1"/>
    <col min="5638" max="5638" width="9.5703125" style="1" customWidth="1"/>
    <col min="5639" max="5639" width="9.140625" style="1"/>
    <col min="5640" max="5640" width="10.42578125" style="1" bestFit="1" customWidth="1"/>
    <col min="5641" max="5881" width="9.140625" style="1"/>
    <col min="5882" max="5882" width="18.7109375" style="1" bestFit="1" customWidth="1"/>
    <col min="5883" max="5883" width="9.140625" style="1"/>
    <col min="5884" max="5884" width="10.28515625" style="1" customWidth="1"/>
    <col min="5885" max="5885" width="12.7109375" style="1" bestFit="1" customWidth="1"/>
    <col min="5886" max="5886" width="10.85546875" style="1" customWidth="1"/>
    <col min="5887" max="5887" width="19.140625" style="1" bestFit="1" customWidth="1"/>
    <col min="5888" max="5888" width="9.140625" style="1"/>
    <col min="5889" max="5889" width="9.42578125" style="1" customWidth="1"/>
    <col min="5890" max="5890" width="11.140625" style="1" customWidth="1"/>
    <col min="5891" max="5891" width="10.42578125" style="1" bestFit="1" customWidth="1"/>
    <col min="5892" max="5892" width="19.140625" style="1" bestFit="1" customWidth="1"/>
    <col min="5893" max="5893" width="9.140625" style="1"/>
    <col min="5894" max="5894" width="9.5703125" style="1" customWidth="1"/>
    <col min="5895" max="5895" width="9.140625" style="1"/>
    <col min="5896" max="5896" width="10.42578125" style="1" bestFit="1" customWidth="1"/>
    <col min="5897" max="6137" width="9.140625" style="1"/>
    <col min="6138" max="6138" width="18.7109375" style="1" bestFit="1" customWidth="1"/>
    <col min="6139" max="6139" width="9.140625" style="1"/>
    <col min="6140" max="6140" width="10.28515625" style="1" customWidth="1"/>
    <col min="6141" max="6141" width="12.7109375" style="1" bestFit="1" customWidth="1"/>
    <col min="6142" max="6142" width="10.85546875" style="1" customWidth="1"/>
    <col min="6143" max="6143" width="19.140625" style="1" bestFit="1" customWidth="1"/>
    <col min="6144" max="6144" width="9.140625" style="1"/>
    <col min="6145" max="6145" width="9.42578125" style="1" customWidth="1"/>
    <col min="6146" max="6146" width="11.140625" style="1" customWidth="1"/>
    <col min="6147" max="6147" width="10.42578125" style="1" bestFit="1" customWidth="1"/>
    <col min="6148" max="6148" width="19.140625" style="1" bestFit="1" customWidth="1"/>
    <col min="6149" max="6149" width="9.140625" style="1"/>
    <col min="6150" max="6150" width="9.5703125" style="1" customWidth="1"/>
    <col min="6151" max="6151" width="9.140625" style="1"/>
    <col min="6152" max="6152" width="10.42578125" style="1" bestFit="1" customWidth="1"/>
    <col min="6153" max="6393" width="9.140625" style="1"/>
    <col min="6394" max="6394" width="18.7109375" style="1" bestFit="1" customWidth="1"/>
    <col min="6395" max="6395" width="9.140625" style="1"/>
    <col min="6396" max="6396" width="10.28515625" style="1" customWidth="1"/>
    <col min="6397" max="6397" width="12.7109375" style="1" bestFit="1" customWidth="1"/>
    <col min="6398" max="6398" width="10.85546875" style="1" customWidth="1"/>
    <col min="6399" max="6399" width="19.140625" style="1" bestFit="1" customWidth="1"/>
    <col min="6400" max="6400" width="9.140625" style="1"/>
    <col min="6401" max="6401" width="9.42578125" style="1" customWidth="1"/>
    <col min="6402" max="6402" width="11.140625" style="1" customWidth="1"/>
    <col min="6403" max="6403" width="10.42578125" style="1" bestFit="1" customWidth="1"/>
    <col min="6404" max="6404" width="19.140625" style="1" bestFit="1" customWidth="1"/>
    <col min="6405" max="6405" width="9.140625" style="1"/>
    <col min="6406" max="6406" width="9.5703125" style="1" customWidth="1"/>
    <col min="6407" max="6407" width="9.140625" style="1"/>
    <col min="6408" max="6408" width="10.42578125" style="1" bestFit="1" customWidth="1"/>
    <col min="6409" max="6649" width="9.140625" style="1"/>
    <col min="6650" max="6650" width="18.7109375" style="1" bestFit="1" customWidth="1"/>
    <col min="6651" max="6651" width="9.140625" style="1"/>
    <col min="6652" max="6652" width="10.28515625" style="1" customWidth="1"/>
    <col min="6653" max="6653" width="12.7109375" style="1" bestFit="1" customWidth="1"/>
    <col min="6654" max="6654" width="10.85546875" style="1" customWidth="1"/>
    <col min="6655" max="6655" width="19.140625" style="1" bestFit="1" customWidth="1"/>
    <col min="6656" max="6656" width="9.140625" style="1"/>
    <col min="6657" max="6657" width="9.42578125" style="1" customWidth="1"/>
    <col min="6658" max="6658" width="11.140625" style="1" customWidth="1"/>
    <col min="6659" max="6659" width="10.42578125" style="1" bestFit="1" customWidth="1"/>
    <col min="6660" max="6660" width="19.140625" style="1" bestFit="1" customWidth="1"/>
    <col min="6661" max="6661" width="9.140625" style="1"/>
    <col min="6662" max="6662" width="9.5703125" style="1" customWidth="1"/>
    <col min="6663" max="6663" width="9.140625" style="1"/>
    <col min="6664" max="6664" width="10.42578125" style="1" bestFit="1" customWidth="1"/>
    <col min="6665" max="6905" width="9.140625" style="1"/>
    <col min="6906" max="6906" width="18.7109375" style="1" bestFit="1" customWidth="1"/>
    <col min="6907" max="6907" width="9.140625" style="1"/>
    <col min="6908" max="6908" width="10.28515625" style="1" customWidth="1"/>
    <col min="6909" max="6909" width="12.7109375" style="1" bestFit="1" customWidth="1"/>
    <col min="6910" max="6910" width="10.85546875" style="1" customWidth="1"/>
    <col min="6911" max="6911" width="19.140625" style="1" bestFit="1" customWidth="1"/>
    <col min="6912" max="6912" width="9.140625" style="1"/>
    <col min="6913" max="6913" width="9.42578125" style="1" customWidth="1"/>
    <col min="6914" max="6914" width="11.140625" style="1" customWidth="1"/>
    <col min="6915" max="6915" width="10.42578125" style="1" bestFit="1" customWidth="1"/>
    <col min="6916" max="6916" width="19.140625" style="1" bestFit="1" customWidth="1"/>
    <col min="6917" max="6917" width="9.140625" style="1"/>
    <col min="6918" max="6918" width="9.5703125" style="1" customWidth="1"/>
    <col min="6919" max="6919" width="9.140625" style="1"/>
    <col min="6920" max="6920" width="10.42578125" style="1" bestFit="1" customWidth="1"/>
    <col min="6921" max="7161" width="9.140625" style="1"/>
    <col min="7162" max="7162" width="18.7109375" style="1" bestFit="1" customWidth="1"/>
    <col min="7163" max="7163" width="9.140625" style="1"/>
    <col min="7164" max="7164" width="10.28515625" style="1" customWidth="1"/>
    <col min="7165" max="7165" width="12.7109375" style="1" bestFit="1" customWidth="1"/>
    <col min="7166" max="7166" width="10.85546875" style="1" customWidth="1"/>
    <col min="7167" max="7167" width="19.140625" style="1" bestFit="1" customWidth="1"/>
    <col min="7168" max="7168" width="9.140625" style="1"/>
    <col min="7169" max="7169" width="9.42578125" style="1" customWidth="1"/>
    <col min="7170" max="7170" width="11.140625" style="1" customWidth="1"/>
    <col min="7171" max="7171" width="10.42578125" style="1" bestFit="1" customWidth="1"/>
    <col min="7172" max="7172" width="19.140625" style="1" bestFit="1" customWidth="1"/>
    <col min="7173" max="7173" width="9.140625" style="1"/>
    <col min="7174" max="7174" width="9.5703125" style="1" customWidth="1"/>
    <col min="7175" max="7175" width="9.140625" style="1"/>
    <col min="7176" max="7176" width="10.42578125" style="1" bestFit="1" customWidth="1"/>
    <col min="7177" max="7417" width="9.140625" style="1"/>
    <col min="7418" max="7418" width="18.7109375" style="1" bestFit="1" customWidth="1"/>
    <col min="7419" max="7419" width="9.140625" style="1"/>
    <col min="7420" max="7420" width="10.28515625" style="1" customWidth="1"/>
    <col min="7421" max="7421" width="12.7109375" style="1" bestFit="1" customWidth="1"/>
    <col min="7422" max="7422" width="10.85546875" style="1" customWidth="1"/>
    <col min="7423" max="7423" width="19.140625" style="1" bestFit="1" customWidth="1"/>
    <col min="7424" max="7424" width="9.140625" style="1"/>
    <col min="7425" max="7425" width="9.42578125" style="1" customWidth="1"/>
    <col min="7426" max="7426" width="11.140625" style="1" customWidth="1"/>
    <col min="7427" max="7427" width="10.42578125" style="1" bestFit="1" customWidth="1"/>
    <col min="7428" max="7428" width="19.140625" style="1" bestFit="1" customWidth="1"/>
    <col min="7429" max="7429" width="9.140625" style="1"/>
    <col min="7430" max="7430" width="9.5703125" style="1" customWidth="1"/>
    <col min="7431" max="7431" width="9.140625" style="1"/>
    <col min="7432" max="7432" width="10.42578125" style="1" bestFit="1" customWidth="1"/>
    <col min="7433" max="7673" width="9.140625" style="1"/>
    <col min="7674" max="7674" width="18.7109375" style="1" bestFit="1" customWidth="1"/>
    <col min="7675" max="7675" width="9.140625" style="1"/>
    <col min="7676" max="7676" width="10.28515625" style="1" customWidth="1"/>
    <col min="7677" max="7677" width="12.7109375" style="1" bestFit="1" customWidth="1"/>
    <col min="7678" max="7678" width="10.85546875" style="1" customWidth="1"/>
    <col min="7679" max="7679" width="19.140625" style="1" bestFit="1" customWidth="1"/>
    <col min="7680" max="7680" width="9.140625" style="1"/>
    <col min="7681" max="7681" width="9.42578125" style="1" customWidth="1"/>
    <col min="7682" max="7682" width="11.140625" style="1" customWidth="1"/>
    <col min="7683" max="7683" width="10.42578125" style="1" bestFit="1" customWidth="1"/>
    <col min="7684" max="7684" width="19.140625" style="1" bestFit="1" customWidth="1"/>
    <col min="7685" max="7685" width="9.140625" style="1"/>
    <col min="7686" max="7686" width="9.5703125" style="1" customWidth="1"/>
    <col min="7687" max="7687" width="9.140625" style="1"/>
    <col min="7688" max="7688" width="10.42578125" style="1" bestFit="1" customWidth="1"/>
    <col min="7689" max="7929" width="9.140625" style="1"/>
    <col min="7930" max="7930" width="18.7109375" style="1" bestFit="1" customWidth="1"/>
    <col min="7931" max="7931" width="9.140625" style="1"/>
    <col min="7932" max="7932" width="10.28515625" style="1" customWidth="1"/>
    <col min="7933" max="7933" width="12.7109375" style="1" bestFit="1" customWidth="1"/>
    <col min="7934" max="7934" width="10.85546875" style="1" customWidth="1"/>
    <col min="7935" max="7935" width="19.140625" style="1" bestFit="1" customWidth="1"/>
    <col min="7936" max="7936" width="9.140625" style="1"/>
    <col min="7937" max="7937" width="9.42578125" style="1" customWidth="1"/>
    <col min="7938" max="7938" width="11.140625" style="1" customWidth="1"/>
    <col min="7939" max="7939" width="10.42578125" style="1" bestFit="1" customWidth="1"/>
    <col min="7940" max="7940" width="19.140625" style="1" bestFit="1" customWidth="1"/>
    <col min="7941" max="7941" width="9.140625" style="1"/>
    <col min="7942" max="7942" width="9.5703125" style="1" customWidth="1"/>
    <col min="7943" max="7943" width="9.140625" style="1"/>
    <col min="7944" max="7944" width="10.42578125" style="1" bestFit="1" customWidth="1"/>
    <col min="7945" max="8185" width="9.140625" style="1"/>
    <col min="8186" max="8186" width="18.7109375" style="1" bestFit="1" customWidth="1"/>
    <col min="8187" max="8187" width="9.140625" style="1"/>
    <col min="8188" max="8188" width="10.28515625" style="1" customWidth="1"/>
    <col min="8189" max="8189" width="12.7109375" style="1" bestFit="1" customWidth="1"/>
    <col min="8190" max="8190" width="10.85546875" style="1" customWidth="1"/>
    <col min="8191" max="8191" width="19.140625" style="1" bestFit="1" customWidth="1"/>
    <col min="8192" max="8192" width="9.140625" style="1"/>
    <col min="8193" max="8193" width="9.42578125" style="1" customWidth="1"/>
    <col min="8194" max="8194" width="11.140625" style="1" customWidth="1"/>
    <col min="8195" max="8195" width="10.42578125" style="1" bestFit="1" customWidth="1"/>
    <col min="8196" max="8196" width="19.140625" style="1" bestFit="1" customWidth="1"/>
    <col min="8197" max="8197" width="9.140625" style="1"/>
    <col min="8198" max="8198" width="9.5703125" style="1" customWidth="1"/>
    <col min="8199" max="8199" width="9.140625" style="1"/>
    <col min="8200" max="8200" width="10.42578125" style="1" bestFit="1" customWidth="1"/>
    <col min="8201" max="8441" width="9.140625" style="1"/>
    <col min="8442" max="8442" width="18.7109375" style="1" bestFit="1" customWidth="1"/>
    <col min="8443" max="8443" width="9.140625" style="1"/>
    <col min="8444" max="8444" width="10.28515625" style="1" customWidth="1"/>
    <col min="8445" max="8445" width="12.7109375" style="1" bestFit="1" customWidth="1"/>
    <col min="8446" max="8446" width="10.85546875" style="1" customWidth="1"/>
    <col min="8447" max="8447" width="19.140625" style="1" bestFit="1" customWidth="1"/>
    <col min="8448" max="8448" width="9.140625" style="1"/>
    <col min="8449" max="8449" width="9.42578125" style="1" customWidth="1"/>
    <col min="8450" max="8450" width="11.140625" style="1" customWidth="1"/>
    <col min="8451" max="8451" width="10.42578125" style="1" bestFit="1" customWidth="1"/>
    <col min="8452" max="8452" width="19.140625" style="1" bestFit="1" customWidth="1"/>
    <col min="8453" max="8453" width="9.140625" style="1"/>
    <col min="8454" max="8454" width="9.5703125" style="1" customWidth="1"/>
    <col min="8455" max="8455" width="9.140625" style="1"/>
    <col min="8456" max="8456" width="10.42578125" style="1" bestFit="1" customWidth="1"/>
    <col min="8457" max="8697" width="9.140625" style="1"/>
    <col min="8698" max="8698" width="18.7109375" style="1" bestFit="1" customWidth="1"/>
    <col min="8699" max="8699" width="9.140625" style="1"/>
    <col min="8700" max="8700" width="10.28515625" style="1" customWidth="1"/>
    <col min="8701" max="8701" width="12.7109375" style="1" bestFit="1" customWidth="1"/>
    <col min="8702" max="8702" width="10.85546875" style="1" customWidth="1"/>
    <col min="8703" max="8703" width="19.140625" style="1" bestFit="1" customWidth="1"/>
    <col min="8704" max="8704" width="9.140625" style="1"/>
    <col min="8705" max="8705" width="9.42578125" style="1" customWidth="1"/>
    <col min="8706" max="8706" width="11.140625" style="1" customWidth="1"/>
    <col min="8707" max="8707" width="10.42578125" style="1" bestFit="1" customWidth="1"/>
    <col min="8708" max="8708" width="19.140625" style="1" bestFit="1" customWidth="1"/>
    <col min="8709" max="8709" width="9.140625" style="1"/>
    <col min="8710" max="8710" width="9.5703125" style="1" customWidth="1"/>
    <col min="8711" max="8711" width="9.140625" style="1"/>
    <col min="8712" max="8712" width="10.42578125" style="1" bestFit="1" customWidth="1"/>
    <col min="8713" max="8953" width="9.140625" style="1"/>
    <col min="8954" max="8954" width="18.7109375" style="1" bestFit="1" customWidth="1"/>
    <col min="8955" max="8955" width="9.140625" style="1"/>
    <col min="8956" max="8956" width="10.28515625" style="1" customWidth="1"/>
    <col min="8957" max="8957" width="12.7109375" style="1" bestFit="1" customWidth="1"/>
    <col min="8958" max="8958" width="10.85546875" style="1" customWidth="1"/>
    <col min="8959" max="8959" width="19.140625" style="1" bestFit="1" customWidth="1"/>
    <col min="8960" max="8960" width="9.140625" style="1"/>
    <col min="8961" max="8961" width="9.42578125" style="1" customWidth="1"/>
    <col min="8962" max="8962" width="11.140625" style="1" customWidth="1"/>
    <col min="8963" max="8963" width="10.42578125" style="1" bestFit="1" customWidth="1"/>
    <col min="8964" max="8964" width="19.140625" style="1" bestFit="1" customWidth="1"/>
    <col min="8965" max="8965" width="9.140625" style="1"/>
    <col min="8966" max="8966" width="9.5703125" style="1" customWidth="1"/>
    <col min="8967" max="8967" width="9.140625" style="1"/>
    <col min="8968" max="8968" width="10.42578125" style="1" bestFit="1" customWidth="1"/>
    <col min="8969" max="9209" width="9.140625" style="1"/>
    <col min="9210" max="9210" width="18.7109375" style="1" bestFit="1" customWidth="1"/>
    <col min="9211" max="9211" width="9.140625" style="1"/>
    <col min="9212" max="9212" width="10.28515625" style="1" customWidth="1"/>
    <col min="9213" max="9213" width="12.7109375" style="1" bestFit="1" customWidth="1"/>
    <col min="9214" max="9214" width="10.85546875" style="1" customWidth="1"/>
    <col min="9215" max="9215" width="19.140625" style="1" bestFit="1" customWidth="1"/>
    <col min="9216" max="9216" width="9.140625" style="1"/>
    <col min="9217" max="9217" width="9.42578125" style="1" customWidth="1"/>
    <col min="9218" max="9218" width="11.140625" style="1" customWidth="1"/>
    <col min="9219" max="9219" width="10.42578125" style="1" bestFit="1" customWidth="1"/>
    <col min="9220" max="9220" width="19.140625" style="1" bestFit="1" customWidth="1"/>
    <col min="9221" max="9221" width="9.140625" style="1"/>
    <col min="9222" max="9222" width="9.5703125" style="1" customWidth="1"/>
    <col min="9223" max="9223" width="9.140625" style="1"/>
    <col min="9224" max="9224" width="10.42578125" style="1" bestFit="1" customWidth="1"/>
    <col min="9225" max="9465" width="9.140625" style="1"/>
    <col min="9466" max="9466" width="18.7109375" style="1" bestFit="1" customWidth="1"/>
    <col min="9467" max="9467" width="9.140625" style="1"/>
    <col min="9468" max="9468" width="10.28515625" style="1" customWidth="1"/>
    <col min="9469" max="9469" width="12.7109375" style="1" bestFit="1" customWidth="1"/>
    <col min="9470" max="9470" width="10.85546875" style="1" customWidth="1"/>
    <col min="9471" max="9471" width="19.140625" style="1" bestFit="1" customWidth="1"/>
    <col min="9472" max="9472" width="9.140625" style="1"/>
    <col min="9473" max="9473" width="9.42578125" style="1" customWidth="1"/>
    <col min="9474" max="9474" width="11.140625" style="1" customWidth="1"/>
    <col min="9475" max="9475" width="10.42578125" style="1" bestFit="1" customWidth="1"/>
    <col min="9476" max="9476" width="19.140625" style="1" bestFit="1" customWidth="1"/>
    <col min="9477" max="9477" width="9.140625" style="1"/>
    <col min="9478" max="9478" width="9.5703125" style="1" customWidth="1"/>
    <col min="9479" max="9479" width="9.140625" style="1"/>
    <col min="9480" max="9480" width="10.42578125" style="1" bestFit="1" customWidth="1"/>
    <col min="9481" max="9721" width="9.140625" style="1"/>
    <col min="9722" max="9722" width="18.7109375" style="1" bestFit="1" customWidth="1"/>
    <col min="9723" max="9723" width="9.140625" style="1"/>
    <col min="9724" max="9724" width="10.28515625" style="1" customWidth="1"/>
    <col min="9725" max="9725" width="12.7109375" style="1" bestFit="1" customWidth="1"/>
    <col min="9726" max="9726" width="10.85546875" style="1" customWidth="1"/>
    <col min="9727" max="9727" width="19.140625" style="1" bestFit="1" customWidth="1"/>
    <col min="9728" max="9728" width="9.140625" style="1"/>
    <col min="9729" max="9729" width="9.42578125" style="1" customWidth="1"/>
    <col min="9730" max="9730" width="11.140625" style="1" customWidth="1"/>
    <col min="9731" max="9731" width="10.42578125" style="1" bestFit="1" customWidth="1"/>
    <col min="9732" max="9732" width="19.140625" style="1" bestFit="1" customWidth="1"/>
    <col min="9733" max="9733" width="9.140625" style="1"/>
    <col min="9734" max="9734" width="9.5703125" style="1" customWidth="1"/>
    <col min="9735" max="9735" width="9.140625" style="1"/>
    <col min="9736" max="9736" width="10.42578125" style="1" bestFit="1" customWidth="1"/>
    <col min="9737" max="9977" width="9.140625" style="1"/>
    <col min="9978" max="9978" width="18.7109375" style="1" bestFit="1" customWidth="1"/>
    <col min="9979" max="9979" width="9.140625" style="1"/>
    <col min="9980" max="9980" width="10.28515625" style="1" customWidth="1"/>
    <col min="9981" max="9981" width="12.7109375" style="1" bestFit="1" customWidth="1"/>
    <col min="9982" max="9982" width="10.85546875" style="1" customWidth="1"/>
    <col min="9983" max="9983" width="19.140625" style="1" bestFit="1" customWidth="1"/>
    <col min="9984" max="9984" width="9.140625" style="1"/>
    <col min="9985" max="9985" width="9.42578125" style="1" customWidth="1"/>
    <col min="9986" max="9986" width="11.140625" style="1" customWidth="1"/>
    <col min="9987" max="9987" width="10.42578125" style="1" bestFit="1" customWidth="1"/>
    <col min="9988" max="9988" width="19.140625" style="1" bestFit="1" customWidth="1"/>
    <col min="9989" max="9989" width="9.140625" style="1"/>
    <col min="9990" max="9990" width="9.5703125" style="1" customWidth="1"/>
    <col min="9991" max="9991" width="9.140625" style="1"/>
    <col min="9992" max="9992" width="10.42578125" style="1" bestFit="1" customWidth="1"/>
    <col min="9993" max="10233" width="9.140625" style="1"/>
    <col min="10234" max="10234" width="18.7109375" style="1" bestFit="1" customWidth="1"/>
    <col min="10235" max="10235" width="9.140625" style="1"/>
    <col min="10236" max="10236" width="10.28515625" style="1" customWidth="1"/>
    <col min="10237" max="10237" width="12.7109375" style="1" bestFit="1" customWidth="1"/>
    <col min="10238" max="10238" width="10.85546875" style="1" customWidth="1"/>
    <col min="10239" max="10239" width="19.140625" style="1" bestFit="1" customWidth="1"/>
    <col min="10240" max="10240" width="9.140625" style="1"/>
    <col min="10241" max="10241" width="9.42578125" style="1" customWidth="1"/>
    <col min="10242" max="10242" width="11.140625" style="1" customWidth="1"/>
    <col min="10243" max="10243" width="10.42578125" style="1" bestFit="1" customWidth="1"/>
    <col min="10244" max="10244" width="19.140625" style="1" bestFit="1" customWidth="1"/>
    <col min="10245" max="10245" width="9.140625" style="1"/>
    <col min="10246" max="10246" width="9.5703125" style="1" customWidth="1"/>
    <col min="10247" max="10247" width="9.140625" style="1"/>
    <col min="10248" max="10248" width="10.42578125" style="1" bestFit="1" customWidth="1"/>
    <col min="10249" max="10489" width="9.140625" style="1"/>
    <col min="10490" max="10490" width="18.7109375" style="1" bestFit="1" customWidth="1"/>
    <col min="10491" max="10491" width="9.140625" style="1"/>
    <col min="10492" max="10492" width="10.28515625" style="1" customWidth="1"/>
    <col min="10493" max="10493" width="12.7109375" style="1" bestFit="1" customWidth="1"/>
    <col min="10494" max="10494" width="10.85546875" style="1" customWidth="1"/>
    <col min="10495" max="10495" width="19.140625" style="1" bestFit="1" customWidth="1"/>
    <col min="10496" max="10496" width="9.140625" style="1"/>
    <col min="10497" max="10497" width="9.42578125" style="1" customWidth="1"/>
    <col min="10498" max="10498" width="11.140625" style="1" customWidth="1"/>
    <col min="10499" max="10499" width="10.42578125" style="1" bestFit="1" customWidth="1"/>
    <col min="10500" max="10500" width="19.140625" style="1" bestFit="1" customWidth="1"/>
    <col min="10501" max="10501" width="9.140625" style="1"/>
    <col min="10502" max="10502" width="9.5703125" style="1" customWidth="1"/>
    <col min="10503" max="10503" width="9.140625" style="1"/>
    <col min="10504" max="10504" width="10.42578125" style="1" bestFit="1" customWidth="1"/>
    <col min="10505" max="10745" width="9.140625" style="1"/>
    <col min="10746" max="10746" width="18.7109375" style="1" bestFit="1" customWidth="1"/>
    <col min="10747" max="10747" width="9.140625" style="1"/>
    <col min="10748" max="10748" width="10.28515625" style="1" customWidth="1"/>
    <col min="10749" max="10749" width="12.7109375" style="1" bestFit="1" customWidth="1"/>
    <col min="10750" max="10750" width="10.85546875" style="1" customWidth="1"/>
    <col min="10751" max="10751" width="19.140625" style="1" bestFit="1" customWidth="1"/>
    <col min="10752" max="10752" width="9.140625" style="1"/>
    <col min="10753" max="10753" width="9.42578125" style="1" customWidth="1"/>
    <col min="10754" max="10754" width="11.140625" style="1" customWidth="1"/>
    <col min="10755" max="10755" width="10.42578125" style="1" bestFit="1" customWidth="1"/>
    <col min="10756" max="10756" width="19.140625" style="1" bestFit="1" customWidth="1"/>
    <col min="10757" max="10757" width="9.140625" style="1"/>
    <col min="10758" max="10758" width="9.5703125" style="1" customWidth="1"/>
    <col min="10759" max="10759" width="9.140625" style="1"/>
    <col min="10760" max="10760" width="10.42578125" style="1" bestFit="1" customWidth="1"/>
    <col min="10761" max="11001" width="9.140625" style="1"/>
    <col min="11002" max="11002" width="18.7109375" style="1" bestFit="1" customWidth="1"/>
    <col min="11003" max="11003" width="9.140625" style="1"/>
    <col min="11004" max="11004" width="10.28515625" style="1" customWidth="1"/>
    <col min="11005" max="11005" width="12.7109375" style="1" bestFit="1" customWidth="1"/>
    <col min="11006" max="11006" width="10.85546875" style="1" customWidth="1"/>
    <col min="11007" max="11007" width="19.140625" style="1" bestFit="1" customWidth="1"/>
    <col min="11008" max="11008" width="9.140625" style="1"/>
    <col min="11009" max="11009" width="9.42578125" style="1" customWidth="1"/>
    <col min="11010" max="11010" width="11.140625" style="1" customWidth="1"/>
    <col min="11011" max="11011" width="10.42578125" style="1" bestFit="1" customWidth="1"/>
    <col min="11012" max="11012" width="19.140625" style="1" bestFit="1" customWidth="1"/>
    <col min="11013" max="11013" width="9.140625" style="1"/>
    <col min="11014" max="11014" width="9.5703125" style="1" customWidth="1"/>
    <col min="11015" max="11015" width="9.140625" style="1"/>
    <col min="11016" max="11016" width="10.42578125" style="1" bestFit="1" customWidth="1"/>
    <col min="11017" max="11257" width="9.140625" style="1"/>
    <col min="11258" max="11258" width="18.7109375" style="1" bestFit="1" customWidth="1"/>
    <col min="11259" max="11259" width="9.140625" style="1"/>
    <col min="11260" max="11260" width="10.28515625" style="1" customWidth="1"/>
    <col min="11261" max="11261" width="12.7109375" style="1" bestFit="1" customWidth="1"/>
    <col min="11262" max="11262" width="10.85546875" style="1" customWidth="1"/>
    <col min="11263" max="11263" width="19.140625" style="1" bestFit="1" customWidth="1"/>
    <col min="11264" max="11264" width="9.140625" style="1"/>
    <col min="11265" max="11265" width="9.42578125" style="1" customWidth="1"/>
    <col min="11266" max="11266" width="11.140625" style="1" customWidth="1"/>
    <col min="11267" max="11267" width="10.42578125" style="1" bestFit="1" customWidth="1"/>
    <col min="11268" max="11268" width="19.140625" style="1" bestFit="1" customWidth="1"/>
    <col min="11269" max="11269" width="9.140625" style="1"/>
    <col min="11270" max="11270" width="9.5703125" style="1" customWidth="1"/>
    <col min="11271" max="11271" width="9.140625" style="1"/>
    <col min="11272" max="11272" width="10.42578125" style="1" bestFit="1" customWidth="1"/>
    <col min="11273" max="11513" width="9.140625" style="1"/>
    <col min="11514" max="11514" width="18.7109375" style="1" bestFit="1" customWidth="1"/>
    <col min="11515" max="11515" width="9.140625" style="1"/>
    <col min="11516" max="11516" width="10.28515625" style="1" customWidth="1"/>
    <col min="11517" max="11517" width="12.7109375" style="1" bestFit="1" customWidth="1"/>
    <col min="11518" max="11518" width="10.85546875" style="1" customWidth="1"/>
    <col min="11519" max="11519" width="19.140625" style="1" bestFit="1" customWidth="1"/>
    <col min="11520" max="11520" width="9.140625" style="1"/>
    <col min="11521" max="11521" width="9.42578125" style="1" customWidth="1"/>
    <col min="11522" max="11522" width="11.140625" style="1" customWidth="1"/>
    <col min="11523" max="11523" width="10.42578125" style="1" bestFit="1" customWidth="1"/>
    <col min="11524" max="11524" width="19.140625" style="1" bestFit="1" customWidth="1"/>
    <col min="11525" max="11525" width="9.140625" style="1"/>
    <col min="11526" max="11526" width="9.5703125" style="1" customWidth="1"/>
    <col min="11527" max="11527" width="9.140625" style="1"/>
    <col min="11528" max="11528" width="10.42578125" style="1" bestFit="1" customWidth="1"/>
    <col min="11529" max="11769" width="9.140625" style="1"/>
    <col min="11770" max="11770" width="18.7109375" style="1" bestFit="1" customWidth="1"/>
    <col min="11771" max="11771" width="9.140625" style="1"/>
    <col min="11772" max="11772" width="10.28515625" style="1" customWidth="1"/>
    <col min="11773" max="11773" width="12.7109375" style="1" bestFit="1" customWidth="1"/>
    <col min="11774" max="11774" width="10.85546875" style="1" customWidth="1"/>
    <col min="11775" max="11775" width="19.140625" style="1" bestFit="1" customWidth="1"/>
    <col min="11776" max="11776" width="9.140625" style="1"/>
    <col min="11777" max="11777" width="9.42578125" style="1" customWidth="1"/>
    <col min="11778" max="11778" width="11.140625" style="1" customWidth="1"/>
    <col min="11779" max="11779" width="10.42578125" style="1" bestFit="1" customWidth="1"/>
    <col min="11780" max="11780" width="19.140625" style="1" bestFit="1" customWidth="1"/>
    <col min="11781" max="11781" width="9.140625" style="1"/>
    <col min="11782" max="11782" width="9.5703125" style="1" customWidth="1"/>
    <col min="11783" max="11783" width="9.140625" style="1"/>
    <col min="11784" max="11784" width="10.42578125" style="1" bestFit="1" customWidth="1"/>
    <col min="11785" max="12025" width="9.140625" style="1"/>
    <col min="12026" max="12026" width="18.7109375" style="1" bestFit="1" customWidth="1"/>
    <col min="12027" max="12027" width="9.140625" style="1"/>
    <col min="12028" max="12028" width="10.28515625" style="1" customWidth="1"/>
    <col min="12029" max="12029" width="12.7109375" style="1" bestFit="1" customWidth="1"/>
    <col min="12030" max="12030" width="10.85546875" style="1" customWidth="1"/>
    <col min="12031" max="12031" width="19.140625" style="1" bestFit="1" customWidth="1"/>
    <col min="12032" max="12032" width="9.140625" style="1"/>
    <col min="12033" max="12033" width="9.42578125" style="1" customWidth="1"/>
    <col min="12034" max="12034" width="11.140625" style="1" customWidth="1"/>
    <col min="12035" max="12035" width="10.42578125" style="1" bestFit="1" customWidth="1"/>
    <col min="12036" max="12036" width="19.140625" style="1" bestFit="1" customWidth="1"/>
    <col min="12037" max="12037" width="9.140625" style="1"/>
    <col min="12038" max="12038" width="9.5703125" style="1" customWidth="1"/>
    <col min="12039" max="12039" width="9.140625" style="1"/>
    <col min="12040" max="12040" width="10.42578125" style="1" bestFit="1" customWidth="1"/>
    <col min="12041" max="12281" width="9.140625" style="1"/>
    <col min="12282" max="12282" width="18.7109375" style="1" bestFit="1" customWidth="1"/>
    <col min="12283" max="12283" width="9.140625" style="1"/>
    <col min="12284" max="12284" width="10.28515625" style="1" customWidth="1"/>
    <col min="12285" max="12285" width="12.7109375" style="1" bestFit="1" customWidth="1"/>
    <col min="12286" max="12286" width="10.85546875" style="1" customWidth="1"/>
    <col min="12287" max="12287" width="19.140625" style="1" bestFit="1" customWidth="1"/>
    <col min="12288" max="12288" width="9.140625" style="1"/>
    <col min="12289" max="12289" width="9.42578125" style="1" customWidth="1"/>
    <col min="12290" max="12290" width="11.140625" style="1" customWidth="1"/>
    <col min="12291" max="12291" width="10.42578125" style="1" bestFit="1" customWidth="1"/>
    <col min="12292" max="12292" width="19.140625" style="1" bestFit="1" customWidth="1"/>
    <col min="12293" max="12293" width="9.140625" style="1"/>
    <col min="12294" max="12294" width="9.5703125" style="1" customWidth="1"/>
    <col min="12295" max="12295" width="9.140625" style="1"/>
    <col min="12296" max="12296" width="10.42578125" style="1" bestFit="1" customWidth="1"/>
    <col min="12297" max="12537" width="9.140625" style="1"/>
    <col min="12538" max="12538" width="18.7109375" style="1" bestFit="1" customWidth="1"/>
    <col min="12539" max="12539" width="9.140625" style="1"/>
    <col min="12540" max="12540" width="10.28515625" style="1" customWidth="1"/>
    <col min="12541" max="12541" width="12.7109375" style="1" bestFit="1" customWidth="1"/>
    <col min="12542" max="12542" width="10.85546875" style="1" customWidth="1"/>
    <col min="12543" max="12543" width="19.140625" style="1" bestFit="1" customWidth="1"/>
    <col min="12544" max="12544" width="9.140625" style="1"/>
    <col min="12545" max="12545" width="9.42578125" style="1" customWidth="1"/>
    <col min="12546" max="12546" width="11.140625" style="1" customWidth="1"/>
    <col min="12547" max="12547" width="10.42578125" style="1" bestFit="1" customWidth="1"/>
    <col min="12548" max="12548" width="19.140625" style="1" bestFit="1" customWidth="1"/>
    <col min="12549" max="12549" width="9.140625" style="1"/>
    <col min="12550" max="12550" width="9.5703125" style="1" customWidth="1"/>
    <col min="12551" max="12551" width="9.140625" style="1"/>
    <col min="12552" max="12552" width="10.42578125" style="1" bestFit="1" customWidth="1"/>
    <col min="12553" max="12793" width="9.140625" style="1"/>
    <col min="12794" max="12794" width="18.7109375" style="1" bestFit="1" customWidth="1"/>
    <col min="12795" max="12795" width="9.140625" style="1"/>
    <col min="12796" max="12796" width="10.28515625" style="1" customWidth="1"/>
    <col min="12797" max="12797" width="12.7109375" style="1" bestFit="1" customWidth="1"/>
    <col min="12798" max="12798" width="10.85546875" style="1" customWidth="1"/>
    <col min="12799" max="12799" width="19.140625" style="1" bestFit="1" customWidth="1"/>
    <col min="12800" max="12800" width="9.140625" style="1"/>
    <col min="12801" max="12801" width="9.42578125" style="1" customWidth="1"/>
    <col min="12802" max="12802" width="11.140625" style="1" customWidth="1"/>
    <col min="12803" max="12803" width="10.42578125" style="1" bestFit="1" customWidth="1"/>
    <col min="12804" max="12804" width="19.140625" style="1" bestFit="1" customWidth="1"/>
    <col min="12805" max="12805" width="9.140625" style="1"/>
    <col min="12806" max="12806" width="9.5703125" style="1" customWidth="1"/>
    <col min="12807" max="12807" width="9.140625" style="1"/>
    <col min="12808" max="12808" width="10.42578125" style="1" bestFit="1" customWidth="1"/>
    <col min="12809" max="13049" width="9.140625" style="1"/>
    <col min="13050" max="13050" width="18.7109375" style="1" bestFit="1" customWidth="1"/>
    <col min="13051" max="13051" width="9.140625" style="1"/>
    <col min="13052" max="13052" width="10.28515625" style="1" customWidth="1"/>
    <col min="13053" max="13053" width="12.7109375" style="1" bestFit="1" customWidth="1"/>
    <col min="13054" max="13054" width="10.85546875" style="1" customWidth="1"/>
    <col min="13055" max="13055" width="19.140625" style="1" bestFit="1" customWidth="1"/>
    <col min="13056" max="13056" width="9.140625" style="1"/>
    <col min="13057" max="13057" width="9.42578125" style="1" customWidth="1"/>
    <col min="13058" max="13058" width="11.140625" style="1" customWidth="1"/>
    <col min="13059" max="13059" width="10.42578125" style="1" bestFit="1" customWidth="1"/>
    <col min="13060" max="13060" width="19.140625" style="1" bestFit="1" customWidth="1"/>
    <col min="13061" max="13061" width="9.140625" style="1"/>
    <col min="13062" max="13062" width="9.5703125" style="1" customWidth="1"/>
    <col min="13063" max="13063" width="9.140625" style="1"/>
    <col min="13064" max="13064" width="10.42578125" style="1" bestFit="1" customWidth="1"/>
    <col min="13065" max="13305" width="9.140625" style="1"/>
    <col min="13306" max="13306" width="18.7109375" style="1" bestFit="1" customWidth="1"/>
    <col min="13307" max="13307" width="9.140625" style="1"/>
    <col min="13308" max="13308" width="10.28515625" style="1" customWidth="1"/>
    <col min="13309" max="13309" width="12.7109375" style="1" bestFit="1" customWidth="1"/>
    <col min="13310" max="13310" width="10.85546875" style="1" customWidth="1"/>
    <col min="13311" max="13311" width="19.140625" style="1" bestFit="1" customWidth="1"/>
    <col min="13312" max="13312" width="9.140625" style="1"/>
    <col min="13313" max="13313" width="9.42578125" style="1" customWidth="1"/>
    <col min="13314" max="13314" width="11.140625" style="1" customWidth="1"/>
    <col min="13315" max="13315" width="10.42578125" style="1" bestFit="1" customWidth="1"/>
    <col min="13316" max="13316" width="19.140625" style="1" bestFit="1" customWidth="1"/>
    <col min="13317" max="13317" width="9.140625" style="1"/>
    <col min="13318" max="13318" width="9.5703125" style="1" customWidth="1"/>
    <col min="13319" max="13319" width="9.140625" style="1"/>
    <col min="13320" max="13320" width="10.42578125" style="1" bestFit="1" customWidth="1"/>
    <col min="13321" max="13561" width="9.140625" style="1"/>
    <col min="13562" max="13562" width="18.7109375" style="1" bestFit="1" customWidth="1"/>
    <col min="13563" max="13563" width="9.140625" style="1"/>
    <col min="13564" max="13564" width="10.28515625" style="1" customWidth="1"/>
    <col min="13565" max="13565" width="12.7109375" style="1" bestFit="1" customWidth="1"/>
    <col min="13566" max="13566" width="10.85546875" style="1" customWidth="1"/>
    <col min="13567" max="13567" width="19.140625" style="1" bestFit="1" customWidth="1"/>
    <col min="13568" max="13568" width="9.140625" style="1"/>
    <col min="13569" max="13569" width="9.42578125" style="1" customWidth="1"/>
    <col min="13570" max="13570" width="11.140625" style="1" customWidth="1"/>
    <col min="13571" max="13571" width="10.42578125" style="1" bestFit="1" customWidth="1"/>
    <col min="13572" max="13572" width="19.140625" style="1" bestFit="1" customWidth="1"/>
    <col min="13573" max="13573" width="9.140625" style="1"/>
    <col min="13574" max="13574" width="9.5703125" style="1" customWidth="1"/>
    <col min="13575" max="13575" width="9.140625" style="1"/>
    <col min="13576" max="13576" width="10.42578125" style="1" bestFit="1" customWidth="1"/>
    <col min="13577" max="13817" width="9.140625" style="1"/>
    <col min="13818" max="13818" width="18.7109375" style="1" bestFit="1" customWidth="1"/>
    <col min="13819" max="13819" width="9.140625" style="1"/>
    <col min="13820" max="13820" width="10.28515625" style="1" customWidth="1"/>
    <col min="13821" max="13821" width="12.7109375" style="1" bestFit="1" customWidth="1"/>
    <col min="13822" max="13822" width="10.85546875" style="1" customWidth="1"/>
    <col min="13823" max="13823" width="19.140625" style="1" bestFit="1" customWidth="1"/>
    <col min="13824" max="13824" width="9.140625" style="1"/>
    <col min="13825" max="13825" width="9.42578125" style="1" customWidth="1"/>
    <col min="13826" max="13826" width="11.140625" style="1" customWidth="1"/>
    <col min="13827" max="13827" width="10.42578125" style="1" bestFit="1" customWidth="1"/>
    <col min="13828" max="13828" width="19.140625" style="1" bestFit="1" customWidth="1"/>
    <col min="13829" max="13829" width="9.140625" style="1"/>
    <col min="13830" max="13830" width="9.5703125" style="1" customWidth="1"/>
    <col min="13831" max="13831" width="9.140625" style="1"/>
    <col min="13832" max="13832" width="10.42578125" style="1" bestFit="1" customWidth="1"/>
    <col min="13833" max="14073" width="9.140625" style="1"/>
    <col min="14074" max="14074" width="18.7109375" style="1" bestFit="1" customWidth="1"/>
    <col min="14075" max="14075" width="9.140625" style="1"/>
    <col min="14076" max="14076" width="10.28515625" style="1" customWidth="1"/>
    <col min="14077" max="14077" width="12.7109375" style="1" bestFit="1" customWidth="1"/>
    <col min="14078" max="14078" width="10.85546875" style="1" customWidth="1"/>
    <col min="14079" max="14079" width="19.140625" style="1" bestFit="1" customWidth="1"/>
    <col min="14080" max="14080" width="9.140625" style="1"/>
    <col min="14081" max="14081" width="9.42578125" style="1" customWidth="1"/>
    <col min="14082" max="14082" width="11.140625" style="1" customWidth="1"/>
    <col min="14083" max="14083" width="10.42578125" style="1" bestFit="1" customWidth="1"/>
    <col min="14084" max="14084" width="19.140625" style="1" bestFit="1" customWidth="1"/>
    <col min="14085" max="14085" width="9.140625" style="1"/>
    <col min="14086" max="14086" width="9.5703125" style="1" customWidth="1"/>
    <col min="14087" max="14087" width="9.140625" style="1"/>
    <col min="14088" max="14088" width="10.42578125" style="1" bestFit="1" customWidth="1"/>
    <col min="14089" max="14329" width="9.140625" style="1"/>
    <col min="14330" max="14330" width="18.7109375" style="1" bestFit="1" customWidth="1"/>
    <col min="14331" max="14331" width="9.140625" style="1"/>
    <col min="14332" max="14332" width="10.28515625" style="1" customWidth="1"/>
    <col min="14333" max="14333" width="12.7109375" style="1" bestFit="1" customWidth="1"/>
    <col min="14334" max="14334" width="10.85546875" style="1" customWidth="1"/>
    <col min="14335" max="14335" width="19.140625" style="1" bestFit="1" customWidth="1"/>
    <col min="14336" max="14336" width="9.140625" style="1"/>
    <col min="14337" max="14337" width="9.42578125" style="1" customWidth="1"/>
    <col min="14338" max="14338" width="11.140625" style="1" customWidth="1"/>
    <col min="14339" max="14339" width="10.42578125" style="1" bestFit="1" customWidth="1"/>
    <col min="14340" max="14340" width="19.140625" style="1" bestFit="1" customWidth="1"/>
    <col min="14341" max="14341" width="9.140625" style="1"/>
    <col min="14342" max="14342" width="9.5703125" style="1" customWidth="1"/>
    <col min="14343" max="14343" width="9.140625" style="1"/>
    <col min="14344" max="14344" width="10.42578125" style="1" bestFit="1" customWidth="1"/>
    <col min="14345" max="14585" width="9.140625" style="1"/>
    <col min="14586" max="14586" width="18.7109375" style="1" bestFit="1" customWidth="1"/>
    <col min="14587" max="14587" width="9.140625" style="1"/>
    <col min="14588" max="14588" width="10.28515625" style="1" customWidth="1"/>
    <col min="14589" max="14589" width="12.7109375" style="1" bestFit="1" customWidth="1"/>
    <col min="14590" max="14590" width="10.85546875" style="1" customWidth="1"/>
    <col min="14591" max="14591" width="19.140625" style="1" bestFit="1" customWidth="1"/>
    <col min="14592" max="14592" width="9.140625" style="1"/>
    <col min="14593" max="14593" width="9.42578125" style="1" customWidth="1"/>
    <col min="14594" max="14594" width="11.140625" style="1" customWidth="1"/>
    <col min="14595" max="14595" width="10.42578125" style="1" bestFit="1" customWidth="1"/>
    <col min="14596" max="14596" width="19.140625" style="1" bestFit="1" customWidth="1"/>
    <col min="14597" max="14597" width="9.140625" style="1"/>
    <col min="14598" max="14598" width="9.5703125" style="1" customWidth="1"/>
    <col min="14599" max="14599" width="9.140625" style="1"/>
    <col min="14600" max="14600" width="10.42578125" style="1" bestFit="1" customWidth="1"/>
    <col min="14601" max="14841" width="9.140625" style="1"/>
    <col min="14842" max="14842" width="18.7109375" style="1" bestFit="1" customWidth="1"/>
    <col min="14843" max="14843" width="9.140625" style="1"/>
    <col min="14844" max="14844" width="10.28515625" style="1" customWidth="1"/>
    <col min="14845" max="14845" width="12.7109375" style="1" bestFit="1" customWidth="1"/>
    <col min="14846" max="14846" width="10.85546875" style="1" customWidth="1"/>
    <col min="14847" max="14847" width="19.140625" style="1" bestFit="1" customWidth="1"/>
    <col min="14848" max="14848" width="9.140625" style="1"/>
    <col min="14849" max="14849" width="9.42578125" style="1" customWidth="1"/>
    <col min="14850" max="14850" width="11.140625" style="1" customWidth="1"/>
    <col min="14851" max="14851" width="10.42578125" style="1" bestFit="1" customWidth="1"/>
    <col min="14852" max="14852" width="19.140625" style="1" bestFit="1" customWidth="1"/>
    <col min="14853" max="14853" width="9.140625" style="1"/>
    <col min="14854" max="14854" width="9.5703125" style="1" customWidth="1"/>
    <col min="14855" max="14855" width="9.140625" style="1"/>
    <col min="14856" max="14856" width="10.42578125" style="1" bestFit="1" customWidth="1"/>
    <col min="14857" max="15097" width="9.140625" style="1"/>
    <col min="15098" max="15098" width="18.7109375" style="1" bestFit="1" customWidth="1"/>
    <col min="15099" max="15099" width="9.140625" style="1"/>
    <col min="15100" max="15100" width="10.28515625" style="1" customWidth="1"/>
    <col min="15101" max="15101" width="12.7109375" style="1" bestFit="1" customWidth="1"/>
    <col min="15102" max="15102" width="10.85546875" style="1" customWidth="1"/>
    <col min="15103" max="15103" width="19.140625" style="1" bestFit="1" customWidth="1"/>
    <col min="15104" max="15104" width="9.140625" style="1"/>
    <col min="15105" max="15105" width="9.42578125" style="1" customWidth="1"/>
    <col min="15106" max="15106" width="11.140625" style="1" customWidth="1"/>
    <col min="15107" max="15107" width="10.42578125" style="1" bestFit="1" customWidth="1"/>
    <col min="15108" max="15108" width="19.140625" style="1" bestFit="1" customWidth="1"/>
    <col min="15109" max="15109" width="9.140625" style="1"/>
    <col min="15110" max="15110" width="9.5703125" style="1" customWidth="1"/>
    <col min="15111" max="15111" width="9.140625" style="1"/>
    <col min="15112" max="15112" width="10.42578125" style="1" bestFit="1" customWidth="1"/>
    <col min="15113" max="15353" width="9.140625" style="1"/>
    <col min="15354" max="15354" width="18.7109375" style="1" bestFit="1" customWidth="1"/>
    <col min="15355" max="15355" width="9.140625" style="1"/>
    <col min="15356" max="15356" width="10.28515625" style="1" customWidth="1"/>
    <col min="15357" max="15357" width="12.7109375" style="1" bestFit="1" customWidth="1"/>
    <col min="15358" max="15358" width="10.85546875" style="1" customWidth="1"/>
    <col min="15359" max="15359" width="19.140625" style="1" bestFit="1" customWidth="1"/>
    <col min="15360" max="15360" width="9.140625" style="1"/>
    <col min="15361" max="15361" width="9.42578125" style="1" customWidth="1"/>
    <col min="15362" max="15362" width="11.140625" style="1" customWidth="1"/>
    <col min="15363" max="15363" width="10.42578125" style="1" bestFit="1" customWidth="1"/>
    <col min="15364" max="15364" width="19.140625" style="1" bestFit="1" customWidth="1"/>
    <col min="15365" max="15365" width="9.140625" style="1"/>
    <col min="15366" max="15366" width="9.5703125" style="1" customWidth="1"/>
    <col min="15367" max="15367" width="9.140625" style="1"/>
    <col min="15368" max="15368" width="10.42578125" style="1" bestFit="1" customWidth="1"/>
    <col min="15369" max="15609" width="9.140625" style="1"/>
    <col min="15610" max="15610" width="18.7109375" style="1" bestFit="1" customWidth="1"/>
    <col min="15611" max="15611" width="9.140625" style="1"/>
    <col min="15612" max="15612" width="10.28515625" style="1" customWidth="1"/>
    <col min="15613" max="15613" width="12.7109375" style="1" bestFit="1" customWidth="1"/>
    <col min="15614" max="15614" width="10.85546875" style="1" customWidth="1"/>
    <col min="15615" max="15615" width="19.140625" style="1" bestFit="1" customWidth="1"/>
    <col min="15616" max="15616" width="9.140625" style="1"/>
    <col min="15617" max="15617" width="9.42578125" style="1" customWidth="1"/>
    <col min="15618" max="15618" width="11.140625" style="1" customWidth="1"/>
    <col min="15619" max="15619" width="10.42578125" style="1" bestFit="1" customWidth="1"/>
    <col min="15620" max="15620" width="19.140625" style="1" bestFit="1" customWidth="1"/>
    <col min="15621" max="15621" width="9.140625" style="1"/>
    <col min="15622" max="15622" width="9.5703125" style="1" customWidth="1"/>
    <col min="15623" max="15623" width="9.140625" style="1"/>
    <col min="15624" max="15624" width="10.42578125" style="1" bestFit="1" customWidth="1"/>
    <col min="15625" max="15865" width="9.140625" style="1"/>
    <col min="15866" max="15866" width="18.7109375" style="1" bestFit="1" customWidth="1"/>
    <col min="15867" max="15867" width="9.140625" style="1"/>
    <col min="15868" max="15868" width="10.28515625" style="1" customWidth="1"/>
    <col min="15869" max="15869" width="12.7109375" style="1" bestFit="1" customWidth="1"/>
    <col min="15870" max="15870" width="10.85546875" style="1" customWidth="1"/>
    <col min="15871" max="15871" width="19.140625" style="1" bestFit="1" customWidth="1"/>
    <col min="15872" max="15872" width="9.140625" style="1"/>
    <col min="15873" max="15873" width="9.42578125" style="1" customWidth="1"/>
    <col min="15874" max="15874" width="11.140625" style="1" customWidth="1"/>
    <col min="15875" max="15875" width="10.42578125" style="1" bestFit="1" customWidth="1"/>
    <col min="15876" max="15876" width="19.140625" style="1" bestFit="1" customWidth="1"/>
    <col min="15877" max="15877" width="9.140625" style="1"/>
    <col min="15878" max="15878" width="9.5703125" style="1" customWidth="1"/>
    <col min="15879" max="15879" width="9.140625" style="1"/>
    <col min="15880" max="15880" width="10.42578125" style="1" bestFit="1" customWidth="1"/>
    <col min="15881" max="16121" width="9.140625" style="1"/>
    <col min="16122" max="16122" width="18.7109375" style="1" bestFit="1" customWidth="1"/>
    <col min="16123" max="16123" width="9.140625" style="1"/>
    <col min="16124" max="16124" width="10.28515625" style="1" customWidth="1"/>
    <col min="16125" max="16125" width="12.7109375" style="1" bestFit="1" customWidth="1"/>
    <col min="16126" max="16126" width="10.85546875" style="1" customWidth="1"/>
    <col min="16127" max="16127" width="19.140625" style="1" bestFit="1" customWidth="1"/>
    <col min="16128" max="16128" width="9.140625" style="1"/>
    <col min="16129" max="16129" width="9.42578125" style="1" customWidth="1"/>
    <col min="16130" max="16130" width="11.140625" style="1" customWidth="1"/>
    <col min="16131" max="16131" width="10.42578125" style="1" bestFit="1" customWidth="1"/>
    <col min="16132" max="16132" width="19.140625" style="1" bestFit="1" customWidth="1"/>
    <col min="16133" max="16133" width="9.140625" style="1"/>
    <col min="16134" max="16134" width="9.5703125" style="1" customWidth="1"/>
    <col min="16135" max="16135" width="9.140625" style="1"/>
    <col min="16136" max="16136" width="10.42578125" style="1" bestFit="1" customWidth="1"/>
    <col min="16137" max="16384" width="9.140625" style="1"/>
  </cols>
  <sheetData>
    <row r="1" spans="1:12" ht="18" x14ac:dyDescent="0.25">
      <c r="D1" s="641" t="s">
        <v>0</v>
      </c>
      <c r="E1" s="641"/>
      <c r="F1" s="641"/>
      <c r="G1" s="2"/>
      <c r="H1" s="2"/>
      <c r="I1" s="2"/>
      <c r="J1" s="2"/>
    </row>
    <row r="2" spans="1:12" ht="18" x14ac:dyDescent="0.25">
      <c r="C2" s="641" t="s">
        <v>1</v>
      </c>
      <c r="D2" s="641"/>
      <c r="E2" s="641"/>
      <c r="F2" s="641"/>
      <c r="G2" s="2"/>
      <c r="H2" s="2"/>
      <c r="I2" s="2"/>
      <c r="J2" s="2"/>
    </row>
    <row r="3" spans="1:12" ht="15.75" x14ac:dyDescent="0.25">
      <c r="C3" s="642" t="s">
        <v>127</v>
      </c>
      <c r="D3" s="642"/>
      <c r="E3" s="642"/>
      <c r="F3" s="642"/>
      <c r="G3" s="3"/>
      <c r="H3" s="3"/>
      <c r="I3" s="3"/>
      <c r="J3" s="3"/>
    </row>
    <row r="4" spans="1:12" ht="18" x14ac:dyDescent="0.25">
      <c r="C4" s="641" t="s">
        <v>125</v>
      </c>
      <c r="D4" s="641"/>
      <c r="E4" s="641"/>
      <c r="F4" s="641"/>
      <c r="G4" s="2"/>
      <c r="H4" s="2"/>
      <c r="I4" s="2"/>
      <c r="J4" s="2"/>
    </row>
    <row r="5" spans="1:12" ht="18.75" thickBot="1" x14ac:dyDescent="0.3">
      <c r="C5" s="643" t="s">
        <v>2</v>
      </c>
      <c r="D5" s="643"/>
      <c r="E5" s="643"/>
      <c r="F5" s="643"/>
      <c r="G5" s="81"/>
      <c r="H5" s="81"/>
      <c r="I5" s="4"/>
      <c r="J5" s="4"/>
    </row>
    <row r="6" spans="1:12" ht="56.25" customHeight="1" thickBot="1" x14ac:dyDescent="0.25">
      <c r="A6" s="110"/>
      <c r="B6" s="111" t="s">
        <v>3</v>
      </c>
      <c r="C6" s="112" t="s">
        <v>4</v>
      </c>
      <c r="D6" s="113" t="s">
        <v>5</v>
      </c>
      <c r="E6" s="114" t="s">
        <v>6</v>
      </c>
      <c r="F6" s="115" t="s">
        <v>7</v>
      </c>
      <c r="G6" s="116" t="s">
        <v>116</v>
      </c>
      <c r="H6" s="129" t="s">
        <v>117</v>
      </c>
      <c r="I6" s="114" t="s">
        <v>9</v>
      </c>
      <c r="J6" s="135" t="s">
        <v>8</v>
      </c>
      <c r="K6" s="115" t="s">
        <v>118</v>
      </c>
    </row>
    <row r="7" spans="1:12" ht="18.75" customHeight="1" thickBot="1" x14ac:dyDescent="0.3">
      <c r="A7" s="117" t="s">
        <v>11</v>
      </c>
      <c r="B7" s="118"/>
      <c r="C7" s="118"/>
      <c r="D7" s="118"/>
      <c r="E7" s="119"/>
      <c r="F7" s="120"/>
      <c r="G7" s="118"/>
      <c r="H7" s="118"/>
      <c r="I7" s="121"/>
      <c r="J7" s="118"/>
      <c r="K7" s="120"/>
    </row>
    <row r="8" spans="1:12" ht="18" x14ac:dyDescent="0.25">
      <c r="A8" s="5" t="s">
        <v>12</v>
      </c>
      <c r="B8" s="83">
        <v>8057</v>
      </c>
      <c r="C8" s="332">
        <v>16329</v>
      </c>
      <c r="D8" s="333">
        <v>1973885</v>
      </c>
      <c r="E8" s="82">
        <f>D8/B8</f>
        <v>244.99007074593521</v>
      </c>
      <c r="F8" s="11">
        <f>D8</f>
        <v>1973885</v>
      </c>
      <c r="G8" s="83">
        <v>4023</v>
      </c>
      <c r="H8" s="84">
        <f>C8-G8</f>
        <v>12306</v>
      </c>
      <c r="I8" s="20">
        <v>8939</v>
      </c>
      <c r="J8" s="14">
        <v>7390</v>
      </c>
      <c r="K8" s="13">
        <v>0</v>
      </c>
    </row>
    <row r="9" spans="1:12" ht="18" x14ac:dyDescent="0.25">
      <c r="A9" s="16" t="s">
        <v>13</v>
      </c>
      <c r="B9" s="89">
        <v>5743</v>
      </c>
      <c r="C9" s="18">
        <v>11049</v>
      </c>
      <c r="D9" s="33">
        <v>1369984</v>
      </c>
      <c r="E9" s="85">
        <f t="shared" ref="E9:E15" si="0">D9/B9</f>
        <v>238.54849381856172</v>
      </c>
      <c r="F9" s="11">
        <f t="shared" ref="F9:F15" si="1">D9</f>
        <v>1369984</v>
      </c>
      <c r="G9" s="29">
        <v>2988</v>
      </c>
      <c r="H9" s="84">
        <f t="shared" ref="H9:H15" si="2">C9-G9</f>
        <v>8061</v>
      </c>
      <c r="I9" s="54">
        <v>6151</v>
      </c>
      <c r="J9" s="14">
        <v>4898</v>
      </c>
      <c r="K9" s="13">
        <v>0</v>
      </c>
      <c r="L9" s="80"/>
    </row>
    <row r="10" spans="1:12" ht="18" x14ac:dyDescent="0.25">
      <c r="A10" s="16" t="s">
        <v>14</v>
      </c>
      <c r="B10" s="89">
        <v>6480</v>
      </c>
      <c r="C10" s="18">
        <v>12119</v>
      </c>
      <c r="D10" s="33">
        <v>1510104</v>
      </c>
      <c r="E10" s="85">
        <f t="shared" si="0"/>
        <v>233.04074074074074</v>
      </c>
      <c r="F10" s="11">
        <f t="shared" si="1"/>
        <v>1510104</v>
      </c>
      <c r="G10" s="29">
        <v>3055</v>
      </c>
      <c r="H10" s="84">
        <f t="shared" si="2"/>
        <v>9064</v>
      </c>
      <c r="I10" s="54">
        <v>6759</v>
      </c>
      <c r="J10" s="14">
        <v>5360</v>
      </c>
      <c r="K10" s="13">
        <v>0</v>
      </c>
    </row>
    <row r="11" spans="1:12" ht="18" x14ac:dyDescent="0.25">
      <c r="A11" s="16" t="s">
        <v>15</v>
      </c>
      <c r="B11" s="89">
        <v>8525</v>
      </c>
      <c r="C11" s="18">
        <v>16481</v>
      </c>
      <c r="D11" s="33">
        <v>2002885</v>
      </c>
      <c r="E11" s="85">
        <f t="shared" si="0"/>
        <v>234.94252199413489</v>
      </c>
      <c r="F11" s="11">
        <f t="shared" si="1"/>
        <v>2002885</v>
      </c>
      <c r="G11" s="29">
        <v>4059</v>
      </c>
      <c r="H11" s="84">
        <f t="shared" si="2"/>
        <v>12422</v>
      </c>
      <c r="I11" s="54">
        <v>9023</v>
      </c>
      <c r="J11" s="14">
        <v>7456</v>
      </c>
      <c r="K11" s="13">
        <v>2</v>
      </c>
    </row>
    <row r="12" spans="1:12" ht="18" x14ac:dyDescent="0.25">
      <c r="A12" s="16" t="s">
        <v>16</v>
      </c>
      <c r="B12" s="89">
        <v>2162</v>
      </c>
      <c r="C12" s="18">
        <v>4436</v>
      </c>
      <c r="D12" s="33">
        <v>542876</v>
      </c>
      <c r="E12" s="85">
        <f t="shared" si="0"/>
        <v>251.09898242368178</v>
      </c>
      <c r="F12" s="11">
        <f t="shared" si="1"/>
        <v>542876</v>
      </c>
      <c r="G12" s="29">
        <v>1155</v>
      </c>
      <c r="H12" s="84">
        <f t="shared" si="2"/>
        <v>3281</v>
      </c>
      <c r="I12" s="54">
        <v>2318</v>
      </c>
      <c r="J12" s="14">
        <v>2118</v>
      </c>
      <c r="K12" s="13">
        <v>0</v>
      </c>
    </row>
    <row r="13" spans="1:12" ht="18" x14ac:dyDescent="0.25">
      <c r="A13" s="16" t="s">
        <v>17</v>
      </c>
      <c r="B13" s="89">
        <v>8623</v>
      </c>
      <c r="C13" s="18">
        <v>17602</v>
      </c>
      <c r="D13" s="33">
        <v>2138891</v>
      </c>
      <c r="E13" s="85">
        <f t="shared" si="0"/>
        <v>248.04487997216745</v>
      </c>
      <c r="F13" s="11">
        <f t="shared" si="1"/>
        <v>2138891</v>
      </c>
      <c r="G13" s="29">
        <v>4658</v>
      </c>
      <c r="H13" s="84">
        <f t="shared" si="2"/>
        <v>12944</v>
      </c>
      <c r="I13" s="54">
        <v>9469</v>
      </c>
      <c r="J13" s="14">
        <v>8132</v>
      </c>
      <c r="K13" s="13">
        <v>1</v>
      </c>
    </row>
    <row r="14" spans="1:12" ht="18" x14ac:dyDescent="0.25">
      <c r="A14" s="16" t="s">
        <v>18</v>
      </c>
      <c r="B14" s="89">
        <v>3121</v>
      </c>
      <c r="C14" s="18">
        <v>5789</v>
      </c>
      <c r="D14" s="33">
        <v>706496</v>
      </c>
      <c r="E14" s="85">
        <f t="shared" si="0"/>
        <v>226.36847164370394</v>
      </c>
      <c r="F14" s="11">
        <f t="shared" si="1"/>
        <v>706496</v>
      </c>
      <c r="G14" s="29">
        <v>1394</v>
      </c>
      <c r="H14" s="84">
        <f t="shared" si="2"/>
        <v>4395</v>
      </c>
      <c r="I14" s="54">
        <v>3132</v>
      </c>
      <c r="J14" s="14">
        <v>2657</v>
      </c>
      <c r="K14" s="13">
        <v>0</v>
      </c>
    </row>
    <row r="15" spans="1:12" ht="18.75" thickBot="1" x14ac:dyDescent="0.3">
      <c r="A15" s="21" t="s">
        <v>19</v>
      </c>
      <c r="B15" s="92">
        <v>9935</v>
      </c>
      <c r="C15" s="334">
        <v>19194</v>
      </c>
      <c r="D15" s="335">
        <v>2379281</v>
      </c>
      <c r="E15" s="86">
        <f t="shared" si="0"/>
        <v>239.4847508807247</v>
      </c>
      <c r="F15" s="11">
        <f t="shared" si="1"/>
        <v>2379281</v>
      </c>
      <c r="G15" s="87">
        <v>4837</v>
      </c>
      <c r="H15" s="84">
        <f t="shared" si="2"/>
        <v>14357</v>
      </c>
      <c r="I15" s="58">
        <v>10536</v>
      </c>
      <c r="J15" s="133">
        <v>8658</v>
      </c>
      <c r="K15" s="134">
        <v>0</v>
      </c>
    </row>
    <row r="16" spans="1:12" ht="18.75" thickBot="1" x14ac:dyDescent="0.3">
      <c r="A16" s="122" t="s">
        <v>10</v>
      </c>
      <c r="B16" s="123">
        <f t="shared" ref="B16:K16" si="3">SUM(B8:B15)</f>
        <v>52646</v>
      </c>
      <c r="C16" s="123">
        <f t="shared" si="3"/>
        <v>102999</v>
      </c>
      <c r="D16" s="124">
        <f>SUM(D8:D15)</f>
        <v>12624402</v>
      </c>
      <c r="E16" s="125">
        <f t="shared" si="3"/>
        <v>1916.5189122196505</v>
      </c>
      <c r="F16" s="124">
        <f t="shared" si="3"/>
        <v>12624402</v>
      </c>
      <c r="G16" s="124">
        <f t="shared" si="3"/>
        <v>26169</v>
      </c>
      <c r="H16" s="124">
        <f t="shared" si="3"/>
        <v>76830</v>
      </c>
      <c r="I16" s="123">
        <f t="shared" si="3"/>
        <v>56327</v>
      </c>
      <c r="J16" s="340">
        <f t="shared" si="3"/>
        <v>46669</v>
      </c>
      <c r="K16" s="341">
        <f t="shared" si="3"/>
        <v>3</v>
      </c>
    </row>
    <row r="17" spans="1:11" ht="18.75" thickBot="1" x14ac:dyDescent="0.3">
      <c r="A17" s="27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6.5" thickBot="1" x14ac:dyDescent="0.25">
      <c r="A18" s="637" t="s">
        <v>20</v>
      </c>
      <c r="B18" s="638"/>
      <c r="C18" s="638"/>
      <c r="D18" s="638"/>
      <c r="E18" s="638"/>
      <c r="F18" s="638"/>
      <c r="G18" s="638"/>
      <c r="H18" s="638"/>
      <c r="I18" s="639"/>
      <c r="J18" s="639"/>
      <c r="K18" s="640"/>
    </row>
    <row r="19" spans="1:11" ht="18" x14ac:dyDescent="0.25">
      <c r="A19" s="28" t="s">
        <v>21</v>
      </c>
      <c r="B19" s="83">
        <v>14532</v>
      </c>
      <c r="C19" s="332">
        <v>26394</v>
      </c>
      <c r="D19" s="333">
        <v>3285121</v>
      </c>
      <c r="E19" s="12">
        <f t="shared" ref="E19:E31" si="4">D19/B19</f>
        <v>226.06117533718691</v>
      </c>
      <c r="F19" s="9">
        <f>D19</f>
        <v>3285121</v>
      </c>
      <c r="G19" s="83">
        <v>6682</v>
      </c>
      <c r="H19" s="88">
        <f>C19-G19</f>
        <v>19712</v>
      </c>
      <c r="I19" s="10">
        <f>C19-J19-K19</f>
        <v>14634</v>
      </c>
      <c r="J19" s="95">
        <v>11760</v>
      </c>
      <c r="K19" s="31">
        <v>0</v>
      </c>
    </row>
    <row r="20" spans="1:11" ht="18" x14ac:dyDescent="0.25">
      <c r="A20" s="28" t="s">
        <v>22</v>
      </c>
      <c r="B20" s="29">
        <v>7351</v>
      </c>
      <c r="C20" s="7">
        <v>12985</v>
      </c>
      <c r="D20" s="9">
        <v>1621675</v>
      </c>
      <c r="E20" s="32">
        <f t="shared" si="4"/>
        <v>220.60603999455856</v>
      </c>
      <c r="F20" s="33">
        <f t="shared" ref="F20:F31" si="5">D20</f>
        <v>1621675</v>
      </c>
      <c r="G20" s="29">
        <v>3253</v>
      </c>
      <c r="H20" s="84">
        <f t="shared" ref="H20:H31" si="6">C20-G20</f>
        <v>9732</v>
      </c>
      <c r="I20" s="54">
        <f t="shared" ref="I20:I31" si="7">C20-J20-K20</f>
        <v>7362</v>
      </c>
      <c r="J20" s="35">
        <v>5622</v>
      </c>
      <c r="K20" s="34">
        <v>1</v>
      </c>
    </row>
    <row r="21" spans="1:11" ht="18" x14ac:dyDescent="0.25">
      <c r="A21" s="5" t="s">
        <v>23</v>
      </c>
      <c r="B21" s="39">
        <v>5991</v>
      </c>
      <c r="C21" s="37">
        <v>11224</v>
      </c>
      <c r="D21" s="40">
        <v>1379609</v>
      </c>
      <c r="E21" s="32">
        <f t="shared" si="4"/>
        <v>230.28025371390419</v>
      </c>
      <c r="F21" s="33">
        <f t="shared" si="5"/>
        <v>1379609</v>
      </c>
      <c r="G21" s="29">
        <v>3026</v>
      </c>
      <c r="H21" s="84">
        <f t="shared" si="6"/>
        <v>8198</v>
      </c>
      <c r="I21" s="54">
        <f t="shared" si="7"/>
        <v>6243</v>
      </c>
      <c r="J21" s="35">
        <v>4980</v>
      </c>
      <c r="K21" s="34">
        <v>1</v>
      </c>
    </row>
    <row r="22" spans="1:11" ht="18" x14ac:dyDescent="0.25">
      <c r="A22" s="16" t="s">
        <v>24</v>
      </c>
      <c r="B22" s="44">
        <v>7445</v>
      </c>
      <c r="C22" s="42">
        <v>14264</v>
      </c>
      <c r="D22" s="45">
        <v>1729111</v>
      </c>
      <c r="E22" s="32">
        <f t="shared" si="4"/>
        <v>232.25130960376092</v>
      </c>
      <c r="F22" s="33">
        <f t="shared" si="5"/>
        <v>1729111</v>
      </c>
      <c r="G22" s="89">
        <v>3482</v>
      </c>
      <c r="H22" s="90">
        <f t="shared" si="6"/>
        <v>10782</v>
      </c>
      <c r="I22" s="54">
        <f t="shared" si="7"/>
        <v>7823</v>
      </c>
      <c r="J22" s="35">
        <v>6441</v>
      </c>
      <c r="K22" s="46">
        <v>0</v>
      </c>
    </row>
    <row r="23" spans="1:11" ht="18" x14ac:dyDescent="0.25">
      <c r="A23" s="16" t="s">
        <v>25</v>
      </c>
      <c r="B23" s="44">
        <v>4841</v>
      </c>
      <c r="C23" s="42">
        <v>9567</v>
      </c>
      <c r="D23" s="45">
        <v>1161403</v>
      </c>
      <c r="E23" s="32">
        <f t="shared" si="4"/>
        <v>239.90972939475316</v>
      </c>
      <c r="F23" s="33">
        <f t="shared" si="5"/>
        <v>1161403</v>
      </c>
      <c r="G23" s="89">
        <v>2541</v>
      </c>
      <c r="H23" s="90">
        <f t="shared" si="6"/>
        <v>7026</v>
      </c>
      <c r="I23" s="54">
        <f t="shared" si="7"/>
        <v>5153</v>
      </c>
      <c r="J23" s="35">
        <v>4414</v>
      </c>
      <c r="K23" s="46">
        <v>0</v>
      </c>
    </row>
    <row r="24" spans="1:11" ht="18" x14ac:dyDescent="0.25">
      <c r="A24" s="16" t="s">
        <v>26</v>
      </c>
      <c r="B24" s="44">
        <v>3393</v>
      </c>
      <c r="C24" s="42">
        <v>6693</v>
      </c>
      <c r="D24" s="45">
        <v>824168</v>
      </c>
      <c r="E24" s="32">
        <f t="shared" si="4"/>
        <v>242.90244621279103</v>
      </c>
      <c r="F24" s="33">
        <f t="shared" si="5"/>
        <v>824168</v>
      </c>
      <c r="G24" s="89">
        <v>1861</v>
      </c>
      <c r="H24" s="90">
        <f t="shared" si="6"/>
        <v>4832</v>
      </c>
      <c r="I24" s="54">
        <f t="shared" si="7"/>
        <v>3661</v>
      </c>
      <c r="J24" s="35">
        <v>3032</v>
      </c>
      <c r="K24" s="46">
        <v>0</v>
      </c>
    </row>
    <row r="25" spans="1:11" ht="18" x14ac:dyDescent="0.25">
      <c r="A25" s="16" t="s">
        <v>27</v>
      </c>
      <c r="B25" s="44">
        <v>8568</v>
      </c>
      <c r="C25" s="42">
        <v>16286</v>
      </c>
      <c r="D25" s="45">
        <v>2009584</v>
      </c>
      <c r="E25" s="32">
        <f t="shared" si="4"/>
        <v>234.5452847805789</v>
      </c>
      <c r="F25" s="33">
        <f t="shared" si="5"/>
        <v>2009584</v>
      </c>
      <c r="G25" s="89">
        <v>4215</v>
      </c>
      <c r="H25" s="90">
        <f t="shared" si="6"/>
        <v>12071</v>
      </c>
      <c r="I25" s="54">
        <f t="shared" si="7"/>
        <v>8947</v>
      </c>
      <c r="J25" s="35">
        <v>7339</v>
      </c>
      <c r="K25" s="46">
        <v>0</v>
      </c>
    </row>
    <row r="26" spans="1:11" ht="18" x14ac:dyDescent="0.25">
      <c r="A26" s="16" t="s">
        <v>28</v>
      </c>
      <c r="B26" s="44">
        <v>7703</v>
      </c>
      <c r="C26" s="42">
        <v>15485</v>
      </c>
      <c r="D26" s="45">
        <v>1910052</v>
      </c>
      <c r="E26" s="32">
        <f t="shared" si="4"/>
        <v>247.96209269115928</v>
      </c>
      <c r="F26" s="33">
        <f t="shared" si="5"/>
        <v>1910052</v>
      </c>
      <c r="G26" s="89">
        <v>3788</v>
      </c>
      <c r="H26" s="90">
        <f t="shared" si="6"/>
        <v>11697</v>
      </c>
      <c r="I26" s="54">
        <f t="shared" si="7"/>
        <v>8170</v>
      </c>
      <c r="J26" s="35">
        <v>7313</v>
      </c>
      <c r="K26" s="46">
        <v>2</v>
      </c>
    </row>
    <row r="27" spans="1:11" ht="18" x14ac:dyDescent="0.25">
      <c r="A27" s="16" t="s">
        <v>29</v>
      </c>
      <c r="B27" s="44">
        <v>9725</v>
      </c>
      <c r="C27" s="42">
        <v>18358</v>
      </c>
      <c r="D27" s="45">
        <v>2249137</v>
      </c>
      <c r="E27" s="32">
        <f t="shared" si="4"/>
        <v>231.27372750642672</v>
      </c>
      <c r="F27" s="33">
        <f t="shared" si="5"/>
        <v>2249137</v>
      </c>
      <c r="G27" s="89">
        <v>5180</v>
      </c>
      <c r="H27" s="90">
        <f t="shared" si="6"/>
        <v>13178</v>
      </c>
      <c r="I27" s="54">
        <f t="shared" si="7"/>
        <v>10381</v>
      </c>
      <c r="J27" s="35">
        <v>7976</v>
      </c>
      <c r="K27" s="46">
        <v>1</v>
      </c>
    </row>
    <row r="28" spans="1:11" ht="18" x14ac:dyDescent="0.25">
      <c r="A28" s="16" t="s">
        <v>30</v>
      </c>
      <c r="B28" s="44">
        <v>7031</v>
      </c>
      <c r="C28" s="42">
        <v>14405</v>
      </c>
      <c r="D28" s="45">
        <v>1755905</v>
      </c>
      <c r="E28" s="32">
        <f t="shared" si="4"/>
        <v>249.73759066989049</v>
      </c>
      <c r="F28" s="33">
        <f t="shared" si="5"/>
        <v>1755905</v>
      </c>
      <c r="G28" s="89">
        <v>3985</v>
      </c>
      <c r="H28" s="90">
        <f t="shared" si="6"/>
        <v>10420</v>
      </c>
      <c r="I28" s="54">
        <f t="shared" si="7"/>
        <v>7792</v>
      </c>
      <c r="J28" s="35">
        <v>6613</v>
      </c>
      <c r="K28" s="46">
        <v>0</v>
      </c>
    </row>
    <row r="29" spans="1:11" ht="18" x14ac:dyDescent="0.25">
      <c r="A29" s="16" t="s">
        <v>31</v>
      </c>
      <c r="B29" s="44">
        <v>5646</v>
      </c>
      <c r="C29" s="42">
        <v>11181</v>
      </c>
      <c r="D29" s="45">
        <v>1354442</v>
      </c>
      <c r="E29" s="32">
        <f t="shared" si="4"/>
        <v>239.89408430747432</v>
      </c>
      <c r="F29" s="33">
        <f t="shared" si="5"/>
        <v>1354442</v>
      </c>
      <c r="G29" s="89">
        <v>2880</v>
      </c>
      <c r="H29" s="90">
        <f t="shared" si="6"/>
        <v>8301</v>
      </c>
      <c r="I29" s="54">
        <f t="shared" si="7"/>
        <v>6105</v>
      </c>
      <c r="J29" s="35">
        <v>5076</v>
      </c>
      <c r="K29" s="46">
        <v>0</v>
      </c>
    </row>
    <row r="30" spans="1:11" ht="18" x14ac:dyDescent="0.25">
      <c r="A30" s="26" t="s">
        <v>32</v>
      </c>
      <c r="B30" s="44">
        <v>5252</v>
      </c>
      <c r="C30" s="47">
        <v>10505</v>
      </c>
      <c r="D30" s="336">
        <v>1303999</v>
      </c>
      <c r="E30" s="32">
        <f t="shared" si="4"/>
        <v>248.28617669459254</v>
      </c>
      <c r="F30" s="33">
        <f t="shared" si="5"/>
        <v>1303999</v>
      </c>
      <c r="G30" s="91">
        <v>2743</v>
      </c>
      <c r="H30" s="90">
        <f t="shared" si="6"/>
        <v>7762</v>
      </c>
      <c r="I30" s="54">
        <f t="shared" si="7"/>
        <v>5650</v>
      </c>
      <c r="J30" s="35">
        <v>4855</v>
      </c>
      <c r="K30" s="50">
        <v>0</v>
      </c>
    </row>
    <row r="31" spans="1:11" ht="18.75" thickBot="1" x14ac:dyDescent="0.3">
      <c r="A31" s="26" t="s">
        <v>33</v>
      </c>
      <c r="B31" s="55">
        <v>1970</v>
      </c>
      <c r="C31" s="56">
        <v>3862</v>
      </c>
      <c r="D31" s="57">
        <v>481804</v>
      </c>
      <c r="E31" s="32">
        <f t="shared" si="4"/>
        <v>244.5705583756345</v>
      </c>
      <c r="F31" s="33">
        <f t="shared" si="5"/>
        <v>481804</v>
      </c>
      <c r="G31" s="92">
        <v>915</v>
      </c>
      <c r="H31" s="93">
        <f t="shared" si="6"/>
        <v>2947</v>
      </c>
      <c r="I31" s="58">
        <f t="shared" si="7"/>
        <v>2016</v>
      </c>
      <c r="J31" s="98">
        <v>1846</v>
      </c>
      <c r="K31" s="94">
        <v>0</v>
      </c>
    </row>
    <row r="32" spans="1:11" ht="18.75" thickBot="1" x14ac:dyDescent="0.3">
      <c r="A32" s="122" t="s">
        <v>34</v>
      </c>
      <c r="B32" s="136">
        <f t="shared" ref="B32:K32" si="8">SUM(B19:B31)</f>
        <v>89448</v>
      </c>
      <c r="C32" s="136">
        <f t="shared" si="8"/>
        <v>171209</v>
      </c>
      <c r="D32" s="137">
        <f>SUM(D19:D31)</f>
        <v>21066010</v>
      </c>
      <c r="E32" s="125">
        <f t="shared" si="8"/>
        <v>3088.2804692827112</v>
      </c>
      <c r="F32" s="138">
        <f t="shared" si="8"/>
        <v>21066010</v>
      </c>
      <c r="G32" s="139">
        <f t="shared" si="8"/>
        <v>44551</v>
      </c>
      <c r="H32" s="140">
        <f t="shared" si="8"/>
        <v>126658</v>
      </c>
      <c r="I32" s="337">
        <f t="shared" si="8"/>
        <v>93937</v>
      </c>
      <c r="J32" s="338">
        <f t="shared" si="8"/>
        <v>77267</v>
      </c>
      <c r="K32" s="339">
        <f t="shared" si="8"/>
        <v>5</v>
      </c>
    </row>
    <row r="33" spans="1:11" ht="18.75" thickBot="1" x14ac:dyDescent="0.3">
      <c r="A33" s="27"/>
      <c r="B33" s="53"/>
      <c r="C33" s="53"/>
      <c r="D33" s="53"/>
      <c r="E33" s="25"/>
      <c r="F33" s="53"/>
      <c r="G33" s="53"/>
      <c r="H33" s="53"/>
      <c r="I33" s="25"/>
      <c r="J33" s="25"/>
      <c r="K33" s="25"/>
    </row>
    <row r="34" spans="1:11" ht="16.5" thickBot="1" x14ac:dyDescent="0.25">
      <c r="A34" s="632" t="s">
        <v>35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4"/>
    </row>
    <row r="35" spans="1:11" ht="18" x14ac:dyDescent="0.25">
      <c r="A35" s="16" t="s">
        <v>36</v>
      </c>
      <c r="B35" s="44">
        <v>11517</v>
      </c>
      <c r="C35" s="42">
        <v>21436</v>
      </c>
      <c r="D35" s="45">
        <v>2631459</v>
      </c>
      <c r="E35" s="20">
        <f t="shared" ref="E35:E47" si="9">D35/B35</f>
        <v>228.48476165668143</v>
      </c>
      <c r="F35" s="40">
        <f>D35</f>
        <v>2631459</v>
      </c>
      <c r="G35" s="62">
        <v>6387</v>
      </c>
      <c r="H35" s="69">
        <f t="shared" ref="H35:H46" si="10">C35-G35</f>
        <v>15049</v>
      </c>
      <c r="I35" s="10">
        <f>C35-J35-K35</f>
        <v>12906</v>
      </c>
      <c r="J35" s="95">
        <v>8528</v>
      </c>
      <c r="K35" s="96">
        <v>2</v>
      </c>
    </row>
    <row r="36" spans="1:11" ht="18" x14ac:dyDescent="0.25">
      <c r="A36" s="16" t="s">
        <v>37</v>
      </c>
      <c r="B36" s="44">
        <v>15979</v>
      </c>
      <c r="C36" s="42">
        <v>31431</v>
      </c>
      <c r="D36" s="45">
        <v>3827383</v>
      </c>
      <c r="E36" s="54">
        <f t="shared" si="9"/>
        <v>239.52581513236123</v>
      </c>
      <c r="F36" s="45">
        <f>D36</f>
        <v>3827383</v>
      </c>
      <c r="G36" s="44">
        <v>9885</v>
      </c>
      <c r="H36" s="71">
        <f t="shared" si="10"/>
        <v>21546</v>
      </c>
      <c r="I36" s="54">
        <f t="shared" ref="I36:I46" si="11">C36-J36-K36</f>
        <v>18671</v>
      </c>
      <c r="J36" s="35">
        <v>12758</v>
      </c>
      <c r="K36" s="97">
        <v>2</v>
      </c>
    </row>
    <row r="37" spans="1:11" ht="18" x14ac:dyDescent="0.25">
      <c r="A37" s="16" t="s">
        <v>38</v>
      </c>
      <c r="B37" s="44">
        <v>5362</v>
      </c>
      <c r="C37" s="42">
        <v>10667</v>
      </c>
      <c r="D37" s="45">
        <v>1317969</v>
      </c>
      <c r="E37" s="54">
        <f t="shared" si="9"/>
        <v>245.79802312569936</v>
      </c>
      <c r="F37" s="45">
        <f t="shared" ref="F37:F46" si="12">D37</f>
        <v>1317969</v>
      </c>
      <c r="G37" s="44">
        <v>3442</v>
      </c>
      <c r="H37" s="71">
        <f t="shared" si="10"/>
        <v>7225</v>
      </c>
      <c r="I37" s="54">
        <f t="shared" si="11"/>
        <v>6160</v>
      </c>
      <c r="J37" s="35">
        <v>4507</v>
      </c>
      <c r="K37" s="97">
        <v>0</v>
      </c>
    </row>
    <row r="38" spans="1:11" ht="18" x14ac:dyDescent="0.25">
      <c r="A38" s="16" t="s">
        <v>39</v>
      </c>
      <c r="B38" s="44">
        <v>8436</v>
      </c>
      <c r="C38" s="42">
        <v>16900</v>
      </c>
      <c r="D38" s="45">
        <v>2046654</v>
      </c>
      <c r="E38" s="54">
        <f t="shared" si="9"/>
        <v>242.60953058321479</v>
      </c>
      <c r="F38" s="45">
        <f t="shared" si="12"/>
        <v>2046654</v>
      </c>
      <c r="G38" s="44">
        <v>4553</v>
      </c>
      <c r="H38" s="71">
        <f t="shared" si="10"/>
        <v>12347</v>
      </c>
      <c r="I38" s="54">
        <f t="shared" si="11"/>
        <v>9172</v>
      </c>
      <c r="J38" s="35">
        <v>7728</v>
      </c>
      <c r="K38" s="97">
        <v>0</v>
      </c>
    </row>
    <row r="39" spans="1:11" ht="18" x14ac:dyDescent="0.25">
      <c r="A39" s="16" t="s">
        <v>40</v>
      </c>
      <c r="B39" s="44">
        <v>5853</v>
      </c>
      <c r="C39" s="42">
        <v>11251</v>
      </c>
      <c r="D39" s="45">
        <v>1368592</v>
      </c>
      <c r="E39" s="54">
        <f t="shared" si="9"/>
        <v>233.82743892021185</v>
      </c>
      <c r="F39" s="45">
        <f t="shared" si="12"/>
        <v>1368592</v>
      </c>
      <c r="G39" s="44">
        <v>3335</v>
      </c>
      <c r="H39" s="71">
        <f t="shared" si="10"/>
        <v>7916</v>
      </c>
      <c r="I39" s="54">
        <f t="shared" si="11"/>
        <v>6502</v>
      </c>
      <c r="J39" s="35">
        <v>4749</v>
      </c>
      <c r="K39" s="97">
        <v>0</v>
      </c>
    </row>
    <row r="40" spans="1:11" ht="18" x14ac:dyDescent="0.25">
      <c r="A40" s="16" t="s">
        <v>41</v>
      </c>
      <c r="B40" s="44">
        <v>7546</v>
      </c>
      <c r="C40" s="42">
        <v>15345</v>
      </c>
      <c r="D40" s="45">
        <v>1865933</v>
      </c>
      <c r="E40" s="54">
        <f t="shared" si="9"/>
        <v>247.27445003975618</v>
      </c>
      <c r="F40" s="45">
        <f t="shared" si="12"/>
        <v>1865933</v>
      </c>
      <c r="G40" s="44">
        <v>4086</v>
      </c>
      <c r="H40" s="71">
        <f t="shared" si="10"/>
        <v>11259</v>
      </c>
      <c r="I40" s="54">
        <f t="shared" si="11"/>
        <v>8220</v>
      </c>
      <c r="J40" s="35">
        <v>7124</v>
      </c>
      <c r="K40" s="97">
        <v>1</v>
      </c>
    </row>
    <row r="41" spans="1:11" ht="18" x14ac:dyDescent="0.25">
      <c r="A41" s="16" t="s">
        <v>42</v>
      </c>
      <c r="B41" s="44">
        <v>10144</v>
      </c>
      <c r="C41" s="42">
        <v>20502</v>
      </c>
      <c r="D41" s="45">
        <v>2482277</v>
      </c>
      <c r="E41" s="54">
        <f t="shared" si="9"/>
        <v>244.70396293375396</v>
      </c>
      <c r="F41" s="45">
        <f t="shared" si="12"/>
        <v>2482277</v>
      </c>
      <c r="G41" s="44">
        <v>6126</v>
      </c>
      <c r="H41" s="71">
        <f t="shared" si="10"/>
        <v>14376</v>
      </c>
      <c r="I41" s="54">
        <f t="shared" si="11"/>
        <v>11623</v>
      </c>
      <c r="J41" s="35">
        <v>8877</v>
      </c>
      <c r="K41" s="97">
        <v>2</v>
      </c>
    </row>
    <row r="42" spans="1:11" ht="18" x14ac:dyDescent="0.25">
      <c r="A42" s="16" t="s">
        <v>43</v>
      </c>
      <c r="B42" s="44">
        <v>7077</v>
      </c>
      <c r="C42" s="42">
        <v>13810</v>
      </c>
      <c r="D42" s="45">
        <v>1668533</v>
      </c>
      <c r="E42" s="54">
        <f t="shared" si="9"/>
        <v>235.76840469125335</v>
      </c>
      <c r="F42" s="45">
        <f t="shared" si="12"/>
        <v>1668533</v>
      </c>
      <c r="G42" s="44">
        <v>4115</v>
      </c>
      <c r="H42" s="71">
        <f t="shared" si="10"/>
        <v>9695</v>
      </c>
      <c r="I42" s="54">
        <f t="shared" si="11"/>
        <v>7963</v>
      </c>
      <c r="J42" s="35">
        <v>5847</v>
      </c>
      <c r="K42" s="97">
        <v>0</v>
      </c>
    </row>
    <row r="43" spans="1:11" ht="18" x14ac:dyDescent="0.25">
      <c r="A43" s="16" t="s">
        <v>44</v>
      </c>
      <c r="B43" s="44">
        <v>4995</v>
      </c>
      <c r="C43" s="42">
        <v>9404</v>
      </c>
      <c r="D43" s="45">
        <v>1137350</v>
      </c>
      <c r="E43" s="54">
        <f t="shared" si="9"/>
        <v>227.69769769769769</v>
      </c>
      <c r="F43" s="45">
        <f t="shared" si="12"/>
        <v>1137350</v>
      </c>
      <c r="G43" s="44">
        <v>2778</v>
      </c>
      <c r="H43" s="71">
        <f t="shared" si="10"/>
        <v>6626</v>
      </c>
      <c r="I43" s="54">
        <f t="shared" si="11"/>
        <v>5693</v>
      </c>
      <c r="J43" s="35">
        <v>3711</v>
      </c>
      <c r="K43" s="97">
        <v>0</v>
      </c>
    </row>
    <row r="44" spans="1:11" ht="18" x14ac:dyDescent="0.25">
      <c r="A44" s="16" t="s">
        <v>45</v>
      </c>
      <c r="B44" s="44">
        <v>7916</v>
      </c>
      <c r="C44" s="42">
        <v>15731</v>
      </c>
      <c r="D44" s="45">
        <v>1909392</v>
      </c>
      <c r="E44" s="54">
        <f t="shared" si="9"/>
        <v>241.20667003537139</v>
      </c>
      <c r="F44" s="45">
        <f t="shared" si="12"/>
        <v>1909392</v>
      </c>
      <c r="G44" s="44">
        <v>4765</v>
      </c>
      <c r="H44" s="71">
        <f t="shared" si="10"/>
        <v>10966</v>
      </c>
      <c r="I44" s="54">
        <f t="shared" si="11"/>
        <v>8895</v>
      </c>
      <c r="J44" s="35">
        <v>6835</v>
      </c>
      <c r="K44" s="97">
        <v>1</v>
      </c>
    </row>
    <row r="45" spans="1:11" ht="18" x14ac:dyDescent="0.25">
      <c r="A45" s="26" t="s">
        <v>46</v>
      </c>
      <c r="B45" s="44">
        <v>11536</v>
      </c>
      <c r="C45" s="42">
        <v>22265</v>
      </c>
      <c r="D45" s="45">
        <v>2711378</v>
      </c>
      <c r="E45" s="54">
        <f t="shared" si="9"/>
        <v>235.03623439667129</v>
      </c>
      <c r="F45" s="45">
        <f t="shared" si="12"/>
        <v>2711378</v>
      </c>
      <c r="G45" s="49">
        <v>6163</v>
      </c>
      <c r="H45" s="71">
        <f t="shared" si="10"/>
        <v>16102</v>
      </c>
      <c r="I45" s="54">
        <f t="shared" si="11"/>
        <v>12485</v>
      </c>
      <c r="J45" s="35">
        <v>9778</v>
      </c>
      <c r="K45" s="97">
        <v>2</v>
      </c>
    </row>
    <row r="46" spans="1:11" ht="18.75" thickBot="1" x14ac:dyDescent="0.3">
      <c r="A46" s="26" t="s">
        <v>47</v>
      </c>
      <c r="B46" s="55"/>
      <c r="C46" s="56"/>
      <c r="D46" s="57"/>
      <c r="E46" s="54" t="e">
        <f t="shared" si="9"/>
        <v>#DIV/0!</v>
      </c>
      <c r="F46" s="45">
        <f t="shared" si="12"/>
        <v>0</v>
      </c>
      <c r="G46" s="67"/>
      <c r="H46" s="72">
        <f t="shared" si="10"/>
        <v>0</v>
      </c>
      <c r="I46" s="58">
        <f t="shared" si="11"/>
        <v>0</v>
      </c>
      <c r="J46" s="98"/>
      <c r="K46" s="99">
        <v>0</v>
      </c>
    </row>
    <row r="47" spans="1:11" ht="18.75" thickBot="1" x14ac:dyDescent="0.3">
      <c r="A47" s="122" t="s">
        <v>48</v>
      </c>
      <c r="B47" s="136">
        <f>SUM(B35:B46)</f>
        <v>96361</v>
      </c>
      <c r="C47" s="136">
        <f>SUM(C35:C46)</f>
        <v>188742</v>
      </c>
      <c r="D47" s="137">
        <f>SUM(D35:D46)</f>
        <v>22966920</v>
      </c>
      <c r="E47" s="125">
        <f t="shared" si="9"/>
        <v>238.34248295472236</v>
      </c>
      <c r="F47" s="138">
        <f t="shared" ref="F47:K47" si="13">SUM(F35:F46)</f>
        <v>22966920</v>
      </c>
      <c r="G47" s="138">
        <f t="shared" si="13"/>
        <v>55635</v>
      </c>
      <c r="H47" s="138">
        <f t="shared" si="13"/>
        <v>133107</v>
      </c>
      <c r="I47" s="337">
        <f t="shared" si="13"/>
        <v>108290</v>
      </c>
      <c r="J47" s="338">
        <f t="shared" si="13"/>
        <v>80442</v>
      </c>
      <c r="K47" s="339">
        <f t="shared" si="13"/>
        <v>10</v>
      </c>
    </row>
    <row r="48" spans="1:11" ht="18.75" thickBot="1" x14ac:dyDescent="0.3">
      <c r="A48" s="59"/>
      <c r="B48" s="60"/>
      <c r="C48" s="60"/>
      <c r="D48" s="60"/>
      <c r="E48" s="61"/>
      <c r="F48" s="60"/>
      <c r="G48" s="53"/>
      <c r="H48" s="53"/>
      <c r="I48" s="25"/>
      <c r="J48" s="25"/>
      <c r="K48" s="25"/>
    </row>
    <row r="49" spans="1:11" ht="16.5" thickBot="1" x14ac:dyDescent="0.25">
      <c r="A49" s="632">
        <v>16559</v>
      </c>
      <c r="B49" s="633"/>
      <c r="C49" s="633"/>
      <c r="D49" s="633"/>
      <c r="E49" s="633"/>
      <c r="F49" s="633"/>
      <c r="G49" s="633"/>
      <c r="H49" s="633"/>
      <c r="I49" s="635"/>
      <c r="J49" s="635"/>
      <c r="K49" s="635"/>
    </row>
    <row r="50" spans="1:11" ht="18" x14ac:dyDescent="0.25">
      <c r="A50" s="5" t="s">
        <v>50</v>
      </c>
      <c r="B50" s="62">
        <v>5492</v>
      </c>
      <c r="C50" s="63">
        <v>10509</v>
      </c>
      <c r="D50" s="100">
        <v>1288744</v>
      </c>
      <c r="E50" s="10">
        <f t="shared" ref="E50:E56" si="14">D50/B50</f>
        <v>234.6584122359796</v>
      </c>
      <c r="F50" s="69">
        <f t="shared" ref="F50:F56" si="15">D50</f>
        <v>1288744</v>
      </c>
      <c r="G50" s="62">
        <v>2987</v>
      </c>
      <c r="H50" s="64">
        <f t="shared" ref="H50:H56" si="16">C50-G50</f>
        <v>7522</v>
      </c>
      <c r="I50" s="30">
        <f t="shared" ref="I50:I56" si="17">C50-J50-K50</f>
        <v>5986</v>
      </c>
      <c r="J50" s="95">
        <v>4523</v>
      </c>
      <c r="K50" s="31">
        <v>0</v>
      </c>
    </row>
    <row r="51" spans="1:11" ht="18" x14ac:dyDescent="0.25">
      <c r="A51" s="16" t="s">
        <v>51</v>
      </c>
      <c r="B51" s="44">
        <v>8020</v>
      </c>
      <c r="C51" s="65">
        <v>16559</v>
      </c>
      <c r="D51" s="101">
        <v>2027620</v>
      </c>
      <c r="E51" s="54">
        <f t="shared" si="14"/>
        <v>252.82044887780549</v>
      </c>
      <c r="F51" s="70">
        <f t="shared" si="15"/>
        <v>2027620</v>
      </c>
      <c r="G51" s="39">
        <v>4752</v>
      </c>
      <c r="H51" s="64">
        <f t="shared" si="16"/>
        <v>11807</v>
      </c>
      <c r="I51" s="32">
        <f t="shared" si="17"/>
        <v>8980</v>
      </c>
      <c r="J51" s="35">
        <v>7578</v>
      </c>
      <c r="K51" s="46">
        <v>1</v>
      </c>
    </row>
    <row r="52" spans="1:11" ht="18" x14ac:dyDescent="0.25">
      <c r="A52" s="16" t="s">
        <v>52</v>
      </c>
      <c r="B52" s="44">
        <v>22954</v>
      </c>
      <c r="C52" s="65">
        <v>42933</v>
      </c>
      <c r="D52" s="101">
        <v>5228282</v>
      </c>
      <c r="E52" s="54">
        <f t="shared" si="14"/>
        <v>227.77215300165548</v>
      </c>
      <c r="F52" s="70">
        <f t="shared" si="15"/>
        <v>5228282</v>
      </c>
      <c r="G52" s="39">
        <v>12004</v>
      </c>
      <c r="H52" s="64">
        <f t="shared" si="16"/>
        <v>30929</v>
      </c>
      <c r="I52" s="32">
        <f t="shared" si="17"/>
        <v>25149</v>
      </c>
      <c r="J52" s="35">
        <v>17780</v>
      </c>
      <c r="K52" s="46">
        <v>4</v>
      </c>
    </row>
    <row r="53" spans="1:11" ht="18" x14ac:dyDescent="0.25">
      <c r="A53" s="16" t="s">
        <v>53</v>
      </c>
      <c r="B53" s="44">
        <v>7849</v>
      </c>
      <c r="C53" s="65">
        <v>15063</v>
      </c>
      <c r="D53" s="101">
        <v>1815981</v>
      </c>
      <c r="E53" s="54">
        <f t="shared" si="14"/>
        <v>231.36463243725316</v>
      </c>
      <c r="F53" s="70">
        <f t="shared" si="15"/>
        <v>1815981</v>
      </c>
      <c r="G53" s="39">
        <v>4076</v>
      </c>
      <c r="H53" s="64">
        <f t="shared" si="16"/>
        <v>10987</v>
      </c>
      <c r="I53" s="32">
        <f t="shared" si="17"/>
        <v>8459</v>
      </c>
      <c r="J53" s="35">
        <v>6604</v>
      </c>
      <c r="K53" s="46">
        <v>0</v>
      </c>
    </row>
    <row r="54" spans="1:11" ht="18" x14ac:dyDescent="0.25">
      <c r="A54" s="16" t="s">
        <v>54</v>
      </c>
      <c r="B54" s="44">
        <v>5778</v>
      </c>
      <c r="C54" s="65">
        <v>10889</v>
      </c>
      <c r="D54" s="101">
        <v>1354532</v>
      </c>
      <c r="E54" s="54">
        <f t="shared" si="14"/>
        <v>234.42921426098997</v>
      </c>
      <c r="F54" s="70">
        <f t="shared" si="15"/>
        <v>1354532</v>
      </c>
      <c r="G54" s="39">
        <v>3004</v>
      </c>
      <c r="H54" s="64">
        <f t="shared" si="16"/>
        <v>7885</v>
      </c>
      <c r="I54" s="32">
        <f t="shared" si="17"/>
        <v>5881</v>
      </c>
      <c r="J54" s="35">
        <v>5008</v>
      </c>
      <c r="K54" s="46">
        <v>0</v>
      </c>
    </row>
    <row r="55" spans="1:11" ht="18" x14ac:dyDescent="0.25">
      <c r="A55" s="16" t="s">
        <v>55</v>
      </c>
      <c r="B55" s="44">
        <v>5621</v>
      </c>
      <c r="C55" s="65">
        <v>10764</v>
      </c>
      <c r="D55" s="101">
        <v>1316356</v>
      </c>
      <c r="E55" s="54">
        <f t="shared" si="14"/>
        <v>234.18537626756805</v>
      </c>
      <c r="F55" s="70">
        <f t="shared" si="15"/>
        <v>1316356</v>
      </c>
      <c r="G55" s="39">
        <v>2886</v>
      </c>
      <c r="H55" s="64">
        <f t="shared" si="16"/>
        <v>7878</v>
      </c>
      <c r="I55" s="32">
        <f t="shared" si="17"/>
        <v>6050</v>
      </c>
      <c r="J55" s="35">
        <v>4714</v>
      </c>
      <c r="K55" s="46">
        <v>0</v>
      </c>
    </row>
    <row r="56" spans="1:11" ht="18.75" thickBot="1" x14ac:dyDescent="0.3">
      <c r="A56" s="16" t="s">
        <v>56</v>
      </c>
      <c r="B56" s="67">
        <v>8313</v>
      </c>
      <c r="C56" s="68">
        <v>15583</v>
      </c>
      <c r="D56" s="102">
        <v>1896659</v>
      </c>
      <c r="E56" s="54">
        <f t="shared" si="14"/>
        <v>228.15578010345243</v>
      </c>
      <c r="F56" s="70">
        <f t="shared" si="15"/>
        <v>1896659</v>
      </c>
      <c r="G56" s="55">
        <v>3779</v>
      </c>
      <c r="H56" s="64">
        <f t="shared" si="16"/>
        <v>11804</v>
      </c>
      <c r="I56" s="52">
        <f t="shared" si="17"/>
        <v>8614</v>
      </c>
      <c r="J56" s="98">
        <v>6968</v>
      </c>
      <c r="K56" s="94">
        <v>1</v>
      </c>
    </row>
    <row r="57" spans="1:11" ht="18.75" thickBot="1" x14ac:dyDescent="0.3">
      <c r="A57" s="122" t="s">
        <v>48</v>
      </c>
      <c r="B57" s="136">
        <f>SUM(B50:B56)</f>
        <v>64027</v>
      </c>
      <c r="C57" s="136">
        <f t="shared" ref="C57:K57" si="18">SUM(C50:C56)</f>
        <v>122300</v>
      </c>
      <c r="D57" s="139">
        <f>SUM(D50:D56)</f>
        <v>14928174</v>
      </c>
      <c r="E57" s="128">
        <f t="shared" si="18"/>
        <v>1643.3860171847041</v>
      </c>
      <c r="F57" s="137">
        <f t="shared" si="18"/>
        <v>14928174</v>
      </c>
      <c r="G57" s="137">
        <f t="shared" si="18"/>
        <v>33488</v>
      </c>
      <c r="H57" s="137">
        <f t="shared" si="18"/>
        <v>88812</v>
      </c>
      <c r="I57" s="337">
        <f t="shared" si="18"/>
        <v>69119</v>
      </c>
      <c r="J57" s="338">
        <f t="shared" si="18"/>
        <v>53175</v>
      </c>
      <c r="K57" s="339">
        <f t="shared" si="18"/>
        <v>6</v>
      </c>
    </row>
    <row r="58" spans="1:11" ht="18.75" thickBot="1" x14ac:dyDescent="0.3">
      <c r="A58" s="59"/>
      <c r="B58" s="60"/>
      <c r="C58" s="60"/>
      <c r="D58" s="60"/>
      <c r="E58" s="61"/>
      <c r="F58" s="60"/>
      <c r="G58" s="53"/>
      <c r="H58" s="53"/>
      <c r="I58" s="25"/>
      <c r="J58" s="25"/>
      <c r="K58" s="25"/>
    </row>
    <row r="59" spans="1:11" ht="16.5" thickBot="1" x14ac:dyDescent="0.25">
      <c r="A59" s="632" t="s">
        <v>57</v>
      </c>
      <c r="B59" s="633"/>
      <c r="C59" s="633"/>
      <c r="D59" s="633"/>
      <c r="E59" s="633"/>
      <c r="F59" s="633"/>
      <c r="G59" s="633"/>
      <c r="H59" s="633"/>
      <c r="I59" s="635"/>
      <c r="J59" s="635"/>
      <c r="K59" s="636"/>
    </row>
    <row r="60" spans="1:11" ht="18" x14ac:dyDescent="0.25">
      <c r="A60" s="5" t="s">
        <v>58</v>
      </c>
      <c r="B60" s="62">
        <v>9217</v>
      </c>
      <c r="C60" s="69">
        <v>18319</v>
      </c>
      <c r="D60" s="62">
        <v>2208003</v>
      </c>
      <c r="E60" s="10">
        <f t="shared" ref="E60:E66" si="19">D60/B60</f>
        <v>239.5576651838993</v>
      </c>
      <c r="F60" s="69">
        <f>D60</f>
        <v>2208003</v>
      </c>
      <c r="G60" s="64">
        <v>5335</v>
      </c>
      <c r="H60" s="64">
        <f t="shared" ref="H60:H66" si="20">C60-G60</f>
        <v>12984</v>
      </c>
      <c r="I60" s="30">
        <f t="shared" ref="I60:I66" si="21">C60-J60-K60</f>
        <v>10427</v>
      </c>
      <c r="J60" s="95">
        <v>7891</v>
      </c>
      <c r="K60" s="31">
        <v>1</v>
      </c>
    </row>
    <row r="61" spans="1:11" ht="18" x14ac:dyDescent="0.25">
      <c r="A61" s="16" t="s">
        <v>59</v>
      </c>
      <c r="B61" s="44">
        <v>9772</v>
      </c>
      <c r="C61" s="71">
        <v>18880</v>
      </c>
      <c r="D61" s="44">
        <v>2276715</v>
      </c>
      <c r="E61" s="54">
        <f t="shared" si="19"/>
        <v>232.98352435530086</v>
      </c>
      <c r="F61" s="70">
        <f t="shared" ref="F61:F66" si="22">D61</f>
        <v>2276715</v>
      </c>
      <c r="G61" s="64">
        <v>5876</v>
      </c>
      <c r="H61" s="64">
        <f t="shared" si="20"/>
        <v>13004</v>
      </c>
      <c r="I61" s="32">
        <f t="shared" si="21"/>
        <v>11139</v>
      </c>
      <c r="J61" s="35">
        <v>7740</v>
      </c>
      <c r="K61" s="46">
        <v>1</v>
      </c>
    </row>
    <row r="62" spans="1:11" ht="18" x14ac:dyDescent="0.25">
      <c r="A62" s="16" t="s">
        <v>60</v>
      </c>
      <c r="B62" s="44">
        <v>11772</v>
      </c>
      <c r="C62" s="71">
        <v>22253</v>
      </c>
      <c r="D62" s="44">
        <v>2692368</v>
      </c>
      <c r="E62" s="54">
        <f t="shared" si="19"/>
        <v>228.70948012232415</v>
      </c>
      <c r="F62" s="70">
        <f t="shared" si="22"/>
        <v>2692368</v>
      </c>
      <c r="G62" s="64">
        <v>7140</v>
      </c>
      <c r="H62" s="64">
        <f t="shared" si="20"/>
        <v>15113</v>
      </c>
      <c r="I62" s="32">
        <f t="shared" si="21"/>
        <v>13618</v>
      </c>
      <c r="J62" s="35">
        <v>8632</v>
      </c>
      <c r="K62" s="46">
        <v>3</v>
      </c>
    </row>
    <row r="63" spans="1:11" ht="18" x14ac:dyDescent="0.25">
      <c r="A63" s="16" t="s">
        <v>61</v>
      </c>
      <c r="B63" s="44">
        <v>5216</v>
      </c>
      <c r="C63" s="71">
        <v>10811</v>
      </c>
      <c r="D63" s="44">
        <v>1337250</v>
      </c>
      <c r="E63" s="54">
        <f t="shared" si="19"/>
        <v>256.37461656441718</v>
      </c>
      <c r="F63" s="70">
        <f t="shared" si="22"/>
        <v>1337250</v>
      </c>
      <c r="G63" s="64">
        <v>2390</v>
      </c>
      <c r="H63" s="64">
        <f t="shared" si="20"/>
        <v>8421</v>
      </c>
      <c r="I63" s="32">
        <f t="shared" si="21"/>
        <v>6230</v>
      </c>
      <c r="J63" s="35">
        <v>4580</v>
      </c>
      <c r="K63" s="46">
        <v>1</v>
      </c>
    </row>
    <row r="64" spans="1:11" ht="18" x14ac:dyDescent="0.25">
      <c r="A64" s="16" t="s">
        <v>62</v>
      </c>
      <c r="B64" s="44">
        <v>3868</v>
      </c>
      <c r="C64" s="71">
        <v>7464</v>
      </c>
      <c r="D64" s="44">
        <v>904294</v>
      </c>
      <c r="E64" s="54">
        <f t="shared" si="19"/>
        <v>233.78852119958634</v>
      </c>
      <c r="F64" s="70">
        <f t="shared" si="22"/>
        <v>904294</v>
      </c>
      <c r="G64" s="64">
        <v>2102</v>
      </c>
      <c r="H64" s="64">
        <f t="shared" si="20"/>
        <v>5362</v>
      </c>
      <c r="I64" s="32">
        <f t="shared" si="21"/>
        <v>4214</v>
      </c>
      <c r="J64" s="35">
        <v>3249</v>
      </c>
      <c r="K64" s="46">
        <v>1</v>
      </c>
    </row>
    <row r="65" spans="1:11" ht="18" x14ac:dyDescent="0.25">
      <c r="A65" s="16" t="s">
        <v>63</v>
      </c>
      <c r="B65" s="44">
        <v>9747</v>
      </c>
      <c r="C65" s="71">
        <v>18948</v>
      </c>
      <c r="D65" s="44">
        <v>2284061</v>
      </c>
      <c r="E65" s="54">
        <f t="shared" si="19"/>
        <v>234.3347696727198</v>
      </c>
      <c r="F65" s="70">
        <f t="shared" si="22"/>
        <v>2284061</v>
      </c>
      <c r="G65" s="64">
        <v>5448</v>
      </c>
      <c r="H65" s="64">
        <f t="shared" si="20"/>
        <v>13500</v>
      </c>
      <c r="I65" s="32">
        <f t="shared" si="21"/>
        <v>10832</v>
      </c>
      <c r="J65" s="35">
        <v>8116</v>
      </c>
      <c r="K65" s="46">
        <v>0</v>
      </c>
    </row>
    <row r="66" spans="1:11" ht="18.75" thickBot="1" x14ac:dyDescent="0.3">
      <c r="A66" s="16" t="s">
        <v>64</v>
      </c>
      <c r="B66" s="67">
        <v>9314</v>
      </c>
      <c r="C66" s="72">
        <v>17704</v>
      </c>
      <c r="D66" s="67">
        <v>2166149</v>
      </c>
      <c r="E66" s="54">
        <f t="shared" si="19"/>
        <v>232.5691432252523</v>
      </c>
      <c r="F66" s="70">
        <f t="shared" si="22"/>
        <v>2166149</v>
      </c>
      <c r="G66" s="74">
        <v>5371</v>
      </c>
      <c r="H66" s="64">
        <f t="shared" si="20"/>
        <v>12333</v>
      </c>
      <c r="I66" s="52">
        <f t="shared" si="21"/>
        <v>10240</v>
      </c>
      <c r="J66" s="98">
        <v>7463</v>
      </c>
      <c r="K66" s="94">
        <v>1</v>
      </c>
    </row>
    <row r="67" spans="1:11" ht="18.75" thickBot="1" x14ac:dyDescent="0.3">
      <c r="A67" s="122" t="s">
        <v>48</v>
      </c>
      <c r="B67" s="136">
        <f>SUM(B60:B66)</f>
        <v>58906</v>
      </c>
      <c r="C67" s="136">
        <f t="shared" ref="C67:K67" si="23">SUM(C60:C66)</f>
        <v>114379</v>
      </c>
      <c r="D67" s="136">
        <f>SUM(D60:D66)</f>
        <v>13868840</v>
      </c>
      <c r="E67" s="141">
        <f t="shared" si="23"/>
        <v>1658.3177203234998</v>
      </c>
      <c r="F67" s="137">
        <f t="shared" si="23"/>
        <v>13868840</v>
      </c>
      <c r="G67" s="137">
        <f t="shared" si="23"/>
        <v>33662</v>
      </c>
      <c r="H67" s="137">
        <f t="shared" si="23"/>
        <v>80717</v>
      </c>
      <c r="I67" s="123">
        <f t="shared" si="23"/>
        <v>66700</v>
      </c>
      <c r="J67" s="340">
        <f t="shared" si="23"/>
        <v>47671</v>
      </c>
      <c r="K67" s="341">
        <f t="shared" si="23"/>
        <v>8</v>
      </c>
    </row>
    <row r="68" spans="1:11" ht="18.75" thickBot="1" x14ac:dyDescent="0.3">
      <c r="A68" s="59"/>
      <c r="B68" s="60"/>
      <c r="C68" s="60"/>
      <c r="D68" s="60"/>
      <c r="E68" s="61"/>
      <c r="F68" s="60"/>
      <c r="G68" s="53"/>
      <c r="H68" s="53"/>
      <c r="I68" s="25"/>
      <c r="J68" s="25"/>
      <c r="K68" s="25"/>
    </row>
    <row r="69" spans="1:11" ht="18.75" thickBot="1" x14ac:dyDescent="0.3">
      <c r="A69" s="143" t="s">
        <v>65</v>
      </c>
      <c r="B69" s="144"/>
      <c r="C69" s="144"/>
      <c r="D69" s="144"/>
      <c r="E69" s="144"/>
      <c r="F69" s="145"/>
      <c r="G69" s="346"/>
      <c r="H69" s="144"/>
      <c r="I69" s="144"/>
      <c r="J69" s="144"/>
      <c r="K69" s="145"/>
    </row>
    <row r="70" spans="1:11" ht="18" x14ac:dyDescent="0.25">
      <c r="A70" s="5" t="s">
        <v>66</v>
      </c>
      <c r="B70" s="62">
        <v>4085</v>
      </c>
      <c r="C70" s="69">
        <v>8024</v>
      </c>
      <c r="D70" s="62">
        <v>975849</v>
      </c>
      <c r="E70" s="103">
        <f t="shared" ref="E70:E75" si="24">D70/B70</f>
        <v>238.88592411260709</v>
      </c>
      <c r="F70" s="69">
        <f t="shared" ref="F70:F75" si="25">D70</f>
        <v>975849</v>
      </c>
      <c r="G70" s="64">
        <v>2204</v>
      </c>
      <c r="H70" s="64">
        <f t="shared" ref="H70:H75" si="26">C70-G70</f>
        <v>5820</v>
      </c>
      <c r="I70" s="12">
        <f t="shared" ref="I70:I75" si="27">C70-J70-K70</f>
        <v>4533</v>
      </c>
      <c r="J70" s="345">
        <v>3490</v>
      </c>
      <c r="K70" s="34">
        <v>1</v>
      </c>
    </row>
    <row r="71" spans="1:11" ht="18" x14ac:dyDescent="0.25">
      <c r="A71" s="16" t="s">
        <v>67</v>
      </c>
      <c r="B71" s="44">
        <v>7624</v>
      </c>
      <c r="C71" s="71">
        <v>13986</v>
      </c>
      <c r="D71" s="44">
        <v>1694088</v>
      </c>
      <c r="E71" s="66">
        <f t="shared" si="24"/>
        <v>222.20461699895068</v>
      </c>
      <c r="F71" s="70">
        <f t="shared" si="25"/>
        <v>1694088</v>
      </c>
      <c r="G71" s="64">
        <v>3626</v>
      </c>
      <c r="H71" s="64">
        <f t="shared" si="26"/>
        <v>10360</v>
      </c>
      <c r="I71" s="32">
        <f t="shared" si="27"/>
        <v>7889</v>
      </c>
      <c r="J71" s="35">
        <v>6097</v>
      </c>
      <c r="K71" s="46">
        <v>0</v>
      </c>
    </row>
    <row r="72" spans="1:11" ht="18" x14ac:dyDescent="0.25">
      <c r="A72" s="16" t="s">
        <v>65</v>
      </c>
      <c r="B72" s="44">
        <v>8098</v>
      </c>
      <c r="C72" s="71">
        <v>15675</v>
      </c>
      <c r="D72" s="44">
        <v>1919041</v>
      </c>
      <c r="E72" s="66">
        <f t="shared" si="24"/>
        <v>236.97715485305014</v>
      </c>
      <c r="F72" s="70">
        <f t="shared" si="25"/>
        <v>1919041</v>
      </c>
      <c r="G72" s="64">
        <v>4468</v>
      </c>
      <c r="H72" s="64">
        <f t="shared" si="26"/>
        <v>11207</v>
      </c>
      <c r="I72" s="32">
        <f t="shared" si="27"/>
        <v>8796</v>
      </c>
      <c r="J72" s="35">
        <v>6879</v>
      </c>
      <c r="K72" s="46">
        <v>0</v>
      </c>
    </row>
    <row r="73" spans="1:11" ht="18" x14ac:dyDescent="0.25">
      <c r="A73" s="16" t="s">
        <v>68</v>
      </c>
      <c r="B73" s="44">
        <v>4288</v>
      </c>
      <c r="C73" s="71">
        <v>8102</v>
      </c>
      <c r="D73" s="44">
        <v>988777</v>
      </c>
      <c r="E73" s="66">
        <f t="shared" si="24"/>
        <v>230.591651119403</v>
      </c>
      <c r="F73" s="70">
        <f t="shared" si="25"/>
        <v>988777</v>
      </c>
      <c r="G73" s="64">
        <v>2006</v>
      </c>
      <c r="H73" s="64">
        <f t="shared" si="26"/>
        <v>6096</v>
      </c>
      <c r="I73" s="32">
        <f t="shared" si="27"/>
        <v>4320</v>
      </c>
      <c r="J73" s="35">
        <v>3782</v>
      </c>
      <c r="K73" s="46">
        <v>0</v>
      </c>
    </row>
    <row r="74" spans="1:11" ht="18" x14ac:dyDescent="0.25">
      <c r="A74" s="16" t="s">
        <v>69</v>
      </c>
      <c r="B74" s="44">
        <v>6535</v>
      </c>
      <c r="C74" s="71">
        <v>12596</v>
      </c>
      <c r="D74" s="44">
        <v>1534840</v>
      </c>
      <c r="E74" s="66">
        <f t="shared" si="24"/>
        <v>234.86457536342769</v>
      </c>
      <c r="F74" s="70">
        <f t="shared" si="25"/>
        <v>1534840</v>
      </c>
      <c r="G74" s="64">
        <v>3488</v>
      </c>
      <c r="H74" s="64">
        <f t="shared" si="26"/>
        <v>9108</v>
      </c>
      <c r="I74" s="32">
        <f t="shared" si="27"/>
        <v>7011</v>
      </c>
      <c r="J74" s="35">
        <v>5585</v>
      </c>
      <c r="K74" s="46">
        <v>0</v>
      </c>
    </row>
    <row r="75" spans="1:11" ht="18.75" thickBot="1" x14ac:dyDescent="0.3">
      <c r="A75" s="21" t="s">
        <v>70</v>
      </c>
      <c r="B75" s="67">
        <v>4425</v>
      </c>
      <c r="C75" s="72">
        <v>8678</v>
      </c>
      <c r="D75" s="67">
        <v>1053421</v>
      </c>
      <c r="E75" s="104">
        <f t="shared" si="24"/>
        <v>238.06124293785311</v>
      </c>
      <c r="F75" s="73">
        <f t="shared" si="25"/>
        <v>1053421</v>
      </c>
      <c r="G75" s="74">
        <v>2455</v>
      </c>
      <c r="H75" s="64">
        <f t="shared" si="26"/>
        <v>6223</v>
      </c>
      <c r="I75" s="343">
        <f t="shared" si="27"/>
        <v>4847</v>
      </c>
      <c r="J75" s="344">
        <v>3831</v>
      </c>
      <c r="K75" s="50">
        <v>0</v>
      </c>
    </row>
    <row r="76" spans="1:11" ht="18.75" thickBot="1" x14ac:dyDescent="0.3">
      <c r="A76" s="122" t="s">
        <v>48</v>
      </c>
      <c r="B76" s="136">
        <f>SUM(B70:B75)</f>
        <v>35055</v>
      </c>
      <c r="C76" s="136">
        <f t="shared" ref="C76:K76" si="28">SUM(C70:C75)</f>
        <v>67061</v>
      </c>
      <c r="D76" s="136">
        <f>SUM(D70:D75)</f>
        <v>8166016</v>
      </c>
      <c r="E76" s="128">
        <f t="shared" si="28"/>
        <v>1401.5851653852917</v>
      </c>
      <c r="F76" s="137">
        <f t="shared" si="28"/>
        <v>8166016</v>
      </c>
      <c r="G76" s="137">
        <f t="shared" si="28"/>
        <v>18247</v>
      </c>
      <c r="H76" s="137">
        <f t="shared" si="28"/>
        <v>48814</v>
      </c>
      <c r="I76" s="123">
        <f t="shared" si="28"/>
        <v>37396</v>
      </c>
      <c r="J76" s="340">
        <f t="shared" si="28"/>
        <v>29664</v>
      </c>
      <c r="K76" s="341">
        <f t="shared" si="28"/>
        <v>1</v>
      </c>
    </row>
    <row r="77" spans="1:11" ht="18.75" thickBot="1" x14ac:dyDescent="0.3">
      <c r="A77" s="59"/>
      <c r="B77" s="60"/>
      <c r="C77" s="60"/>
      <c r="D77" s="60"/>
      <c r="E77" s="61"/>
      <c r="F77" s="60"/>
      <c r="G77" s="53"/>
      <c r="H77" s="53"/>
      <c r="I77" s="25"/>
      <c r="J77" s="25"/>
      <c r="K77" s="25"/>
    </row>
    <row r="78" spans="1:11" ht="16.5" thickBot="1" x14ac:dyDescent="0.25">
      <c r="A78" s="632" t="s">
        <v>71</v>
      </c>
      <c r="B78" s="633"/>
      <c r="C78" s="633"/>
      <c r="D78" s="633"/>
      <c r="E78" s="633"/>
      <c r="F78" s="633"/>
      <c r="G78" s="633"/>
      <c r="H78" s="633"/>
      <c r="I78" s="635"/>
      <c r="J78" s="635"/>
      <c r="K78" s="636"/>
    </row>
    <row r="79" spans="1:11" ht="18" x14ac:dyDescent="0.25">
      <c r="A79" s="5" t="s">
        <v>72</v>
      </c>
      <c r="B79" s="62">
        <v>2559</v>
      </c>
      <c r="C79" s="69">
        <v>4903</v>
      </c>
      <c r="D79" s="62">
        <v>592846</v>
      </c>
      <c r="E79" s="103">
        <f t="shared" ref="E79:E88" si="29">D79/B79</f>
        <v>231.67096522078938</v>
      </c>
      <c r="F79" s="69">
        <f>D79</f>
        <v>592846</v>
      </c>
      <c r="G79" s="64">
        <v>1424</v>
      </c>
      <c r="H79" s="64">
        <f t="shared" ref="H79:H88" si="30">C79-G79</f>
        <v>3479</v>
      </c>
      <c r="I79" s="30">
        <f t="shared" ref="I79:I88" si="31">C79-J79-K79</f>
        <v>2793</v>
      </c>
      <c r="J79" s="95">
        <v>2110</v>
      </c>
      <c r="K79" s="31">
        <v>0</v>
      </c>
    </row>
    <row r="80" spans="1:11" ht="18" x14ac:dyDescent="0.25">
      <c r="A80" s="16" t="s">
        <v>73</v>
      </c>
      <c r="B80" s="44">
        <v>237</v>
      </c>
      <c r="C80" s="71">
        <v>478</v>
      </c>
      <c r="D80" s="44">
        <v>56528</v>
      </c>
      <c r="E80" s="66">
        <f t="shared" si="29"/>
        <v>238.51476793248946</v>
      </c>
      <c r="F80" s="70">
        <f t="shared" ref="F80:F88" si="32">D80</f>
        <v>56528</v>
      </c>
      <c r="G80" s="64">
        <v>129</v>
      </c>
      <c r="H80" s="64">
        <f t="shared" si="30"/>
        <v>349</v>
      </c>
      <c r="I80" s="32">
        <f t="shared" si="31"/>
        <v>261</v>
      </c>
      <c r="J80" s="35">
        <v>217</v>
      </c>
      <c r="K80" s="46">
        <v>0</v>
      </c>
    </row>
    <row r="81" spans="1:11" ht="18" x14ac:dyDescent="0.25">
      <c r="A81" s="16" t="s">
        <v>74</v>
      </c>
      <c r="B81" s="44">
        <v>6675</v>
      </c>
      <c r="C81" s="71">
        <v>12870</v>
      </c>
      <c r="D81" s="44">
        <v>1580164</v>
      </c>
      <c r="E81" s="66">
        <f t="shared" si="29"/>
        <v>236.72868913857678</v>
      </c>
      <c r="F81" s="70">
        <f t="shared" si="32"/>
        <v>1580164</v>
      </c>
      <c r="G81" s="64">
        <v>391</v>
      </c>
      <c r="H81" s="64">
        <f t="shared" si="30"/>
        <v>12479</v>
      </c>
      <c r="I81" s="32">
        <f t="shared" si="31"/>
        <v>7521</v>
      </c>
      <c r="J81" s="35">
        <v>5349</v>
      </c>
      <c r="K81" s="46">
        <v>0</v>
      </c>
    </row>
    <row r="82" spans="1:11" ht="18" x14ac:dyDescent="0.25">
      <c r="A82" s="16" t="s">
        <v>71</v>
      </c>
      <c r="B82" s="44">
        <v>10604</v>
      </c>
      <c r="C82" s="71">
        <v>19979</v>
      </c>
      <c r="D82" s="44">
        <v>2425369</v>
      </c>
      <c r="E82" s="66">
        <f t="shared" si="29"/>
        <v>228.72208600528103</v>
      </c>
      <c r="F82" s="70">
        <f t="shared" si="32"/>
        <v>2425369</v>
      </c>
      <c r="G82" s="64">
        <v>5636</v>
      </c>
      <c r="H82" s="64">
        <f t="shared" si="30"/>
        <v>14343</v>
      </c>
      <c r="I82" s="32">
        <f t="shared" si="31"/>
        <v>11575</v>
      </c>
      <c r="J82" s="35">
        <v>8404</v>
      </c>
      <c r="K82" s="46">
        <v>0</v>
      </c>
    </row>
    <row r="83" spans="1:11" ht="18" x14ac:dyDescent="0.25">
      <c r="A83" s="16" t="s">
        <v>75</v>
      </c>
      <c r="B83" s="44">
        <v>8282</v>
      </c>
      <c r="C83" s="71">
        <v>16350</v>
      </c>
      <c r="D83" s="44">
        <v>1999171</v>
      </c>
      <c r="E83" s="66">
        <f t="shared" si="29"/>
        <v>241.38746679546003</v>
      </c>
      <c r="F83" s="70">
        <f t="shared" si="32"/>
        <v>1999171</v>
      </c>
      <c r="G83" s="64">
        <v>4698</v>
      </c>
      <c r="H83" s="64">
        <f t="shared" si="30"/>
        <v>11652</v>
      </c>
      <c r="I83" s="32">
        <f t="shared" si="31"/>
        <v>9264</v>
      </c>
      <c r="J83" s="35">
        <v>7085</v>
      </c>
      <c r="K83" s="46">
        <v>1</v>
      </c>
    </row>
    <row r="84" spans="1:11" ht="18" x14ac:dyDescent="0.25">
      <c r="A84" s="16" t="s">
        <v>76</v>
      </c>
      <c r="B84" s="44">
        <v>7905</v>
      </c>
      <c r="C84" s="71">
        <v>14852</v>
      </c>
      <c r="D84" s="44">
        <v>1817697</v>
      </c>
      <c r="E84" s="66">
        <f t="shared" si="29"/>
        <v>229.9426944971537</v>
      </c>
      <c r="F84" s="70">
        <f t="shared" si="32"/>
        <v>1817697</v>
      </c>
      <c r="G84" s="64">
        <v>4054</v>
      </c>
      <c r="H84" s="64">
        <f t="shared" si="30"/>
        <v>10798</v>
      </c>
      <c r="I84" s="32">
        <f t="shared" si="31"/>
        <v>8321</v>
      </c>
      <c r="J84" s="35">
        <v>6529</v>
      </c>
      <c r="K84" s="46">
        <v>2</v>
      </c>
    </row>
    <row r="85" spans="1:11" ht="18" x14ac:dyDescent="0.25">
      <c r="A85" s="16" t="s">
        <v>77</v>
      </c>
      <c r="B85" s="44">
        <v>2934</v>
      </c>
      <c r="C85" s="71">
        <v>5474</v>
      </c>
      <c r="D85" s="44">
        <v>664030</v>
      </c>
      <c r="E85" s="66">
        <f t="shared" si="29"/>
        <v>226.32242672119972</v>
      </c>
      <c r="F85" s="70">
        <f t="shared" si="32"/>
        <v>664030</v>
      </c>
      <c r="G85" s="64">
        <v>1344</v>
      </c>
      <c r="H85" s="64">
        <f t="shared" si="30"/>
        <v>4130</v>
      </c>
      <c r="I85" s="32">
        <f t="shared" si="31"/>
        <v>2950</v>
      </c>
      <c r="J85" s="35">
        <v>2523</v>
      </c>
      <c r="K85" s="46">
        <v>1</v>
      </c>
    </row>
    <row r="86" spans="1:11" ht="18" x14ac:dyDescent="0.25">
      <c r="A86" s="16" t="s">
        <v>78</v>
      </c>
      <c r="B86" s="44">
        <v>5775</v>
      </c>
      <c r="C86" s="71">
        <v>11325</v>
      </c>
      <c r="D86" s="44">
        <v>1383294</v>
      </c>
      <c r="E86" s="66">
        <f t="shared" si="29"/>
        <v>239.53142857142856</v>
      </c>
      <c r="F86" s="70">
        <f t="shared" si="32"/>
        <v>1383294</v>
      </c>
      <c r="G86" s="64">
        <v>3268</v>
      </c>
      <c r="H86" s="64">
        <f t="shared" si="30"/>
        <v>8057</v>
      </c>
      <c r="I86" s="32">
        <f t="shared" si="31"/>
        <v>6402</v>
      </c>
      <c r="J86" s="35">
        <v>4923</v>
      </c>
      <c r="K86" s="46">
        <v>0</v>
      </c>
    </row>
    <row r="87" spans="1:11" ht="18" x14ac:dyDescent="0.25">
      <c r="A87" s="16" t="s">
        <v>79</v>
      </c>
      <c r="B87" s="44">
        <v>1933</v>
      </c>
      <c r="C87" s="71">
        <v>3674</v>
      </c>
      <c r="D87" s="44">
        <v>457900</v>
      </c>
      <c r="E87" s="66">
        <f t="shared" si="29"/>
        <v>236.88566994309363</v>
      </c>
      <c r="F87" s="70">
        <f t="shared" si="32"/>
        <v>457900</v>
      </c>
      <c r="G87" s="64">
        <v>1168</v>
      </c>
      <c r="H87" s="64">
        <f t="shared" si="30"/>
        <v>2506</v>
      </c>
      <c r="I87" s="32">
        <f t="shared" si="31"/>
        <v>2018</v>
      </c>
      <c r="J87" s="35">
        <v>1656</v>
      </c>
      <c r="K87" s="46">
        <v>0</v>
      </c>
    </row>
    <row r="88" spans="1:11" ht="18.75" thickBot="1" x14ac:dyDescent="0.3">
      <c r="A88" s="21" t="s">
        <v>80</v>
      </c>
      <c r="B88" s="67">
        <v>9276</v>
      </c>
      <c r="C88" s="72">
        <v>16893</v>
      </c>
      <c r="D88" s="67">
        <v>2059946</v>
      </c>
      <c r="E88" s="104">
        <f t="shared" si="29"/>
        <v>222.07266062958172</v>
      </c>
      <c r="F88" s="73">
        <f t="shared" si="32"/>
        <v>2059946</v>
      </c>
      <c r="G88" s="74">
        <v>4245</v>
      </c>
      <c r="H88" s="64">
        <f t="shared" si="30"/>
        <v>12648</v>
      </c>
      <c r="I88" s="52">
        <f t="shared" si="31"/>
        <v>9265</v>
      </c>
      <c r="J88" s="98">
        <v>7627</v>
      </c>
      <c r="K88" s="94">
        <v>1</v>
      </c>
    </row>
    <row r="89" spans="1:11" ht="18.75" thickBot="1" x14ac:dyDescent="0.3">
      <c r="A89" s="122" t="s">
        <v>48</v>
      </c>
      <c r="B89" s="136">
        <f t="shared" ref="B89:K89" si="33">SUM(B79:B88)</f>
        <v>56180</v>
      </c>
      <c r="C89" s="136">
        <f t="shared" si="33"/>
        <v>106798</v>
      </c>
      <c r="D89" s="136">
        <f>SUM(D79:D88)</f>
        <v>13036945</v>
      </c>
      <c r="E89" s="126">
        <f t="shared" si="33"/>
        <v>2331.7788554550539</v>
      </c>
      <c r="F89" s="147">
        <f t="shared" si="33"/>
        <v>13036945</v>
      </c>
      <c r="G89" s="148">
        <f t="shared" si="33"/>
        <v>26357</v>
      </c>
      <c r="H89" s="148">
        <f t="shared" si="33"/>
        <v>80441</v>
      </c>
      <c r="I89" s="337">
        <f t="shared" si="33"/>
        <v>60370</v>
      </c>
      <c r="J89" s="338">
        <f t="shared" si="33"/>
        <v>46423</v>
      </c>
      <c r="K89" s="339">
        <f t="shared" si="33"/>
        <v>5</v>
      </c>
    </row>
    <row r="90" spans="1:11" ht="18.75" thickBot="1" x14ac:dyDescent="0.3">
      <c r="A90" s="59"/>
      <c r="B90" s="60"/>
      <c r="C90" s="60"/>
      <c r="D90" s="60"/>
      <c r="E90" s="25"/>
      <c r="F90" s="53"/>
      <c r="G90" s="53"/>
      <c r="H90" s="53"/>
      <c r="I90" s="25"/>
      <c r="J90" s="25"/>
      <c r="K90" s="25"/>
    </row>
    <row r="91" spans="1:11" ht="16.5" thickBot="1" x14ac:dyDescent="0.25">
      <c r="A91" s="632" t="s">
        <v>81</v>
      </c>
      <c r="B91" s="633"/>
      <c r="C91" s="633"/>
      <c r="D91" s="633"/>
      <c r="E91" s="633"/>
      <c r="F91" s="633"/>
      <c r="G91" s="633"/>
      <c r="H91" s="633"/>
      <c r="I91" s="635"/>
      <c r="J91" s="635"/>
      <c r="K91" s="636"/>
    </row>
    <row r="92" spans="1:11" ht="18" x14ac:dyDescent="0.25">
      <c r="A92" s="5" t="s">
        <v>82</v>
      </c>
      <c r="B92" s="62">
        <v>5760</v>
      </c>
      <c r="C92" s="69">
        <v>10825</v>
      </c>
      <c r="D92" s="100">
        <v>1307920</v>
      </c>
      <c r="E92" s="10">
        <f t="shared" ref="E92:E100" si="34">D92/B92</f>
        <v>227.06944444444446</v>
      </c>
      <c r="F92" s="69">
        <f>D92</f>
        <v>1307920</v>
      </c>
      <c r="G92" s="64">
        <v>2589</v>
      </c>
      <c r="H92" s="64">
        <f t="shared" ref="H92:H100" si="35">C92-G92</f>
        <v>8236</v>
      </c>
      <c r="I92" s="30">
        <f t="shared" ref="I92:I100" si="36">C92-J92-K92</f>
        <v>5854</v>
      </c>
      <c r="J92" s="95">
        <v>4970</v>
      </c>
      <c r="K92" s="31">
        <v>1</v>
      </c>
    </row>
    <row r="93" spans="1:11" ht="18" x14ac:dyDescent="0.25">
      <c r="A93" s="16" t="s">
        <v>83</v>
      </c>
      <c r="B93" s="44">
        <v>8098</v>
      </c>
      <c r="C93" s="71">
        <v>15911</v>
      </c>
      <c r="D93" s="101">
        <v>1943407</v>
      </c>
      <c r="E93" s="54">
        <f t="shared" si="34"/>
        <v>239.98604593726847</v>
      </c>
      <c r="F93" s="70">
        <f t="shared" ref="F93:F100" si="37">D93</f>
        <v>1943407</v>
      </c>
      <c r="G93" s="64">
        <v>4089</v>
      </c>
      <c r="H93" s="64">
        <f t="shared" si="35"/>
        <v>11822</v>
      </c>
      <c r="I93" s="32">
        <f t="shared" si="36"/>
        <v>8961</v>
      </c>
      <c r="J93" s="35">
        <v>6950</v>
      </c>
      <c r="K93" s="46">
        <v>0</v>
      </c>
    </row>
    <row r="94" spans="1:11" ht="18" x14ac:dyDescent="0.25">
      <c r="A94" s="16" t="s">
        <v>84</v>
      </c>
      <c r="B94" s="44">
        <v>4184</v>
      </c>
      <c r="C94" s="71">
        <v>8230</v>
      </c>
      <c r="D94" s="101">
        <v>1012990</v>
      </c>
      <c r="E94" s="54">
        <f t="shared" si="34"/>
        <v>242.11042065009559</v>
      </c>
      <c r="F94" s="70">
        <f t="shared" si="37"/>
        <v>1012990</v>
      </c>
      <c r="G94" s="64">
        <v>2082</v>
      </c>
      <c r="H94" s="64">
        <f t="shared" si="35"/>
        <v>6148</v>
      </c>
      <c r="I94" s="32">
        <f t="shared" si="36"/>
        <v>4545</v>
      </c>
      <c r="J94" s="35">
        <v>3683</v>
      </c>
      <c r="K94" s="46">
        <v>2</v>
      </c>
    </row>
    <row r="95" spans="1:11" ht="18" x14ac:dyDescent="0.25">
      <c r="A95" s="16" t="s">
        <v>85</v>
      </c>
      <c r="B95" s="44">
        <v>2721</v>
      </c>
      <c r="C95" s="71">
        <v>4872</v>
      </c>
      <c r="D95" s="101">
        <v>596194</v>
      </c>
      <c r="E95" s="54">
        <f t="shared" si="34"/>
        <v>219.10841602352076</v>
      </c>
      <c r="F95" s="70">
        <f t="shared" si="37"/>
        <v>596194</v>
      </c>
      <c r="G95" s="64">
        <v>1089</v>
      </c>
      <c r="H95" s="64">
        <f t="shared" si="35"/>
        <v>3783</v>
      </c>
      <c r="I95" s="32">
        <f t="shared" si="36"/>
        <v>2796</v>
      </c>
      <c r="J95" s="35">
        <v>2076</v>
      </c>
      <c r="K95" s="46">
        <v>0</v>
      </c>
    </row>
    <row r="96" spans="1:11" ht="18" x14ac:dyDescent="0.25">
      <c r="A96" s="16" t="s">
        <v>86</v>
      </c>
      <c r="B96" s="44">
        <v>5365</v>
      </c>
      <c r="C96" s="71">
        <v>10661</v>
      </c>
      <c r="D96" s="101">
        <v>1307554</v>
      </c>
      <c r="E96" s="54">
        <f t="shared" si="34"/>
        <v>243.71929170549859</v>
      </c>
      <c r="F96" s="70">
        <f t="shared" si="37"/>
        <v>1307554</v>
      </c>
      <c r="G96" s="64">
        <v>2735</v>
      </c>
      <c r="H96" s="64">
        <f t="shared" si="35"/>
        <v>7926</v>
      </c>
      <c r="I96" s="32">
        <f t="shared" si="36"/>
        <v>5825</v>
      </c>
      <c r="J96" s="35">
        <v>4836</v>
      </c>
      <c r="K96" s="46">
        <v>0</v>
      </c>
    </row>
    <row r="97" spans="1:11" ht="18" x14ac:dyDescent="0.25">
      <c r="A97" s="16" t="s">
        <v>87</v>
      </c>
      <c r="B97" s="44">
        <v>1191</v>
      </c>
      <c r="C97" s="71">
        <v>2637</v>
      </c>
      <c r="D97" s="101">
        <v>324435</v>
      </c>
      <c r="E97" s="54">
        <f t="shared" si="34"/>
        <v>272.40554156171282</v>
      </c>
      <c r="F97" s="70">
        <f t="shared" si="37"/>
        <v>324435</v>
      </c>
      <c r="G97" s="64">
        <v>727</v>
      </c>
      <c r="H97" s="64">
        <f t="shared" si="35"/>
        <v>1910</v>
      </c>
      <c r="I97" s="32">
        <f t="shared" si="36"/>
        <v>1357</v>
      </c>
      <c r="J97" s="35">
        <v>1280</v>
      </c>
      <c r="K97" s="46">
        <v>0</v>
      </c>
    </row>
    <row r="98" spans="1:11" ht="18" x14ac:dyDescent="0.25">
      <c r="A98" s="16" t="s">
        <v>88</v>
      </c>
      <c r="B98" s="44">
        <v>16389</v>
      </c>
      <c r="C98" s="71">
        <v>30470</v>
      </c>
      <c r="D98" s="101">
        <v>3783051</v>
      </c>
      <c r="E98" s="54">
        <f t="shared" si="34"/>
        <v>230.82866556836902</v>
      </c>
      <c r="F98" s="70">
        <f t="shared" si="37"/>
        <v>3783051</v>
      </c>
      <c r="G98" s="64">
        <v>8012</v>
      </c>
      <c r="H98" s="64">
        <f t="shared" si="35"/>
        <v>22458</v>
      </c>
      <c r="I98" s="32">
        <f t="shared" si="36"/>
        <v>17438</v>
      </c>
      <c r="J98" s="35">
        <v>13032</v>
      </c>
      <c r="K98" s="46">
        <v>0</v>
      </c>
    </row>
    <row r="99" spans="1:11" ht="18.75" customHeight="1" x14ac:dyDescent="0.25">
      <c r="A99" s="75" t="s">
        <v>89</v>
      </c>
      <c r="B99" s="44">
        <v>4603</v>
      </c>
      <c r="C99" s="71">
        <v>9231</v>
      </c>
      <c r="D99" s="105">
        <v>1105244</v>
      </c>
      <c r="E99" s="106">
        <f t="shared" si="34"/>
        <v>240.1138388007821</v>
      </c>
      <c r="F99" s="107">
        <f t="shared" si="37"/>
        <v>1105244</v>
      </c>
      <c r="G99" s="64">
        <v>2494</v>
      </c>
      <c r="H99" s="64">
        <f t="shared" si="35"/>
        <v>6737</v>
      </c>
      <c r="I99" s="32">
        <f t="shared" si="36"/>
        <v>5091</v>
      </c>
      <c r="J99" s="35">
        <v>4140</v>
      </c>
      <c r="K99" s="46">
        <v>0</v>
      </c>
    </row>
    <row r="100" spans="1:11" ht="18.75" thickBot="1" x14ac:dyDescent="0.3">
      <c r="A100" s="16" t="s">
        <v>90</v>
      </c>
      <c r="B100" s="67">
        <v>6864</v>
      </c>
      <c r="C100" s="72">
        <v>13516</v>
      </c>
      <c r="D100" s="102">
        <v>1645532</v>
      </c>
      <c r="E100" s="58">
        <f t="shared" si="34"/>
        <v>239.733682983683</v>
      </c>
      <c r="F100" s="72">
        <f t="shared" si="37"/>
        <v>1645532</v>
      </c>
      <c r="G100" s="74">
        <v>3590</v>
      </c>
      <c r="H100" s="64">
        <f t="shared" si="35"/>
        <v>9926</v>
      </c>
      <c r="I100" s="52">
        <f t="shared" si="36"/>
        <v>7390</v>
      </c>
      <c r="J100" s="98">
        <v>6126</v>
      </c>
      <c r="K100" s="94">
        <v>0</v>
      </c>
    </row>
    <row r="101" spans="1:11" ht="18.75" thickBot="1" x14ac:dyDescent="0.3">
      <c r="A101" s="122" t="s">
        <v>48</v>
      </c>
      <c r="B101" s="136">
        <f>SUM(B92:B100)</f>
        <v>55175</v>
      </c>
      <c r="C101" s="136">
        <f t="shared" ref="C101:H101" si="38">SUM(C92:C100)</f>
        <v>106353</v>
      </c>
      <c r="D101" s="136">
        <f>SUM(D92:D100)</f>
        <v>13026327</v>
      </c>
      <c r="E101" s="128">
        <f t="shared" si="38"/>
        <v>2155.0753476753748</v>
      </c>
      <c r="F101" s="137">
        <f>SUM(F92:F100)</f>
        <v>13026327</v>
      </c>
      <c r="G101" s="137">
        <f t="shared" si="38"/>
        <v>27407</v>
      </c>
      <c r="H101" s="137">
        <f t="shared" si="38"/>
        <v>78946</v>
      </c>
      <c r="I101" s="337">
        <f>SUM(I92:I100)</f>
        <v>59257</v>
      </c>
      <c r="J101" s="338">
        <f>SUM(J92:J100)</f>
        <v>47093</v>
      </c>
      <c r="K101" s="339">
        <f>SUM(K92:K100)</f>
        <v>3</v>
      </c>
    </row>
    <row r="102" spans="1:11" ht="18.75" thickBot="1" x14ac:dyDescent="0.3">
      <c r="A102" s="59"/>
      <c r="B102" s="60"/>
      <c r="C102" s="60"/>
      <c r="D102" s="60"/>
      <c r="E102" s="61"/>
      <c r="F102" s="60"/>
      <c r="G102" s="53"/>
      <c r="H102" s="53"/>
      <c r="I102" s="25"/>
      <c r="J102" s="25"/>
      <c r="K102" s="25"/>
    </row>
    <row r="103" spans="1:11" ht="16.5" thickBot="1" x14ac:dyDescent="0.25">
      <c r="A103" s="637" t="s">
        <v>91</v>
      </c>
      <c r="B103" s="638"/>
      <c r="C103" s="638"/>
      <c r="D103" s="638"/>
      <c r="E103" s="638"/>
      <c r="F103" s="638"/>
      <c r="G103" s="638"/>
      <c r="H103" s="638"/>
      <c r="I103" s="639"/>
      <c r="J103" s="639"/>
      <c r="K103" s="640"/>
    </row>
    <row r="104" spans="1:11" ht="18" x14ac:dyDescent="0.25">
      <c r="A104" s="76" t="s">
        <v>92</v>
      </c>
      <c r="B104" s="77">
        <v>3958</v>
      </c>
      <c r="C104" s="78">
        <v>8700</v>
      </c>
      <c r="D104" s="77">
        <v>1069725</v>
      </c>
      <c r="E104" s="103">
        <f t="shared" ref="E104:E117" si="39">D104/B104</f>
        <v>270.2690752905508</v>
      </c>
      <c r="F104" s="69">
        <f>D104</f>
        <v>1069725</v>
      </c>
      <c r="G104" s="62">
        <v>2375</v>
      </c>
      <c r="H104" s="64">
        <f t="shared" ref="H104:H117" si="40">C104-G104</f>
        <v>6325</v>
      </c>
      <c r="I104" s="30">
        <f t="shared" ref="I104:I117" si="41">C104-J104-K104</f>
        <v>4693</v>
      </c>
      <c r="J104" s="95">
        <v>4006</v>
      </c>
      <c r="K104" s="31">
        <v>1</v>
      </c>
    </row>
    <row r="105" spans="1:11" ht="18" x14ac:dyDescent="0.25">
      <c r="A105" s="79" t="s">
        <v>93</v>
      </c>
      <c r="B105" s="44">
        <v>5582</v>
      </c>
      <c r="C105" s="45">
        <v>10561</v>
      </c>
      <c r="D105" s="44">
        <v>1283661</v>
      </c>
      <c r="E105" s="66">
        <f t="shared" si="39"/>
        <v>229.96434969544967</v>
      </c>
      <c r="F105" s="70">
        <f t="shared" ref="F105:F117" si="42">D105</f>
        <v>1283661</v>
      </c>
      <c r="G105" s="39">
        <v>2798</v>
      </c>
      <c r="H105" s="64">
        <f t="shared" si="40"/>
        <v>7763</v>
      </c>
      <c r="I105" s="32">
        <f t="shared" si="41"/>
        <v>5774</v>
      </c>
      <c r="J105" s="35">
        <v>4787</v>
      </c>
      <c r="K105" s="46">
        <v>0</v>
      </c>
    </row>
    <row r="106" spans="1:11" ht="18" x14ac:dyDescent="0.25">
      <c r="A106" s="79" t="s">
        <v>94</v>
      </c>
      <c r="B106" s="39">
        <v>895</v>
      </c>
      <c r="C106" s="70">
        <v>1825</v>
      </c>
      <c r="D106" s="39">
        <v>233620</v>
      </c>
      <c r="E106" s="66">
        <f t="shared" si="39"/>
        <v>261.02793296089385</v>
      </c>
      <c r="F106" s="70">
        <f t="shared" si="42"/>
        <v>233620</v>
      </c>
      <c r="G106" s="39">
        <v>412</v>
      </c>
      <c r="H106" s="64">
        <f t="shared" si="40"/>
        <v>1413</v>
      </c>
      <c r="I106" s="32">
        <f t="shared" si="41"/>
        <v>920</v>
      </c>
      <c r="J106" s="35">
        <v>905</v>
      </c>
      <c r="K106" s="46">
        <v>0</v>
      </c>
    </row>
    <row r="107" spans="1:11" ht="18" x14ac:dyDescent="0.25">
      <c r="A107" s="79" t="s">
        <v>95</v>
      </c>
      <c r="B107" s="44">
        <v>7611</v>
      </c>
      <c r="C107" s="71">
        <v>15217</v>
      </c>
      <c r="D107" s="44">
        <v>1857393</v>
      </c>
      <c r="E107" s="66">
        <f t="shared" si="39"/>
        <v>244.04059913283405</v>
      </c>
      <c r="F107" s="70">
        <f t="shared" si="42"/>
        <v>1857393</v>
      </c>
      <c r="G107" s="39">
        <v>4134</v>
      </c>
      <c r="H107" s="64">
        <f t="shared" si="40"/>
        <v>11083</v>
      </c>
      <c r="I107" s="32">
        <f t="shared" si="41"/>
        <v>8371</v>
      </c>
      <c r="J107" s="35">
        <v>6845</v>
      </c>
      <c r="K107" s="46">
        <v>1</v>
      </c>
    </row>
    <row r="108" spans="1:11" ht="18" x14ac:dyDescent="0.25">
      <c r="A108" s="16" t="s">
        <v>96</v>
      </c>
      <c r="B108" s="44">
        <v>4819</v>
      </c>
      <c r="C108" s="71">
        <v>9721</v>
      </c>
      <c r="D108" s="44">
        <v>1193896</v>
      </c>
      <c r="E108" s="66">
        <f t="shared" si="39"/>
        <v>247.74766549076571</v>
      </c>
      <c r="F108" s="70">
        <f t="shared" si="42"/>
        <v>1193896</v>
      </c>
      <c r="G108" s="39">
        <v>2670</v>
      </c>
      <c r="H108" s="64">
        <f t="shared" si="40"/>
        <v>7051</v>
      </c>
      <c r="I108" s="32">
        <f t="shared" si="41"/>
        <v>5327</v>
      </c>
      <c r="J108" s="35">
        <v>4394</v>
      </c>
      <c r="K108" s="46">
        <v>0</v>
      </c>
    </row>
    <row r="109" spans="1:11" ht="18" x14ac:dyDescent="0.25">
      <c r="A109" s="16" t="s">
        <v>97</v>
      </c>
      <c r="B109" s="44">
        <v>3770</v>
      </c>
      <c r="C109" s="71">
        <v>7905</v>
      </c>
      <c r="D109" s="44">
        <v>974017</v>
      </c>
      <c r="E109" s="66">
        <f t="shared" si="39"/>
        <v>258.35994694960215</v>
      </c>
      <c r="F109" s="70">
        <f t="shared" si="42"/>
        <v>974017</v>
      </c>
      <c r="G109" s="39">
        <v>2154</v>
      </c>
      <c r="H109" s="64">
        <f t="shared" si="40"/>
        <v>5751</v>
      </c>
      <c r="I109" s="32">
        <f t="shared" si="41"/>
        <v>4123</v>
      </c>
      <c r="J109" s="35">
        <v>3780</v>
      </c>
      <c r="K109" s="46">
        <v>2</v>
      </c>
    </row>
    <row r="110" spans="1:11" ht="18" x14ac:dyDescent="0.25">
      <c r="A110" s="16" t="s">
        <v>98</v>
      </c>
      <c r="B110" s="44">
        <v>8986</v>
      </c>
      <c r="C110" s="71">
        <v>18603</v>
      </c>
      <c r="D110" s="44">
        <v>2249353</v>
      </c>
      <c r="E110" s="66">
        <f t="shared" si="39"/>
        <v>250.3174938793679</v>
      </c>
      <c r="F110" s="70">
        <f t="shared" si="42"/>
        <v>2249353</v>
      </c>
      <c r="G110" s="39">
        <v>5103</v>
      </c>
      <c r="H110" s="64">
        <f t="shared" si="40"/>
        <v>13500</v>
      </c>
      <c r="I110" s="32">
        <f t="shared" si="41"/>
        <v>10343</v>
      </c>
      <c r="J110" s="35">
        <v>8258</v>
      </c>
      <c r="K110" s="46">
        <v>2</v>
      </c>
    </row>
    <row r="111" spans="1:11" ht="18" x14ac:dyDescent="0.25">
      <c r="A111" s="16" t="s">
        <v>99</v>
      </c>
      <c r="B111" s="44">
        <v>5890</v>
      </c>
      <c r="C111" s="71">
        <v>12300</v>
      </c>
      <c r="D111" s="44">
        <v>1489075</v>
      </c>
      <c r="E111" s="66">
        <f t="shared" si="39"/>
        <v>252.81409168081495</v>
      </c>
      <c r="F111" s="70">
        <f t="shared" si="42"/>
        <v>1489075</v>
      </c>
      <c r="G111" s="39">
        <v>3220</v>
      </c>
      <c r="H111" s="64">
        <f t="shared" si="40"/>
        <v>9080</v>
      </c>
      <c r="I111" s="32">
        <f t="shared" si="41"/>
        <v>6357</v>
      </c>
      <c r="J111" s="35">
        <v>5943</v>
      </c>
      <c r="K111" s="46">
        <v>0</v>
      </c>
    </row>
    <row r="112" spans="1:11" ht="18" x14ac:dyDescent="0.25">
      <c r="A112" s="16" t="s">
        <v>100</v>
      </c>
      <c r="B112" s="44">
        <v>5428</v>
      </c>
      <c r="C112" s="71">
        <v>11368</v>
      </c>
      <c r="D112" s="44">
        <v>1382605</v>
      </c>
      <c r="E112" s="66">
        <f t="shared" si="39"/>
        <v>254.7172070744289</v>
      </c>
      <c r="F112" s="70">
        <f t="shared" si="42"/>
        <v>1382605</v>
      </c>
      <c r="G112" s="39">
        <v>3387</v>
      </c>
      <c r="H112" s="64">
        <f t="shared" si="40"/>
        <v>7981</v>
      </c>
      <c r="I112" s="32">
        <f t="shared" si="41"/>
        <v>6225</v>
      </c>
      <c r="J112" s="35">
        <v>5142</v>
      </c>
      <c r="K112" s="46">
        <v>1</v>
      </c>
    </row>
    <row r="113" spans="1:11" ht="18" x14ac:dyDescent="0.25">
      <c r="A113" s="16" t="s">
        <v>101</v>
      </c>
      <c r="B113" s="44">
        <v>7759</v>
      </c>
      <c r="C113" s="71">
        <v>14590</v>
      </c>
      <c r="D113" s="44">
        <v>1800175</v>
      </c>
      <c r="E113" s="66">
        <f t="shared" si="39"/>
        <v>232.01121278515274</v>
      </c>
      <c r="F113" s="70">
        <f t="shared" si="42"/>
        <v>1800175</v>
      </c>
      <c r="G113" s="39">
        <v>4143</v>
      </c>
      <c r="H113" s="64">
        <f t="shared" si="40"/>
        <v>10447</v>
      </c>
      <c r="I113" s="32">
        <f t="shared" si="41"/>
        <v>8417</v>
      </c>
      <c r="J113" s="35">
        <v>6173</v>
      </c>
      <c r="K113" s="46">
        <v>0</v>
      </c>
    </row>
    <row r="114" spans="1:11" ht="18" x14ac:dyDescent="0.25">
      <c r="A114" s="16" t="s">
        <v>102</v>
      </c>
      <c r="B114" s="44">
        <v>8966</v>
      </c>
      <c r="C114" s="71">
        <v>18750</v>
      </c>
      <c r="D114" s="44">
        <v>2278556</v>
      </c>
      <c r="E114" s="66">
        <f t="shared" si="39"/>
        <v>254.13294668748605</v>
      </c>
      <c r="F114" s="70">
        <f t="shared" si="42"/>
        <v>2278556</v>
      </c>
      <c r="G114" s="39">
        <v>5702</v>
      </c>
      <c r="H114" s="64">
        <f t="shared" si="40"/>
        <v>13048</v>
      </c>
      <c r="I114" s="32">
        <f t="shared" si="41"/>
        <v>10614</v>
      </c>
      <c r="J114" s="35">
        <v>8136</v>
      </c>
      <c r="K114" s="46">
        <v>0</v>
      </c>
    </row>
    <row r="115" spans="1:11" ht="18" x14ac:dyDescent="0.25">
      <c r="A115" s="16" t="s">
        <v>103</v>
      </c>
      <c r="B115" s="44">
        <v>16737</v>
      </c>
      <c r="C115" s="71">
        <v>33417</v>
      </c>
      <c r="D115" s="44">
        <v>4134046</v>
      </c>
      <c r="E115" s="66">
        <f t="shared" si="39"/>
        <v>247.0004182350481</v>
      </c>
      <c r="F115" s="70">
        <f t="shared" si="42"/>
        <v>4134046</v>
      </c>
      <c r="G115" s="39">
        <v>9888</v>
      </c>
      <c r="H115" s="64">
        <f t="shared" si="40"/>
        <v>23529</v>
      </c>
      <c r="I115" s="32">
        <f t="shared" si="41"/>
        <v>19041</v>
      </c>
      <c r="J115" s="35">
        <v>14375</v>
      </c>
      <c r="K115" s="46">
        <v>1</v>
      </c>
    </row>
    <row r="116" spans="1:11" ht="18" x14ac:dyDescent="0.25">
      <c r="A116" s="16" t="s">
        <v>104</v>
      </c>
      <c r="B116" s="44">
        <v>5732</v>
      </c>
      <c r="C116" s="71">
        <v>11964</v>
      </c>
      <c r="D116" s="44">
        <v>1470592</v>
      </c>
      <c r="E116" s="66">
        <f t="shared" si="39"/>
        <v>256.55826936496862</v>
      </c>
      <c r="F116" s="70">
        <f t="shared" si="42"/>
        <v>1470592</v>
      </c>
      <c r="G116" s="39">
        <v>3246</v>
      </c>
      <c r="H116" s="64">
        <f t="shared" si="40"/>
        <v>8718</v>
      </c>
      <c r="I116" s="32">
        <f t="shared" si="41"/>
        <v>6530</v>
      </c>
      <c r="J116" s="35">
        <v>5434</v>
      </c>
      <c r="K116" s="46">
        <v>0</v>
      </c>
    </row>
    <row r="117" spans="1:11" ht="18.75" thickBot="1" x14ac:dyDescent="0.3">
      <c r="A117" s="16" t="s">
        <v>105</v>
      </c>
      <c r="B117" s="67">
        <v>8672</v>
      </c>
      <c r="C117" s="72">
        <v>16966</v>
      </c>
      <c r="D117" s="67">
        <v>2086425</v>
      </c>
      <c r="E117" s="104">
        <f t="shared" si="39"/>
        <v>240.59328874538744</v>
      </c>
      <c r="F117" s="73">
        <f t="shared" si="42"/>
        <v>2086425</v>
      </c>
      <c r="G117" s="55">
        <v>4237</v>
      </c>
      <c r="H117" s="64">
        <f t="shared" si="40"/>
        <v>12729</v>
      </c>
      <c r="I117" s="52">
        <f t="shared" si="41"/>
        <v>9407</v>
      </c>
      <c r="J117" s="98">
        <v>7559</v>
      </c>
      <c r="K117" s="94">
        <v>0</v>
      </c>
    </row>
    <row r="118" spans="1:11" ht="18.75" thickBot="1" x14ac:dyDescent="0.3">
      <c r="A118" s="122" t="s">
        <v>48</v>
      </c>
      <c r="B118" s="136">
        <f>SUM(B104:B117)</f>
        <v>94805</v>
      </c>
      <c r="C118" s="136">
        <f>SUM(C104:C117)</f>
        <v>191887</v>
      </c>
      <c r="D118" s="136">
        <f>SUM(D104:D117)</f>
        <v>23503139</v>
      </c>
      <c r="E118" s="128">
        <f t="shared" ref="E118:K118" si="43">SUM(E104:E117)</f>
        <v>3499.5544979727506</v>
      </c>
      <c r="F118" s="137">
        <f>SUM(F104:F117)</f>
        <v>23503139</v>
      </c>
      <c r="G118" s="137">
        <f t="shared" si="43"/>
        <v>53469</v>
      </c>
      <c r="H118" s="137">
        <f t="shared" si="43"/>
        <v>138418</v>
      </c>
      <c r="I118" s="337">
        <f>SUM(I104:I117)</f>
        <v>106142</v>
      </c>
      <c r="J118" s="338">
        <f t="shared" si="43"/>
        <v>85737</v>
      </c>
      <c r="K118" s="339">
        <f t="shared" si="43"/>
        <v>8</v>
      </c>
    </row>
    <row r="119" spans="1:11" ht="18.75" thickBot="1" x14ac:dyDescent="0.3">
      <c r="A119" s="59"/>
      <c r="B119" s="60"/>
      <c r="C119" s="60"/>
      <c r="D119" s="60"/>
      <c r="E119" s="61"/>
      <c r="F119" s="60"/>
      <c r="G119" s="53"/>
      <c r="H119" s="53"/>
      <c r="I119" s="25"/>
      <c r="J119" s="25"/>
      <c r="K119" s="25"/>
    </row>
    <row r="120" spans="1:11" ht="16.5" thickBot="1" x14ac:dyDescent="0.25">
      <c r="A120" s="632" t="s">
        <v>106</v>
      </c>
      <c r="B120" s="633"/>
      <c r="C120" s="633"/>
      <c r="D120" s="633"/>
      <c r="E120" s="633"/>
      <c r="F120" s="633"/>
      <c r="G120" s="633"/>
      <c r="H120" s="633"/>
      <c r="I120" s="633"/>
      <c r="J120" s="633"/>
      <c r="K120" s="634"/>
    </row>
    <row r="121" spans="1:11" ht="18" x14ac:dyDescent="0.25">
      <c r="A121" s="5" t="s">
        <v>107</v>
      </c>
      <c r="B121" s="62">
        <v>1737</v>
      </c>
      <c r="C121" s="108">
        <v>3645</v>
      </c>
      <c r="D121" s="62">
        <v>452784</v>
      </c>
      <c r="E121" s="103">
        <f t="shared" ref="E121:E128" si="44">D121/B121</f>
        <v>260.67012089810015</v>
      </c>
      <c r="F121" s="63">
        <f>D121</f>
        <v>452784</v>
      </c>
      <c r="G121" s="62">
        <v>1330</v>
      </c>
      <c r="H121" s="108">
        <f t="shared" ref="H121:H128" si="45">C121-G121</f>
        <v>2315</v>
      </c>
      <c r="I121" s="10">
        <f t="shared" ref="I121:I128" si="46">C121-J121-K121</f>
        <v>2091</v>
      </c>
      <c r="J121" s="95">
        <v>1554</v>
      </c>
      <c r="K121" s="96">
        <v>0</v>
      </c>
    </row>
    <row r="122" spans="1:11" ht="18" x14ac:dyDescent="0.25">
      <c r="A122" s="16" t="s">
        <v>108</v>
      </c>
      <c r="B122" s="39">
        <v>9276</v>
      </c>
      <c r="C122" s="64">
        <v>17473</v>
      </c>
      <c r="D122" s="39">
        <v>2150831</v>
      </c>
      <c r="E122" s="66">
        <f t="shared" si="44"/>
        <v>231.87052608883138</v>
      </c>
      <c r="F122" s="64">
        <f>D122</f>
        <v>2150831</v>
      </c>
      <c r="G122" s="44">
        <v>5176</v>
      </c>
      <c r="H122" s="43">
        <f t="shared" si="45"/>
        <v>12297</v>
      </c>
      <c r="I122" s="54">
        <f t="shared" si="46"/>
        <v>10237</v>
      </c>
      <c r="J122" s="35">
        <v>7236</v>
      </c>
      <c r="K122" s="97">
        <v>0</v>
      </c>
    </row>
    <row r="123" spans="1:11" ht="18" x14ac:dyDescent="0.25">
      <c r="A123" s="16" t="s">
        <v>109</v>
      </c>
      <c r="B123" s="44">
        <v>1509</v>
      </c>
      <c r="C123" s="65">
        <v>2845</v>
      </c>
      <c r="D123" s="44">
        <v>350331</v>
      </c>
      <c r="E123" s="66">
        <f t="shared" si="44"/>
        <v>232.1610337972167</v>
      </c>
      <c r="F123" s="64">
        <f t="shared" ref="F123:F128" si="47">D123</f>
        <v>350331</v>
      </c>
      <c r="G123" s="44">
        <v>827</v>
      </c>
      <c r="H123" s="43">
        <f t="shared" si="45"/>
        <v>2018</v>
      </c>
      <c r="I123" s="54">
        <f t="shared" si="46"/>
        <v>1669</v>
      </c>
      <c r="J123" s="35">
        <v>1176</v>
      </c>
      <c r="K123" s="97">
        <v>0</v>
      </c>
    </row>
    <row r="124" spans="1:11" ht="18" x14ac:dyDescent="0.25">
      <c r="A124" s="16" t="s">
        <v>110</v>
      </c>
      <c r="B124" s="44">
        <v>8696</v>
      </c>
      <c r="C124" s="65">
        <v>14423</v>
      </c>
      <c r="D124" s="44">
        <v>1783022</v>
      </c>
      <c r="E124" s="66">
        <f t="shared" si="44"/>
        <v>205.03932842686294</v>
      </c>
      <c r="F124" s="64">
        <f t="shared" si="47"/>
        <v>1783022</v>
      </c>
      <c r="G124" s="44">
        <v>3797</v>
      </c>
      <c r="H124" s="43">
        <f t="shared" si="45"/>
        <v>10626</v>
      </c>
      <c r="I124" s="54">
        <f t="shared" si="46"/>
        <v>8447</v>
      </c>
      <c r="J124" s="35">
        <v>5976</v>
      </c>
      <c r="K124" s="97">
        <v>0</v>
      </c>
    </row>
    <row r="125" spans="1:11" ht="18" x14ac:dyDescent="0.25">
      <c r="A125" s="16" t="s">
        <v>111</v>
      </c>
      <c r="B125" s="44">
        <v>11206</v>
      </c>
      <c r="C125" s="65">
        <v>22351</v>
      </c>
      <c r="D125" s="44">
        <v>2743240</v>
      </c>
      <c r="E125" s="66">
        <f t="shared" si="44"/>
        <v>244.80099946457256</v>
      </c>
      <c r="F125" s="64">
        <f t="shared" si="47"/>
        <v>2743240</v>
      </c>
      <c r="G125" s="44">
        <v>7675</v>
      </c>
      <c r="H125" s="43">
        <f t="shared" si="45"/>
        <v>14676</v>
      </c>
      <c r="I125" s="54">
        <f t="shared" si="46"/>
        <v>13551</v>
      </c>
      <c r="J125" s="35">
        <v>8798</v>
      </c>
      <c r="K125" s="97">
        <v>2</v>
      </c>
    </row>
    <row r="126" spans="1:11" ht="18" x14ac:dyDescent="0.25">
      <c r="A126" s="16" t="s">
        <v>112</v>
      </c>
      <c r="B126" s="44">
        <v>9693</v>
      </c>
      <c r="C126" s="65">
        <v>18836</v>
      </c>
      <c r="D126" s="44">
        <v>2297570</v>
      </c>
      <c r="E126" s="66">
        <f t="shared" si="44"/>
        <v>237.03394202001445</v>
      </c>
      <c r="F126" s="64">
        <f t="shared" si="47"/>
        <v>2297570</v>
      </c>
      <c r="G126" s="44">
        <v>6513</v>
      </c>
      <c r="H126" s="43">
        <f t="shared" si="45"/>
        <v>12323</v>
      </c>
      <c r="I126" s="54">
        <f t="shared" si="46"/>
        <v>11588</v>
      </c>
      <c r="J126" s="35">
        <v>7246</v>
      </c>
      <c r="K126" s="97">
        <v>2</v>
      </c>
    </row>
    <row r="127" spans="1:11" ht="18" x14ac:dyDescent="0.25">
      <c r="A127" s="16" t="s">
        <v>113</v>
      </c>
      <c r="B127" s="44">
        <v>7771</v>
      </c>
      <c r="C127" s="65">
        <v>15630</v>
      </c>
      <c r="D127" s="44">
        <v>1932756</v>
      </c>
      <c r="E127" s="66">
        <f t="shared" si="44"/>
        <v>248.71393643031786</v>
      </c>
      <c r="F127" s="64">
        <f t="shared" si="47"/>
        <v>1932756</v>
      </c>
      <c r="G127" s="44">
        <v>5476</v>
      </c>
      <c r="H127" s="43">
        <f t="shared" si="45"/>
        <v>10154</v>
      </c>
      <c r="I127" s="54">
        <f t="shared" si="46"/>
        <v>9399</v>
      </c>
      <c r="J127" s="35">
        <v>6231</v>
      </c>
      <c r="K127" s="97">
        <v>0</v>
      </c>
    </row>
    <row r="128" spans="1:11" ht="18.75" thickBot="1" x14ac:dyDescent="0.3">
      <c r="A128" s="75" t="s">
        <v>114</v>
      </c>
      <c r="B128" s="67">
        <v>14262</v>
      </c>
      <c r="C128" s="68">
        <v>26481</v>
      </c>
      <c r="D128" s="67">
        <v>3250901</v>
      </c>
      <c r="E128" s="104">
        <f t="shared" si="44"/>
        <v>227.94145281166738</v>
      </c>
      <c r="F128" s="64">
        <f t="shared" si="47"/>
        <v>3250901</v>
      </c>
      <c r="G128" s="67">
        <v>8703</v>
      </c>
      <c r="H128" s="109">
        <f t="shared" si="45"/>
        <v>17778</v>
      </c>
      <c r="I128" s="58">
        <f t="shared" si="46"/>
        <v>16024</v>
      </c>
      <c r="J128" s="98">
        <v>10457</v>
      </c>
      <c r="K128" s="99">
        <v>0</v>
      </c>
    </row>
    <row r="129" spans="1:11" ht="18.75" thickBot="1" x14ac:dyDescent="0.3">
      <c r="A129" s="122" t="s">
        <v>48</v>
      </c>
      <c r="B129" s="136">
        <f t="shared" ref="B129:K129" si="48">SUM(B121:B128)</f>
        <v>64150</v>
      </c>
      <c r="C129" s="136">
        <f t="shared" si="48"/>
        <v>121684</v>
      </c>
      <c r="D129" s="136">
        <f>SUM(D121:D128)</f>
        <v>14961435</v>
      </c>
      <c r="E129" s="128">
        <f t="shared" si="48"/>
        <v>1888.2313399375837</v>
      </c>
      <c r="F129" s="137">
        <f>SUM(F121:F128)</f>
        <v>14961435</v>
      </c>
      <c r="G129" s="138">
        <f t="shared" si="48"/>
        <v>39497</v>
      </c>
      <c r="H129" s="138">
        <f t="shared" si="48"/>
        <v>82187</v>
      </c>
      <c r="I129" s="337">
        <f>SUM(I121:I128)</f>
        <v>73006</v>
      </c>
      <c r="J129" s="338">
        <f t="shared" si="48"/>
        <v>48674</v>
      </c>
      <c r="K129" s="339">
        <f t="shared" si="48"/>
        <v>4</v>
      </c>
    </row>
    <row r="130" spans="1:11" ht="18.75" thickBot="1" x14ac:dyDescent="0.3">
      <c r="A130" s="59"/>
      <c r="B130" s="60"/>
      <c r="C130" s="60"/>
      <c r="D130" s="60"/>
      <c r="E130" s="61"/>
      <c r="F130" s="60"/>
      <c r="G130" s="53"/>
      <c r="H130" s="53"/>
      <c r="I130" s="25"/>
      <c r="J130" s="25"/>
      <c r="K130" s="25"/>
    </row>
    <row r="131" spans="1:11" ht="18.75" thickBot="1" x14ac:dyDescent="0.3">
      <c r="A131" s="149" t="s">
        <v>115</v>
      </c>
      <c r="B131" s="150">
        <f>SUM(B129+B118+B101+B89+B76+B67+B57+B47+B32+B16)</f>
        <v>666753</v>
      </c>
      <c r="C131" s="150">
        <f>SUM(C129+C118+C101+C89+C76+C67+C57+C47+C32+C16)</f>
        <v>1293412</v>
      </c>
      <c r="D131" s="150">
        <f>SUM(D129+D118+D101+D89+D76+D67+D57+D47+D32+D16)</f>
        <v>158148208</v>
      </c>
      <c r="E131" s="150">
        <f t="shared" ref="E131:K131" si="49">SUM(E129+E118+E101+E89+E76+E67+E57+E47+E32+E16)</f>
        <v>19821.070808391341</v>
      </c>
      <c r="F131" s="137">
        <f t="shared" si="49"/>
        <v>158148208</v>
      </c>
      <c r="G131" s="137">
        <f t="shared" si="49"/>
        <v>358482</v>
      </c>
      <c r="H131" s="137">
        <f t="shared" si="49"/>
        <v>934930</v>
      </c>
      <c r="I131" s="136">
        <f t="shared" si="49"/>
        <v>730544</v>
      </c>
      <c r="J131" s="148">
        <f t="shared" si="49"/>
        <v>562815</v>
      </c>
      <c r="K131" s="151">
        <f t="shared" si="49"/>
        <v>53</v>
      </c>
    </row>
    <row r="133" spans="1:11" x14ac:dyDescent="0.2">
      <c r="B133" s="80"/>
    </row>
    <row r="134" spans="1:11" x14ac:dyDescent="0.2">
      <c r="B134" s="80"/>
    </row>
  </sheetData>
  <mergeCells count="13">
    <mergeCell ref="A18:K18"/>
    <mergeCell ref="D1:F1"/>
    <mergeCell ref="C2:F2"/>
    <mergeCell ref="C3:F3"/>
    <mergeCell ref="C4:F4"/>
    <mergeCell ref="C5:F5"/>
    <mergeCell ref="A120:K120"/>
    <mergeCell ref="A34:K34"/>
    <mergeCell ref="A49:K49"/>
    <mergeCell ref="A59:K59"/>
    <mergeCell ref="A78:K78"/>
    <mergeCell ref="A91:K91"/>
    <mergeCell ref="A103:K10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3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7" sqref="D17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6" style="1" customWidth="1"/>
    <col min="4" max="4" width="16.7109375" style="1" bestFit="1" customWidth="1"/>
    <col min="5" max="5" width="16.7109375" style="1" customWidth="1"/>
    <col min="6" max="6" width="13.7109375" style="1" bestFit="1" customWidth="1"/>
    <col min="7" max="7" width="16.7109375" style="1" bestFit="1" customWidth="1"/>
    <col min="8" max="8" width="11.28515625" style="1" bestFit="1" customWidth="1"/>
    <col min="9" max="10" width="13.5703125" style="1" bestFit="1" customWidth="1"/>
    <col min="11" max="11" width="12.28515625" style="1" bestFit="1" customWidth="1"/>
    <col min="12" max="12" width="6.5703125" style="1" bestFit="1" customWidth="1"/>
    <col min="13" max="250" width="9.140625" style="1"/>
    <col min="251" max="251" width="18.7109375" style="1" bestFit="1" customWidth="1"/>
    <col min="252" max="252" width="9.140625" style="1"/>
    <col min="253" max="253" width="10.28515625" style="1" customWidth="1"/>
    <col min="254" max="254" width="12.7109375" style="1" bestFit="1" customWidth="1"/>
    <col min="255" max="255" width="10.85546875" style="1" customWidth="1"/>
    <col min="256" max="256" width="19.140625" style="1" bestFit="1" customWidth="1"/>
    <col min="257" max="257" width="9.140625" style="1"/>
    <col min="258" max="258" width="9.42578125" style="1" customWidth="1"/>
    <col min="259" max="259" width="11.140625" style="1" customWidth="1"/>
    <col min="260" max="260" width="10.42578125" style="1" bestFit="1" customWidth="1"/>
    <col min="261" max="261" width="19.140625" style="1" bestFit="1" customWidth="1"/>
    <col min="262" max="262" width="9.140625" style="1"/>
    <col min="263" max="263" width="9.5703125" style="1" customWidth="1"/>
    <col min="264" max="264" width="9.140625" style="1"/>
    <col min="265" max="265" width="10.42578125" style="1" bestFit="1" customWidth="1"/>
    <col min="266" max="506" width="9.140625" style="1"/>
    <col min="507" max="507" width="18.7109375" style="1" bestFit="1" customWidth="1"/>
    <col min="508" max="508" width="9.140625" style="1"/>
    <col min="509" max="509" width="10.28515625" style="1" customWidth="1"/>
    <col min="510" max="510" width="12.7109375" style="1" bestFit="1" customWidth="1"/>
    <col min="511" max="511" width="10.85546875" style="1" customWidth="1"/>
    <col min="512" max="512" width="19.140625" style="1" bestFit="1" customWidth="1"/>
    <col min="513" max="513" width="9.140625" style="1"/>
    <col min="514" max="514" width="9.42578125" style="1" customWidth="1"/>
    <col min="515" max="515" width="11.140625" style="1" customWidth="1"/>
    <col min="516" max="516" width="10.42578125" style="1" bestFit="1" customWidth="1"/>
    <col min="517" max="517" width="19.140625" style="1" bestFit="1" customWidth="1"/>
    <col min="518" max="518" width="9.140625" style="1"/>
    <col min="519" max="519" width="9.5703125" style="1" customWidth="1"/>
    <col min="520" max="520" width="9.140625" style="1"/>
    <col min="521" max="521" width="10.42578125" style="1" bestFit="1" customWidth="1"/>
    <col min="522" max="762" width="9.140625" style="1"/>
    <col min="763" max="763" width="18.7109375" style="1" bestFit="1" customWidth="1"/>
    <col min="764" max="764" width="9.140625" style="1"/>
    <col min="765" max="765" width="10.28515625" style="1" customWidth="1"/>
    <col min="766" max="766" width="12.7109375" style="1" bestFit="1" customWidth="1"/>
    <col min="767" max="767" width="10.85546875" style="1" customWidth="1"/>
    <col min="768" max="768" width="19.140625" style="1" bestFit="1" customWidth="1"/>
    <col min="769" max="769" width="9.140625" style="1"/>
    <col min="770" max="770" width="9.42578125" style="1" customWidth="1"/>
    <col min="771" max="771" width="11.140625" style="1" customWidth="1"/>
    <col min="772" max="772" width="10.42578125" style="1" bestFit="1" customWidth="1"/>
    <col min="773" max="773" width="19.140625" style="1" bestFit="1" customWidth="1"/>
    <col min="774" max="774" width="9.140625" style="1"/>
    <col min="775" max="775" width="9.5703125" style="1" customWidth="1"/>
    <col min="776" max="776" width="9.140625" style="1"/>
    <col min="777" max="777" width="10.42578125" style="1" bestFit="1" customWidth="1"/>
    <col min="778" max="1018" width="9.140625" style="1"/>
    <col min="1019" max="1019" width="18.7109375" style="1" bestFit="1" customWidth="1"/>
    <col min="1020" max="1020" width="9.140625" style="1"/>
    <col min="1021" max="1021" width="10.28515625" style="1" customWidth="1"/>
    <col min="1022" max="1022" width="12.7109375" style="1" bestFit="1" customWidth="1"/>
    <col min="1023" max="1023" width="10.85546875" style="1" customWidth="1"/>
    <col min="1024" max="1024" width="19.140625" style="1" bestFit="1" customWidth="1"/>
    <col min="1025" max="1025" width="9.140625" style="1"/>
    <col min="1026" max="1026" width="9.42578125" style="1" customWidth="1"/>
    <col min="1027" max="1027" width="11.140625" style="1" customWidth="1"/>
    <col min="1028" max="1028" width="10.42578125" style="1" bestFit="1" customWidth="1"/>
    <col min="1029" max="1029" width="19.140625" style="1" bestFit="1" customWidth="1"/>
    <col min="1030" max="1030" width="9.140625" style="1"/>
    <col min="1031" max="1031" width="9.5703125" style="1" customWidth="1"/>
    <col min="1032" max="1032" width="9.140625" style="1"/>
    <col min="1033" max="1033" width="10.42578125" style="1" bestFit="1" customWidth="1"/>
    <col min="1034" max="1274" width="9.140625" style="1"/>
    <col min="1275" max="1275" width="18.7109375" style="1" bestFit="1" customWidth="1"/>
    <col min="1276" max="1276" width="9.140625" style="1"/>
    <col min="1277" max="1277" width="10.28515625" style="1" customWidth="1"/>
    <col min="1278" max="1278" width="12.7109375" style="1" bestFit="1" customWidth="1"/>
    <col min="1279" max="1279" width="10.85546875" style="1" customWidth="1"/>
    <col min="1280" max="1280" width="19.140625" style="1" bestFit="1" customWidth="1"/>
    <col min="1281" max="1281" width="9.140625" style="1"/>
    <col min="1282" max="1282" width="9.42578125" style="1" customWidth="1"/>
    <col min="1283" max="1283" width="11.140625" style="1" customWidth="1"/>
    <col min="1284" max="1284" width="10.42578125" style="1" bestFit="1" customWidth="1"/>
    <col min="1285" max="1285" width="19.140625" style="1" bestFit="1" customWidth="1"/>
    <col min="1286" max="1286" width="9.140625" style="1"/>
    <col min="1287" max="1287" width="9.5703125" style="1" customWidth="1"/>
    <col min="1288" max="1288" width="9.140625" style="1"/>
    <col min="1289" max="1289" width="10.42578125" style="1" bestFit="1" customWidth="1"/>
    <col min="1290" max="1530" width="9.140625" style="1"/>
    <col min="1531" max="1531" width="18.7109375" style="1" bestFit="1" customWidth="1"/>
    <col min="1532" max="1532" width="9.140625" style="1"/>
    <col min="1533" max="1533" width="10.28515625" style="1" customWidth="1"/>
    <col min="1534" max="1534" width="12.7109375" style="1" bestFit="1" customWidth="1"/>
    <col min="1535" max="1535" width="10.85546875" style="1" customWidth="1"/>
    <col min="1536" max="1536" width="19.140625" style="1" bestFit="1" customWidth="1"/>
    <col min="1537" max="1537" width="9.140625" style="1"/>
    <col min="1538" max="1538" width="9.42578125" style="1" customWidth="1"/>
    <col min="1539" max="1539" width="11.140625" style="1" customWidth="1"/>
    <col min="1540" max="1540" width="10.42578125" style="1" bestFit="1" customWidth="1"/>
    <col min="1541" max="1541" width="19.140625" style="1" bestFit="1" customWidth="1"/>
    <col min="1542" max="1542" width="9.140625" style="1"/>
    <col min="1543" max="1543" width="9.5703125" style="1" customWidth="1"/>
    <col min="1544" max="1544" width="9.140625" style="1"/>
    <col min="1545" max="1545" width="10.42578125" style="1" bestFit="1" customWidth="1"/>
    <col min="1546" max="1786" width="9.140625" style="1"/>
    <col min="1787" max="1787" width="18.7109375" style="1" bestFit="1" customWidth="1"/>
    <col min="1788" max="1788" width="9.140625" style="1"/>
    <col min="1789" max="1789" width="10.28515625" style="1" customWidth="1"/>
    <col min="1790" max="1790" width="12.7109375" style="1" bestFit="1" customWidth="1"/>
    <col min="1791" max="1791" width="10.85546875" style="1" customWidth="1"/>
    <col min="1792" max="1792" width="19.140625" style="1" bestFit="1" customWidth="1"/>
    <col min="1793" max="1793" width="9.140625" style="1"/>
    <col min="1794" max="1794" width="9.42578125" style="1" customWidth="1"/>
    <col min="1795" max="1795" width="11.140625" style="1" customWidth="1"/>
    <col min="1796" max="1796" width="10.42578125" style="1" bestFit="1" customWidth="1"/>
    <col min="1797" max="1797" width="19.140625" style="1" bestFit="1" customWidth="1"/>
    <col min="1798" max="1798" width="9.140625" style="1"/>
    <col min="1799" max="1799" width="9.5703125" style="1" customWidth="1"/>
    <col min="1800" max="1800" width="9.140625" style="1"/>
    <col min="1801" max="1801" width="10.42578125" style="1" bestFit="1" customWidth="1"/>
    <col min="1802" max="2042" width="9.140625" style="1"/>
    <col min="2043" max="2043" width="18.7109375" style="1" bestFit="1" customWidth="1"/>
    <col min="2044" max="2044" width="9.140625" style="1"/>
    <col min="2045" max="2045" width="10.28515625" style="1" customWidth="1"/>
    <col min="2046" max="2046" width="12.7109375" style="1" bestFit="1" customWidth="1"/>
    <col min="2047" max="2047" width="10.85546875" style="1" customWidth="1"/>
    <col min="2048" max="2048" width="19.140625" style="1" bestFit="1" customWidth="1"/>
    <col min="2049" max="2049" width="9.140625" style="1"/>
    <col min="2050" max="2050" width="9.42578125" style="1" customWidth="1"/>
    <col min="2051" max="2051" width="11.140625" style="1" customWidth="1"/>
    <col min="2052" max="2052" width="10.42578125" style="1" bestFit="1" customWidth="1"/>
    <col min="2053" max="2053" width="19.140625" style="1" bestFit="1" customWidth="1"/>
    <col min="2054" max="2054" width="9.140625" style="1"/>
    <col min="2055" max="2055" width="9.5703125" style="1" customWidth="1"/>
    <col min="2056" max="2056" width="9.140625" style="1"/>
    <col min="2057" max="2057" width="10.42578125" style="1" bestFit="1" customWidth="1"/>
    <col min="2058" max="2298" width="9.140625" style="1"/>
    <col min="2299" max="2299" width="18.7109375" style="1" bestFit="1" customWidth="1"/>
    <col min="2300" max="2300" width="9.140625" style="1"/>
    <col min="2301" max="2301" width="10.28515625" style="1" customWidth="1"/>
    <col min="2302" max="2302" width="12.7109375" style="1" bestFit="1" customWidth="1"/>
    <col min="2303" max="2303" width="10.85546875" style="1" customWidth="1"/>
    <col min="2304" max="2304" width="19.140625" style="1" bestFit="1" customWidth="1"/>
    <col min="2305" max="2305" width="9.140625" style="1"/>
    <col min="2306" max="2306" width="9.42578125" style="1" customWidth="1"/>
    <col min="2307" max="2307" width="11.140625" style="1" customWidth="1"/>
    <col min="2308" max="2308" width="10.42578125" style="1" bestFit="1" customWidth="1"/>
    <col min="2309" max="2309" width="19.140625" style="1" bestFit="1" customWidth="1"/>
    <col min="2310" max="2310" width="9.140625" style="1"/>
    <col min="2311" max="2311" width="9.5703125" style="1" customWidth="1"/>
    <col min="2312" max="2312" width="9.140625" style="1"/>
    <col min="2313" max="2313" width="10.42578125" style="1" bestFit="1" customWidth="1"/>
    <col min="2314" max="2554" width="9.140625" style="1"/>
    <col min="2555" max="2555" width="18.7109375" style="1" bestFit="1" customWidth="1"/>
    <col min="2556" max="2556" width="9.140625" style="1"/>
    <col min="2557" max="2557" width="10.28515625" style="1" customWidth="1"/>
    <col min="2558" max="2558" width="12.7109375" style="1" bestFit="1" customWidth="1"/>
    <col min="2559" max="2559" width="10.85546875" style="1" customWidth="1"/>
    <col min="2560" max="2560" width="19.140625" style="1" bestFit="1" customWidth="1"/>
    <col min="2561" max="2561" width="9.140625" style="1"/>
    <col min="2562" max="2562" width="9.42578125" style="1" customWidth="1"/>
    <col min="2563" max="2563" width="11.140625" style="1" customWidth="1"/>
    <col min="2564" max="2564" width="10.42578125" style="1" bestFit="1" customWidth="1"/>
    <col min="2565" max="2565" width="19.140625" style="1" bestFit="1" customWidth="1"/>
    <col min="2566" max="2566" width="9.140625" style="1"/>
    <col min="2567" max="2567" width="9.5703125" style="1" customWidth="1"/>
    <col min="2568" max="2568" width="9.140625" style="1"/>
    <col min="2569" max="2569" width="10.42578125" style="1" bestFit="1" customWidth="1"/>
    <col min="2570" max="2810" width="9.140625" style="1"/>
    <col min="2811" max="2811" width="18.7109375" style="1" bestFit="1" customWidth="1"/>
    <col min="2812" max="2812" width="9.140625" style="1"/>
    <col min="2813" max="2813" width="10.28515625" style="1" customWidth="1"/>
    <col min="2814" max="2814" width="12.7109375" style="1" bestFit="1" customWidth="1"/>
    <col min="2815" max="2815" width="10.85546875" style="1" customWidth="1"/>
    <col min="2816" max="2816" width="19.140625" style="1" bestFit="1" customWidth="1"/>
    <col min="2817" max="2817" width="9.140625" style="1"/>
    <col min="2818" max="2818" width="9.42578125" style="1" customWidth="1"/>
    <col min="2819" max="2819" width="11.140625" style="1" customWidth="1"/>
    <col min="2820" max="2820" width="10.42578125" style="1" bestFit="1" customWidth="1"/>
    <col min="2821" max="2821" width="19.140625" style="1" bestFit="1" customWidth="1"/>
    <col min="2822" max="2822" width="9.140625" style="1"/>
    <col min="2823" max="2823" width="9.5703125" style="1" customWidth="1"/>
    <col min="2824" max="2824" width="9.140625" style="1"/>
    <col min="2825" max="2825" width="10.42578125" style="1" bestFit="1" customWidth="1"/>
    <col min="2826" max="3066" width="9.140625" style="1"/>
    <col min="3067" max="3067" width="18.7109375" style="1" bestFit="1" customWidth="1"/>
    <col min="3068" max="3068" width="9.140625" style="1"/>
    <col min="3069" max="3069" width="10.28515625" style="1" customWidth="1"/>
    <col min="3070" max="3070" width="12.7109375" style="1" bestFit="1" customWidth="1"/>
    <col min="3071" max="3071" width="10.85546875" style="1" customWidth="1"/>
    <col min="3072" max="3072" width="19.140625" style="1" bestFit="1" customWidth="1"/>
    <col min="3073" max="3073" width="9.140625" style="1"/>
    <col min="3074" max="3074" width="9.42578125" style="1" customWidth="1"/>
    <col min="3075" max="3075" width="11.140625" style="1" customWidth="1"/>
    <col min="3076" max="3076" width="10.42578125" style="1" bestFit="1" customWidth="1"/>
    <col min="3077" max="3077" width="19.140625" style="1" bestFit="1" customWidth="1"/>
    <col min="3078" max="3078" width="9.140625" style="1"/>
    <col min="3079" max="3079" width="9.5703125" style="1" customWidth="1"/>
    <col min="3080" max="3080" width="9.140625" style="1"/>
    <col min="3081" max="3081" width="10.42578125" style="1" bestFit="1" customWidth="1"/>
    <col min="3082" max="3322" width="9.140625" style="1"/>
    <col min="3323" max="3323" width="18.7109375" style="1" bestFit="1" customWidth="1"/>
    <col min="3324" max="3324" width="9.140625" style="1"/>
    <col min="3325" max="3325" width="10.28515625" style="1" customWidth="1"/>
    <col min="3326" max="3326" width="12.7109375" style="1" bestFit="1" customWidth="1"/>
    <col min="3327" max="3327" width="10.85546875" style="1" customWidth="1"/>
    <col min="3328" max="3328" width="19.140625" style="1" bestFit="1" customWidth="1"/>
    <col min="3329" max="3329" width="9.140625" style="1"/>
    <col min="3330" max="3330" width="9.42578125" style="1" customWidth="1"/>
    <col min="3331" max="3331" width="11.140625" style="1" customWidth="1"/>
    <col min="3332" max="3332" width="10.42578125" style="1" bestFit="1" customWidth="1"/>
    <col min="3333" max="3333" width="19.140625" style="1" bestFit="1" customWidth="1"/>
    <col min="3334" max="3334" width="9.140625" style="1"/>
    <col min="3335" max="3335" width="9.5703125" style="1" customWidth="1"/>
    <col min="3336" max="3336" width="9.140625" style="1"/>
    <col min="3337" max="3337" width="10.42578125" style="1" bestFit="1" customWidth="1"/>
    <col min="3338" max="3578" width="9.140625" style="1"/>
    <col min="3579" max="3579" width="18.7109375" style="1" bestFit="1" customWidth="1"/>
    <col min="3580" max="3580" width="9.140625" style="1"/>
    <col min="3581" max="3581" width="10.28515625" style="1" customWidth="1"/>
    <col min="3582" max="3582" width="12.7109375" style="1" bestFit="1" customWidth="1"/>
    <col min="3583" max="3583" width="10.85546875" style="1" customWidth="1"/>
    <col min="3584" max="3584" width="19.140625" style="1" bestFit="1" customWidth="1"/>
    <col min="3585" max="3585" width="9.140625" style="1"/>
    <col min="3586" max="3586" width="9.42578125" style="1" customWidth="1"/>
    <col min="3587" max="3587" width="11.140625" style="1" customWidth="1"/>
    <col min="3588" max="3588" width="10.42578125" style="1" bestFit="1" customWidth="1"/>
    <col min="3589" max="3589" width="19.140625" style="1" bestFit="1" customWidth="1"/>
    <col min="3590" max="3590" width="9.140625" style="1"/>
    <col min="3591" max="3591" width="9.5703125" style="1" customWidth="1"/>
    <col min="3592" max="3592" width="9.140625" style="1"/>
    <col min="3593" max="3593" width="10.42578125" style="1" bestFit="1" customWidth="1"/>
    <col min="3594" max="3834" width="9.140625" style="1"/>
    <col min="3835" max="3835" width="18.7109375" style="1" bestFit="1" customWidth="1"/>
    <col min="3836" max="3836" width="9.140625" style="1"/>
    <col min="3837" max="3837" width="10.28515625" style="1" customWidth="1"/>
    <col min="3838" max="3838" width="12.7109375" style="1" bestFit="1" customWidth="1"/>
    <col min="3839" max="3839" width="10.85546875" style="1" customWidth="1"/>
    <col min="3840" max="3840" width="19.140625" style="1" bestFit="1" customWidth="1"/>
    <col min="3841" max="3841" width="9.140625" style="1"/>
    <col min="3842" max="3842" width="9.42578125" style="1" customWidth="1"/>
    <col min="3843" max="3843" width="11.140625" style="1" customWidth="1"/>
    <col min="3844" max="3844" width="10.42578125" style="1" bestFit="1" customWidth="1"/>
    <col min="3845" max="3845" width="19.140625" style="1" bestFit="1" customWidth="1"/>
    <col min="3846" max="3846" width="9.140625" style="1"/>
    <col min="3847" max="3847" width="9.5703125" style="1" customWidth="1"/>
    <col min="3848" max="3848" width="9.140625" style="1"/>
    <col min="3849" max="3849" width="10.42578125" style="1" bestFit="1" customWidth="1"/>
    <col min="3850" max="4090" width="9.140625" style="1"/>
    <col min="4091" max="4091" width="18.7109375" style="1" bestFit="1" customWidth="1"/>
    <col min="4092" max="4092" width="9.140625" style="1"/>
    <col min="4093" max="4093" width="10.28515625" style="1" customWidth="1"/>
    <col min="4094" max="4094" width="12.7109375" style="1" bestFit="1" customWidth="1"/>
    <col min="4095" max="4095" width="10.85546875" style="1" customWidth="1"/>
    <col min="4096" max="4096" width="19.140625" style="1" bestFit="1" customWidth="1"/>
    <col min="4097" max="4097" width="9.140625" style="1"/>
    <col min="4098" max="4098" width="9.42578125" style="1" customWidth="1"/>
    <col min="4099" max="4099" width="11.140625" style="1" customWidth="1"/>
    <col min="4100" max="4100" width="10.42578125" style="1" bestFit="1" customWidth="1"/>
    <col min="4101" max="4101" width="19.140625" style="1" bestFit="1" customWidth="1"/>
    <col min="4102" max="4102" width="9.140625" style="1"/>
    <col min="4103" max="4103" width="9.5703125" style="1" customWidth="1"/>
    <col min="4104" max="4104" width="9.140625" style="1"/>
    <col min="4105" max="4105" width="10.42578125" style="1" bestFit="1" customWidth="1"/>
    <col min="4106" max="4346" width="9.140625" style="1"/>
    <col min="4347" max="4347" width="18.7109375" style="1" bestFit="1" customWidth="1"/>
    <col min="4348" max="4348" width="9.140625" style="1"/>
    <col min="4349" max="4349" width="10.28515625" style="1" customWidth="1"/>
    <col min="4350" max="4350" width="12.7109375" style="1" bestFit="1" customWidth="1"/>
    <col min="4351" max="4351" width="10.85546875" style="1" customWidth="1"/>
    <col min="4352" max="4352" width="19.140625" style="1" bestFit="1" customWidth="1"/>
    <col min="4353" max="4353" width="9.140625" style="1"/>
    <col min="4354" max="4354" width="9.42578125" style="1" customWidth="1"/>
    <col min="4355" max="4355" width="11.140625" style="1" customWidth="1"/>
    <col min="4356" max="4356" width="10.42578125" style="1" bestFit="1" customWidth="1"/>
    <col min="4357" max="4357" width="19.140625" style="1" bestFit="1" customWidth="1"/>
    <col min="4358" max="4358" width="9.140625" style="1"/>
    <col min="4359" max="4359" width="9.5703125" style="1" customWidth="1"/>
    <col min="4360" max="4360" width="9.140625" style="1"/>
    <col min="4361" max="4361" width="10.42578125" style="1" bestFit="1" customWidth="1"/>
    <col min="4362" max="4602" width="9.140625" style="1"/>
    <col min="4603" max="4603" width="18.7109375" style="1" bestFit="1" customWidth="1"/>
    <col min="4604" max="4604" width="9.140625" style="1"/>
    <col min="4605" max="4605" width="10.28515625" style="1" customWidth="1"/>
    <col min="4606" max="4606" width="12.7109375" style="1" bestFit="1" customWidth="1"/>
    <col min="4607" max="4607" width="10.85546875" style="1" customWidth="1"/>
    <col min="4608" max="4608" width="19.140625" style="1" bestFit="1" customWidth="1"/>
    <col min="4609" max="4609" width="9.140625" style="1"/>
    <col min="4610" max="4610" width="9.42578125" style="1" customWidth="1"/>
    <col min="4611" max="4611" width="11.140625" style="1" customWidth="1"/>
    <col min="4612" max="4612" width="10.42578125" style="1" bestFit="1" customWidth="1"/>
    <col min="4613" max="4613" width="19.140625" style="1" bestFit="1" customWidth="1"/>
    <col min="4614" max="4614" width="9.140625" style="1"/>
    <col min="4615" max="4615" width="9.5703125" style="1" customWidth="1"/>
    <col min="4616" max="4616" width="9.140625" style="1"/>
    <col min="4617" max="4617" width="10.42578125" style="1" bestFit="1" customWidth="1"/>
    <col min="4618" max="4858" width="9.140625" style="1"/>
    <col min="4859" max="4859" width="18.7109375" style="1" bestFit="1" customWidth="1"/>
    <col min="4860" max="4860" width="9.140625" style="1"/>
    <col min="4861" max="4861" width="10.28515625" style="1" customWidth="1"/>
    <col min="4862" max="4862" width="12.7109375" style="1" bestFit="1" customWidth="1"/>
    <col min="4863" max="4863" width="10.85546875" style="1" customWidth="1"/>
    <col min="4864" max="4864" width="19.140625" style="1" bestFit="1" customWidth="1"/>
    <col min="4865" max="4865" width="9.140625" style="1"/>
    <col min="4866" max="4866" width="9.42578125" style="1" customWidth="1"/>
    <col min="4867" max="4867" width="11.140625" style="1" customWidth="1"/>
    <col min="4868" max="4868" width="10.42578125" style="1" bestFit="1" customWidth="1"/>
    <col min="4869" max="4869" width="19.140625" style="1" bestFit="1" customWidth="1"/>
    <col min="4870" max="4870" width="9.140625" style="1"/>
    <col min="4871" max="4871" width="9.5703125" style="1" customWidth="1"/>
    <col min="4872" max="4872" width="9.140625" style="1"/>
    <col min="4873" max="4873" width="10.42578125" style="1" bestFit="1" customWidth="1"/>
    <col min="4874" max="5114" width="9.140625" style="1"/>
    <col min="5115" max="5115" width="18.7109375" style="1" bestFit="1" customWidth="1"/>
    <col min="5116" max="5116" width="9.140625" style="1"/>
    <col min="5117" max="5117" width="10.28515625" style="1" customWidth="1"/>
    <col min="5118" max="5118" width="12.7109375" style="1" bestFit="1" customWidth="1"/>
    <col min="5119" max="5119" width="10.85546875" style="1" customWidth="1"/>
    <col min="5120" max="5120" width="19.140625" style="1" bestFit="1" customWidth="1"/>
    <col min="5121" max="5121" width="9.140625" style="1"/>
    <col min="5122" max="5122" width="9.42578125" style="1" customWidth="1"/>
    <col min="5123" max="5123" width="11.140625" style="1" customWidth="1"/>
    <col min="5124" max="5124" width="10.42578125" style="1" bestFit="1" customWidth="1"/>
    <col min="5125" max="5125" width="19.140625" style="1" bestFit="1" customWidth="1"/>
    <col min="5126" max="5126" width="9.140625" style="1"/>
    <col min="5127" max="5127" width="9.5703125" style="1" customWidth="1"/>
    <col min="5128" max="5128" width="9.140625" style="1"/>
    <col min="5129" max="5129" width="10.42578125" style="1" bestFit="1" customWidth="1"/>
    <col min="5130" max="5370" width="9.140625" style="1"/>
    <col min="5371" max="5371" width="18.7109375" style="1" bestFit="1" customWidth="1"/>
    <col min="5372" max="5372" width="9.140625" style="1"/>
    <col min="5373" max="5373" width="10.28515625" style="1" customWidth="1"/>
    <col min="5374" max="5374" width="12.7109375" style="1" bestFit="1" customWidth="1"/>
    <col min="5375" max="5375" width="10.85546875" style="1" customWidth="1"/>
    <col min="5376" max="5376" width="19.140625" style="1" bestFit="1" customWidth="1"/>
    <col min="5377" max="5377" width="9.140625" style="1"/>
    <col min="5378" max="5378" width="9.42578125" style="1" customWidth="1"/>
    <col min="5379" max="5379" width="11.140625" style="1" customWidth="1"/>
    <col min="5380" max="5380" width="10.42578125" style="1" bestFit="1" customWidth="1"/>
    <col min="5381" max="5381" width="19.140625" style="1" bestFit="1" customWidth="1"/>
    <col min="5382" max="5382" width="9.140625" style="1"/>
    <col min="5383" max="5383" width="9.5703125" style="1" customWidth="1"/>
    <col min="5384" max="5384" width="9.140625" style="1"/>
    <col min="5385" max="5385" width="10.42578125" style="1" bestFit="1" customWidth="1"/>
    <col min="5386" max="5626" width="9.140625" style="1"/>
    <col min="5627" max="5627" width="18.7109375" style="1" bestFit="1" customWidth="1"/>
    <col min="5628" max="5628" width="9.140625" style="1"/>
    <col min="5629" max="5629" width="10.28515625" style="1" customWidth="1"/>
    <col min="5630" max="5630" width="12.7109375" style="1" bestFit="1" customWidth="1"/>
    <col min="5631" max="5631" width="10.85546875" style="1" customWidth="1"/>
    <col min="5632" max="5632" width="19.140625" style="1" bestFit="1" customWidth="1"/>
    <col min="5633" max="5633" width="9.140625" style="1"/>
    <col min="5634" max="5634" width="9.42578125" style="1" customWidth="1"/>
    <col min="5635" max="5635" width="11.140625" style="1" customWidth="1"/>
    <col min="5636" max="5636" width="10.42578125" style="1" bestFit="1" customWidth="1"/>
    <col min="5637" max="5637" width="19.140625" style="1" bestFit="1" customWidth="1"/>
    <col min="5638" max="5638" width="9.140625" style="1"/>
    <col min="5639" max="5639" width="9.5703125" style="1" customWidth="1"/>
    <col min="5640" max="5640" width="9.140625" style="1"/>
    <col min="5641" max="5641" width="10.42578125" style="1" bestFit="1" customWidth="1"/>
    <col min="5642" max="5882" width="9.140625" style="1"/>
    <col min="5883" max="5883" width="18.7109375" style="1" bestFit="1" customWidth="1"/>
    <col min="5884" max="5884" width="9.140625" style="1"/>
    <col min="5885" max="5885" width="10.28515625" style="1" customWidth="1"/>
    <col min="5886" max="5886" width="12.7109375" style="1" bestFit="1" customWidth="1"/>
    <col min="5887" max="5887" width="10.85546875" style="1" customWidth="1"/>
    <col min="5888" max="5888" width="19.140625" style="1" bestFit="1" customWidth="1"/>
    <col min="5889" max="5889" width="9.140625" style="1"/>
    <col min="5890" max="5890" width="9.42578125" style="1" customWidth="1"/>
    <col min="5891" max="5891" width="11.140625" style="1" customWidth="1"/>
    <col min="5892" max="5892" width="10.42578125" style="1" bestFit="1" customWidth="1"/>
    <col min="5893" max="5893" width="19.140625" style="1" bestFit="1" customWidth="1"/>
    <col min="5894" max="5894" width="9.140625" style="1"/>
    <col min="5895" max="5895" width="9.5703125" style="1" customWidth="1"/>
    <col min="5896" max="5896" width="9.140625" style="1"/>
    <col min="5897" max="5897" width="10.42578125" style="1" bestFit="1" customWidth="1"/>
    <col min="5898" max="6138" width="9.140625" style="1"/>
    <col min="6139" max="6139" width="18.7109375" style="1" bestFit="1" customWidth="1"/>
    <col min="6140" max="6140" width="9.140625" style="1"/>
    <col min="6141" max="6141" width="10.28515625" style="1" customWidth="1"/>
    <col min="6142" max="6142" width="12.7109375" style="1" bestFit="1" customWidth="1"/>
    <col min="6143" max="6143" width="10.85546875" style="1" customWidth="1"/>
    <col min="6144" max="6144" width="19.140625" style="1" bestFit="1" customWidth="1"/>
    <col min="6145" max="6145" width="9.140625" style="1"/>
    <col min="6146" max="6146" width="9.42578125" style="1" customWidth="1"/>
    <col min="6147" max="6147" width="11.140625" style="1" customWidth="1"/>
    <col min="6148" max="6148" width="10.42578125" style="1" bestFit="1" customWidth="1"/>
    <col min="6149" max="6149" width="19.140625" style="1" bestFit="1" customWidth="1"/>
    <col min="6150" max="6150" width="9.140625" style="1"/>
    <col min="6151" max="6151" width="9.5703125" style="1" customWidth="1"/>
    <col min="6152" max="6152" width="9.140625" style="1"/>
    <col min="6153" max="6153" width="10.42578125" style="1" bestFit="1" customWidth="1"/>
    <col min="6154" max="6394" width="9.140625" style="1"/>
    <col min="6395" max="6395" width="18.7109375" style="1" bestFit="1" customWidth="1"/>
    <col min="6396" max="6396" width="9.140625" style="1"/>
    <col min="6397" max="6397" width="10.28515625" style="1" customWidth="1"/>
    <col min="6398" max="6398" width="12.7109375" style="1" bestFit="1" customWidth="1"/>
    <col min="6399" max="6399" width="10.85546875" style="1" customWidth="1"/>
    <col min="6400" max="6400" width="19.140625" style="1" bestFit="1" customWidth="1"/>
    <col min="6401" max="6401" width="9.140625" style="1"/>
    <col min="6402" max="6402" width="9.42578125" style="1" customWidth="1"/>
    <col min="6403" max="6403" width="11.140625" style="1" customWidth="1"/>
    <col min="6404" max="6404" width="10.42578125" style="1" bestFit="1" customWidth="1"/>
    <col min="6405" max="6405" width="19.140625" style="1" bestFit="1" customWidth="1"/>
    <col min="6406" max="6406" width="9.140625" style="1"/>
    <col min="6407" max="6407" width="9.5703125" style="1" customWidth="1"/>
    <col min="6408" max="6408" width="9.140625" style="1"/>
    <col min="6409" max="6409" width="10.42578125" style="1" bestFit="1" customWidth="1"/>
    <col min="6410" max="6650" width="9.140625" style="1"/>
    <col min="6651" max="6651" width="18.7109375" style="1" bestFit="1" customWidth="1"/>
    <col min="6652" max="6652" width="9.140625" style="1"/>
    <col min="6653" max="6653" width="10.28515625" style="1" customWidth="1"/>
    <col min="6654" max="6654" width="12.7109375" style="1" bestFit="1" customWidth="1"/>
    <col min="6655" max="6655" width="10.85546875" style="1" customWidth="1"/>
    <col min="6656" max="6656" width="19.140625" style="1" bestFit="1" customWidth="1"/>
    <col min="6657" max="6657" width="9.140625" style="1"/>
    <col min="6658" max="6658" width="9.42578125" style="1" customWidth="1"/>
    <col min="6659" max="6659" width="11.140625" style="1" customWidth="1"/>
    <col min="6660" max="6660" width="10.42578125" style="1" bestFit="1" customWidth="1"/>
    <col min="6661" max="6661" width="19.140625" style="1" bestFit="1" customWidth="1"/>
    <col min="6662" max="6662" width="9.140625" style="1"/>
    <col min="6663" max="6663" width="9.5703125" style="1" customWidth="1"/>
    <col min="6664" max="6664" width="9.140625" style="1"/>
    <col min="6665" max="6665" width="10.42578125" style="1" bestFit="1" customWidth="1"/>
    <col min="6666" max="6906" width="9.140625" style="1"/>
    <col min="6907" max="6907" width="18.7109375" style="1" bestFit="1" customWidth="1"/>
    <col min="6908" max="6908" width="9.140625" style="1"/>
    <col min="6909" max="6909" width="10.28515625" style="1" customWidth="1"/>
    <col min="6910" max="6910" width="12.7109375" style="1" bestFit="1" customWidth="1"/>
    <col min="6911" max="6911" width="10.85546875" style="1" customWidth="1"/>
    <col min="6912" max="6912" width="19.140625" style="1" bestFit="1" customWidth="1"/>
    <col min="6913" max="6913" width="9.140625" style="1"/>
    <col min="6914" max="6914" width="9.42578125" style="1" customWidth="1"/>
    <col min="6915" max="6915" width="11.140625" style="1" customWidth="1"/>
    <col min="6916" max="6916" width="10.42578125" style="1" bestFit="1" customWidth="1"/>
    <col min="6917" max="6917" width="19.140625" style="1" bestFit="1" customWidth="1"/>
    <col min="6918" max="6918" width="9.140625" style="1"/>
    <col min="6919" max="6919" width="9.5703125" style="1" customWidth="1"/>
    <col min="6920" max="6920" width="9.140625" style="1"/>
    <col min="6921" max="6921" width="10.42578125" style="1" bestFit="1" customWidth="1"/>
    <col min="6922" max="7162" width="9.140625" style="1"/>
    <col min="7163" max="7163" width="18.7109375" style="1" bestFit="1" customWidth="1"/>
    <col min="7164" max="7164" width="9.140625" style="1"/>
    <col min="7165" max="7165" width="10.28515625" style="1" customWidth="1"/>
    <col min="7166" max="7166" width="12.7109375" style="1" bestFit="1" customWidth="1"/>
    <col min="7167" max="7167" width="10.85546875" style="1" customWidth="1"/>
    <col min="7168" max="7168" width="19.140625" style="1" bestFit="1" customWidth="1"/>
    <col min="7169" max="7169" width="9.140625" style="1"/>
    <col min="7170" max="7170" width="9.42578125" style="1" customWidth="1"/>
    <col min="7171" max="7171" width="11.140625" style="1" customWidth="1"/>
    <col min="7172" max="7172" width="10.42578125" style="1" bestFit="1" customWidth="1"/>
    <col min="7173" max="7173" width="19.140625" style="1" bestFit="1" customWidth="1"/>
    <col min="7174" max="7174" width="9.140625" style="1"/>
    <col min="7175" max="7175" width="9.5703125" style="1" customWidth="1"/>
    <col min="7176" max="7176" width="9.140625" style="1"/>
    <col min="7177" max="7177" width="10.42578125" style="1" bestFit="1" customWidth="1"/>
    <col min="7178" max="7418" width="9.140625" style="1"/>
    <col min="7419" max="7419" width="18.7109375" style="1" bestFit="1" customWidth="1"/>
    <col min="7420" max="7420" width="9.140625" style="1"/>
    <col min="7421" max="7421" width="10.28515625" style="1" customWidth="1"/>
    <col min="7422" max="7422" width="12.7109375" style="1" bestFit="1" customWidth="1"/>
    <col min="7423" max="7423" width="10.85546875" style="1" customWidth="1"/>
    <col min="7424" max="7424" width="19.140625" style="1" bestFit="1" customWidth="1"/>
    <col min="7425" max="7425" width="9.140625" style="1"/>
    <col min="7426" max="7426" width="9.42578125" style="1" customWidth="1"/>
    <col min="7427" max="7427" width="11.140625" style="1" customWidth="1"/>
    <col min="7428" max="7428" width="10.42578125" style="1" bestFit="1" customWidth="1"/>
    <col min="7429" max="7429" width="19.140625" style="1" bestFit="1" customWidth="1"/>
    <col min="7430" max="7430" width="9.140625" style="1"/>
    <col min="7431" max="7431" width="9.5703125" style="1" customWidth="1"/>
    <col min="7432" max="7432" width="9.140625" style="1"/>
    <col min="7433" max="7433" width="10.42578125" style="1" bestFit="1" customWidth="1"/>
    <col min="7434" max="7674" width="9.140625" style="1"/>
    <col min="7675" max="7675" width="18.7109375" style="1" bestFit="1" customWidth="1"/>
    <col min="7676" max="7676" width="9.140625" style="1"/>
    <col min="7677" max="7677" width="10.28515625" style="1" customWidth="1"/>
    <col min="7678" max="7678" width="12.7109375" style="1" bestFit="1" customWidth="1"/>
    <col min="7679" max="7679" width="10.85546875" style="1" customWidth="1"/>
    <col min="7680" max="7680" width="19.140625" style="1" bestFit="1" customWidth="1"/>
    <col min="7681" max="7681" width="9.140625" style="1"/>
    <col min="7682" max="7682" width="9.42578125" style="1" customWidth="1"/>
    <col min="7683" max="7683" width="11.140625" style="1" customWidth="1"/>
    <col min="7684" max="7684" width="10.42578125" style="1" bestFit="1" customWidth="1"/>
    <col min="7685" max="7685" width="19.140625" style="1" bestFit="1" customWidth="1"/>
    <col min="7686" max="7686" width="9.140625" style="1"/>
    <col min="7687" max="7687" width="9.5703125" style="1" customWidth="1"/>
    <col min="7688" max="7688" width="9.140625" style="1"/>
    <col min="7689" max="7689" width="10.42578125" style="1" bestFit="1" customWidth="1"/>
    <col min="7690" max="7930" width="9.140625" style="1"/>
    <col min="7931" max="7931" width="18.7109375" style="1" bestFit="1" customWidth="1"/>
    <col min="7932" max="7932" width="9.140625" style="1"/>
    <col min="7933" max="7933" width="10.28515625" style="1" customWidth="1"/>
    <col min="7934" max="7934" width="12.7109375" style="1" bestFit="1" customWidth="1"/>
    <col min="7935" max="7935" width="10.85546875" style="1" customWidth="1"/>
    <col min="7936" max="7936" width="19.140625" style="1" bestFit="1" customWidth="1"/>
    <col min="7937" max="7937" width="9.140625" style="1"/>
    <col min="7938" max="7938" width="9.42578125" style="1" customWidth="1"/>
    <col min="7939" max="7939" width="11.140625" style="1" customWidth="1"/>
    <col min="7940" max="7940" width="10.42578125" style="1" bestFit="1" customWidth="1"/>
    <col min="7941" max="7941" width="19.140625" style="1" bestFit="1" customWidth="1"/>
    <col min="7942" max="7942" width="9.140625" style="1"/>
    <col min="7943" max="7943" width="9.5703125" style="1" customWidth="1"/>
    <col min="7944" max="7944" width="9.140625" style="1"/>
    <col min="7945" max="7945" width="10.42578125" style="1" bestFit="1" customWidth="1"/>
    <col min="7946" max="8186" width="9.140625" style="1"/>
    <col min="8187" max="8187" width="18.7109375" style="1" bestFit="1" customWidth="1"/>
    <col min="8188" max="8188" width="9.140625" style="1"/>
    <col min="8189" max="8189" width="10.28515625" style="1" customWidth="1"/>
    <col min="8190" max="8190" width="12.7109375" style="1" bestFit="1" customWidth="1"/>
    <col min="8191" max="8191" width="10.85546875" style="1" customWidth="1"/>
    <col min="8192" max="8192" width="19.140625" style="1" bestFit="1" customWidth="1"/>
    <col min="8193" max="8193" width="9.140625" style="1"/>
    <col min="8194" max="8194" width="9.42578125" style="1" customWidth="1"/>
    <col min="8195" max="8195" width="11.140625" style="1" customWidth="1"/>
    <col min="8196" max="8196" width="10.42578125" style="1" bestFit="1" customWidth="1"/>
    <col min="8197" max="8197" width="19.140625" style="1" bestFit="1" customWidth="1"/>
    <col min="8198" max="8198" width="9.140625" style="1"/>
    <col min="8199" max="8199" width="9.5703125" style="1" customWidth="1"/>
    <col min="8200" max="8200" width="9.140625" style="1"/>
    <col min="8201" max="8201" width="10.42578125" style="1" bestFit="1" customWidth="1"/>
    <col min="8202" max="8442" width="9.140625" style="1"/>
    <col min="8443" max="8443" width="18.7109375" style="1" bestFit="1" customWidth="1"/>
    <col min="8444" max="8444" width="9.140625" style="1"/>
    <col min="8445" max="8445" width="10.28515625" style="1" customWidth="1"/>
    <col min="8446" max="8446" width="12.7109375" style="1" bestFit="1" customWidth="1"/>
    <col min="8447" max="8447" width="10.85546875" style="1" customWidth="1"/>
    <col min="8448" max="8448" width="19.140625" style="1" bestFit="1" customWidth="1"/>
    <col min="8449" max="8449" width="9.140625" style="1"/>
    <col min="8450" max="8450" width="9.42578125" style="1" customWidth="1"/>
    <col min="8451" max="8451" width="11.140625" style="1" customWidth="1"/>
    <col min="8452" max="8452" width="10.42578125" style="1" bestFit="1" customWidth="1"/>
    <col min="8453" max="8453" width="19.140625" style="1" bestFit="1" customWidth="1"/>
    <col min="8454" max="8454" width="9.140625" style="1"/>
    <col min="8455" max="8455" width="9.5703125" style="1" customWidth="1"/>
    <col min="8456" max="8456" width="9.140625" style="1"/>
    <col min="8457" max="8457" width="10.42578125" style="1" bestFit="1" customWidth="1"/>
    <col min="8458" max="8698" width="9.140625" style="1"/>
    <col min="8699" max="8699" width="18.7109375" style="1" bestFit="1" customWidth="1"/>
    <col min="8700" max="8700" width="9.140625" style="1"/>
    <col min="8701" max="8701" width="10.28515625" style="1" customWidth="1"/>
    <col min="8702" max="8702" width="12.7109375" style="1" bestFit="1" customWidth="1"/>
    <col min="8703" max="8703" width="10.85546875" style="1" customWidth="1"/>
    <col min="8704" max="8704" width="19.140625" style="1" bestFit="1" customWidth="1"/>
    <col min="8705" max="8705" width="9.140625" style="1"/>
    <col min="8706" max="8706" width="9.42578125" style="1" customWidth="1"/>
    <col min="8707" max="8707" width="11.140625" style="1" customWidth="1"/>
    <col min="8708" max="8708" width="10.42578125" style="1" bestFit="1" customWidth="1"/>
    <col min="8709" max="8709" width="19.140625" style="1" bestFit="1" customWidth="1"/>
    <col min="8710" max="8710" width="9.140625" style="1"/>
    <col min="8711" max="8711" width="9.5703125" style="1" customWidth="1"/>
    <col min="8712" max="8712" width="9.140625" style="1"/>
    <col min="8713" max="8713" width="10.42578125" style="1" bestFit="1" customWidth="1"/>
    <col min="8714" max="8954" width="9.140625" style="1"/>
    <col min="8955" max="8955" width="18.7109375" style="1" bestFit="1" customWidth="1"/>
    <col min="8956" max="8956" width="9.140625" style="1"/>
    <col min="8957" max="8957" width="10.28515625" style="1" customWidth="1"/>
    <col min="8958" max="8958" width="12.7109375" style="1" bestFit="1" customWidth="1"/>
    <col min="8959" max="8959" width="10.85546875" style="1" customWidth="1"/>
    <col min="8960" max="8960" width="19.140625" style="1" bestFit="1" customWidth="1"/>
    <col min="8961" max="8961" width="9.140625" style="1"/>
    <col min="8962" max="8962" width="9.42578125" style="1" customWidth="1"/>
    <col min="8963" max="8963" width="11.140625" style="1" customWidth="1"/>
    <col min="8964" max="8964" width="10.42578125" style="1" bestFit="1" customWidth="1"/>
    <col min="8965" max="8965" width="19.140625" style="1" bestFit="1" customWidth="1"/>
    <col min="8966" max="8966" width="9.140625" style="1"/>
    <col min="8967" max="8967" width="9.5703125" style="1" customWidth="1"/>
    <col min="8968" max="8968" width="9.140625" style="1"/>
    <col min="8969" max="8969" width="10.42578125" style="1" bestFit="1" customWidth="1"/>
    <col min="8970" max="9210" width="9.140625" style="1"/>
    <col min="9211" max="9211" width="18.7109375" style="1" bestFit="1" customWidth="1"/>
    <col min="9212" max="9212" width="9.140625" style="1"/>
    <col min="9213" max="9213" width="10.28515625" style="1" customWidth="1"/>
    <col min="9214" max="9214" width="12.7109375" style="1" bestFit="1" customWidth="1"/>
    <col min="9215" max="9215" width="10.85546875" style="1" customWidth="1"/>
    <col min="9216" max="9216" width="19.140625" style="1" bestFit="1" customWidth="1"/>
    <col min="9217" max="9217" width="9.140625" style="1"/>
    <col min="9218" max="9218" width="9.42578125" style="1" customWidth="1"/>
    <col min="9219" max="9219" width="11.140625" style="1" customWidth="1"/>
    <col min="9220" max="9220" width="10.42578125" style="1" bestFit="1" customWidth="1"/>
    <col min="9221" max="9221" width="19.140625" style="1" bestFit="1" customWidth="1"/>
    <col min="9222" max="9222" width="9.140625" style="1"/>
    <col min="9223" max="9223" width="9.5703125" style="1" customWidth="1"/>
    <col min="9224" max="9224" width="9.140625" style="1"/>
    <col min="9225" max="9225" width="10.42578125" style="1" bestFit="1" customWidth="1"/>
    <col min="9226" max="9466" width="9.140625" style="1"/>
    <col min="9467" max="9467" width="18.7109375" style="1" bestFit="1" customWidth="1"/>
    <col min="9468" max="9468" width="9.140625" style="1"/>
    <col min="9469" max="9469" width="10.28515625" style="1" customWidth="1"/>
    <col min="9470" max="9470" width="12.7109375" style="1" bestFit="1" customWidth="1"/>
    <col min="9471" max="9471" width="10.85546875" style="1" customWidth="1"/>
    <col min="9472" max="9472" width="19.140625" style="1" bestFit="1" customWidth="1"/>
    <col min="9473" max="9473" width="9.140625" style="1"/>
    <col min="9474" max="9474" width="9.42578125" style="1" customWidth="1"/>
    <col min="9475" max="9475" width="11.140625" style="1" customWidth="1"/>
    <col min="9476" max="9476" width="10.42578125" style="1" bestFit="1" customWidth="1"/>
    <col min="9477" max="9477" width="19.140625" style="1" bestFit="1" customWidth="1"/>
    <col min="9478" max="9478" width="9.140625" style="1"/>
    <col min="9479" max="9479" width="9.5703125" style="1" customWidth="1"/>
    <col min="9480" max="9480" width="9.140625" style="1"/>
    <col min="9481" max="9481" width="10.42578125" style="1" bestFit="1" customWidth="1"/>
    <col min="9482" max="9722" width="9.140625" style="1"/>
    <col min="9723" max="9723" width="18.7109375" style="1" bestFit="1" customWidth="1"/>
    <col min="9724" max="9724" width="9.140625" style="1"/>
    <col min="9725" max="9725" width="10.28515625" style="1" customWidth="1"/>
    <col min="9726" max="9726" width="12.7109375" style="1" bestFit="1" customWidth="1"/>
    <col min="9727" max="9727" width="10.85546875" style="1" customWidth="1"/>
    <col min="9728" max="9728" width="19.140625" style="1" bestFit="1" customWidth="1"/>
    <col min="9729" max="9729" width="9.140625" style="1"/>
    <col min="9730" max="9730" width="9.42578125" style="1" customWidth="1"/>
    <col min="9731" max="9731" width="11.140625" style="1" customWidth="1"/>
    <col min="9732" max="9732" width="10.42578125" style="1" bestFit="1" customWidth="1"/>
    <col min="9733" max="9733" width="19.140625" style="1" bestFit="1" customWidth="1"/>
    <col min="9734" max="9734" width="9.140625" style="1"/>
    <col min="9735" max="9735" width="9.5703125" style="1" customWidth="1"/>
    <col min="9736" max="9736" width="9.140625" style="1"/>
    <col min="9737" max="9737" width="10.42578125" style="1" bestFit="1" customWidth="1"/>
    <col min="9738" max="9978" width="9.140625" style="1"/>
    <col min="9979" max="9979" width="18.7109375" style="1" bestFit="1" customWidth="1"/>
    <col min="9980" max="9980" width="9.140625" style="1"/>
    <col min="9981" max="9981" width="10.28515625" style="1" customWidth="1"/>
    <col min="9982" max="9982" width="12.7109375" style="1" bestFit="1" customWidth="1"/>
    <col min="9983" max="9983" width="10.85546875" style="1" customWidth="1"/>
    <col min="9984" max="9984" width="19.140625" style="1" bestFit="1" customWidth="1"/>
    <col min="9985" max="9985" width="9.140625" style="1"/>
    <col min="9986" max="9986" width="9.42578125" style="1" customWidth="1"/>
    <col min="9987" max="9987" width="11.140625" style="1" customWidth="1"/>
    <col min="9988" max="9988" width="10.42578125" style="1" bestFit="1" customWidth="1"/>
    <col min="9989" max="9989" width="19.140625" style="1" bestFit="1" customWidth="1"/>
    <col min="9990" max="9990" width="9.140625" style="1"/>
    <col min="9991" max="9991" width="9.5703125" style="1" customWidth="1"/>
    <col min="9992" max="9992" width="9.140625" style="1"/>
    <col min="9993" max="9993" width="10.42578125" style="1" bestFit="1" customWidth="1"/>
    <col min="9994" max="10234" width="9.140625" style="1"/>
    <col min="10235" max="10235" width="18.7109375" style="1" bestFit="1" customWidth="1"/>
    <col min="10236" max="10236" width="9.140625" style="1"/>
    <col min="10237" max="10237" width="10.28515625" style="1" customWidth="1"/>
    <col min="10238" max="10238" width="12.7109375" style="1" bestFit="1" customWidth="1"/>
    <col min="10239" max="10239" width="10.85546875" style="1" customWidth="1"/>
    <col min="10240" max="10240" width="19.140625" style="1" bestFit="1" customWidth="1"/>
    <col min="10241" max="10241" width="9.140625" style="1"/>
    <col min="10242" max="10242" width="9.42578125" style="1" customWidth="1"/>
    <col min="10243" max="10243" width="11.140625" style="1" customWidth="1"/>
    <col min="10244" max="10244" width="10.42578125" style="1" bestFit="1" customWidth="1"/>
    <col min="10245" max="10245" width="19.140625" style="1" bestFit="1" customWidth="1"/>
    <col min="10246" max="10246" width="9.140625" style="1"/>
    <col min="10247" max="10247" width="9.5703125" style="1" customWidth="1"/>
    <col min="10248" max="10248" width="9.140625" style="1"/>
    <col min="10249" max="10249" width="10.42578125" style="1" bestFit="1" customWidth="1"/>
    <col min="10250" max="10490" width="9.140625" style="1"/>
    <col min="10491" max="10491" width="18.7109375" style="1" bestFit="1" customWidth="1"/>
    <col min="10492" max="10492" width="9.140625" style="1"/>
    <col min="10493" max="10493" width="10.28515625" style="1" customWidth="1"/>
    <col min="10494" max="10494" width="12.7109375" style="1" bestFit="1" customWidth="1"/>
    <col min="10495" max="10495" width="10.85546875" style="1" customWidth="1"/>
    <col min="10496" max="10496" width="19.140625" style="1" bestFit="1" customWidth="1"/>
    <col min="10497" max="10497" width="9.140625" style="1"/>
    <col min="10498" max="10498" width="9.42578125" style="1" customWidth="1"/>
    <col min="10499" max="10499" width="11.140625" style="1" customWidth="1"/>
    <col min="10500" max="10500" width="10.42578125" style="1" bestFit="1" customWidth="1"/>
    <col min="10501" max="10501" width="19.140625" style="1" bestFit="1" customWidth="1"/>
    <col min="10502" max="10502" width="9.140625" style="1"/>
    <col min="10503" max="10503" width="9.5703125" style="1" customWidth="1"/>
    <col min="10504" max="10504" width="9.140625" style="1"/>
    <col min="10505" max="10505" width="10.42578125" style="1" bestFit="1" customWidth="1"/>
    <col min="10506" max="10746" width="9.140625" style="1"/>
    <col min="10747" max="10747" width="18.7109375" style="1" bestFit="1" customWidth="1"/>
    <col min="10748" max="10748" width="9.140625" style="1"/>
    <col min="10749" max="10749" width="10.28515625" style="1" customWidth="1"/>
    <col min="10750" max="10750" width="12.7109375" style="1" bestFit="1" customWidth="1"/>
    <col min="10751" max="10751" width="10.85546875" style="1" customWidth="1"/>
    <col min="10752" max="10752" width="19.140625" style="1" bestFit="1" customWidth="1"/>
    <col min="10753" max="10753" width="9.140625" style="1"/>
    <col min="10754" max="10754" width="9.42578125" style="1" customWidth="1"/>
    <col min="10755" max="10755" width="11.140625" style="1" customWidth="1"/>
    <col min="10756" max="10756" width="10.42578125" style="1" bestFit="1" customWidth="1"/>
    <col min="10757" max="10757" width="19.140625" style="1" bestFit="1" customWidth="1"/>
    <col min="10758" max="10758" width="9.140625" style="1"/>
    <col min="10759" max="10759" width="9.5703125" style="1" customWidth="1"/>
    <col min="10760" max="10760" width="9.140625" style="1"/>
    <col min="10761" max="10761" width="10.42578125" style="1" bestFit="1" customWidth="1"/>
    <col min="10762" max="11002" width="9.140625" style="1"/>
    <col min="11003" max="11003" width="18.7109375" style="1" bestFit="1" customWidth="1"/>
    <col min="11004" max="11004" width="9.140625" style="1"/>
    <col min="11005" max="11005" width="10.28515625" style="1" customWidth="1"/>
    <col min="11006" max="11006" width="12.7109375" style="1" bestFit="1" customWidth="1"/>
    <col min="11007" max="11007" width="10.85546875" style="1" customWidth="1"/>
    <col min="11008" max="11008" width="19.140625" style="1" bestFit="1" customWidth="1"/>
    <col min="11009" max="11009" width="9.140625" style="1"/>
    <col min="11010" max="11010" width="9.42578125" style="1" customWidth="1"/>
    <col min="11011" max="11011" width="11.140625" style="1" customWidth="1"/>
    <col min="11012" max="11012" width="10.42578125" style="1" bestFit="1" customWidth="1"/>
    <col min="11013" max="11013" width="19.140625" style="1" bestFit="1" customWidth="1"/>
    <col min="11014" max="11014" width="9.140625" style="1"/>
    <col min="11015" max="11015" width="9.5703125" style="1" customWidth="1"/>
    <col min="11016" max="11016" width="9.140625" style="1"/>
    <col min="11017" max="11017" width="10.42578125" style="1" bestFit="1" customWidth="1"/>
    <col min="11018" max="11258" width="9.140625" style="1"/>
    <col min="11259" max="11259" width="18.7109375" style="1" bestFit="1" customWidth="1"/>
    <col min="11260" max="11260" width="9.140625" style="1"/>
    <col min="11261" max="11261" width="10.28515625" style="1" customWidth="1"/>
    <col min="11262" max="11262" width="12.7109375" style="1" bestFit="1" customWidth="1"/>
    <col min="11263" max="11263" width="10.85546875" style="1" customWidth="1"/>
    <col min="11264" max="11264" width="19.140625" style="1" bestFit="1" customWidth="1"/>
    <col min="11265" max="11265" width="9.140625" style="1"/>
    <col min="11266" max="11266" width="9.42578125" style="1" customWidth="1"/>
    <col min="11267" max="11267" width="11.140625" style="1" customWidth="1"/>
    <col min="11268" max="11268" width="10.42578125" style="1" bestFit="1" customWidth="1"/>
    <col min="11269" max="11269" width="19.140625" style="1" bestFit="1" customWidth="1"/>
    <col min="11270" max="11270" width="9.140625" style="1"/>
    <col min="11271" max="11271" width="9.5703125" style="1" customWidth="1"/>
    <col min="11272" max="11272" width="9.140625" style="1"/>
    <col min="11273" max="11273" width="10.42578125" style="1" bestFit="1" customWidth="1"/>
    <col min="11274" max="11514" width="9.140625" style="1"/>
    <col min="11515" max="11515" width="18.7109375" style="1" bestFit="1" customWidth="1"/>
    <col min="11516" max="11516" width="9.140625" style="1"/>
    <col min="11517" max="11517" width="10.28515625" style="1" customWidth="1"/>
    <col min="11518" max="11518" width="12.7109375" style="1" bestFit="1" customWidth="1"/>
    <col min="11519" max="11519" width="10.85546875" style="1" customWidth="1"/>
    <col min="11520" max="11520" width="19.140625" style="1" bestFit="1" customWidth="1"/>
    <col min="11521" max="11521" width="9.140625" style="1"/>
    <col min="11522" max="11522" width="9.42578125" style="1" customWidth="1"/>
    <col min="11523" max="11523" width="11.140625" style="1" customWidth="1"/>
    <col min="11524" max="11524" width="10.42578125" style="1" bestFit="1" customWidth="1"/>
    <col min="11525" max="11525" width="19.140625" style="1" bestFit="1" customWidth="1"/>
    <col min="11526" max="11526" width="9.140625" style="1"/>
    <col min="11527" max="11527" width="9.5703125" style="1" customWidth="1"/>
    <col min="11528" max="11528" width="9.140625" style="1"/>
    <col min="11529" max="11529" width="10.42578125" style="1" bestFit="1" customWidth="1"/>
    <col min="11530" max="11770" width="9.140625" style="1"/>
    <col min="11771" max="11771" width="18.7109375" style="1" bestFit="1" customWidth="1"/>
    <col min="11772" max="11772" width="9.140625" style="1"/>
    <col min="11773" max="11773" width="10.28515625" style="1" customWidth="1"/>
    <col min="11774" max="11774" width="12.7109375" style="1" bestFit="1" customWidth="1"/>
    <col min="11775" max="11775" width="10.85546875" style="1" customWidth="1"/>
    <col min="11776" max="11776" width="19.140625" style="1" bestFit="1" customWidth="1"/>
    <col min="11777" max="11777" width="9.140625" style="1"/>
    <col min="11778" max="11778" width="9.42578125" style="1" customWidth="1"/>
    <col min="11779" max="11779" width="11.140625" style="1" customWidth="1"/>
    <col min="11780" max="11780" width="10.42578125" style="1" bestFit="1" customWidth="1"/>
    <col min="11781" max="11781" width="19.140625" style="1" bestFit="1" customWidth="1"/>
    <col min="11782" max="11782" width="9.140625" style="1"/>
    <col min="11783" max="11783" width="9.5703125" style="1" customWidth="1"/>
    <col min="11784" max="11784" width="9.140625" style="1"/>
    <col min="11785" max="11785" width="10.42578125" style="1" bestFit="1" customWidth="1"/>
    <col min="11786" max="12026" width="9.140625" style="1"/>
    <col min="12027" max="12027" width="18.7109375" style="1" bestFit="1" customWidth="1"/>
    <col min="12028" max="12028" width="9.140625" style="1"/>
    <col min="12029" max="12029" width="10.28515625" style="1" customWidth="1"/>
    <col min="12030" max="12030" width="12.7109375" style="1" bestFit="1" customWidth="1"/>
    <col min="12031" max="12031" width="10.85546875" style="1" customWidth="1"/>
    <col min="12032" max="12032" width="19.140625" style="1" bestFit="1" customWidth="1"/>
    <col min="12033" max="12033" width="9.140625" style="1"/>
    <col min="12034" max="12034" width="9.42578125" style="1" customWidth="1"/>
    <col min="12035" max="12035" width="11.140625" style="1" customWidth="1"/>
    <col min="12036" max="12036" width="10.42578125" style="1" bestFit="1" customWidth="1"/>
    <col min="12037" max="12037" width="19.140625" style="1" bestFit="1" customWidth="1"/>
    <col min="12038" max="12038" width="9.140625" style="1"/>
    <col min="12039" max="12039" width="9.5703125" style="1" customWidth="1"/>
    <col min="12040" max="12040" width="9.140625" style="1"/>
    <col min="12041" max="12041" width="10.42578125" style="1" bestFit="1" customWidth="1"/>
    <col min="12042" max="12282" width="9.140625" style="1"/>
    <col min="12283" max="12283" width="18.7109375" style="1" bestFit="1" customWidth="1"/>
    <col min="12284" max="12284" width="9.140625" style="1"/>
    <col min="12285" max="12285" width="10.28515625" style="1" customWidth="1"/>
    <col min="12286" max="12286" width="12.7109375" style="1" bestFit="1" customWidth="1"/>
    <col min="12287" max="12287" width="10.85546875" style="1" customWidth="1"/>
    <col min="12288" max="12288" width="19.140625" style="1" bestFit="1" customWidth="1"/>
    <col min="12289" max="12289" width="9.140625" style="1"/>
    <col min="12290" max="12290" width="9.42578125" style="1" customWidth="1"/>
    <col min="12291" max="12291" width="11.140625" style="1" customWidth="1"/>
    <col min="12292" max="12292" width="10.42578125" style="1" bestFit="1" customWidth="1"/>
    <col min="12293" max="12293" width="19.140625" style="1" bestFit="1" customWidth="1"/>
    <col min="12294" max="12294" width="9.140625" style="1"/>
    <col min="12295" max="12295" width="9.5703125" style="1" customWidth="1"/>
    <col min="12296" max="12296" width="9.140625" style="1"/>
    <col min="12297" max="12297" width="10.42578125" style="1" bestFit="1" customWidth="1"/>
    <col min="12298" max="12538" width="9.140625" style="1"/>
    <col min="12539" max="12539" width="18.7109375" style="1" bestFit="1" customWidth="1"/>
    <col min="12540" max="12540" width="9.140625" style="1"/>
    <col min="12541" max="12541" width="10.28515625" style="1" customWidth="1"/>
    <col min="12542" max="12542" width="12.7109375" style="1" bestFit="1" customWidth="1"/>
    <col min="12543" max="12543" width="10.85546875" style="1" customWidth="1"/>
    <col min="12544" max="12544" width="19.140625" style="1" bestFit="1" customWidth="1"/>
    <col min="12545" max="12545" width="9.140625" style="1"/>
    <col min="12546" max="12546" width="9.42578125" style="1" customWidth="1"/>
    <col min="12547" max="12547" width="11.140625" style="1" customWidth="1"/>
    <col min="12548" max="12548" width="10.42578125" style="1" bestFit="1" customWidth="1"/>
    <col min="12549" max="12549" width="19.140625" style="1" bestFit="1" customWidth="1"/>
    <col min="12550" max="12550" width="9.140625" style="1"/>
    <col min="12551" max="12551" width="9.5703125" style="1" customWidth="1"/>
    <col min="12552" max="12552" width="9.140625" style="1"/>
    <col min="12553" max="12553" width="10.42578125" style="1" bestFit="1" customWidth="1"/>
    <col min="12554" max="12794" width="9.140625" style="1"/>
    <col min="12795" max="12795" width="18.7109375" style="1" bestFit="1" customWidth="1"/>
    <col min="12796" max="12796" width="9.140625" style="1"/>
    <col min="12797" max="12797" width="10.28515625" style="1" customWidth="1"/>
    <col min="12798" max="12798" width="12.7109375" style="1" bestFit="1" customWidth="1"/>
    <col min="12799" max="12799" width="10.85546875" style="1" customWidth="1"/>
    <col min="12800" max="12800" width="19.140625" style="1" bestFit="1" customWidth="1"/>
    <col min="12801" max="12801" width="9.140625" style="1"/>
    <col min="12802" max="12802" width="9.42578125" style="1" customWidth="1"/>
    <col min="12803" max="12803" width="11.140625" style="1" customWidth="1"/>
    <col min="12804" max="12804" width="10.42578125" style="1" bestFit="1" customWidth="1"/>
    <col min="12805" max="12805" width="19.140625" style="1" bestFit="1" customWidth="1"/>
    <col min="12806" max="12806" width="9.140625" style="1"/>
    <col min="12807" max="12807" width="9.5703125" style="1" customWidth="1"/>
    <col min="12808" max="12808" width="9.140625" style="1"/>
    <col min="12809" max="12809" width="10.42578125" style="1" bestFit="1" customWidth="1"/>
    <col min="12810" max="13050" width="9.140625" style="1"/>
    <col min="13051" max="13051" width="18.7109375" style="1" bestFit="1" customWidth="1"/>
    <col min="13052" max="13052" width="9.140625" style="1"/>
    <col min="13053" max="13053" width="10.28515625" style="1" customWidth="1"/>
    <col min="13054" max="13054" width="12.7109375" style="1" bestFit="1" customWidth="1"/>
    <col min="13055" max="13055" width="10.85546875" style="1" customWidth="1"/>
    <col min="13056" max="13056" width="19.140625" style="1" bestFit="1" customWidth="1"/>
    <col min="13057" max="13057" width="9.140625" style="1"/>
    <col min="13058" max="13058" width="9.42578125" style="1" customWidth="1"/>
    <col min="13059" max="13059" width="11.140625" style="1" customWidth="1"/>
    <col min="13060" max="13060" width="10.42578125" style="1" bestFit="1" customWidth="1"/>
    <col min="13061" max="13061" width="19.140625" style="1" bestFit="1" customWidth="1"/>
    <col min="13062" max="13062" width="9.140625" style="1"/>
    <col min="13063" max="13063" width="9.5703125" style="1" customWidth="1"/>
    <col min="13064" max="13064" width="9.140625" style="1"/>
    <col min="13065" max="13065" width="10.42578125" style="1" bestFit="1" customWidth="1"/>
    <col min="13066" max="13306" width="9.140625" style="1"/>
    <col min="13307" max="13307" width="18.7109375" style="1" bestFit="1" customWidth="1"/>
    <col min="13308" max="13308" width="9.140625" style="1"/>
    <col min="13309" max="13309" width="10.28515625" style="1" customWidth="1"/>
    <col min="13310" max="13310" width="12.7109375" style="1" bestFit="1" customWidth="1"/>
    <col min="13311" max="13311" width="10.85546875" style="1" customWidth="1"/>
    <col min="13312" max="13312" width="19.140625" style="1" bestFit="1" customWidth="1"/>
    <col min="13313" max="13313" width="9.140625" style="1"/>
    <col min="13314" max="13314" width="9.42578125" style="1" customWidth="1"/>
    <col min="13315" max="13315" width="11.140625" style="1" customWidth="1"/>
    <col min="13316" max="13316" width="10.42578125" style="1" bestFit="1" customWidth="1"/>
    <col min="13317" max="13317" width="19.140625" style="1" bestFit="1" customWidth="1"/>
    <col min="13318" max="13318" width="9.140625" style="1"/>
    <col min="13319" max="13319" width="9.5703125" style="1" customWidth="1"/>
    <col min="13320" max="13320" width="9.140625" style="1"/>
    <col min="13321" max="13321" width="10.42578125" style="1" bestFit="1" customWidth="1"/>
    <col min="13322" max="13562" width="9.140625" style="1"/>
    <col min="13563" max="13563" width="18.7109375" style="1" bestFit="1" customWidth="1"/>
    <col min="13564" max="13564" width="9.140625" style="1"/>
    <col min="13565" max="13565" width="10.28515625" style="1" customWidth="1"/>
    <col min="13566" max="13566" width="12.7109375" style="1" bestFit="1" customWidth="1"/>
    <col min="13567" max="13567" width="10.85546875" style="1" customWidth="1"/>
    <col min="13568" max="13568" width="19.140625" style="1" bestFit="1" customWidth="1"/>
    <col min="13569" max="13569" width="9.140625" style="1"/>
    <col min="13570" max="13570" width="9.42578125" style="1" customWidth="1"/>
    <col min="13571" max="13571" width="11.140625" style="1" customWidth="1"/>
    <col min="13572" max="13572" width="10.42578125" style="1" bestFit="1" customWidth="1"/>
    <col min="13573" max="13573" width="19.140625" style="1" bestFit="1" customWidth="1"/>
    <col min="13574" max="13574" width="9.140625" style="1"/>
    <col min="13575" max="13575" width="9.5703125" style="1" customWidth="1"/>
    <col min="13576" max="13576" width="9.140625" style="1"/>
    <col min="13577" max="13577" width="10.42578125" style="1" bestFit="1" customWidth="1"/>
    <col min="13578" max="13818" width="9.140625" style="1"/>
    <col min="13819" max="13819" width="18.7109375" style="1" bestFit="1" customWidth="1"/>
    <col min="13820" max="13820" width="9.140625" style="1"/>
    <col min="13821" max="13821" width="10.28515625" style="1" customWidth="1"/>
    <col min="13822" max="13822" width="12.7109375" style="1" bestFit="1" customWidth="1"/>
    <col min="13823" max="13823" width="10.85546875" style="1" customWidth="1"/>
    <col min="13824" max="13824" width="19.140625" style="1" bestFit="1" customWidth="1"/>
    <col min="13825" max="13825" width="9.140625" style="1"/>
    <col min="13826" max="13826" width="9.42578125" style="1" customWidth="1"/>
    <col min="13827" max="13827" width="11.140625" style="1" customWidth="1"/>
    <col min="13828" max="13828" width="10.42578125" style="1" bestFit="1" customWidth="1"/>
    <col min="13829" max="13829" width="19.140625" style="1" bestFit="1" customWidth="1"/>
    <col min="13830" max="13830" width="9.140625" style="1"/>
    <col min="13831" max="13831" width="9.5703125" style="1" customWidth="1"/>
    <col min="13832" max="13832" width="9.140625" style="1"/>
    <col min="13833" max="13833" width="10.42578125" style="1" bestFit="1" customWidth="1"/>
    <col min="13834" max="14074" width="9.140625" style="1"/>
    <col min="14075" max="14075" width="18.7109375" style="1" bestFit="1" customWidth="1"/>
    <col min="14076" max="14076" width="9.140625" style="1"/>
    <col min="14077" max="14077" width="10.28515625" style="1" customWidth="1"/>
    <col min="14078" max="14078" width="12.7109375" style="1" bestFit="1" customWidth="1"/>
    <col min="14079" max="14079" width="10.85546875" style="1" customWidth="1"/>
    <col min="14080" max="14080" width="19.140625" style="1" bestFit="1" customWidth="1"/>
    <col min="14081" max="14081" width="9.140625" style="1"/>
    <col min="14082" max="14082" width="9.42578125" style="1" customWidth="1"/>
    <col min="14083" max="14083" width="11.140625" style="1" customWidth="1"/>
    <col min="14084" max="14084" width="10.42578125" style="1" bestFit="1" customWidth="1"/>
    <col min="14085" max="14085" width="19.140625" style="1" bestFit="1" customWidth="1"/>
    <col min="14086" max="14086" width="9.140625" style="1"/>
    <col min="14087" max="14087" width="9.5703125" style="1" customWidth="1"/>
    <col min="14088" max="14088" width="9.140625" style="1"/>
    <col min="14089" max="14089" width="10.42578125" style="1" bestFit="1" customWidth="1"/>
    <col min="14090" max="14330" width="9.140625" style="1"/>
    <col min="14331" max="14331" width="18.7109375" style="1" bestFit="1" customWidth="1"/>
    <col min="14332" max="14332" width="9.140625" style="1"/>
    <col min="14333" max="14333" width="10.28515625" style="1" customWidth="1"/>
    <col min="14334" max="14334" width="12.7109375" style="1" bestFit="1" customWidth="1"/>
    <col min="14335" max="14335" width="10.85546875" style="1" customWidth="1"/>
    <col min="14336" max="14336" width="19.140625" style="1" bestFit="1" customWidth="1"/>
    <col min="14337" max="14337" width="9.140625" style="1"/>
    <col min="14338" max="14338" width="9.42578125" style="1" customWidth="1"/>
    <col min="14339" max="14339" width="11.140625" style="1" customWidth="1"/>
    <col min="14340" max="14340" width="10.42578125" style="1" bestFit="1" customWidth="1"/>
    <col min="14341" max="14341" width="19.140625" style="1" bestFit="1" customWidth="1"/>
    <col min="14342" max="14342" width="9.140625" style="1"/>
    <col min="14343" max="14343" width="9.5703125" style="1" customWidth="1"/>
    <col min="14344" max="14344" width="9.140625" style="1"/>
    <col min="14345" max="14345" width="10.42578125" style="1" bestFit="1" customWidth="1"/>
    <col min="14346" max="14586" width="9.140625" style="1"/>
    <col min="14587" max="14587" width="18.7109375" style="1" bestFit="1" customWidth="1"/>
    <col min="14588" max="14588" width="9.140625" style="1"/>
    <col min="14589" max="14589" width="10.28515625" style="1" customWidth="1"/>
    <col min="14590" max="14590" width="12.7109375" style="1" bestFit="1" customWidth="1"/>
    <col min="14591" max="14591" width="10.85546875" style="1" customWidth="1"/>
    <col min="14592" max="14592" width="19.140625" style="1" bestFit="1" customWidth="1"/>
    <col min="14593" max="14593" width="9.140625" style="1"/>
    <col min="14594" max="14594" width="9.42578125" style="1" customWidth="1"/>
    <col min="14595" max="14595" width="11.140625" style="1" customWidth="1"/>
    <col min="14596" max="14596" width="10.42578125" style="1" bestFit="1" customWidth="1"/>
    <col min="14597" max="14597" width="19.140625" style="1" bestFit="1" customWidth="1"/>
    <col min="14598" max="14598" width="9.140625" style="1"/>
    <col min="14599" max="14599" width="9.5703125" style="1" customWidth="1"/>
    <col min="14600" max="14600" width="9.140625" style="1"/>
    <col min="14601" max="14601" width="10.42578125" style="1" bestFit="1" customWidth="1"/>
    <col min="14602" max="14842" width="9.140625" style="1"/>
    <col min="14843" max="14843" width="18.7109375" style="1" bestFit="1" customWidth="1"/>
    <col min="14844" max="14844" width="9.140625" style="1"/>
    <col min="14845" max="14845" width="10.28515625" style="1" customWidth="1"/>
    <col min="14846" max="14846" width="12.7109375" style="1" bestFit="1" customWidth="1"/>
    <col min="14847" max="14847" width="10.85546875" style="1" customWidth="1"/>
    <col min="14848" max="14848" width="19.140625" style="1" bestFit="1" customWidth="1"/>
    <col min="14849" max="14849" width="9.140625" style="1"/>
    <col min="14850" max="14850" width="9.42578125" style="1" customWidth="1"/>
    <col min="14851" max="14851" width="11.140625" style="1" customWidth="1"/>
    <col min="14852" max="14852" width="10.42578125" style="1" bestFit="1" customWidth="1"/>
    <col min="14853" max="14853" width="19.140625" style="1" bestFit="1" customWidth="1"/>
    <col min="14854" max="14854" width="9.140625" style="1"/>
    <col min="14855" max="14855" width="9.5703125" style="1" customWidth="1"/>
    <col min="14856" max="14856" width="9.140625" style="1"/>
    <col min="14857" max="14857" width="10.42578125" style="1" bestFit="1" customWidth="1"/>
    <col min="14858" max="15098" width="9.140625" style="1"/>
    <col min="15099" max="15099" width="18.7109375" style="1" bestFit="1" customWidth="1"/>
    <col min="15100" max="15100" width="9.140625" style="1"/>
    <col min="15101" max="15101" width="10.28515625" style="1" customWidth="1"/>
    <col min="15102" max="15102" width="12.7109375" style="1" bestFit="1" customWidth="1"/>
    <col min="15103" max="15103" width="10.85546875" style="1" customWidth="1"/>
    <col min="15104" max="15104" width="19.140625" style="1" bestFit="1" customWidth="1"/>
    <col min="15105" max="15105" width="9.140625" style="1"/>
    <col min="15106" max="15106" width="9.42578125" style="1" customWidth="1"/>
    <col min="15107" max="15107" width="11.140625" style="1" customWidth="1"/>
    <col min="15108" max="15108" width="10.42578125" style="1" bestFit="1" customWidth="1"/>
    <col min="15109" max="15109" width="19.140625" style="1" bestFit="1" customWidth="1"/>
    <col min="15110" max="15110" width="9.140625" style="1"/>
    <col min="15111" max="15111" width="9.5703125" style="1" customWidth="1"/>
    <col min="15112" max="15112" width="9.140625" style="1"/>
    <col min="15113" max="15113" width="10.42578125" style="1" bestFit="1" customWidth="1"/>
    <col min="15114" max="15354" width="9.140625" style="1"/>
    <col min="15355" max="15355" width="18.7109375" style="1" bestFit="1" customWidth="1"/>
    <col min="15356" max="15356" width="9.140625" style="1"/>
    <col min="15357" max="15357" width="10.28515625" style="1" customWidth="1"/>
    <col min="15358" max="15358" width="12.7109375" style="1" bestFit="1" customWidth="1"/>
    <col min="15359" max="15359" width="10.85546875" style="1" customWidth="1"/>
    <col min="15360" max="15360" width="19.140625" style="1" bestFit="1" customWidth="1"/>
    <col min="15361" max="15361" width="9.140625" style="1"/>
    <col min="15362" max="15362" width="9.42578125" style="1" customWidth="1"/>
    <col min="15363" max="15363" width="11.140625" style="1" customWidth="1"/>
    <col min="15364" max="15364" width="10.42578125" style="1" bestFit="1" customWidth="1"/>
    <col min="15365" max="15365" width="19.140625" style="1" bestFit="1" customWidth="1"/>
    <col min="15366" max="15366" width="9.140625" style="1"/>
    <col min="15367" max="15367" width="9.5703125" style="1" customWidth="1"/>
    <col min="15368" max="15368" width="9.140625" style="1"/>
    <col min="15369" max="15369" width="10.42578125" style="1" bestFit="1" customWidth="1"/>
    <col min="15370" max="15610" width="9.140625" style="1"/>
    <col min="15611" max="15611" width="18.7109375" style="1" bestFit="1" customWidth="1"/>
    <col min="15612" max="15612" width="9.140625" style="1"/>
    <col min="15613" max="15613" width="10.28515625" style="1" customWidth="1"/>
    <col min="15614" max="15614" width="12.7109375" style="1" bestFit="1" customWidth="1"/>
    <col min="15615" max="15615" width="10.85546875" style="1" customWidth="1"/>
    <col min="15616" max="15616" width="19.140625" style="1" bestFit="1" customWidth="1"/>
    <col min="15617" max="15617" width="9.140625" style="1"/>
    <col min="15618" max="15618" width="9.42578125" style="1" customWidth="1"/>
    <col min="15619" max="15619" width="11.140625" style="1" customWidth="1"/>
    <col min="15620" max="15620" width="10.42578125" style="1" bestFit="1" customWidth="1"/>
    <col min="15621" max="15621" width="19.140625" style="1" bestFit="1" customWidth="1"/>
    <col min="15622" max="15622" width="9.140625" style="1"/>
    <col min="15623" max="15623" width="9.5703125" style="1" customWidth="1"/>
    <col min="15624" max="15624" width="9.140625" style="1"/>
    <col min="15625" max="15625" width="10.42578125" style="1" bestFit="1" customWidth="1"/>
    <col min="15626" max="15866" width="9.140625" style="1"/>
    <col min="15867" max="15867" width="18.7109375" style="1" bestFit="1" customWidth="1"/>
    <col min="15868" max="15868" width="9.140625" style="1"/>
    <col min="15869" max="15869" width="10.28515625" style="1" customWidth="1"/>
    <col min="15870" max="15870" width="12.7109375" style="1" bestFit="1" customWidth="1"/>
    <col min="15871" max="15871" width="10.85546875" style="1" customWidth="1"/>
    <col min="15872" max="15872" width="19.140625" style="1" bestFit="1" customWidth="1"/>
    <col min="15873" max="15873" width="9.140625" style="1"/>
    <col min="15874" max="15874" width="9.42578125" style="1" customWidth="1"/>
    <col min="15875" max="15875" width="11.140625" style="1" customWidth="1"/>
    <col min="15876" max="15876" width="10.42578125" style="1" bestFit="1" customWidth="1"/>
    <col min="15877" max="15877" width="19.140625" style="1" bestFit="1" customWidth="1"/>
    <col min="15878" max="15878" width="9.140625" style="1"/>
    <col min="15879" max="15879" width="9.5703125" style="1" customWidth="1"/>
    <col min="15880" max="15880" width="9.140625" style="1"/>
    <col min="15881" max="15881" width="10.42578125" style="1" bestFit="1" customWidth="1"/>
    <col min="15882" max="16122" width="9.140625" style="1"/>
    <col min="16123" max="16123" width="18.7109375" style="1" bestFit="1" customWidth="1"/>
    <col min="16124" max="16124" width="9.140625" style="1"/>
    <col min="16125" max="16125" width="10.28515625" style="1" customWidth="1"/>
    <col min="16126" max="16126" width="12.7109375" style="1" bestFit="1" customWidth="1"/>
    <col min="16127" max="16127" width="10.85546875" style="1" customWidth="1"/>
    <col min="16128" max="16128" width="19.140625" style="1" bestFit="1" customWidth="1"/>
    <col min="16129" max="16129" width="9.140625" style="1"/>
    <col min="16130" max="16130" width="9.42578125" style="1" customWidth="1"/>
    <col min="16131" max="16131" width="11.140625" style="1" customWidth="1"/>
    <col min="16132" max="16132" width="10.42578125" style="1" bestFit="1" customWidth="1"/>
    <col min="16133" max="16133" width="19.140625" style="1" bestFit="1" customWidth="1"/>
    <col min="16134" max="16134" width="9.140625" style="1"/>
    <col min="16135" max="16135" width="9.5703125" style="1" customWidth="1"/>
    <col min="16136" max="16136" width="9.140625" style="1"/>
    <col min="16137" max="16137" width="10.42578125" style="1" bestFit="1" customWidth="1"/>
    <col min="16138" max="16384" width="9.140625" style="1"/>
  </cols>
  <sheetData>
    <row r="1" spans="1:12" ht="18" x14ac:dyDescent="0.25">
      <c r="D1" s="641" t="s">
        <v>0</v>
      </c>
      <c r="E1" s="641"/>
      <c r="F1" s="641"/>
      <c r="G1" s="641"/>
      <c r="H1" s="2"/>
      <c r="I1" s="2"/>
      <c r="J1" s="2"/>
      <c r="K1" s="2"/>
    </row>
    <row r="2" spans="1:12" ht="18" x14ac:dyDescent="0.25">
      <c r="C2" s="641" t="s">
        <v>1</v>
      </c>
      <c r="D2" s="641"/>
      <c r="E2" s="641"/>
      <c r="F2" s="641"/>
      <c r="G2" s="641"/>
      <c r="H2" s="2"/>
      <c r="I2" s="2"/>
      <c r="J2" s="2"/>
      <c r="K2" s="2"/>
    </row>
    <row r="3" spans="1:12" ht="15.75" x14ac:dyDescent="0.25">
      <c r="C3" s="642" t="s">
        <v>127</v>
      </c>
      <c r="D3" s="642"/>
      <c r="E3" s="642"/>
      <c r="F3" s="642"/>
      <c r="G3" s="642"/>
      <c r="H3" s="3"/>
      <c r="I3" s="3"/>
      <c r="J3" s="3"/>
      <c r="K3" s="3"/>
    </row>
    <row r="4" spans="1:12" ht="18" x14ac:dyDescent="0.25">
      <c r="C4" s="641" t="s">
        <v>124</v>
      </c>
      <c r="D4" s="641"/>
      <c r="E4" s="641"/>
      <c r="F4" s="641"/>
      <c r="G4" s="641"/>
      <c r="H4" s="2"/>
      <c r="I4" s="2"/>
      <c r="J4" s="2"/>
      <c r="K4" s="2"/>
    </row>
    <row r="5" spans="1:12" ht="18.75" thickBot="1" x14ac:dyDescent="0.3">
      <c r="C5" s="643" t="s">
        <v>2</v>
      </c>
      <c r="D5" s="643"/>
      <c r="E5" s="643"/>
      <c r="F5" s="643"/>
      <c r="G5" s="643"/>
      <c r="H5" s="81"/>
      <c r="I5" s="81"/>
      <c r="J5" s="4"/>
      <c r="K5" s="4"/>
    </row>
    <row r="6" spans="1:12" ht="56.25" customHeight="1" thickBot="1" x14ac:dyDescent="0.25">
      <c r="A6" s="110"/>
      <c r="B6" s="111" t="s">
        <v>3</v>
      </c>
      <c r="C6" s="112" t="s">
        <v>4</v>
      </c>
      <c r="D6" s="113" t="s">
        <v>5</v>
      </c>
      <c r="E6" s="350" t="s">
        <v>154</v>
      </c>
      <c r="F6" s="114" t="s">
        <v>6</v>
      </c>
      <c r="G6" s="115" t="s">
        <v>7</v>
      </c>
      <c r="H6" s="116" t="s">
        <v>116</v>
      </c>
      <c r="I6" s="129" t="s">
        <v>117</v>
      </c>
      <c r="J6" s="114" t="s">
        <v>9</v>
      </c>
      <c r="K6" s="135" t="s">
        <v>8</v>
      </c>
      <c r="L6" s="115" t="s">
        <v>118</v>
      </c>
    </row>
    <row r="7" spans="1:12" ht="18.75" customHeight="1" thickBot="1" x14ac:dyDescent="0.3">
      <c r="A7" s="117" t="s">
        <v>11</v>
      </c>
      <c r="B7" s="348"/>
      <c r="C7" s="348"/>
      <c r="D7" s="348"/>
      <c r="E7" s="348"/>
      <c r="F7" s="119"/>
      <c r="G7" s="120"/>
      <c r="H7" s="118"/>
      <c r="I7" s="118"/>
      <c r="J7" s="121"/>
      <c r="K7" s="118"/>
      <c r="L7" s="120"/>
    </row>
    <row r="8" spans="1:12" ht="18" x14ac:dyDescent="0.25">
      <c r="A8" s="5" t="s">
        <v>12</v>
      </c>
      <c r="B8" s="83">
        <v>7864</v>
      </c>
      <c r="C8" s="6">
        <v>15867</v>
      </c>
      <c r="D8" s="333">
        <v>1572010</v>
      </c>
      <c r="E8" s="351">
        <v>-1345</v>
      </c>
      <c r="F8" s="31">
        <f>D8/B8</f>
        <v>199.89954221770091</v>
      </c>
      <c r="G8" s="11">
        <f>D8</f>
        <v>1572010</v>
      </c>
      <c r="H8" s="83"/>
      <c r="I8" s="84">
        <f>C8-H8</f>
        <v>15867</v>
      </c>
      <c r="J8" s="20"/>
      <c r="K8" s="14"/>
      <c r="L8" s="13"/>
    </row>
    <row r="9" spans="1:12" ht="18" x14ac:dyDescent="0.25">
      <c r="A9" s="16" t="s">
        <v>13</v>
      </c>
      <c r="B9" s="89">
        <v>5622</v>
      </c>
      <c r="C9" s="17">
        <v>10792</v>
      </c>
      <c r="D9" s="33">
        <v>1097657</v>
      </c>
      <c r="E9" s="352">
        <v>-629</v>
      </c>
      <c r="F9" s="46">
        <f t="shared" ref="F9:F15" si="0">D9/B9</f>
        <v>195.24315190323728</v>
      </c>
      <c r="G9" s="11">
        <f t="shared" ref="G9:G15" si="1">D9</f>
        <v>1097657</v>
      </c>
      <c r="H9" s="29"/>
      <c r="I9" s="84">
        <f t="shared" ref="I9:I15" si="2">C9-H9</f>
        <v>10792</v>
      </c>
      <c r="J9" s="54"/>
      <c r="K9" s="14"/>
      <c r="L9" s="13"/>
    </row>
    <row r="10" spans="1:12" ht="18" x14ac:dyDescent="0.25">
      <c r="A10" s="16" t="s">
        <v>14</v>
      </c>
      <c r="B10" s="89">
        <v>6357</v>
      </c>
      <c r="C10" s="17">
        <v>11862</v>
      </c>
      <c r="D10" s="33">
        <v>1213218</v>
      </c>
      <c r="E10" s="352">
        <v>-1616</v>
      </c>
      <c r="F10" s="46">
        <f t="shared" si="0"/>
        <v>190.8475696083058</v>
      </c>
      <c r="G10" s="11">
        <f t="shared" si="1"/>
        <v>1213218</v>
      </c>
      <c r="H10" s="29"/>
      <c r="I10" s="84">
        <f t="shared" si="2"/>
        <v>11862</v>
      </c>
      <c r="J10" s="54"/>
      <c r="K10" s="14"/>
      <c r="L10" s="13"/>
    </row>
    <row r="11" spans="1:12" ht="18" x14ac:dyDescent="0.25">
      <c r="A11" s="16" t="s">
        <v>15</v>
      </c>
      <c r="B11" s="89">
        <v>8299</v>
      </c>
      <c r="C11" s="17">
        <v>16010</v>
      </c>
      <c r="D11" s="33">
        <v>1599843</v>
      </c>
      <c r="E11" s="352">
        <v>-2712</v>
      </c>
      <c r="F11" s="46">
        <f t="shared" si="0"/>
        <v>192.77539462585852</v>
      </c>
      <c r="G11" s="11">
        <f t="shared" si="1"/>
        <v>1599843</v>
      </c>
      <c r="H11" s="29"/>
      <c r="I11" s="84">
        <f t="shared" si="2"/>
        <v>16010</v>
      </c>
      <c r="J11" s="54"/>
      <c r="K11" s="14"/>
      <c r="L11" s="13"/>
    </row>
    <row r="12" spans="1:12" ht="18" x14ac:dyDescent="0.25">
      <c r="A12" s="16" t="s">
        <v>16</v>
      </c>
      <c r="B12" s="89">
        <v>2131</v>
      </c>
      <c r="C12" s="17">
        <v>4359</v>
      </c>
      <c r="D12" s="33">
        <v>438324</v>
      </c>
      <c r="E12" s="352">
        <v>-622</v>
      </c>
      <c r="F12" s="46">
        <f t="shared" si="0"/>
        <v>205.6893477240732</v>
      </c>
      <c r="G12" s="11">
        <f t="shared" si="1"/>
        <v>438324</v>
      </c>
      <c r="H12" s="29"/>
      <c r="I12" s="84">
        <f t="shared" si="2"/>
        <v>4359</v>
      </c>
      <c r="J12" s="54"/>
      <c r="K12" s="14"/>
      <c r="L12" s="13"/>
    </row>
    <row r="13" spans="1:12" ht="18" x14ac:dyDescent="0.25">
      <c r="A13" s="16" t="s">
        <v>17</v>
      </c>
      <c r="B13" s="89">
        <v>8540</v>
      </c>
      <c r="C13" s="17">
        <v>17385</v>
      </c>
      <c r="D13" s="33">
        <v>1733679</v>
      </c>
      <c r="E13" s="352">
        <v>-1493</v>
      </c>
      <c r="F13" s="46">
        <f t="shared" si="0"/>
        <v>203.00690866510539</v>
      </c>
      <c r="G13" s="11">
        <f t="shared" si="1"/>
        <v>1733679</v>
      </c>
      <c r="H13" s="29"/>
      <c r="I13" s="84">
        <f t="shared" si="2"/>
        <v>17385</v>
      </c>
      <c r="J13" s="54"/>
      <c r="K13" s="14"/>
      <c r="L13" s="13"/>
    </row>
    <row r="14" spans="1:12" ht="18" x14ac:dyDescent="0.25">
      <c r="A14" s="16" t="s">
        <v>18</v>
      </c>
      <c r="B14" s="89">
        <v>3091</v>
      </c>
      <c r="C14" s="17">
        <v>5716</v>
      </c>
      <c r="D14" s="33">
        <v>573794</v>
      </c>
      <c r="E14" s="352">
        <v>-666</v>
      </c>
      <c r="F14" s="46">
        <f t="shared" si="0"/>
        <v>185.63377547719185</v>
      </c>
      <c r="G14" s="11">
        <f t="shared" si="1"/>
        <v>573794</v>
      </c>
      <c r="H14" s="29"/>
      <c r="I14" s="84">
        <f t="shared" si="2"/>
        <v>5716</v>
      </c>
      <c r="J14" s="54"/>
      <c r="K14" s="14"/>
      <c r="L14" s="13"/>
    </row>
    <row r="15" spans="1:12" ht="18.75" thickBot="1" x14ac:dyDescent="0.3">
      <c r="A15" s="21" t="s">
        <v>19</v>
      </c>
      <c r="B15" s="92">
        <v>9517</v>
      </c>
      <c r="C15" s="22">
        <v>18322</v>
      </c>
      <c r="D15" s="335">
        <v>1862789</v>
      </c>
      <c r="E15" s="353">
        <v>-1662</v>
      </c>
      <c r="F15" s="94">
        <f t="shared" si="0"/>
        <v>195.73279394767258</v>
      </c>
      <c r="G15" s="11">
        <f t="shared" si="1"/>
        <v>1862789</v>
      </c>
      <c r="H15" s="87"/>
      <c r="I15" s="84">
        <f t="shared" si="2"/>
        <v>18322</v>
      </c>
      <c r="J15" s="58"/>
      <c r="K15" s="133"/>
      <c r="L15" s="134"/>
    </row>
    <row r="16" spans="1:12" ht="18.75" thickBot="1" x14ac:dyDescent="0.3">
      <c r="A16" s="122" t="s">
        <v>10</v>
      </c>
      <c r="B16" s="337">
        <f t="shared" ref="B16:L16" si="3">SUM(B8:B15)</f>
        <v>51421</v>
      </c>
      <c r="C16" s="337">
        <f t="shared" si="3"/>
        <v>100313</v>
      </c>
      <c r="D16" s="349">
        <f>SUM(D8:D15)</f>
        <v>10091314</v>
      </c>
      <c r="E16" s="349">
        <f t="shared" si="3"/>
        <v>-10745</v>
      </c>
      <c r="F16" s="125">
        <f t="shared" si="3"/>
        <v>1568.8284841691457</v>
      </c>
      <c r="G16" s="124">
        <f t="shared" si="3"/>
        <v>10091314</v>
      </c>
      <c r="H16" s="124">
        <f t="shared" si="3"/>
        <v>0</v>
      </c>
      <c r="I16" s="124">
        <f t="shared" si="3"/>
        <v>100313</v>
      </c>
      <c r="J16" s="123">
        <f t="shared" si="3"/>
        <v>0</v>
      </c>
      <c r="K16" s="340">
        <f t="shared" si="3"/>
        <v>0</v>
      </c>
      <c r="L16" s="341">
        <f t="shared" si="3"/>
        <v>0</v>
      </c>
    </row>
    <row r="17" spans="1:12" ht="18.75" thickBot="1" x14ac:dyDescent="0.3">
      <c r="A17" s="27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16.5" thickBot="1" x14ac:dyDescent="0.25">
      <c r="A18" s="637" t="s">
        <v>20</v>
      </c>
      <c r="B18" s="638"/>
      <c r="C18" s="638"/>
      <c r="D18" s="638"/>
      <c r="E18" s="638"/>
      <c r="F18" s="638"/>
      <c r="G18" s="638"/>
      <c r="H18" s="638"/>
      <c r="I18" s="638"/>
      <c r="J18" s="639"/>
      <c r="K18" s="639"/>
      <c r="L18" s="640"/>
    </row>
    <row r="19" spans="1:12" ht="18" x14ac:dyDescent="0.25">
      <c r="A19" s="28" t="s">
        <v>21</v>
      </c>
      <c r="B19" s="83">
        <v>14326</v>
      </c>
      <c r="C19" s="332">
        <v>25957</v>
      </c>
      <c r="D19" s="333">
        <v>2649554</v>
      </c>
      <c r="E19" s="84">
        <v>-1882</v>
      </c>
      <c r="F19" s="12">
        <f t="shared" ref="F19:F31" si="4">D19/B19</f>
        <v>184.94722881474243</v>
      </c>
      <c r="G19" s="9">
        <f>D19</f>
        <v>2649554</v>
      </c>
      <c r="H19" s="83"/>
      <c r="I19" s="88">
        <f>C19-H19</f>
        <v>25957</v>
      </c>
      <c r="J19" s="10">
        <f>C19-K19-L19</f>
        <v>25957</v>
      </c>
      <c r="K19" s="95"/>
      <c r="L19" s="31"/>
    </row>
    <row r="20" spans="1:12" ht="18" x14ac:dyDescent="0.25">
      <c r="A20" s="28" t="s">
        <v>22</v>
      </c>
      <c r="B20" s="29">
        <v>7247</v>
      </c>
      <c r="C20" s="7">
        <v>12738</v>
      </c>
      <c r="D20" s="9">
        <v>1305320</v>
      </c>
      <c r="E20" s="84">
        <v>-1103</v>
      </c>
      <c r="F20" s="32">
        <f t="shared" si="4"/>
        <v>180.11866979439768</v>
      </c>
      <c r="G20" s="33">
        <f t="shared" ref="G20:G31" si="5">D20</f>
        <v>1305320</v>
      </c>
      <c r="H20" s="29"/>
      <c r="I20" s="84">
        <f t="shared" ref="I20:I31" si="6">C20-H20</f>
        <v>12738</v>
      </c>
      <c r="J20" s="54">
        <f t="shared" ref="J20:J31" si="7">C20-K20-L20</f>
        <v>12738</v>
      </c>
      <c r="K20" s="35"/>
      <c r="L20" s="34"/>
    </row>
    <row r="21" spans="1:12" ht="18" x14ac:dyDescent="0.25">
      <c r="A21" s="5" t="s">
        <v>23</v>
      </c>
      <c r="B21" s="39">
        <v>5898</v>
      </c>
      <c r="C21" s="37">
        <v>11019</v>
      </c>
      <c r="D21" s="40">
        <v>1109022</v>
      </c>
      <c r="E21" s="64">
        <v>-371</v>
      </c>
      <c r="F21" s="32">
        <f t="shared" si="4"/>
        <v>188.03357070193286</v>
      </c>
      <c r="G21" s="33">
        <f t="shared" si="5"/>
        <v>1109022</v>
      </c>
      <c r="H21" s="29"/>
      <c r="I21" s="84">
        <f t="shared" si="6"/>
        <v>11019</v>
      </c>
      <c r="J21" s="54">
        <f t="shared" si="7"/>
        <v>11019</v>
      </c>
      <c r="K21" s="35"/>
      <c r="L21" s="34"/>
    </row>
    <row r="22" spans="1:12" ht="18" x14ac:dyDescent="0.25">
      <c r="A22" s="16" t="s">
        <v>24</v>
      </c>
      <c r="B22" s="44">
        <v>7338</v>
      </c>
      <c r="C22" s="42">
        <v>14026</v>
      </c>
      <c r="D22" s="45">
        <v>1392625</v>
      </c>
      <c r="E22" s="65">
        <v>-556</v>
      </c>
      <c r="F22" s="32">
        <f t="shared" si="4"/>
        <v>189.78263832106842</v>
      </c>
      <c r="G22" s="33">
        <f t="shared" si="5"/>
        <v>1392625</v>
      </c>
      <c r="H22" s="89"/>
      <c r="I22" s="90">
        <f t="shared" si="6"/>
        <v>14026</v>
      </c>
      <c r="J22" s="54">
        <f t="shared" si="7"/>
        <v>14026</v>
      </c>
      <c r="K22" s="35"/>
      <c r="L22" s="46"/>
    </row>
    <row r="23" spans="1:12" ht="18" x14ac:dyDescent="0.25">
      <c r="A23" s="16" t="s">
        <v>25</v>
      </c>
      <c r="B23" s="44">
        <v>4766</v>
      </c>
      <c r="C23" s="42">
        <v>9400</v>
      </c>
      <c r="D23" s="45">
        <v>936100</v>
      </c>
      <c r="E23" s="65">
        <v>-558</v>
      </c>
      <c r="F23" s="32">
        <f t="shared" si="4"/>
        <v>196.41208560637853</v>
      </c>
      <c r="G23" s="33">
        <f t="shared" si="5"/>
        <v>936100</v>
      </c>
      <c r="H23" s="89"/>
      <c r="I23" s="90">
        <f t="shared" si="6"/>
        <v>9400</v>
      </c>
      <c r="J23" s="54">
        <f t="shared" si="7"/>
        <v>9400</v>
      </c>
      <c r="K23" s="35"/>
      <c r="L23" s="46"/>
    </row>
    <row r="24" spans="1:12" ht="18" x14ac:dyDescent="0.25">
      <c r="A24" s="16" t="s">
        <v>26</v>
      </c>
      <c r="B24" s="44">
        <v>3358</v>
      </c>
      <c r="C24" s="42">
        <v>6616</v>
      </c>
      <c r="D24" s="45">
        <v>669282</v>
      </c>
      <c r="E24" s="65">
        <v>-1150</v>
      </c>
      <c r="F24" s="32">
        <f t="shared" si="4"/>
        <v>199.30970815961882</v>
      </c>
      <c r="G24" s="33">
        <f t="shared" si="5"/>
        <v>669282</v>
      </c>
      <c r="H24" s="89"/>
      <c r="I24" s="90">
        <f t="shared" si="6"/>
        <v>6616</v>
      </c>
      <c r="J24" s="54">
        <f t="shared" si="7"/>
        <v>6616</v>
      </c>
      <c r="K24" s="35"/>
      <c r="L24" s="46"/>
    </row>
    <row r="25" spans="1:12" ht="18" x14ac:dyDescent="0.25">
      <c r="A25" s="16" t="s">
        <v>27</v>
      </c>
      <c r="B25" s="44">
        <v>8504</v>
      </c>
      <c r="C25" s="42">
        <v>16136</v>
      </c>
      <c r="D25" s="45">
        <v>1631325</v>
      </c>
      <c r="E25" s="65">
        <v>-719</v>
      </c>
      <c r="F25" s="32">
        <f t="shared" si="4"/>
        <v>191.83031514581373</v>
      </c>
      <c r="G25" s="33">
        <f t="shared" si="5"/>
        <v>1631325</v>
      </c>
      <c r="H25" s="89"/>
      <c r="I25" s="90">
        <f t="shared" si="6"/>
        <v>16136</v>
      </c>
      <c r="J25" s="54">
        <f t="shared" si="7"/>
        <v>16136</v>
      </c>
      <c r="K25" s="35"/>
      <c r="L25" s="46"/>
    </row>
    <row r="26" spans="1:12" ht="18" x14ac:dyDescent="0.25">
      <c r="A26" s="16" t="s">
        <v>28</v>
      </c>
      <c r="B26" s="44">
        <v>7585</v>
      </c>
      <c r="C26" s="42">
        <v>15186</v>
      </c>
      <c r="D26" s="45">
        <v>1537439</v>
      </c>
      <c r="E26" s="65">
        <v>-1028</v>
      </c>
      <c r="F26" s="32">
        <f t="shared" si="4"/>
        <v>202.69466051417271</v>
      </c>
      <c r="G26" s="33">
        <f t="shared" si="5"/>
        <v>1537439</v>
      </c>
      <c r="H26" s="89"/>
      <c r="I26" s="90">
        <f t="shared" si="6"/>
        <v>15186</v>
      </c>
      <c r="J26" s="54">
        <f t="shared" si="7"/>
        <v>15186</v>
      </c>
      <c r="K26" s="35"/>
      <c r="L26" s="46"/>
    </row>
    <row r="27" spans="1:12" ht="18" x14ac:dyDescent="0.25">
      <c r="A27" s="16" t="s">
        <v>29</v>
      </c>
      <c r="B27" s="44">
        <v>9540</v>
      </c>
      <c r="C27" s="42">
        <v>17942</v>
      </c>
      <c r="D27" s="45">
        <v>1804639</v>
      </c>
      <c r="E27" s="65">
        <v>-1314</v>
      </c>
      <c r="F27" s="32">
        <f t="shared" si="4"/>
        <v>189.16551362683438</v>
      </c>
      <c r="G27" s="33">
        <f t="shared" si="5"/>
        <v>1804639</v>
      </c>
      <c r="H27" s="89"/>
      <c r="I27" s="90">
        <f t="shared" si="6"/>
        <v>17942</v>
      </c>
      <c r="J27" s="54">
        <f t="shared" si="7"/>
        <v>17942</v>
      </c>
      <c r="K27" s="35"/>
      <c r="L27" s="46"/>
    </row>
    <row r="28" spans="1:12" ht="18" x14ac:dyDescent="0.25">
      <c r="A28" s="16" t="s">
        <v>30</v>
      </c>
      <c r="B28" s="44">
        <v>6996</v>
      </c>
      <c r="C28" s="42">
        <v>14312</v>
      </c>
      <c r="D28" s="45">
        <v>1432375</v>
      </c>
      <c r="E28" s="65">
        <v>-2119</v>
      </c>
      <c r="F28" s="32">
        <f t="shared" si="4"/>
        <v>204.7419954259577</v>
      </c>
      <c r="G28" s="33">
        <f t="shared" si="5"/>
        <v>1432375</v>
      </c>
      <c r="H28" s="89"/>
      <c r="I28" s="90">
        <f t="shared" si="6"/>
        <v>14312</v>
      </c>
      <c r="J28" s="54">
        <f t="shared" si="7"/>
        <v>14312</v>
      </c>
      <c r="K28" s="35"/>
      <c r="L28" s="46"/>
    </row>
    <row r="29" spans="1:12" ht="18" x14ac:dyDescent="0.25">
      <c r="A29" s="16" t="s">
        <v>31</v>
      </c>
      <c r="B29" s="44">
        <v>5556</v>
      </c>
      <c r="C29" s="42">
        <v>10960</v>
      </c>
      <c r="D29" s="45">
        <v>1089260</v>
      </c>
      <c r="E29" s="65">
        <v>-824</v>
      </c>
      <c r="F29" s="32">
        <f t="shared" si="4"/>
        <v>196.05111591072713</v>
      </c>
      <c r="G29" s="33">
        <f t="shared" si="5"/>
        <v>1089260</v>
      </c>
      <c r="H29" s="89"/>
      <c r="I29" s="90">
        <f t="shared" si="6"/>
        <v>10960</v>
      </c>
      <c r="J29" s="54">
        <f t="shared" si="7"/>
        <v>10960</v>
      </c>
      <c r="K29" s="35"/>
      <c r="L29" s="46"/>
    </row>
    <row r="30" spans="1:12" ht="18" x14ac:dyDescent="0.25">
      <c r="A30" s="26" t="s">
        <v>32</v>
      </c>
      <c r="B30" s="44">
        <v>5139</v>
      </c>
      <c r="C30" s="47">
        <v>10289</v>
      </c>
      <c r="D30" s="336">
        <v>1046962</v>
      </c>
      <c r="E30" s="354">
        <v>-813</v>
      </c>
      <c r="F30" s="32">
        <f t="shared" si="4"/>
        <v>203.72874100019459</v>
      </c>
      <c r="G30" s="33">
        <f t="shared" si="5"/>
        <v>1046962</v>
      </c>
      <c r="H30" s="91"/>
      <c r="I30" s="90">
        <f t="shared" si="6"/>
        <v>10289</v>
      </c>
      <c r="J30" s="54">
        <f t="shared" si="7"/>
        <v>10289</v>
      </c>
      <c r="K30" s="35"/>
      <c r="L30" s="50"/>
    </row>
    <row r="31" spans="1:12" ht="18.75" thickBot="1" x14ac:dyDescent="0.3">
      <c r="A31" s="26" t="s">
        <v>33</v>
      </c>
      <c r="B31" s="55">
        <v>1943</v>
      </c>
      <c r="C31" s="56">
        <v>3791</v>
      </c>
      <c r="D31" s="57">
        <v>388350</v>
      </c>
      <c r="E31" s="354">
        <v>-476</v>
      </c>
      <c r="F31" s="32">
        <f t="shared" si="4"/>
        <v>199.8713329902213</v>
      </c>
      <c r="G31" s="33">
        <f t="shared" si="5"/>
        <v>388350</v>
      </c>
      <c r="H31" s="92"/>
      <c r="I31" s="93">
        <f t="shared" si="6"/>
        <v>3791</v>
      </c>
      <c r="J31" s="58">
        <f t="shared" si="7"/>
        <v>3791</v>
      </c>
      <c r="K31" s="98"/>
      <c r="L31" s="94"/>
    </row>
    <row r="32" spans="1:12" ht="18.75" thickBot="1" x14ac:dyDescent="0.3">
      <c r="A32" s="122" t="s">
        <v>34</v>
      </c>
      <c r="B32" s="136">
        <f t="shared" ref="B32:L32" si="8">SUM(B19:B31)</f>
        <v>88196</v>
      </c>
      <c r="C32" s="136">
        <f t="shared" si="8"/>
        <v>168372</v>
      </c>
      <c r="D32" s="137">
        <f>SUM(D19:D31)</f>
        <v>16992253</v>
      </c>
      <c r="E32" s="137">
        <f t="shared" si="8"/>
        <v>-12913</v>
      </c>
      <c r="F32" s="137">
        <f t="shared" si="8"/>
        <v>2526.6875760120602</v>
      </c>
      <c r="G32" s="138">
        <f t="shared" si="8"/>
        <v>16992253</v>
      </c>
      <c r="H32" s="139">
        <f t="shared" si="8"/>
        <v>0</v>
      </c>
      <c r="I32" s="140">
        <f t="shared" si="8"/>
        <v>168372</v>
      </c>
      <c r="J32" s="337">
        <f t="shared" si="8"/>
        <v>168372</v>
      </c>
      <c r="K32" s="338">
        <f t="shared" si="8"/>
        <v>0</v>
      </c>
      <c r="L32" s="339">
        <f t="shared" si="8"/>
        <v>0</v>
      </c>
    </row>
    <row r="33" spans="1:12" ht="18.75" thickBot="1" x14ac:dyDescent="0.3">
      <c r="A33" s="27"/>
      <c r="B33" s="53"/>
      <c r="C33" s="53"/>
      <c r="D33" s="53"/>
      <c r="E33" s="53"/>
      <c r="F33" s="25"/>
      <c r="G33" s="53"/>
      <c r="H33" s="53"/>
      <c r="I33" s="53"/>
      <c r="J33" s="25"/>
      <c r="K33" s="25"/>
      <c r="L33" s="25"/>
    </row>
    <row r="34" spans="1:12" ht="16.5" thickBot="1" x14ac:dyDescent="0.25">
      <c r="A34" s="632" t="s">
        <v>35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3"/>
      <c r="L34" s="634"/>
    </row>
    <row r="35" spans="1:12" ht="18" x14ac:dyDescent="0.25">
      <c r="A35" s="16" t="s">
        <v>36</v>
      </c>
      <c r="B35" s="44">
        <v>11167</v>
      </c>
      <c r="C35" s="42">
        <v>20720</v>
      </c>
      <c r="D35" s="45">
        <v>2087117</v>
      </c>
      <c r="E35" s="64">
        <v>-354</v>
      </c>
      <c r="F35" s="20">
        <f t="shared" ref="F35:F47" si="9">D35/B35</f>
        <v>186.90042088295871</v>
      </c>
      <c r="G35" s="40">
        <f>D35</f>
        <v>2087117</v>
      </c>
      <c r="H35" s="62"/>
      <c r="I35" s="69">
        <f t="shared" ref="I35:I46" si="10">C35-H35</f>
        <v>20720</v>
      </c>
      <c r="J35" s="10">
        <f>C35-K35-L35</f>
        <v>20720</v>
      </c>
      <c r="K35" s="95"/>
      <c r="L35" s="96"/>
    </row>
    <row r="36" spans="1:12" ht="18" x14ac:dyDescent="0.25">
      <c r="A36" s="16" t="s">
        <v>37</v>
      </c>
      <c r="B36" s="44">
        <v>15625</v>
      </c>
      <c r="C36" s="42">
        <v>30625</v>
      </c>
      <c r="D36" s="45">
        <v>3030286</v>
      </c>
      <c r="E36" s="65">
        <v>-734</v>
      </c>
      <c r="F36" s="54">
        <f t="shared" si="9"/>
        <v>193.93830399999999</v>
      </c>
      <c r="G36" s="45">
        <f>D36</f>
        <v>3030286</v>
      </c>
      <c r="H36" s="44"/>
      <c r="I36" s="71">
        <f t="shared" si="10"/>
        <v>30625</v>
      </c>
      <c r="J36" s="54">
        <f t="shared" ref="J36:J46" si="11">C36-K36-L36</f>
        <v>30625</v>
      </c>
      <c r="K36" s="35"/>
      <c r="L36" s="97"/>
    </row>
    <row r="37" spans="1:12" ht="18" x14ac:dyDescent="0.25">
      <c r="A37" s="16" t="s">
        <v>38</v>
      </c>
      <c r="B37" s="44">
        <v>5249</v>
      </c>
      <c r="C37" s="42">
        <v>10405</v>
      </c>
      <c r="D37" s="45">
        <v>1054152</v>
      </c>
      <c r="E37" s="65">
        <v>-392</v>
      </c>
      <c r="F37" s="54">
        <f t="shared" si="9"/>
        <v>200.82911030672508</v>
      </c>
      <c r="G37" s="45">
        <f t="shared" ref="G37:G46" si="12">D37</f>
        <v>1054152</v>
      </c>
      <c r="H37" s="44"/>
      <c r="I37" s="71">
        <f t="shared" si="10"/>
        <v>10405</v>
      </c>
      <c r="J37" s="54">
        <f t="shared" si="11"/>
        <v>10405</v>
      </c>
      <c r="K37" s="35"/>
      <c r="L37" s="97"/>
    </row>
    <row r="38" spans="1:12" ht="18" x14ac:dyDescent="0.25">
      <c r="A38" s="16" t="s">
        <v>39</v>
      </c>
      <c r="B38" s="44">
        <v>8340</v>
      </c>
      <c r="C38" s="42">
        <v>16649</v>
      </c>
      <c r="D38" s="45">
        <v>1652923</v>
      </c>
      <c r="E38" s="65">
        <v>-374</v>
      </c>
      <c r="F38" s="54">
        <f t="shared" si="9"/>
        <v>198.19220623501198</v>
      </c>
      <c r="G38" s="45">
        <f t="shared" si="12"/>
        <v>1652923</v>
      </c>
      <c r="H38" s="44"/>
      <c r="I38" s="71">
        <f t="shared" si="10"/>
        <v>16649</v>
      </c>
      <c r="J38" s="54">
        <f t="shared" si="11"/>
        <v>16649</v>
      </c>
      <c r="K38" s="35"/>
      <c r="L38" s="97"/>
    </row>
    <row r="39" spans="1:12" ht="18" x14ac:dyDescent="0.25">
      <c r="A39" s="16" t="s">
        <v>40</v>
      </c>
      <c r="B39" s="44">
        <v>5740</v>
      </c>
      <c r="C39" s="42">
        <v>10998</v>
      </c>
      <c r="D39" s="45">
        <v>1095425</v>
      </c>
      <c r="E39" s="65">
        <v>-738</v>
      </c>
      <c r="F39" s="54">
        <f t="shared" si="9"/>
        <v>190.84059233449477</v>
      </c>
      <c r="G39" s="45">
        <f t="shared" si="12"/>
        <v>1095425</v>
      </c>
      <c r="H39" s="44"/>
      <c r="I39" s="71">
        <f t="shared" si="10"/>
        <v>10998</v>
      </c>
      <c r="J39" s="54">
        <f t="shared" si="11"/>
        <v>10998</v>
      </c>
      <c r="K39" s="35"/>
      <c r="L39" s="97"/>
    </row>
    <row r="40" spans="1:12" ht="18" x14ac:dyDescent="0.25">
      <c r="A40" s="16" t="s">
        <v>41</v>
      </c>
      <c r="B40" s="44">
        <v>7418</v>
      </c>
      <c r="C40" s="42">
        <v>15071</v>
      </c>
      <c r="D40" s="45">
        <v>1499695</v>
      </c>
      <c r="E40" s="65">
        <v>-316</v>
      </c>
      <c r="F40" s="54">
        <f t="shared" si="9"/>
        <v>202.16972229711513</v>
      </c>
      <c r="G40" s="45">
        <f t="shared" si="12"/>
        <v>1499695</v>
      </c>
      <c r="H40" s="44"/>
      <c r="I40" s="71">
        <f t="shared" si="10"/>
        <v>15071</v>
      </c>
      <c r="J40" s="54">
        <f t="shared" si="11"/>
        <v>15071</v>
      </c>
      <c r="K40" s="35"/>
      <c r="L40" s="97"/>
    </row>
    <row r="41" spans="1:12" ht="18" x14ac:dyDescent="0.25">
      <c r="A41" s="16" t="s">
        <v>42</v>
      </c>
      <c r="B41" s="44">
        <v>9982</v>
      </c>
      <c r="C41" s="42">
        <v>20135</v>
      </c>
      <c r="D41" s="45">
        <v>1996146</v>
      </c>
      <c r="E41" s="65">
        <v>-247</v>
      </c>
      <c r="F41" s="54">
        <f t="shared" si="9"/>
        <v>199.97455419755559</v>
      </c>
      <c r="G41" s="45">
        <f t="shared" si="12"/>
        <v>1996146</v>
      </c>
      <c r="H41" s="44"/>
      <c r="I41" s="71">
        <f t="shared" si="10"/>
        <v>20135</v>
      </c>
      <c r="J41" s="54">
        <f t="shared" si="11"/>
        <v>20135</v>
      </c>
      <c r="K41" s="35"/>
      <c r="L41" s="97"/>
    </row>
    <row r="42" spans="1:12" ht="18" x14ac:dyDescent="0.25">
      <c r="A42" s="16" t="s">
        <v>43</v>
      </c>
      <c r="B42" s="44">
        <v>6953</v>
      </c>
      <c r="C42" s="42">
        <v>13506</v>
      </c>
      <c r="D42" s="45">
        <v>1338705</v>
      </c>
      <c r="E42" s="65">
        <v>-642</v>
      </c>
      <c r="F42" s="54">
        <f t="shared" si="9"/>
        <v>192.53631525960017</v>
      </c>
      <c r="G42" s="45">
        <f t="shared" si="12"/>
        <v>1338705</v>
      </c>
      <c r="H42" s="44"/>
      <c r="I42" s="71">
        <f t="shared" si="10"/>
        <v>13506</v>
      </c>
      <c r="J42" s="54">
        <f t="shared" si="11"/>
        <v>13506</v>
      </c>
      <c r="K42" s="35"/>
      <c r="L42" s="97"/>
    </row>
    <row r="43" spans="1:12" ht="18" x14ac:dyDescent="0.25">
      <c r="A43" s="16" t="s">
        <v>44</v>
      </c>
      <c r="B43" s="44">
        <v>4732</v>
      </c>
      <c r="C43" s="42">
        <v>8833</v>
      </c>
      <c r="D43" s="45">
        <v>873866</v>
      </c>
      <c r="E43" s="65">
        <v>-675</v>
      </c>
      <c r="F43" s="54">
        <f t="shared" si="9"/>
        <v>184.67159763313609</v>
      </c>
      <c r="G43" s="45">
        <f t="shared" si="12"/>
        <v>873866</v>
      </c>
      <c r="H43" s="44"/>
      <c r="I43" s="71">
        <f t="shared" si="10"/>
        <v>8833</v>
      </c>
      <c r="J43" s="54">
        <f t="shared" si="11"/>
        <v>8833</v>
      </c>
      <c r="K43" s="35"/>
      <c r="L43" s="97"/>
    </row>
    <row r="44" spans="1:12" ht="18" x14ac:dyDescent="0.25">
      <c r="A44" s="16" t="s">
        <v>45</v>
      </c>
      <c r="B44" s="44">
        <v>7772</v>
      </c>
      <c r="C44" s="42">
        <v>15370</v>
      </c>
      <c r="D44" s="45">
        <v>1528631</v>
      </c>
      <c r="E44" s="65">
        <v>-287</v>
      </c>
      <c r="F44" s="54">
        <f t="shared" si="9"/>
        <v>196.68437982501285</v>
      </c>
      <c r="G44" s="45">
        <f t="shared" si="12"/>
        <v>1528631</v>
      </c>
      <c r="H44" s="44"/>
      <c r="I44" s="71">
        <f t="shared" si="10"/>
        <v>15370</v>
      </c>
      <c r="J44" s="54">
        <f t="shared" si="11"/>
        <v>15370</v>
      </c>
      <c r="K44" s="35"/>
      <c r="L44" s="97"/>
    </row>
    <row r="45" spans="1:12" ht="18" x14ac:dyDescent="0.25">
      <c r="A45" s="26" t="s">
        <v>46</v>
      </c>
      <c r="B45" s="44">
        <v>11228</v>
      </c>
      <c r="C45" s="42">
        <v>21578</v>
      </c>
      <c r="D45" s="45">
        <v>2157555</v>
      </c>
      <c r="E45" s="65">
        <v>-1982</v>
      </c>
      <c r="F45" s="54">
        <f t="shared" si="9"/>
        <v>192.15844317776987</v>
      </c>
      <c r="G45" s="45">
        <f t="shared" si="12"/>
        <v>2157555</v>
      </c>
      <c r="H45" s="49"/>
      <c r="I45" s="71">
        <f t="shared" si="10"/>
        <v>21578</v>
      </c>
      <c r="J45" s="54">
        <f t="shared" si="11"/>
        <v>21578</v>
      </c>
      <c r="K45" s="35"/>
      <c r="L45" s="97"/>
    </row>
    <row r="46" spans="1:12" ht="18.75" thickBot="1" x14ac:dyDescent="0.3">
      <c r="A46" s="26" t="s">
        <v>47</v>
      </c>
      <c r="B46" s="55"/>
      <c r="C46" s="56"/>
      <c r="D46" s="57"/>
      <c r="E46" s="354"/>
      <c r="F46" s="54" t="e">
        <f t="shared" si="9"/>
        <v>#DIV/0!</v>
      </c>
      <c r="G46" s="45">
        <f t="shared" si="12"/>
        <v>0</v>
      </c>
      <c r="H46" s="67"/>
      <c r="I46" s="72">
        <f t="shared" si="10"/>
        <v>0</v>
      </c>
      <c r="J46" s="58">
        <f t="shared" si="11"/>
        <v>0</v>
      </c>
      <c r="K46" s="98"/>
      <c r="L46" s="99"/>
    </row>
    <row r="47" spans="1:12" ht="18.75" thickBot="1" x14ac:dyDescent="0.3">
      <c r="A47" s="122" t="s">
        <v>48</v>
      </c>
      <c r="B47" s="136">
        <f>SUM(B35:B46)</f>
        <v>94206</v>
      </c>
      <c r="C47" s="136">
        <f>SUM(C35:C46)</f>
        <v>183890</v>
      </c>
      <c r="D47" s="137">
        <f>SUM(D35:D46)</f>
        <v>18314501</v>
      </c>
      <c r="E47" s="137">
        <f>SUM(E35:E46)</f>
        <v>-6741</v>
      </c>
      <c r="F47" s="125">
        <f t="shared" si="9"/>
        <v>194.40907160902702</v>
      </c>
      <c r="G47" s="138">
        <f t="shared" ref="G47:L47" si="13">SUM(G35:G46)</f>
        <v>18314501</v>
      </c>
      <c r="H47" s="138">
        <f t="shared" si="13"/>
        <v>0</v>
      </c>
      <c r="I47" s="138">
        <f t="shared" si="13"/>
        <v>183890</v>
      </c>
      <c r="J47" s="337">
        <f t="shared" si="13"/>
        <v>183890</v>
      </c>
      <c r="K47" s="338">
        <f t="shared" si="13"/>
        <v>0</v>
      </c>
      <c r="L47" s="339">
        <f t="shared" si="13"/>
        <v>0</v>
      </c>
    </row>
    <row r="48" spans="1:12" ht="18.75" thickBot="1" x14ac:dyDescent="0.3">
      <c r="A48" s="59"/>
      <c r="B48" s="60"/>
      <c r="C48" s="60"/>
      <c r="D48" s="60"/>
      <c r="E48" s="60"/>
      <c r="F48" s="61"/>
      <c r="G48" s="60"/>
      <c r="H48" s="53"/>
      <c r="I48" s="53"/>
      <c r="J48" s="25"/>
      <c r="K48" s="25"/>
      <c r="L48" s="25"/>
    </row>
    <row r="49" spans="1:12" ht="16.5" thickBot="1" x14ac:dyDescent="0.25">
      <c r="A49" s="632" t="s">
        <v>49</v>
      </c>
      <c r="B49" s="633"/>
      <c r="C49" s="633"/>
      <c r="D49" s="633"/>
      <c r="E49" s="633"/>
      <c r="F49" s="633"/>
      <c r="G49" s="633"/>
      <c r="H49" s="633"/>
      <c r="I49" s="633"/>
      <c r="J49" s="635"/>
      <c r="K49" s="635"/>
      <c r="L49" s="635"/>
    </row>
    <row r="50" spans="1:12" ht="18" x14ac:dyDescent="0.25">
      <c r="A50" s="5" t="s">
        <v>50</v>
      </c>
      <c r="B50" s="62">
        <v>5329</v>
      </c>
      <c r="C50" s="63">
        <v>10163</v>
      </c>
      <c r="D50" s="100">
        <v>1019494</v>
      </c>
      <c r="E50" s="100">
        <v>-219</v>
      </c>
      <c r="F50" s="10">
        <f t="shared" ref="F50:F56" si="14">D50/B50</f>
        <v>191.31056483392757</v>
      </c>
      <c r="G50" s="69">
        <f t="shared" ref="G50:G56" si="15">D50</f>
        <v>1019494</v>
      </c>
      <c r="H50" s="62"/>
      <c r="I50" s="64">
        <f t="shared" ref="I50:I56" si="16">C50-H50</f>
        <v>10163</v>
      </c>
      <c r="J50" s="30">
        <f t="shared" ref="J50:J56" si="17">C50-K50-L50</f>
        <v>10163</v>
      </c>
      <c r="K50" s="95"/>
      <c r="L50" s="31"/>
    </row>
    <row r="51" spans="1:12" ht="18" x14ac:dyDescent="0.25">
      <c r="A51" s="16" t="s">
        <v>51</v>
      </c>
      <c r="B51" s="44">
        <v>7908</v>
      </c>
      <c r="C51" s="65">
        <v>16289</v>
      </c>
      <c r="D51" s="101">
        <v>1637200</v>
      </c>
      <c r="E51" s="101">
        <v>-1091</v>
      </c>
      <c r="F51" s="54">
        <f t="shared" si="14"/>
        <v>207.03085483055133</v>
      </c>
      <c r="G51" s="70">
        <f t="shared" si="15"/>
        <v>1637200</v>
      </c>
      <c r="H51" s="39"/>
      <c r="I51" s="64">
        <f t="shared" si="16"/>
        <v>16289</v>
      </c>
      <c r="J51" s="32">
        <f t="shared" si="17"/>
        <v>16289</v>
      </c>
      <c r="K51" s="35"/>
      <c r="L51" s="46"/>
    </row>
    <row r="52" spans="1:12" ht="18" x14ac:dyDescent="0.25">
      <c r="A52" s="16" t="s">
        <v>52</v>
      </c>
      <c r="B52" s="44">
        <v>22717</v>
      </c>
      <c r="C52" s="65">
        <v>42384</v>
      </c>
      <c r="D52" s="101">
        <v>4236082</v>
      </c>
      <c r="E52" s="101">
        <v>-4921</v>
      </c>
      <c r="F52" s="54">
        <f t="shared" si="14"/>
        <v>186.47189329576969</v>
      </c>
      <c r="G52" s="70">
        <f t="shared" si="15"/>
        <v>4236082</v>
      </c>
      <c r="H52" s="39"/>
      <c r="I52" s="64">
        <f t="shared" si="16"/>
        <v>42384</v>
      </c>
      <c r="J52" s="32">
        <f t="shared" si="17"/>
        <v>42384</v>
      </c>
      <c r="K52" s="35"/>
      <c r="L52" s="46"/>
    </row>
    <row r="53" spans="1:12" ht="18" x14ac:dyDescent="0.25">
      <c r="A53" s="16" t="s">
        <v>53</v>
      </c>
      <c r="B53" s="44">
        <v>7636</v>
      </c>
      <c r="C53" s="65">
        <v>14542</v>
      </c>
      <c r="D53" s="101">
        <v>1441344</v>
      </c>
      <c r="E53" s="101">
        <v>-1517</v>
      </c>
      <c r="F53" s="54">
        <f t="shared" si="14"/>
        <v>188.75641697223676</v>
      </c>
      <c r="G53" s="70">
        <f t="shared" si="15"/>
        <v>1441344</v>
      </c>
      <c r="H53" s="39"/>
      <c r="I53" s="64">
        <f t="shared" si="16"/>
        <v>14542</v>
      </c>
      <c r="J53" s="32">
        <f t="shared" si="17"/>
        <v>14542</v>
      </c>
      <c r="K53" s="35"/>
      <c r="L53" s="46"/>
    </row>
    <row r="54" spans="1:12" ht="18" x14ac:dyDescent="0.25">
      <c r="A54" s="16" t="s">
        <v>54</v>
      </c>
      <c r="B54" s="44">
        <v>5633</v>
      </c>
      <c r="C54" s="65">
        <v>10590</v>
      </c>
      <c r="D54" s="101">
        <v>1081206</v>
      </c>
      <c r="E54" s="101">
        <v>-1042</v>
      </c>
      <c r="F54" s="54">
        <f t="shared" si="14"/>
        <v>191.94141665187288</v>
      </c>
      <c r="G54" s="70">
        <f t="shared" si="15"/>
        <v>1081206</v>
      </c>
      <c r="H54" s="39"/>
      <c r="I54" s="64">
        <f t="shared" si="16"/>
        <v>10590</v>
      </c>
      <c r="J54" s="32">
        <f t="shared" si="17"/>
        <v>10590</v>
      </c>
      <c r="K54" s="35"/>
      <c r="L54" s="46"/>
    </row>
    <row r="55" spans="1:12" ht="18" x14ac:dyDescent="0.25">
      <c r="A55" s="16" t="s">
        <v>55</v>
      </c>
      <c r="B55" s="44">
        <v>5493</v>
      </c>
      <c r="C55" s="65">
        <v>10449</v>
      </c>
      <c r="D55" s="101">
        <v>1047906</v>
      </c>
      <c r="E55" s="101">
        <v>-145</v>
      </c>
      <c r="F55" s="54">
        <f t="shared" si="14"/>
        <v>190.77116329874386</v>
      </c>
      <c r="G55" s="70">
        <f t="shared" si="15"/>
        <v>1047906</v>
      </c>
      <c r="H55" s="39"/>
      <c r="I55" s="64">
        <f t="shared" si="16"/>
        <v>10449</v>
      </c>
      <c r="J55" s="32">
        <f t="shared" si="17"/>
        <v>10449</v>
      </c>
      <c r="K55" s="35"/>
      <c r="L55" s="46"/>
    </row>
    <row r="56" spans="1:12" ht="18.75" thickBot="1" x14ac:dyDescent="0.3">
      <c r="A56" s="16" t="s">
        <v>56</v>
      </c>
      <c r="B56" s="67">
        <v>8279</v>
      </c>
      <c r="C56" s="68">
        <v>15491</v>
      </c>
      <c r="D56" s="102">
        <v>1547541</v>
      </c>
      <c r="E56" s="105">
        <v>-2495</v>
      </c>
      <c r="F56" s="54">
        <f t="shared" si="14"/>
        <v>186.92366227805292</v>
      </c>
      <c r="G56" s="70">
        <f t="shared" si="15"/>
        <v>1547541</v>
      </c>
      <c r="H56" s="55"/>
      <c r="I56" s="64">
        <f t="shared" si="16"/>
        <v>15491</v>
      </c>
      <c r="J56" s="52">
        <f t="shared" si="17"/>
        <v>15491</v>
      </c>
      <c r="K56" s="98"/>
      <c r="L56" s="94"/>
    </row>
    <row r="57" spans="1:12" ht="18.75" thickBot="1" x14ac:dyDescent="0.3">
      <c r="A57" s="122" t="s">
        <v>48</v>
      </c>
      <c r="B57" s="136">
        <f>SUM(B50:B56)</f>
        <v>62995</v>
      </c>
      <c r="C57" s="136">
        <f t="shared" ref="C57:L57" si="18">SUM(C50:C56)</f>
        <v>119908</v>
      </c>
      <c r="D57" s="139">
        <f>SUM(D50:D56)</f>
        <v>12010773</v>
      </c>
      <c r="E57" s="139">
        <f t="shared" si="18"/>
        <v>-11430</v>
      </c>
      <c r="F57" s="128">
        <f t="shared" si="18"/>
        <v>1343.2059721611552</v>
      </c>
      <c r="G57" s="137">
        <f t="shared" si="18"/>
        <v>12010773</v>
      </c>
      <c r="H57" s="137">
        <f t="shared" si="18"/>
        <v>0</v>
      </c>
      <c r="I57" s="137">
        <f t="shared" si="18"/>
        <v>119908</v>
      </c>
      <c r="J57" s="337">
        <f t="shared" si="18"/>
        <v>119908</v>
      </c>
      <c r="K57" s="338">
        <f t="shared" si="18"/>
        <v>0</v>
      </c>
      <c r="L57" s="339">
        <f t="shared" si="18"/>
        <v>0</v>
      </c>
    </row>
    <row r="58" spans="1:12" ht="18.75" thickBot="1" x14ac:dyDescent="0.3">
      <c r="A58" s="59"/>
      <c r="B58" s="60"/>
      <c r="C58" s="60"/>
      <c r="D58" s="60"/>
      <c r="E58" s="60"/>
      <c r="F58" s="61"/>
      <c r="G58" s="60"/>
      <c r="H58" s="53"/>
      <c r="I58" s="53"/>
      <c r="J58" s="25"/>
      <c r="K58" s="25"/>
      <c r="L58" s="25"/>
    </row>
    <row r="59" spans="1:12" ht="16.5" thickBot="1" x14ac:dyDescent="0.25">
      <c r="A59" s="632" t="s">
        <v>57</v>
      </c>
      <c r="B59" s="633"/>
      <c r="C59" s="633"/>
      <c r="D59" s="633"/>
      <c r="E59" s="633"/>
      <c r="F59" s="633"/>
      <c r="G59" s="633"/>
      <c r="H59" s="633"/>
      <c r="I59" s="633"/>
      <c r="J59" s="635"/>
      <c r="K59" s="635"/>
      <c r="L59" s="636"/>
    </row>
    <row r="60" spans="1:12" ht="18" x14ac:dyDescent="0.25">
      <c r="A60" s="5" t="s">
        <v>58</v>
      </c>
      <c r="B60" s="62">
        <v>9043</v>
      </c>
      <c r="C60" s="69">
        <v>17900</v>
      </c>
      <c r="D60" s="62">
        <v>1768735</v>
      </c>
      <c r="E60" s="62">
        <v>-714</v>
      </c>
      <c r="F60" s="10">
        <f t="shared" ref="F60:F66" si="19">D60/B60</f>
        <v>195.59161782594271</v>
      </c>
      <c r="G60" s="69">
        <f>D60</f>
        <v>1768735</v>
      </c>
      <c r="H60" s="64"/>
      <c r="I60" s="64">
        <f t="shared" ref="I60:I66" si="20">C60-H60</f>
        <v>17900</v>
      </c>
      <c r="J60" s="30">
        <f t="shared" ref="J60:J66" si="21">C60-K60-L60</f>
        <v>17900</v>
      </c>
      <c r="K60" s="95"/>
      <c r="L60" s="31"/>
    </row>
    <row r="61" spans="1:12" ht="18" x14ac:dyDescent="0.25">
      <c r="A61" s="16" t="s">
        <v>59</v>
      </c>
      <c r="B61" s="44">
        <v>9349</v>
      </c>
      <c r="C61" s="71">
        <v>18047</v>
      </c>
      <c r="D61" s="44">
        <v>1788045</v>
      </c>
      <c r="E61" s="44">
        <v>-1442</v>
      </c>
      <c r="F61" s="54">
        <f t="shared" si="19"/>
        <v>191.25521446143972</v>
      </c>
      <c r="G61" s="70">
        <f t="shared" ref="G61:G66" si="22">D61</f>
        <v>1788045</v>
      </c>
      <c r="H61" s="64"/>
      <c r="I61" s="64">
        <f t="shared" si="20"/>
        <v>18047</v>
      </c>
      <c r="J61" s="32">
        <f t="shared" si="21"/>
        <v>18047</v>
      </c>
      <c r="K61" s="35"/>
      <c r="L61" s="46"/>
    </row>
    <row r="62" spans="1:12" ht="18" x14ac:dyDescent="0.25">
      <c r="A62" s="16" t="s">
        <v>60</v>
      </c>
      <c r="B62" s="44">
        <v>11455</v>
      </c>
      <c r="C62" s="71">
        <v>21612</v>
      </c>
      <c r="D62" s="44">
        <v>2142120</v>
      </c>
      <c r="E62" s="44">
        <v>-876</v>
      </c>
      <c r="F62" s="54">
        <f t="shared" si="19"/>
        <v>187.00305543430815</v>
      </c>
      <c r="G62" s="70">
        <f t="shared" si="22"/>
        <v>2142120</v>
      </c>
      <c r="H62" s="64"/>
      <c r="I62" s="64">
        <f t="shared" si="20"/>
        <v>21612</v>
      </c>
      <c r="J62" s="32">
        <f t="shared" si="21"/>
        <v>21612</v>
      </c>
      <c r="K62" s="35"/>
      <c r="L62" s="46"/>
    </row>
    <row r="63" spans="1:12" ht="18" x14ac:dyDescent="0.25">
      <c r="A63" s="16" t="s">
        <v>61</v>
      </c>
      <c r="B63" s="44">
        <v>5009</v>
      </c>
      <c r="C63" s="71">
        <v>10360</v>
      </c>
      <c r="D63" s="44">
        <v>1051291</v>
      </c>
      <c r="E63" s="44">
        <v>-261</v>
      </c>
      <c r="F63" s="54">
        <f t="shared" si="19"/>
        <v>209.88041525254542</v>
      </c>
      <c r="G63" s="70">
        <f t="shared" si="22"/>
        <v>1051291</v>
      </c>
      <c r="H63" s="64"/>
      <c r="I63" s="64">
        <f t="shared" si="20"/>
        <v>10360</v>
      </c>
      <c r="J63" s="32">
        <f t="shared" si="21"/>
        <v>10360</v>
      </c>
      <c r="K63" s="35"/>
      <c r="L63" s="46"/>
    </row>
    <row r="64" spans="1:12" ht="18" x14ac:dyDescent="0.25">
      <c r="A64" s="16" t="s">
        <v>62</v>
      </c>
      <c r="B64" s="44">
        <v>3829</v>
      </c>
      <c r="C64" s="71">
        <v>7348</v>
      </c>
      <c r="D64" s="44">
        <v>729280</v>
      </c>
      <c r="E64" s="44">
        <v>-307</v>
      </c>
      <c r="F64" s="54">
        <f t="shared" si="19"/>
        <v>190.46226168712457</v>
      </c>
      <c r="G64" s="70">
        <f t="shared" si="22"/>
        <v>729280</v>
      </c>
      <c r="H64" s="64"/>
      <c r="I64" s="64">
        <f t="shared" si="20"/>
        <v>7348</v>
      </c>
      <c r="J64" s="32">
        <f t="shared" si="21"/>
        <v>7348</v>
      </c>
      <c r="K64" s="35"/>
      <c r="L64" s="46"/>
    </row>
    <row r="65" spans="1:12" ht="18" x14ac:dyDescent="0.25">
      <c r="A65" s="16" t="s">
        <v>63</v>
      </c>
      <c r="B65" s="44">
        <v>9322</v>
      </c>
      <c r="C65" s="71">
        <v>18045</v>
      </c>
      <c r="D65" s="44">
        <v>1789618</v>
      </c>
      <c r="E65" s="44">
        <v>-3457</v>
      </c>
      <c r="F65" s="54">
        <f t="shared" si="19"/>
        <v>191.97790173782451</v>
      </c>
      <c r="G65" s="70">
        <f t="shared" si="22"/>
        <v>1789618</v>
      </c>
      <c r="H65" s="64"/>
      <c r="I65" s="64">
        <f t="shared" si="20"/>
        <v>18045</v>
      </c>
      <c r="J65" s="32">
        <f t="shared" si="21"/>
        <v>18045</v>
      </c>
      <c r="K65" s="35"/>
      <c r="L65" s="46"/>
    </row>
    <row r="66" spans="1:12" ht="18.75" thickBot="1" x14ac:dyDescent="0.3">
      <c r="A66" s="16" t="s">
        <v>64</v>
      </c>
      <c r="B66" s="67">
        <v>9007</v>
      </c>
      <c r="C66" s="72">
        <v>17113</v>
      </c>
      <c r="D66" s="67">
        <v>1717859</v>
      </c>
      <c r="E66" s="49">
        <v>-582</v>
      </c>
      <c r="F66" s="54">
        <f t="shared" si="19"/>
        <v>190.72488064838458</v>
      </c>
      <c r="G66" s="70">
        <f t="shared" si="22"/>
        <v>1717859</v>
      </c>
      <c r="H66" s="74"/>
      <c r="I66" s="64">
        <f t="shared" si="20"/>
        <v>17113</v>
      </c>
      <c r="J66" s="52">
        <f t="shared" si="21"/>
        <v>17113</v>
      </c>
      <c r="K66" s="98"/>
      <c r="L66" s="94"/>
    </row>
    <row r="67" spans="1:12" ht="18.75" thickBot="1" x14ac:dyDescent="0.3">
      <c r="A67" s="122" t="s">
        <v>48</v>
      </c>
      <c r="B67" s="136">
        <f>SUM(B60:B66)</f>
        <v>57014</v>
      </c>
      <c r="C67" s="136">
        <f t="shared" ref="C67:L67" si="23">SUM(C60:C66)</f>
        <v>110425</v>
      </c>
      <c r="D67" s="136">
        <f>SUM(D60:D66)</f>
        <v>10986948</v>
      </c>
      <c r="E67" s="136">
        <f t="shared" si="23"/>
        <v>-7639</v>
      </c>
      <c r="F67" s="141">
        <f t="shared" si="23"/>
        <v>1356.8953470475699</v>
      </c>
      <c r="G67" s="137">
        <f t="shared" si="23"/>
        <v>10986948</v>
      </c>
      <c r="H67" s="137">
        <f t="shared" si="23"/>
        <v>0</v>
      </c>
      <c r="I67" s="137">
        <f t="shared" si="23"/>
        <v>110425</v>
      </c>
      <c r="J67" s="123">
        <f t="shared" si="23"/>
        <v>110425</v>
      </c>
      <c r="K67" s="340">
        <f t="shared" si="23"/>
        <v>0</v>
      </c>
      <c r="L67" s="341">
        <f t="shared" si="23"/>
        <v>0</v>
      </c>
    </row>
    <row r="68" spans="1:12" ht="18.75" thickBot="1" x14ac:dyDescent="0.3">
      <c r="A68" s="59"/>
      <c r="B68" s="60"/>
      <c r="C68" s="60"/>
      <c r="D68" s="60"/>
      <c r="E68" s="60"/>
      <c r="F68" s="61"/>
      <c r="G68" s="60"/>
      <c r="H68" s="53"/>
      <c r="I68" s="53"/>
      <c r="J68" s="25"/>
      <c r="K68" s="25"/>
      <c r="L68" s="25"/>
    </row>
    <row r="69" spans="1:12" ht="18.75" thickBot="1" x14ac:dyDescent="0.3">
      <c r="A69" s="143" t="s">
        <v>65</v>
      </c>
      <c r="B69" s="144"/>
      <c r="C69" s="144"/>
      <c r="D69" s="144"/>
      <c r="E69" s="144"/>
      <c r="F69" s="144"/>
      <c r="G69" s="145"/>
      <c r="H69" s="144"/>
      <c r="I69" s="144"/>
      <c r="J69" s="144"/>
      <c r="K69" s="146"/>
      <c r="L69" s="145"/>
    </row>
    <row r="70" spans="1:12" ht="18" x14ac:dyDescent="0.25">
      <c r="A70" s="5" t="s">
        <v>66</v>
      </c>
      <c r="B70" s="62">
        <v>4026</v>
      </c>
      <c r="C70" s="69">
        <v>7871</v>
      </c>
      <c r="D70" s="62">
        <v>785918</v>
      </c>
      <c r="E70" s="355">
        <v>-977</v>
      </c>
      <c r="F70" s="103">
        <f t="shared" ref="F70:F75" si="24">D70/B70</f>
        <v>195.21063089915549</v>
      </c>
      <c r="G70" s="69">
        <f t="shared" ref="G70:G75" si="25">D70</f>
        <v>785918</v>
      </c>
      <c r="H70" s="64"/>
      <c r="I70" s="64">
        <f t="shared" ref="I70:I75" si="26">C70-H70</f>
        <v>7871</v>
      </c>
      <c r="J70" s="30">
        <f t="shared" ref="J70:J75" si="27">C70-K70-L70</f>
        <v>7871</v>
      </c>
      <c r="K70" s="35"/>
      <c r="L70" s="31"/>
    </row>
    <row r="71" spans="1:12" ht="18" x14ac:dyDescent="0.25">
      <c r="A71" s="16" t="s">
        <v>67</v>
      </c>
      <c r="B71" s="44">
        <v>7498</v>
      </c>
      <c r="C71" s="71">
        <v>13752</v>
      </c>
      <c r="D71" s="44">
        <v>1367036</v>
      </c>
      <c r="E71" s="42">
        <v>-1296</v>
      </c>
      <c r="F71" s="66">
        <f t="shared" si="24"/>
        <v>182.32008535609495</v>
      </c>
      <c r="G71" s="70">
        <f t="shared" si="25"/>
        <v>1367036</v>
      </c>
      <c r="H71" s="64"/>
      <c r="I71" s="64">
        <f t="shared" si="26"/>
        <v>13752</v>
      </c>
      <c r="J71" s="32">
        <f t="shared" si="27"/>
        <v>13752</v>
      </c>
      <c r="K71" s="35"/>
      <c r="L71" s="46"/>
    </row>
    <row r="72" spans="1:12" ht="18" x14ac:dyDescent="0.25">
      <c r="A72" s="16" t="s">
        <v>65</v>
      </c>
      <c r="B72" s="44">
        <v>7955</v>
      </c>
      <c r="C72" s="71">
        <v>15392</v>
      </c>
      <c r="D72" s="44">
        <v>1540443</v>
      </c>
      <c r="E72" s="42">
        <v>-2067</v>
      </c>
      <c r="F72" s="66">
        <f t="shared" si="24"/>
        <v>193.64462602137021</v>
      </c>
      <c r="G72" s="70">
        <f t="shared" si="25"/>
        <v>1540443</v>
      </c>
      <c r="H72" s="64"/>
      <c r="I72" s="64">
        <f t="shared" si="26"/>
        <v>15392</v>
      </c>
      <c r="J72" s="32">
        <f t="shared" si="27"/>
        <v>15392</v>
      </c>
      <c r="K72" s="35"/>
      <c r="L72" s="46"/>
    </row>
    <row r="73" spans="1:12" ht="18" x14ac:dyDescent="0.25">
      <c r="A73" s="16" t="s">
        <v>68</v>
      </c>
      <c r="B73" s="44">
        <v>4226</v>
      </c>
      <c r="C73" s="71">
        <v>7958</v>
      </c>
      <c r="D73" s="44">
        <v>796281</v>
      </c>
      <c r="E73" s="42">
        <v>-1008</v>
      </c>
      <c r="F73" s="66">
        <f t="shared" si="24"/>
        <v>188.42427827733081</v>
      </c>
      <c r="G73" s="70">
        <f t="shared" si="25"/>
        <v>796281</v>
      </c>
      <c r="H73" s="64"/>
      <c r="I73" s="64">
        <f t="shared" si="26"/>
        <v>7958</v>
      </c>
      <c r="J73" s="32">
        <f t="shared" si="27"/>
        <v>7958</v>
      </c>
      <c r="K73" s="35"/>
      <c r="L73" s="46"/>
    </row>
    <row r="74" spans="1:12" ht="18" x14ac:dyDescent="0.25">
      <c r="A74" s="16" t="s">
        <v>69</v>
      </c>
      <c r="B74" s="44">
        <v>6439</v>
      </c>
      <c r="C74" s="71">
        <v>12405</v>
      </c>
      <c r="D74" s="44">
        <v>1240155</v>
      </c>
      <c r="E74" s="42">
        <v>-1038</v>
      </c>
      <c r="F74" s="66">
        <f t="shared" si="24"/>
        <v>192.60055909302687</v>
      </c>
      <c r="G74" s="70">
        <f t="shared" si="25"/>
        <v>1240155</v>
      </c>
      <c r="H74" s="64"/>
      <c r="I74" s="64">
        <f t="shared" si="26"/>
        <v>12405</v>
      </c>
      <c r="J74" s="32">
        <f t="shared" si="27"/>
        <v>12405</v>
      </c>
      <c r="K74" s="35"/>
      <c r="L74" s="46"/>
    </row>
    <row r="75" spans="1:12" ht="18.75" thickBot="1" x14ac:dyDescent="0.3">
      <c r="A75" s="21" t="s">
        <v>70</v>
      </c>
      <c r="B75" s="67">
        <v>4354</v>
      </c>
      <c r="C75" s="72">
        <v>8543</v>
      </c>
      <c r="D75" s="67">
        <v>852665</v>
      </c>
      <c r="E75" s="56">
        <v>-1711</v>
      </c>
      <c r="F75" s="104">
        <f t="shared" si="24"/>
        <v>195.83486449242076</v>
      </c>
      <c r="G75" s="73">
        <f t="shared" si="25"/>
        <v>852665</v>
      </c>
      <c r="H75" s="74"/>
      <c r="I75" s="64">
        <f t="shared" si="26"/>
        <v>8543</v>
      </c>
      <c r="J75" s="343">
        <f t="shared" si="27"/>
        <v>8543</v>
      </c>
      <c r="K75" s="344"/>
      <c r="L75" s="50"/>
    </row>
    <row r="76" spans="1:12" ht="18.75" thickBot="1" x14ac:dyDescent="0.3">
      <c r="A76" s="122" t="s">
        <v>48</v>
      </c>
      <c r="B76" s="136">
        <f>SUM(B70:B75)</f>
        <v>34498</v>
      </c>
      <c r="C76" s="136">
        <f t="shared" ref="C76:L76" si="28">SUM(C70:C75)</f>
        <v>65921</v>
      </c>
      <c r="D76" s="136">
        <f>SUM(D70:D75)</f>
        <v>6582498</v>
      </c>
      <c r="E76" s="136">
        <f t="shared" si="28"/>
        <v>-8097</v>
      </c>
      <c r="F76" s="128">
        <f t="shared" si="28"/>
        <v>1148.0350441393991</v>
      </c>
      <c r="G76" s="137">
        <f t="shared" si="28"/>
        <v>6582498</v>
      </c>
      <c r="H76" s="137">
        <f t="shared" si="28"/>
        <v>0</v>
      </c>
      <c r="I76" s="137">
        <f t="shared" si="28"/>
        <v>65921</v>
      </c>
      <c r="J76" s="123">
        <f t="shared" si="28"/>
        <v>65921</v>
      </c>
      <c r="K76" s="340">
        <f t="shared" si="28"/>
        <v>0</v>
      </c>
      <c r="L76" s="341">
        <f t="shared" si="28"/>
        <v>0</v>
      </c>
    </row>
    <row r="77" spans="1:12" ht="18.75" thickBot="1" x14ac:dyDescent="0.3">
      <c r="A77" s="59"/>
      <c r="B77" s="60"/>
      <c r="C77" s="60"/>
      <c r="D77" s="60"/>
      <c r="E77" s="60"/>
      <c r="F77" s="61"/>
      <c r="G77" s="60"/>
      <c r="H77" s="53"/>
      <c r="I77" s="53"/>
      <c r="J77" s="25"/>
      <c r="K77" s="25"/>
      <c r="L77" s="25"/>
    </row>
    <row r="78" spans="1:12" ht="16.5" thickBot="1" x14ac:dyDescent="0.25">
      <c r="A78" s="632" t="s">
        <v>71</v>
      </c>
      <c r="B78" s="633"/>
      <c r="C78" s="633"/>
      <c r="D78" s="633"/>
      <c r="E78" s="633"/>
      <c r="F78" s="633"/>
      <c r="G78" s="633"/>
      <c r="H78" s="633"/>
      <c r="I78" s="633"/>
      <c r="J78" s="635"/>
      <c r="K78" s="635"/>
      <c r="L78" s="636"/>
    </row>
    <row r="79" spans="1:12" ht="18" x14ac:dyDescent="0.25">
      <c r="A79" s="5" t="s">
        <v>72</v>
      </c>
      <c r="B79" s="62">
        <v>2494</v>
      </c>
      <c r="C79" s="69">
        <v>4754</v>
      </c>
      <c r="D79" s="62">
        <v>470174</v>
      </c>
      <c r="E79" s="355">
        <v>-65</v>
      </c>
      <c r="F79" s="103">
        <f t="shared" ref="F79:F88" si="29">D79/B79</f>
        <v>188.52205292702487</v>
      </c>
      <c r="G79" s="69">
        <f>D79</f>
        <v>470174</v>
      </c>
      <c r="H79" s="64"/>
      <c r="I79" s="64">
        <f t="shared" ref="I79:I88" si="30">C79-H79</f>
        <v>4754</v>
      </c>
      <c r="J79" s="30">
        <f t="shared" ref="J79:J88" si="31">C79-K79-L79</f>
        <v>4754</v>
      </c>
      <c r="K79" s="95"/>
      <c r="L79" s="31"/>
    </row>
    <row r="80" spans="1:12" ht="18" x14ac:dyDescent="0.25">
      <c r="A80" s="16" t="s">
        <v>73</v>
      </c>
      <c r="B80" s="44">
        <v>220</v>
      </c>
      <c r="C80" s="71">
        <v>437</v>
      </c>
      <c r="D80" s="44">
        <v>42757</v>
      </c>
      <c r="E80" s="42">
        <v>-43</v>
      </c>
      <c r="F80" s="66">
        <f t="shared" si="29"/>
        <v>194.35</v>
      </c>
      <c r="G80" s="70">
        <f t="shared" ref="G80:G88" si="32">D80</f>
        <v>42757</v>
      </c>
      <c r="H80" s="64"/>
      <c r="I80" s="64">
        <f t="shared" si="30"/>
        <v>437</v>
      </c>
      <c r="J80" s="32">
        <f t="shared" si="31"/>
        <v>437</v>
      </c>
      <c r="K80" s="35"/>
      <c r="L80" s="46"/>
    </row>
    <row r="81" spans="1:12" ht="18" x14ac:dyDescent="0.25">
      <c r="A81" s="16" t="s">
        <v>74</v>
      </c>
      <c r="B81" s="44">
        <v>6514</v>
      </c>
      <c r="C81" s="71">
        <v>12501</v>
      </c>
      <c r="D81" s="44">
        <v>1259478</v>
      </c>
      <c r="E81" s="42">
        <v>-896</v>
      </c>
      <c r="F81" s="66">
        <f t="shared" si="29"/>
        <v>193.34940128953025</v>
      </c>
      <c r="G81" s="70">
        <f t="shared" si="32"/>
        <v>1259478</v>
      </c>
      <c r="H81" s="64"/>
      <c r="I81" s="64">
        <f t="shared" si="30"/>
        <v>12501</v>
      </c>
      <c r="J81" s="32">
        <f t="shared" si="31"/>
        <v>12501</v>
      </c>
      <c r="K81" s="35"/>
      <c r="L81" s="46"/>
    </row>
    <row r="82" spans="1:12" ht="18" x14ac:dyDescent="0.25">
      <c r="A82" s="16" t="s">
        <v>71</v>
      </c>
      <c r="B82" s="44">
        <v>10212</v>
      </c>
      <c r="C82" s="71">
        <v>19113</v>
      </c>
      <c r="D82" s="44">
        <v>1904017</v>
      </c>
      <c r="E82" s="42">
        <v>-1163</v>
      </c>
      <c r="F82" s="66">
        <f t="shared" si="29"/>
        <v>186.44898159028594</v>
      </c>
      <c r="G82" s="70">
        <f t="shared" si="32"/>
        <v>1904017</v>
      </c>
      <c r="H82" s="64"/>
      <c r="I82" s="64">
        <f t="shared" si="30"/>
        <v>19113</v>
      </c>
      <c r="J82" s="32">
        <f t="shared" si="31"/>
        <v>19113</v>
      </c>
      <c r="K82" s="35"/>
      <c r="L82" s="46"/>
    </row>
    <row r="83" spans="1:12" ht="18" x14ac:dyDescent="0.25">
      <c r="A83" s="16" t="s">
        <v>75</v>
      </c>
      <c r="B83" s="44">
        <v>8168</v>
      </c>
      <c r="C83" s="71">
        <v>16093</v>
      </c>
      <c r="D83" s="44">
        <v>1613456</v>
      </c>
      <c r="E83" s="42">
        <v>-503</v>
      </c>
      <c r="F83" s="66">
        <f t="shared" si="29"/>
        <v>197.5337904015671</v>
      </c>
      <c r="G83" s="70">
        <f t="shared" si="32"/>
        <v>1613456</v>
      </c>
      <c r="H83" s="64"/>
      <c r="I83" s="64">
        <f t="shared" si="30"/>
        <v>16093</v>
      </c>
      <c r="J83" s="32">
        <f t="shared" si="31"/>
        <v>16093</v>
      </c>
      <c r="K83" s="35"/>
      <c r="L83" s="46"/>
    </row>
    <row r="84" spans="1:12" ht="18" x14ac:dyDescent="0.25">
      <c r="A84" s="16" t="s">
        <v>76</v>
      </c>
      <c r="B84" s="44">
        <v>7700</v>
      </c>
      <c r="C84" s="71">
        <v>14371</v>
      </c>
      <c r="D84" s="44">
        <v>1443024</v>
      </c>
      <c r="E84" s="42">
        <v>-712</v>
      </c>
      <c r="F84" s="66">
        <f t="shared" si="29"/>
        <v>187.40571428571428</v>
      </c>
      <c r="G84" s="70">
        <f t="shared" si="32"/>
        <v>1443024</v>
      </c>
      <c r="H84" s="64"/>
      <c r="I84" s="64">
        <f t="shared" si="30"/>
        <v>14371</v>
      </c>
      <c r="J84" s="32">
        <f t="shared" si="31"/>
        <v>14371</v>
      </c>
      <c r="K84" s="35"/>
      <c r="L84" s="46"/>
    </row>
    <row r="85" spans="1:12" ht="18" x14ac:dyDescent="0.25">
      <c r="A85" s="16" t="s">
        <v>77</v>
      </c>
      <c r="B85" s="44">
        <v>2899</v>
      </c>
      <c r="C85" s="71">
        <v>5363</v>
      </c>
      <c r="D85" s="44">
        <v>535402</v>
      </c>
      <c r="E85" s="42">
        <v>-1040</v>
      </c>
      <c r="F85" s="66">
        <f t="shared" si="29"/>
        <v>184.68506381510866</v>
      </c>
      <c r="G85" s="70">
        <f t="shared" si="32"/>
        <v>535402</v>
      </c>
      <c r="H85" s="64"/>
      <c r="I85" s="64">
        <f t="shared" si="30"/>
        <v>5363</v>
      </c>
      <c r="J85" s="32">
        <f t="shared" si="31"/>
        <v>5363</v>
      </c>
      <c r="K85" s="35"/>
      <c r="L85" s="46"/>
    </row>
    <row r="86" spans="1:12" ht="18" x14ac:dyDescent="0.25">
      <c r="A86" s="16" t="s">
        <v>78</v>
      </c>
      <c r="B86" s="44">
        <v>5630</v>
      </c>
      <c r="C86" s="71">
        <v>10996</v>
      </c>
      <c r="D86" s="44">
        <v>1103694</v>
      </c>
      <c r="E86" s="42">
        <v>-1106</v>
      </c>
      <c r="F86" s="66">
        <f t="shared" si="29"/>
        <v>196.03801065719361</v>
      </c>
      <c r="G86" s="70">
        <f t="shared" si="32"/>
        <v>1103694</v>
      </c>
      <c r="H86" s="64"/>
      <c r="I86" s="64">
        <f t="shared" si="30"/>
        <v>10996</v>
      </c>
      <c r="J86" s="32">
        <f t="shared" si="31"/>
        <v>10996</v>
      </c>
      <c r="K86" s="35"/>
      <c r="L86" s="46"/>
    </row>
    <row r="87" spans="1:12" ht="18" x14ac:dyDescent="0.25">
      <c r="A87" s="16" t="s">
        <v>79</v>
      </c>
      <c r="B87" s="44">
        <v>1903</v>
      </c>
      <c r="C87" s="71">
        <v>3616</v>
      </c>
      <c r="D87" s="44">
        <v>369819</v>
      </c>
      <c r="E87" s="42">
        <v>-289</v>
      </c>
      <c r="F87" s="66">
        <f t="shared" si="29"/>
        <v>194.33473462953231</v>
      </c>
      <c r="G87" s="70">
        <f t="shared" si="32"/>
        <v>369819</v>
      </c>
      <c r="H87" s="64"/>
      <c r="I87" s="64">
        <f t="shared" si="30"/>
        <v>3616</v>
      </c>
      <c r="J87" s="32">
        <f t="shared" si="31"/>
        <v>3616</v>
      </c>
      <c r="K87" s="35"/>
      <c r="L87" s="46"/>
    </row>
    <row r="88" spans="1:12" ht="18.75" thickBot="1" x14ac:dyDescent="0.3">
      <c r="A88" s="21" t="s">
        <v>80</v>
      </c>
      <c r="B88" s="67">
        <v>9131</v>
      </c>
      <c r="C88" s="72">
        <v>16610</v>
      </c>
      <c r="D88" s="67">
        <v>1658653</v>
      </c>
      <c r="E88" s="56">
        <v>-581</v>
      </c>
      <c r="F88" s="104">
        <f t="shared" si="29"/>
        <v>181.65075019165479</v>
      </c>
      <c r="G88" s="73">
        <f t="shared" si="32"/>
        <v>1658653</v>
      </c>
      <c r="H88" s="74"/>
      <c r="I88" s="64">
        <f t="shared" si="30"/>
        <v>16610</v>
      </c>
      <c r="J88" s="52">
        <f t="shared" si="31"/>
        <v>16610</v>
      </c>
      <c r="K88" s="98"/>
      <c r="L88" s="94"/>
    </row>
    <row r="89" spans="1:12" ht="18.75" thickBot="1" x14ac:dyDescent="0.3">
      <c r="A89" s="122" t="s">
        <v>48</v>
      </c>
      <c r="B89" s="136">
        <f t="shared" ref="B89:L89" si="33">SUM(B79:B88)</f>
        <v>54871</v>
      </c>
      <c r="C89" s="136">
        <f t="shared" si="33"/>
        <v>103854</v>
      </c>
      <c r="D89" s="136">
        <f>SUM(D79:D88)</f>
        <v>10400474</v>
      </c>
      <c r="E89" s="136">
        <f t="shared" si="33"/>
        <v>-6398</v>
      </c>
      <c r="F89" s="126">
        <f t="shared" si="33"/>
        <v>1904.3184997876117</v>
      </c>
      <c r="G89" s="147">
        <f t="shared" si="33"/>
        <v>10400474</v>
      </c>
      <c r="H89" s="148">
        <f t="shared" si="33"/>
        <v>0</v>
      </c>
      <c r="I89" s="148">
        <f t="shared" si="33"/>
        <v>103854</v>
      </c>
      <c r="J89" s="337">
        <f t="shared" si="33"/>
        <v>103854</v>
      </c>
      <c r="K89" s="338">
        <f t="shared" si="33"/>
        <v>0</v>
      </c>
      <c r="L89" s="339">
        <f t="shared" si="33"/>
        <v>0</v>
      </c>
    </row>
    <row r="90" spans="1:12" ht="18.75" thickBot="1" x14ac:dyDescent="0.3">
      <c r="A90" s="59"/>
      <c r="B90" s="60"/>
      <c r="C90" s="60"/>
      <c r="D90" s="60"/>
      <c r="E90" s="53"/>
      <c r="F90" s="25"/>
      <c r="G90" s="53"/>
      <c r="H90" s="53"/>
      <c r="I90" s="53"/>
      <c r="J90" s="25"/>
      <c r="K90" s="25"/>
      <c r="L90" s="25"/>
    </row>
    <row r="91" spans="1:12" ht="16.5" thickBot="1" x14ac:dyDescent="0.25">
      <c r="A91" s="632" t="s">
        <v>81</v>
      </c>
      <c r="B91" s="633"/>
      <c r="C91" s="633"/>
      <c r="D91" s="633"/>
      <c r="E91" s="633"/>
      <c r="F91" s="633"/>
      <c r="G91" s="633"/>
      <c r="H91" s="633"/>
      <c r="I91" s="633"/>
      <c r="J91" s="635"/>
      <c r="K91" s="635"/>
      <c r="L91" s="636"/>
    </row>
    <row r="92" spans="1:12" ht="18" x14ac:dyDescent="0.25">
      <c r="A92" s="5" t="s">
        <v>82</v>
      </c>
      <c r="B92" s="62">
        <v>5628</v>
      </c>
      <c r="C92" s="69">
        <v>10521</v>
      </c>
      <c r="D92" s="100">
        <v>1043924</v>
      </c>
      <c r="E92" s="100">
        <v>-327</v>
      </c>
      <c r="F92" s="10">
        <f t="shared" ref="F92:F100" si="34">D92/B92</f>
        <v>185.48756218905473</v>
      </c>
      <c r="G92" s="69">
        <f>D92</f>
        <v>1043924</v>
      </c>
      <c r="H92" s="64"/>
      <c r="I92" s="64">
        <f t="shared" ref="I92:I100" si="35">C92-H92</f>
        <v>10521</v>
      </c>
      <c r="J92" s="30">
        <f t="shared" ref="J92:J100" si="36">C92-K92-L92</f>
        <v>10521</v>
      </c>
      <c r="K92" s="95"/>
      <c r="L92" s="31"/>
    </row>
    <row r="93" spans="1:12" ht="18" x14ac:dyDescent="0.25">
      <c r="A93" s="16" t="s">
        <v>83</v>
      </c>
      <c r="B93" s="44">
        <v>8003</v>
      </c>
      <c r="C93" s="71">
        <v>15668</v>
      </c>
      <c r="D93" s="101">
        <v>1568753</v>
      </c>
      <c r="E93" s="101">
        <v>-416</v>
      </c>
      <c r="F93" s="54">
        <f t="shared" si="34"/>
        <v>196.02061726852429</v>
      </c>
      <c r="G93" s="70">
        <f t="shared" ref="G93:G100" si="37">D93</f>
        <v>1568753</v>
      </c>
      <c r="H93" s="64"/>
      <c r="I93" s="64">
        <f t="shared" si="35"/>
        <v>15668</v>
      </c>
      <c r="J93" s="32">
        <f t="shared" si="36"/>
        <v>15668</v>
      </c>
      <c r="K93" s="35"/>
      <c r="L93" s="46"/>
    </row>
    <row r="94" spans="1:12" ht="18" x14ac:dyDescent="0.25">
      <c r="A94" s="16" t="s">
        <v>84</v>
      </c>
      <c r="B94" s="44">
        <v>4094</v>
      </c>
      <c r="C94" s="71">
        <v>8023</v>
      </c>
      <c r="D94" s="101">
        <v>809459</v>
      </c>
      <c r="E94" s="101">
        <v>-429</v>
      </c>
      <c r="F94" s="54">
        <f t="shared" si="34"/>
        <v>197.71836834391792</v>
      </c>
      <c r="G94" s="70">
        <f t="shared" si="37"/>
        <v>809459</v>
      </c>
      <c r="H94" s="64"/>
      <c r="I94" s="64">
        <f t="shared" si="35"/>
        <v>8023</v>
      </c>
      <c r="J94" s="32">
        <f t="shared" si="36"/>
        <v>8023</v>
      </c>
      <c r="K94" s="35"/>
      <c r="L94" s="46"/>
    </row>
    <row r="95" spans="1:12" ht="18" x14ac:dyDescent="0.25">
      <c r="A95" s="16" t="s">
        <v>85</v>
      </c>
      <c r="B95" s="44">
        <v>2672</v>
      </c>
      <c r="C95" s="71">
        <v>4764</v>
      </c>
      <c r="D95" s="101">
        <v>477836</v>
      </c>
      <c r="E95" s="101">
        <v>-130</v>
      </c>
      <c r="F95" s="54">
        <f t="shared" si="34"/>
        <v>178.8308383233533</v>
      </c>
      <c r="G95" s="70">
        <f t="shared" si="37"/>
        <v>477836</v>
      </c>
      <c r="H95" s="64"/>
      <c r="I95" s="64">
        <f t="shared" si="35"/>
        <v>4764</v>
      </c>
      <c r="J95" s="32">
        <f t="shared" si="36"/>
        <v>4764</v>
      </c>
      <c r="K95" s="35"/>
      <c r="L95" s="46"/>
    </row>
    <row r="96" spans="1:12" ht="18" x14ac:dyDescent="0.25">
      <c r="A96" s="16" t="s">
        <v>86</v>
      </c>
      <c r="B96" s="44">
        <v>5226</v>
      </c>
      <c r="C96" s="71">
        <v>10340</v>
      </c>
      <c r="D96" s="101">
        <v>1041804</v>
      </c>
      <c r="E96" s="101">
        <v>-1038</v>
      </c>
      <c r="F96" s="54">
        <f t="shared" si="34"/>
        <v>199.35017221584386</v>
      </c>
      <c r="G96" s="70">
        <f t="shared" si="37"/>
        <v>1041804</v>
      </c>
      <c r="H96" s="64"/>
      <c r="I96" s="64">
        <f t="shared" si="35"/>
        <v>10340</v>
      </c>
      <c r="J96" s="32">
        <f t="shared" si="36"/>
        <v>10340</v>
      </c>
      <c r="K96" s="35"/>
      <c r="L96" s="46"/>
    </row>
    <row r="97" spans="1:12" ht="18" x14ac:dyDescent="0.25">
      <c r="A97" s="16" t="s">
        <v>87</v>
      </c>
      <c r="B97" s="44">
        <v>1181</v>
      </c>
      <c r="C97" s="71">
        <v>2608</v>
      </c>
      <c r="D97" s="101">
        <v>262646</v>
      </c>
      <c r="E97" s="101">
        <v>-163</v>
      </c>
      <c r="F97" s="54">
        <f t="shared" si="34"/>
        <v>222.39288738357325</v>
      </c>
      <c r="G97" s="70">
        <f t="shared" si="37"/>
        <v>262646</v>
      </c>
      <c r="H97" s="64"/>
      <c r="I97" s="64">
        <f t="shared" si="35"/>
        <v>2608</v>
      </c>
      <c r="J97" s="32">
        <f t="shared" si="36"/>
        <v>2608</v>
      </c>
      <c r="K97" s="35"/>
      <c r="L97" s="46"/>
    </row>
    <row r="98" spans="1:12" ht="18" x14ac:dyDescent="0.25">
      <c r="A98" s="16" t="s">
        <v>88</v>
      </c>
      <c r="B98" s="44">
        <v>15923</v>
      </c>
      <c r="C98" s="71">
        <v>29522</v>
      </c>
      <c r="D98" s="101">
        <v>3009173</v>
      </c>
      <c r="E98" s="101">
        <v>-2710</v>
      </c>
      <c r="F98" s="54">
        <f t="shared" si="34"/>
        <v>188.98279218740188</v>
      </c>
      <c r="G98" s="70">
        <f t="shared" si="37"/>
        <v>3009173</v>
      </c>
      <c r="H98" s="64"/>
      <c r="I98" s="64">
        <f t="shared" si="35"/>
        <v>29522</v>
      </c>
      <c r="J98" s="32">
        <f t="shared" si="36"/>
        <v>29522</v>
      </c>
      <c r="K98" s="35"/>
      <c r="L98" s="46"/>
    </row>
    <row r="99" spans="1:12" ht="18.75" customHeight="1" x14ac:dyDescent="0.25">
      <c r="A99" s="75" t="s">
        <v>89</v>
      </c>
      <c r="B99" s="44">
        <v>4552</v>
      </c>
      <c r="C99" s="71">
        <v>9126</v>
      </c>
      <c r="D99" s="105">
        <v>895863</v>
      </c>
      <c r="E99" s="105">
        <v>-746</v>
      </c>
      <c r="F99" s="106">
        <f t="shared" si="34"/>
        <v>196.80645869947276</v>
      </c>
      <c r="G99" s="107">
        <f t="shared" si="37"/>
        <v>895863</v>
      </c>
      <c r="H99" s="64"/>
      <c r="I99" s="64">
        <f t="shared" si="35"/>
        <v>9126</v>
      </c>
      <c r="J99" s="32">
        <f t="shared" si="36"/>
        <v>9126</v>
      </c>
      <c r="K99" s="35"/>
      <c r="L99" s="46"/>
    </row>
    <row r="100" spans="1:12" ht="18.75" thickBot="1" x14ac:dyDescent="0.3">
      <c r="A100" s="16" t="s">
        <v>90</v>
      </c>
      <c r="B100" s="67">
        <v>6814</v>
      </c>
      <c r="C100" s="72">
        <v>13354</v>
      </c>
      <c r="D100" s="102">
        <v>1334479</v>
      </c>
      <c r="E100" s="102">
        <v>-995</v>
      </c>
      <c r="F100" s="58">
        <f t="shared" si="34"/>
        <v>195.8437041385383</v>
      </c>
      <c r="G100" s="72">
        <f t="shared" si="37"/>
        <v>1334479</v>
      </c>
      <c r="H100" s="74"/>
      <c r="I100" s="64">
        <f t="shared" si="35"/>
        <v>13354</v>
      </c>
      <c r="J100" s="52">
        <f t="shared" si="36"/>
        <v>13354</v>
      </c>
      <c r="K100" s="98"/>
      <c r="L100" s="94"/>
    </row>
    <row r="101" spans="1:12" ht="18.75" thickBot="1" x14ac:dyDescent="0.3">
      <c r="A101" s="122" t="s">
        <v>48</v>
      </c>
      <c r="B101" s="136">
        <f>SUM(B92:B100)</f>
        <v>54093</v>
      </c>
      <c r="C101" s="136">
        <f t="shared" ref="C101:I101" si="38">SUM(C92:C100)</f>
        <v>103926</v>
      </c>
      <c r="D101" s="136">
        <f>SUM(D92:D100)</f>
        <v>10443937</v>
      </c>
      <c r="E101" s="136">
        <f t="shared" si="38"/>
        <v>-6954</v>
      </c>
      <c r="F101" s="128">
        <f t="shared" si="38"/>
        <v>1761.4334007496802</v>
      </c>
      <c r="G101" s="137">
        <f>SUM(G92:G100)</f>
        <v>10443937</v>
      </c>
      <c r="H101" s="137">
        <f t="shared" si="38"/>
        <v>0</v>
      </c>
      <c r="I101" s="137">
        <f t="shared" si="38"/>
        <v>103926</v>
      </c>
      <c r="J101" s="123">
        <f>SUM(J92:J100)</f>
        <v>103926</v>
      </c>
      <c r="K101" s="340">
        <f>SUM(K92:K100)</f>
        <v>0</v>
      </c>
      <c r="L101" s="341">
        <f>SUM(L92:L100)</f>
        <v>0</v>
      </c>
    </row>
    <row r="102" spans="1:12" ht="18.75" thickBot="1" x14ac:dyDescent="0.3">
      <c r="A102" s="59"/>
      <c r="B102" s="60"/>
      <c r="C102" s="60"/>
      <c r="D102" s="60"/>
      <c r="E102" s="60"/>
      <c r="F102" s="61"/>
      <c r="G102" s="60"/>
      <c r="H102" s="53"/>
      <c r="I102" s="53"/>
      <c r="J102" s="25"/>
      <c r="K102" s="25"/>
      <c r="L102" s="25"/>
    </row>
    <row r="103" spans="1:12" ht="16.5" thickBot="1" x14ac:dyDescent="0.25">
      <c r="A103" s="637" t="s">
        <v>91</v>
      </c>
      <c r="B103" s="638"/>
      <c r="C103" s="638"/>
      <c r="D103" s="638"/>
      <c r="E103" s="638"/>
      <c r="F103" s="638"/>
      <c r="G103" s="638"/>
      <c r="H103" s="638"/>
      <c r="I103" s="638"/>
      <c r="J103" s="639"/>
      <c r="K103" s="639"/>
      <c r="L103" s="640"/>
    </row>
    <row r="104" spans="1:12" ht="18" x14ac:dyDescent="0.25">
      <c r="A104" s="76" t="s">
        <v>92</v>
      </c>
      <c r="B104" s="77">
        <v>2926</v>
      </c>
      <c r="C104" s="78">
        <v>8592</v>
      </c>
      <c r="D104" s="77">
        <v>865124</v>
      </c>
      <c r="E104" s="356">
        <v>-177</v>
      </c>
      <c r="F104" s="103">
        <f t="shared" ref="F104:F117" si="39">D104/B104</f>
        <v>295.66780587833222</v>
      </c>
      <c r="G104" s="69">
        <f>D104</f>
        <v>865124</v>
      </c>
      <c r="H104" s="64"/>
      <c r="I104" s="64">
        <f t="shared" ref="I104:I117" si="40">C104-H104</f>
        <v>8592</v>
      </c>
      <c r="J104" s="30">
        <f t="shared" ref="J104:J117" si="41">C104-K104-L104</f>
        <v>8592</v>
      </c>
      <c r="K104" s="95"/>
      <c r="L104" s="31"/>
    </row>
    <row r="105" spans="1:12" ht="18" x14ac:dyDescent="0.25">
      <c r="A105" s="79" t="s">
        <v>93</v>
      </c>
      <c r="B105" s="44">
        <v>5475</v>
      </c>
      <c r="C105" s="45">
        <v>10343</v>
      </c>
      <c r="D105" s="44">
        <v>1030442</v>
      </c>
      <c r="E105" s="42">
        <v>-187</v>
      </c>
      <c r="F105" s="66">
        <f t="shared" si="39"/>
        <v>188.20858447488584</v>
      </c>
      <c r="G105" s="70">
        <f t="shared" ref="G105:G117" si="42">D105</f>
        <v>1030442</v>
      </c>
      <c r="H105" s="64"/>
      <c r="I105" s="64">
        <f t="shared" si="40"/>
        <v>10343</v>
      </c>
      <c r="J105" s="32">
        <f t="shared" si="41"/>
        <v>10343</v>
      </c>
      <c r="K105" s="35"/>
      <c r="L105" s="46"/>
    </row>
    <row r="106" spans="1:12" ht="18" x14ac:dyDescent="0.25">
      <c r="A106" s="79" t="s">
        <v>94</v>
      </c>
      <c r="B106" s="39">
        <v>864</v>
      </c>
      <c r="C106" s="70">
        <v>1739</v>
      </c>
      <c r="D106" s="39">
        <v>182775</v>
      </c>
      <c r="E106" s="37">
        <v>0</v>
      </c>
      <c r="F106" s="66">
        <f t="shared" si="39"/>
        <v>211.54513888888889</v>
      </c>
      <c r="G106" s="70">
        <f t="shared" si="42"/>
        <v>182775</v>
      </c>
      <c r="H106" s="64"/>
      <c r="I106" s="64">
        <f t="shared" si="40"/>
        <v>1739</v>
      </c>
      <c r="J106" s="32">
        <f t="shared" si="41"/>
        <v>1739</v>
      </c>
      <c r="K106" s="35"/>
      <c r="L106" s="46"/>
    </row>
    <row r="107" spans="1:12" ht="18" x14ac:dyDescent="0.25">
      <c r="A107" s="79" t="s">
        <v>95</v>
      </c>
      <c r="B107" s="44">
        <v>7519</v>
      </c>
      <c r="C107" s="71">
        <v>14975</v>
      </c>
      <c r="D107" s="44">
        <v>1498302</v>
      </c>
      <c r="E107" s="42">
        <v>-789</v>
      </c>
      <c r="F107" s="66">
        <f t="shared" si="39"/>
        <v>199.26878574278496</v>
      </c>
      <c r="G107" s="70">
        <f t="shared" si="42"/>
        <v>1498302</v>
      </c>
      <c r="H107" s="64"/>
      <c r="I107" s="64">
        <f t="shared" si="40"/>
        <v>14975</v>
      </c>
      <c r="J107" s="32">
        <f t="shared" si="41"/>
        <v>14975</v>
      </c>
      <c r="K107" s="35"/>
      <c r="L107" s="46"/>
    </row>
    <row r="108" spans="1:12" ht="18" x14ac:dyDescent="0.25">
      <c r="A108" s="16" t="s">
        <v>96</v>
      </c>
      <c r="B108" s="44">
        <v>4786</v>
      </c>
      <c r="C108" s="71">
        <v>9613</v>
      </c>
      <c r="D108" s="44">
        <v>968782</v>
      </c>
      <c r="E108" s="42">
        <v>-446</v>
      </c>
      <c r="F108" s="66">
        <f t="shared" si="39"/>
        <v>202.41997492687003</v>
      </c>
      <c r="G108" s="70">
        <f t="shared" si="42"/>
        <v>968782</v>
      </c>
      <c r="H108" s="64"/>
      <c r="I108" s="64">
        <f t="shared" si="40"/>
        <v>9613</v>
      </c>
      <c r="J108" s="32">
        <f t="shared" si="41"/>
        <v>9613</v>
      </c>
      <c r="K108" s="35"/>
      <c r="L108" s="46"/>
    </row>
    <row r="109" spans="1:12" ht="18" x14ac:dyDescent="0.25">
      <c r="A109" s="16" t="s">
        <v>97</v>
      </c>
      <c r="B109" s="44">
        <v>3691</v>
      </c>
      <c r="C109" s="71">
        <v>7738</v>
      </c>
      <c r="D109" s="44">
        <v>781955</v>
      </c>
      <c r="E109" s="42">
        <v>-176</v>
      </c>
      <c r="F109" s="66">
        <f t="shared" si="39"/>
        <v>211.85451097263615</v>
      </c>
      <c r="G109" s="70">
        <f t="shared" si="42"/>
        <v>781955</v>
      </c>
      <c r="H109" s="64"/>
      <c r="I109" s="64">
        <f t="shared" si="40"/>
        <v>7738</v>
      </c>
      <c r="J109" s="32">
        <f t="shared" si="41"/>
        <v>7738</v>
      </c>
      <c r="K109" s="35"/>
      <c r="L109" s="46"/>
    </row>
    <row r="110" spans="1:12" ht="18" x14ac:dyDescent="0.25">
      <c r="A110" s="16" t="s">
        <v>98</v>
      </c>
      <c r="B110" s="44">
        <v>8889</v>
      </c>
      <c r="C110" s="71">
        <v>18368</v>
      </c>
      <c r="D110" s="44">
        <v>1819652</v>
      </c>
      <c r="E110" s="42">
        <v>-1104</v>
      </c>
      <c r="F110" s="66">
        <f t="shared" si="39"/>
        <v>204.70829114636066</v>
      </c>
      <c r="G110" s="70">
        <f t="shared" si="42"/>
        <v>1819652</v>
      </c>
      <c r="H110" s="64"/>
      <c r="I110" s="64">
        <f t="shared" si="40"/>
        <v>18368</v>
      </c>
      <c r="J110" s="32">
        <f t="shared" si="41"/>
        <v>18368</v>
      </c>
      <c r="K110" s="35"/>
      <c r="L110" s="46"/>
    </row>
    <row r="111" spans="1:12" ht="18" x14ac:dyDescent="0.25">
      <c r="A111" s="16" t="s">
        <v>99</v>
      </c>
      <c r="B111" s="44">
        <v>5764</v>
      </c>
      <c r="C111" s="71">
        <v>11970</v>
      </c>
      <c r="D111" s="44">
        <v>1188727</v>
      </c>
      <c r="E111" s="42">
        <v>-323</v>
      </c>
      <c r="F111" s="66">
        <f t="shared" si="39"/>
        <v>206.23299791811243</v>
      </c>
      <c r="G111" s="70">
        <f t="shared" si="42"/>
        <v>1188727</v>
      </c>
      <c r="H111" s="64"/>
      <c r="I111" s="64">
        <f t="shared" si="40"/>
        <v>11970</v>
      </c>
      <c r="J111" s="32">
        <f t="shared" si="41"/>
        <v>11970</v>
      </c>
      <c r="K111" s="35"/>
      <c r="L111" s="46"/>
    </row>
    <row r="112" spans="1:12" ht="18" x14ac:dyDescent="0.25">
      <c r="A112" s="16" t="s">
        <v>100</v>
      </c>
      <c r="B112" s="44">
        <v>5377</v>
      </c>
      <c r="C112" s="71">
        <v>11245</v>
      </c>
      <c r="D112" s="44">
        <v>1118891</v>
      </c>
      <c r="E112" s="42">
        <v>-112</v>
      </c>
      <c r="F112" s="66">
        <f t="shared" si="39"/>
        <v>208.08833922261485</v>
      </c>
      <c r="G112" s="70">
        <f t="shared" si="42"/>
        <v>1118891</v>
      </c>
      <c r="H112" s="64"/>
      <c r="I112" s="64">
        <f t="shared" si="40"/>
        <v>11245</v>
      </c>
      <c r="J112" s="32">
        <f t="shared" si="41"/>
        <v>11245</v>
      </c>
      <c r="K112" s="35"/>
      <c r="L112" s="46"/>
    </row>
    <row r="113" spans="1:12" ht="18" x14ac:dyDescent="0.25">
      <c r="A113" s="16" t="s">
        <v>101</v>
      </c>
      <c r="B113" s="44">
        <v>7613</v>
      </c>
      <c r="C113" s="71">
        <v>14248</v>
      </c>
      <c r="D113" s="44">
        <v>1441584</v>
      </c>
      <c r="E113" s="42">
        <v>-418</v>
      </c>
      <c r="F113" s="66">
        <f t="shared" si="39"/>
        <v>189.35820307368974</v>
      </c>
      <c r="G113" s="70">
        <f t="shared" si="42"/>
        <v>1441584</v>
      </c>
      <c r="H113" s="64"/>
      <c r="I113" s="64">
        <f t="shared" si="40"/>
        <v>14248</v>
      </c>
      <c r="J113" s="32">
        <f t="shared" si="41"/>
        <v>14248</v>
      </c>
      <c r="K113" s="35"/>
      <c r="L113" s="46"/>
    </row>
    <row r="114" spans="1:12" ht="18" x14ac:dyDescent="0.25">
      <c r="A114" s="16" t="s">
        <v>102</v>
      </c>
      <c r="B114" s="44">
        <v>8864</v>
      </c>
      <c r="C114" s="71">
        <v>18454</v>
      </c>
      <c r="D114" s="44">
        <v>1837134</v>
      </c>
      <c r="E114" s="42">
        <v>-186</v>
      </c>
      <c r="F114" s="66">
        <f t="shared" si="39"/>
        <v>207.25789711191337</v>
      </c>
      <c r="G114" s="70">
        <f t="shared" si="42"/>
        <v>1837134</v>
      </c>
      <c r="H114" s="64"/>
      <c r="I114" s="64">
        <f t="shared" si="40"/>
        <v>18454</v>
      </c>
      <c r="J114" s="32">
        <f t="shared" si="41"/>
        <v>18454</v>
      </c>
      <c r="K114" s="35"/>
      <c r="L114" s="46"/>
    </row>
    <row r="115" spans="1:12" ht="18" x14ac:dyDescent="0.25">
      <c r="A115" s="16" t="s">
        <v>103</v>
      </c>
      <c r="B115" s="44">
        <v>16311</v>
      </c>
      <c r="C115" s="71">
        <v>32456</v>
      </c>
      <c r="D115" s="44">
        <v>3289529</v>
      </c>
      <c r="E115" s="42">
        <v>-152</v>
      </c>
      <c r="F115" s="66">
        <f t="shared" si="39"/>
        <v>201.67549506468029</v>
      </c>
      <c r="G115" s="70">
        <f t="shared" si="42"/>
        <v>3289529</v>
      </c>
      <c r="H115" s="64"/>
      <c r="I115" s="64">
        <f t="shared" si="40"/>
        <v>32456</v>
      </c>
      <c r="J115" s="32">
        <f t="shared" si="41"/>
        <v>32456</v>
      </c>
      <c r="K115" s="35"/>
      <c r="L115" s="46"/>
    </row>
    <row r="116" spans="1:12" ht="18" x14ac:dyDescent="0.25">
      <c r="A116" s="16" t="s">
        <v>104</v>
      </c>
      <c r="B116" s="44">
        <v>5699</v>
      </c>
      <c r="C116" s="71">
        <v>11861</v>
      </c>
      <c r="D116" s="44">
        <v>1194029</v>
      </c>
      <c r="E116" s="42">
        <v>-341</v>
      </c>
      <c r="F116" s="66">
        <f t="shared" si="39"/>
        <v>209.51552904018249</v>
      </c>
      <c r="G116" s="70">
        <f t="shared" si="42"/>
        <v>1194029</v>
      </c>
      <c r="H116" s="64"/>
      <c r="I116" s="64">
        <f t="shared" si="40"/>
        <v>11861</v>
      </c>
      <c r="J116" s="32">
        <f t="shared" si="41"/>
        <v>11861</v>
      </c>
      <c r="K116" s="35"/>
      <c r="L116" s="46"/>
    </row>
    <row r="117" spans="1:12" ht="18.75" thickBot="1" x14ac:dyDescent="0.3">
      <c r="A117" s="16" t="s">
        <v>105</v>
      </c>
      <c r="B117" s="67">
        <v>8590</v>
      </c>
      <c r="C117" s="72">
        <v>16747</v>
      </c>
      <c r="D117" s="67">
        <v>1687574</v>
      </c>
      <c r="E117" s="56">
        <v>-594</v>
      </c>
      <c r="F117" s="104">
        <f t="shared" si="39"/>
        <v>196.45797438882423</v>
      </c>
      <c r="G117" s="73">
        <f t="shared" si="42"/>
        <v>1687574</v>
      </c>
      <c r="H117" s="74"/>
      <c r="I117" s="64">
        <f t="shared" si="40"/>
        <v>16747</v>
      </c>
      <c r="J117" s="52">
        <f t="shared" si="41"/>
        <v>16747</v>
      </c>
      <c r="K117" s="98"/>
      <c r="L117" s="94"/>
    </row>
    <row r="118" spans="1:12" ht="18.75" thickBot="1" x14ac:dyDescent="0.3">
      <c r="A118" s="122" t="s">
        <v>48</v>
      </c>
      <c r="B118" s="136">
        <f>SUM(B104:B117)</f>
        <v>92368</v>
      </c>
      <c r="C118" s="136">
        <f t="shared" ref="C118:L118" si="43">SUM(C104:C117)</f>
        <v>188349</v>
      </c>
      <c r="D118" s="136">
        <f>SUM(D104:D117)</f>
        <v>18904500</v>
      </c>
      <c r="E118" s="136">
        <f t="shared" si="43"/>
        <v>-5005</v>
      </c>
      <c r="F118" s="128">
        <f t="shared" si="43"/>
        <v>2932.2595278507765</v>
      </c>
      <c r="G118" s="137">
        <f>SUM(G104:G117)</f>
        <v>18904500</v>
      </c>
      <c r="H118" s="137">
        <f t="shared" si="43"/>
        <v>0</v>
      </c>
      <c r="I118" s="137">
        <f t="shared" si="43"/>
        <v>188349</v>
      </c>
      <c r="J118" s="337">
        <f>SUM(J104:J117)</f>
        <v>188349</v>
      </c>
      <c r="K118" s="338">
        <f t="shared" si="43"/>
        <v>0</v>
      </c>
      <c r="L118" s="339">
        <f t="shared" si="43"/>
        <v>0</v>
      </c>
    </row>
    <row r="119" spans="1:12" ht="18.75" thickBot="1" x14ac:dyDescent="0.3">
      <c r="A119" s="59"/>
      <c r="B119" s="60"/>
      <c r="C119" s="60"/>
      <c r="D119" s="60"/>
      <c r="E119" s="60"/>
      <c r="F119" s="61"/>
      <c r="G119" s="60"/>
      <c r="H119" s="53"/>
      <c r="I119" s="53"/>
      <c r="J119" s="25"/>
      <c r="K119" s="25"/>
      <c r="L119" s="25"/>
    </row>
    <row r="120" spans="1:12" ht="16.5" thickBot="1" x14ac:dyDescent="0.25">
      <c r="A120" s="632" t="s">
        <v>106</v>
      </c>
      <c r="B120" s="633"/>
      <c r="C120" s="633"/>
      <c r="D120" s="633"/>
      <c r="E120" s="633"/>
      <c r="F120" s="633"/>
      <c r="G120" s="633"/>
      <c r="H120" s="633"/>
      <c r="I120" s="633"/>
      <c r="J120" s="633"/>
      <c r="K120" s="633"/>
      <c r="L120" s="634"/>
    </row>
    <row r="121" spans="1:12" ht="18" x14ac:dyDescent="0.25">
      <c r="A121" s="5" t="s">
        <v>107</v>
      </c>
      <c r="B121" s="62">
        <v>1736</v>
      </c>
      <c r="C121" s="108">
        <v>3633</v>
      </c>
      <c r="D121" s="62">
        <v>369894</v>
      </c>
      <c r="E121" s="355">
        <v>-140</v>
      </c>
      <c r="F121" s="103">
        <f t="shared" ref="F121:F128" si="44">D121/B121</f>
        <v>213.07258064516128</v>
      </c>
      <c r="G121" s="63">
        <f>D121</f>
        <v>369894</v>
      </c>
      <c r="H121" s="62"/>
      <c r="I121" s="108">
        <f t="shared" ref="I121:I128" si="45">C121-H121</f>
        <v>3633</v>
      </c>
      <c r="J121" s="10">
        <f t="shared" ref="J121:J128" si="46">C121-K121-L121</f>
        <v>3633</v>
      </c>
      <c r="K121" s="95"/>
      <c r="L121" s="96"/>
    </row>
    <row r="122" spans="1:12" ht="18" x14ac:dyDescent="0.25">
      <c r="A122" s="16" t="s">
        <v>108</v>
      </c>
      <c r="B122" s="39">
        <v>9024</v>
      </c>
      <c r="C122" s="64">
        <v>16979</v>
      </c>
      <c r="D122" s="39">
        <v>1710816</v>
      </c>
      <c r="E122" s="37">
        <v>-144</v>
      </c>
      <c r="F122" s="66">
        <f t="shared" si="44"/>
        <v>189.58510638297872</v>
      </c>
      <c r="G122" s="64">
        <f>D122</f>
        <v>1710816</v>
      </c>
      <c r="H122" s="44"/>
      <c r="I122" s="43">
        <f t="shared" si="45"/>
        <v>16979</v>
      </c>
      <c r="J122" s="54">
        <f t="shared" si="46"/>
        <v>16979</v>
      </c>
      <c r="K122" s="35"/>
      <c r="L122" s="97"/>
    </row>
    <row r="123" spans="1:12" ht="18" x14ac:dyDescent="0.25">
      <c r="A123" s="16" t="s">
        <v>109</v>
      </c>
      <c r="B123" s="44">
        <v>1486</v>
      </c>
      <c r="C123" s="65">
        <v>2795</v>
      </c>
      <c r="D123" s="44">
        <v>282964</v>
      </c>
      <c r="E123" s="42">
        <v>-480</v>
      </c>
      <c r="F123" s="66">
        <f t="shared" si="44"/>
        <v>190.41991924629878</v>
      </c>
      <c r="G123" s="64">
        <f t="shared" ref="G123:G128" si="47">D123</f>
        <v>282964</v>
      </c>
      <c r="H123" s="44"/>
      <c r="I123" s="43">
        <f t="shared" si="45"/>
        <v>2795</v>
      </c>
      <c r="J123" s="54">
        <f t="shared" si="46"/>
        <v>2795</v>
      </c>
      <c r="K123" s="35"/>
      <c r="L123" s="97"/>
    </row>
    <row r="124" spans="1:12" ht="18" x14ac:dyDescent="0.25">
      <c r="A124" s="16" t="s">
        <v>110</v>
      </c>
      <c r="B124" s="44">
        <v>8482</v>
      </c>
      <c r="C124" s="65">
        <v>14034</v>
      </c>
      <c r="D124" s="44">
        <v>1424409</v>
      </c>
      <c r="E124" s="42">
        <v>-1030</v>
      </c>
      <c r="F124" s="66">
        <f t="shared" si="44"/>
        <v>167.93315255835887</v>
      </c>
      <c r="G124" s="64">
        <f t="shared" si="47"/>
        <v>1424409</v>
      </c>
      <c r="H124" s="44"/>
      <c r="I124" s="43">
        <f t="shared" si="45"/>
        <v>14034</v>
      </c>
      <c r="J124" s="54">
        <f t="shared" si="46"/>
        <v>14034</v>
      </c>
      <c r="K124" s="35"/>
      <c r="L124" s="97"/>
    </row>
    <row r="125" spans="1:12" ht="18" x14ac:dyDescent="0.25">
      <c r="A125" s="16" t="s">
        <v>111</v>
      </c>
      <c r="B125" s="44">
        <v>10970</v>
      </c>
      <c r="C125" s="65">
        <v>21767</v>
      </c>
      <c r="D125" s="44">
        <v>2194714</v>
      </c>
      <c r="E125" s="42">
        <v>-2165</v>
      </c>
      <c r="F125" s="66">
        <f t="shared" si="44"/>
        <v>200.06508659981768</v>
      </c>
      <c r="G125" s="64">
        <f t="shared" si="47"/>
        <v>2194714</v>
      </c>
      <c r="H125" s="44"/>
      <c r="I125" s="43">
        <f t="shared" si="45"/>
        <v>21767</v>
      </c>
      <c r="J125" s="54">
        <f t="shared" si="46"/>
        <v>21767</v>
      </c>
      <c r="K125" s="35"/>
      <c r="L125" s="97"/>
    </row>
    <row r="126" spans="1:12" ht="18" x14ac:dyDescent="0.25">
      <c r="A126" s="16" t="s">
        <v>112</v>
      </c>
      <c r="B126" s="44">
        <v>9517</v>
      </c>
      <c r="C126" s="65">
        <v>18412</v>
      </c>
      <c r="D126" s="44">
        <v>1840016</v>
      </c>
      <c r="E126" s="42">
        <v>-598</v>
      </c>
      <c r="F126" s="66">
        <f t="shared" si="44"/>
        <v>193.33991804139961</v>
      </c>
      <c r="G126" s="64">
        <f t="shared" si="47"/>
        <v>1840016</v>
      </c>
      <c r="H126" s="44"/>
      <c r="I126" s="43">
        <f t="shared" si="45"/>
        <v>18412</v>
      </c>
      <c r="J126" s="54">
        <f t="shared" si="46"/>
        <v>18412</v>
      </c>
      <c r="K126" s="35"/>
      <c r="L126" s="97"/>
    </row>
    <row r="127" spans="1:12" ht="18" x14ac:dyDescent="0.25">
      <c r="A127" s="16" t="s">
        <v>113</v>
      </c>
      <c r="B127" s="44">
        <v>7562</v>
      </c>
      <c r="C127" s="65">
        <v>15157</v>
      </c>
      <c r="D127" s="44">
        <v>1538295</v>
      </c>
      <c r="E127" s="42">
        <v>-1602</v>
      </c>
      <c r="F127" s="66">
        <f t="shared" si="44"/>
        <v>203.42435863528166</v>
      </c>
      <c r="G127" s="64">
        <f t="shared" si="47"/>
        <v>1538295</v>
      </c>
      <c r="H127" s="44"/>
      <c r="I127" s="43">
        <f t="shared" si="45"/>
        <v>15157</v>
      </c>
      <c r="J127" s="54">
        <f t="shared" si="46"/>
        <v>15157</v>
      </c>
      <c r="K127" s="35"/>
      <c r="L127" s="97"/>
    </row>
    <row r="128" spans="1:12" ht="18.75" thickBot="1" x14ac:dyDescent="0.3">
      <c r="A128" s="75" t="s">
        <v>114</v>
      </c>
      <c r="B128" s="67">
        <v>13620</v>
      </c>
      <c r="C128" s="68">
        <v>25189</v>
      </c>
      <c r="D128" s="67">
        <v>2534440</v>
      </c>
      <c r="E128" s="56">
        <v>-1529</v>
      </c>
      <c r="F128" s="104">
        <f t="shared" si="44"/>
        <v>186.08223201174744</v>
      </c>
      <c r="G128" s="64">
        <f t="shared" si="47"/>
        <v>2534440</v>
      </c>
      <c r="H128" s="67"/>
      <c r="I128" s="109">
        <f t="shared" si="45"/>
        <v>25189</v>
      </c>
      <c r="J128" s="58">
        <f t="shared" si="46"/>
        <v>25189</v>
      </c>
      <c r="K128" s="98"/>
      <c r="L128" s="99"/>
    </row>
    <row r="129" spans="1:12" ht="18.75" thickBot="1" x14ac:dyDescent="0.3">
      <c r="A129" s="122" t="s">
        <v>48</v>
      </c>
      <c r="B129" s="136">
        <f t="shared" ref="B129:L129" si="48">SUM(B121:B128)</f>
        <v>62397</v>
      </c>
      <c r="C129" s="136">
        <f t="shared" si="48"/>
        <v>117966</v>
      </c>
      <c r="D129" s="136">
        <f>SUM(D121:D128)</f>
        <v>11895548</v>
      </c>
      <c r="E129" s="136">
        <f t="shared" si="48"/>
        <v>-7688</v>
      </c>
      <c r="F129" s="128">
        <f t="shared" si="48"/>
        <v>1543.922354121044</v>
      </c>
      <c r="G129" s="137">
        <f>SUM(G121:G128)</f>
        <v>11895548</v>
      </c>
      <c r="H129" s="138">
        <f t="shared" si="48"/>
        <v>0</v>
      </c>
      <c r="I129" s="138">
        <f t="shared" si="48"/>
        <v>117966</v>
      </c>
      <c r="J129" s="337">
        <f>SUM(J121:J128)</f>
        <v>117966</v>
      </c>
      <c r="K129" s="338">
        <f t="shared" si="48"/>
        <v>0</v>
      </c>
      <c r="L129" s="339">
        <f t="shared" si="48"/>
        <v>0</v>
      </c>
    </row>
    <row r="130" spans="1:12" ht="18.75" thickBot="1" x14ac:dyDescent="0.3">
      <c r="A130" s="59"/>
      <c r="B130" s="60"/>
      <c r="C130" s="60"/>
      <c r="D130" s="60"/>
      <c r="E130" s="60"/>
      <c r="F130" s="61"/>
      <c r="G130" s="60"/>
      <c r="H130" s="53"/>
      <c r="I130" s="53"/>
      <c r="J130" s="25"/>
      <c r="K130" s="25"/>
      <c r="L130" s="25"/>
    </row>
    <row r="131" spans="1:12" ht="18.75" thickBot="1" x14ac:dyDescent="0.3">
      <c r="A131" s="149" t="s">
        <v>115</v>
      </c>
      <c r="B131" s="150">
        <f>SUM(B129+B118+B101+B89+B76+B67+B57+B47+B32+B16)</f>
        <v>652059</v>
      </c>
      <c r="C131" s="150">
        <f t="shared" ref="C131:L131" si="49">SUM(C129+C118+C101+C89+C76+C67+C57+C47+C32+C16)</f>
        <v>1262924</v>
      </c>
      <c r="D131" s="150">
        <f>SUM(D129+D118+D101+D89+D76+D67+D57+D47+D32+D16)</f>
        <v>126622746</v>
      </c>
      <c r="E131" s="150">
        <f t="shared" si="49"/>
        <v>-83610</v>
      </c>
      <c r="F131" s="150">
        <f t="shared" si="49"/>
        <v>16279.995277647469</v>
      </c>
      <c r="G131" s="137">
        <f t="shared" si="49"/>
        <v>126622746</v>
      </c>
      <c r="H131" s="137">
        <f t="shared" si="49"/>
        <v>0</v>
      </c>
      <c r="I131" s="137">
        <f t="shared" si="49"/>
        <v>1262924</v>
      </c>
      <c r="J131" s="136">
        <f t="shared" si="49"/>
        <v>1162611</v>
      </c>
      <c r="K131" s="148">
        <f t="shared" si="49"/>
        <v>0</v>
      </c>
      <c r="L131" s="151">
        <f t="shared" si="49"/>
        <v>0</v>
      </c>
    </row>
    <row r="133" spans="1:12" x14ac:dyDescent="0.2">
      <c r="B133" s="80">
        <f>SUM(B129+B118+B101+B89+B76+B67+B57+B47+B32+B16)</f>
        <v>652059</v>
      </c>
      <c r="C133" s="361">
        <v>1287395</v>
      </c>
    </row>
    <row r="134" spans="1:12" x14ac:dyDescent="0.2">
      <c r="B134" s="80"/>
      <c r="C134" s="80">
        <f>C133-C131</f>
        <v>24471</v>
      </c>
    </row>
  </sheetData>
  <mergeCells count="13">
    <mergeCell ref="A18:L18"/>
    <mergeCell ref="D1:G1"/>
    <mergeCell ref="C2:G2"/>
    <mergeCell ref="C3:G3"/>
    <mergeCell ref="C4:G4"/>
    <mergeCell ref="C5:G5"/>
    <mergeCell ref="A120:L120"/>
    <mergeCell ref="A34:L34"/>
    <mergeCell ref="A49:L49"/>
    <mergeCell ref="A59:L59"/>
    <mergeCell ref="A78:L78"/>
    <mergeCell ref="A91:L91"/>
    <mergeCell ref="A103:L10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3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7" sqref="D17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6" style="1" customWidth="1"/>
    <col min="4" max="4" width="16.7109375" style="1" bestFit="1" customWidth="1"/>
    <col min="5" max="5" width="13.7109375" style="1" bestFit="1" customWidth="1"/>
    <col min="6" max="6" width="16.7109375" style="1" bestFit="1" customWidth="1"/>
    <col min="7" max="8" width="11.28515625" style="1" bestFit="1" customWidth="1"/>
    <col min="9" max="9" width="12.85546875" style="1" bestFit="1" customWidth="1"/>
    <col min="10" max="10" width="13.42578125" style="1" customWidth="1"/>
    <col min="11" max="11" width="9.7109375" style="1" bestFit="1" customWidth="1"/>
    <col min="12" max="249" width="9.140625" style="1"/>
    <col min="250" max="250" width="18.7109375" style="1" bestFit="1" customWidth="1"/>
    <col min="251" max="251" width="9.140625" style="1"/>
    <col min="252" max="252" width="10.28515625" style="1" customWidth="1"/>
    <col min="253" max="253" width="12.7109375" style="1" bestFit="1" customWidth="1"/>
    <col min="254" max="254" width="10.85546875" style="1" customWidth="1"/>
    <col min="255" max="255" width="19.140625" style="1" bestFit="1" customWidth="1"/>
    <col min="256" max="256" width="9.140625" style="1"/>
    <col min="257" max="257" width="9.42578125" style="1" customWidth="1"/>
    <col min="258" max="258" width="11.140625" style="1" customWidth="1"/>
    <col min="259" max="259" width="10.42578125" style="1" bestFit="1" customWidth="1"/>
    <col min="260" max="260" width="19.140625" style="1" bestFit="1" customWidth="1"/>
    <col min="261" max="261" width="9.140625" style="1"/>
    <col min="262" max="262" width="9.5703125" style="1" customWidth="1"/>
    <col min="263" max="263" width="9.140625" style="1"/>
    <col min="264" max="264" width="10.42578125" style="1" bestFit="1" customWidth="1"/>
    <col min="265" max="505" width="9.140625" style="1"/>
    <col min="506" max="506" width="18.7109375" style="1" bestFit="1" customWidth="1"/>
    <col min="507" max="507" width="9.140625" style="1"/>
    <col min="508" max="508" width="10.28515625" style="1" customWidth="1"/>
    <col min="509" max="509" width="12.7109375" style="1" bestFit="1" customWidth="1"/>
    <col min="510" max="510" width="10.85546875" style="1" customWidth="1"/>
    <col min="511" max="511" width="19.140625" style="1" bestFit="1" customWidth="1"/>
    <col min="512" max="512" width="9.140625" style="1"/>
    <col min="513" max="513" width="9.42578125" style="1" customWidth="1"/>
    <col min="514" max="514" width="11.140625" style="1" customWidth="1"/>
    <col min="515" max="515" width="10.42578125" style="1" bestFit="1" customWidth="1"/>
    <col min="516" max="516" width="19.140625" style="1" bestFit="1" customWidth="1"/>
    <col min="517" max="517" width="9.140625" style="1"/>
    <col min="518" max="518" width="9.5703125" style="1" customWidth="1"/>
    <col min="519" max="519" width="9.140625" style="1"/>
    <col min="520" max="520" width="10.42578125" style="1" bestFit="1" customWidth="1"/>
    <col min="521" max="761" width="9.140625" style="1"/>
    <col min="762" max="762" width="18.7109375" style="1" bestFit="1" customWidth="1"/>
    <col min="763" max="763" width="9.140625" style="1"/>
    <col min="764" max="764" width="10.28515625" style="1" customWidth="1"/>
    <col min="765" max="765" width="12.7109375" style="1" bestFit="1" customWidth="1"/>
    <col min="766" max="766" width="10.85546875" style="1" customWidth="1"/>
    <col min="767" max="767" width="19.140625" style="1" bestFit="1" customWidth="1"/>
    <col min="768" max="768" width="9.140625" style="1"/>
    <col min="769" max="769" width="9.42578125" style="1" customWidth="1"/>
    <col min="770" max="770" width="11.140625" style="1" customWidth="1"/>
    <col min="771" max="771" width="10.42578125" style="1" bestFit="1" customWidth="1"/>
    <col min="772" max="772" width="19.140625" style="1" bestFit="1" customWidth="1"/>
    <col min="773" max="773" width="9.140625" style="1"/>
    <col min="774" max="774" width="9.5703125" style="1" customWidth="1"/>
    <col min="775" max="775" width="9.140625" style="1"/>
    <col min="776" max="776" width="10.42578125" style="1" bestFit="1" customWidth="1"/>
    <col min="777" max="1017" width="9.140625" style="1"/>
    <col min="1018" max="1018" width="18.7109375" style="1" bestFit="1" customWidth="1"/>
    <col min="1019" max="1019" width="9.140625" style="1"/>
    <col min="1020" max="1020" width="10.28515625" style="1" customWidth="1"/>
    <col min="1021" max="1021" width="12.7109375" style="1" bestFit="1" customWidth="1"/>
    <col min="1022" max="1022" width="10.85546875" style="1" customWidth="1"/>
    <col min="1023" max="1023" width="19.140625" style="1" bestFit="1" customWidth="1"/>
    <col min="1024" max="1024" width="9.140625" style="1"/>
    <col min="1025" max="1025" width="9.42578125" style="1" customWidth="1"/>
    <col min="1026" max="1026" width="11.140625" style="1" customWidth="1"/>
    <col min="1027" max="1027" width="10.42578125" style="1" bestFit="1" customWidth="1"/>
    <col min="1028" max="1028" width="19.140625" style="1" bestFit="1" customWidth="1"/>
    <col min="1029" max="1029" width="9.140625" style="1"/>
    <col min="1030" max="1030" width="9.5703125" style="1" customWidth="1"/>
    <col min="1031" max="1031" width="9.140625" style="1"/>
    <col min="1032" max="1032" width="10.42578125" style="1" bestFit="1" customWidth="1"/>
    <col min="1033" max="1273" width="9.140625" style="1"/>
    <col min="1274" max="1274" width="18.7109375" style="1" bestFit="1" customWidth="1"/>
    <col min="1275" max="1275" width="9.140625" style="1"/>
    <col min="1276" max="1276" width="10.28515625" style="1" customWidth="1"/>
    <col min="1277" max="1277" width="12.7109375" style="1" bestFit="1" customWidth="1"/>
    <col min="1278" max="1278" width="10.85546875" style="1" customWidth="1"/>
    <col min="1279" max="1279" width="19.140625" style="1" bestFit="1" customWidth="1"/>
    <col min="1280" max="1280" width="9.140625" style="1"/>
    <col min="1281" max="1281" width="9.42578125" style="1" customWidth="1"/>
    <col min="1282" max="1282" width="11.140625" style="1" customWidth="1"/>
    <col min="1283" max="1283" width="10.42578125" style="1" bestFit="1" customWidth="1"/>
    <col min="1284" max="1284" width="19.140625" style="1" bestFit="1" customWidth="1"/>
    <col min="1285" max="1285" width="9.140625" style="1"/>
    <col min="1286" max="1286" width="9.5703125" style="1" customWidth="1"/>
    <col min="1287" max="1287" width="9.140625" style="1"/>
    <col min="1288" max="1288" width="10.42578125" style="1" bestFit="1" customWidth="1"/>
    <col min="1289" max="1529" width="9.140625" style="1"/>
    <col min="1530" max="1530" width="18.7109375" style="1" bestFit="1" customWidth="1"/>
    <col min="1531" max="1531" width="9.140625" style="1"/>
    <col min="1532" max="1532" width="10.28515625" style="1" customWidth="1"/>
    <col min="1533" max="1533" width="12.7109375" style="1" bestFit="1" customWidth="1"/>
    <col min="1534" max="1534" width="10.85546875" style="1" customWidth="1"/>
    <col min="1535" max="1535" width="19.140625" style="1" bestFit="1" customWidth="1"/>
    <col min="1536" max="1536" width="9.140625" style="1"/>
    <col min="1537" max="1537" width="9.42578125" style="1" customWidth="1"/>
    <col min="1538" max="1538" width="11.140625" style="1" customWidth="1"/>
    <col min="1539" max="1539" width="10.42578125" style="1" bestFit="1" customWidth="1"/>
    <col min="1540" max="1540" width="19.140625" style="1" bestFit="1" customWidth="1"/>
    <col min="1541" max="1541" width="9.140625" style="1"/>
    <col min="1542" max="1542" width="9.5703125" style="1" customWidth="1"/>
    <col min="1543" max="1543" width="9.140625" style="1"/>
    <col min="1544" max="1544" width="10.42578125" style="1" bestFit="1" customWidth="1"/>
    <col min="1545" max="1785" width="9.140625" style="1"/>
    <col min="1786" max="1786" width="18.7109375" style="1" bestFit="1" customWidth="1"/>
    <col min="1787" max="1787" width="9.140625" style="1"/>
    <col min="1788" max="1788" width="10.28515625" style="1" customWidth="1"/>
    <col min="1789" max="1789" width="12.7109375" style="1" bestFit="1" customWidth="1"/>
    <col min="1790" max="1790" width="10.85546875" style="1" customWidth="1"/>
    <col min="1791" max="1791" width="19.140625" style="1" bestFit="1" customWidth="1"/>
    <col min="1792" max="1792" width="9.140625" style="1"/>
    <col min="1793" max="1793" width="9.42578125" style="1" customWidth="1"/>
    <col min="1794" max="1794" width="11.140625" style="1" customWidth="1"/>
    <col min="1795" max="1795" width="10.42578125" style="1" bestFit="1" customWidth="1"/>
    <col min="1796" max="1796" width="19.140625" style="1" bestFit="1" customWidth="1"/>
    <col min="1797" max="1797" width="9.140625" style="1"/>
    <col min="1798" max="1798" width="9.5703125" style="1" customWidth="1"/>
    <col min="1799" max="1799" width="9.140625" style="1"/>
    <col min="1800" max="1800" width="10.42578125" style="1" bestFit="1" customWidth="1"/>
    <col min="1801" max="2041" width="9.140625" style="1"/>
    <col min="2042" max="2042" width="18.7109375" style="1" bestFit="1" customWidth="1"/>
    <col min="2043" max="2043" width="9.140625" style="1"/>
    <col min="2044" max="2044" width="10.28515625" style="1" customWidth="1"/>
    <col min="2045" max="2045" width="12.7109375" style="1" bestFit="1" customWidth="1"/>
    <col min="2046" max="2046" width="10.85546875" style="1" customWidth="1"/>
    <col min="2047" max="2047" width="19.140625" style="1" bestFit="1" customWidth="1"/>
    <col min="2048" max="2048" width="9.140625" style="1"/>
    <col min="2049" max="2049" width="9.42578125" style="1" customWidth="1"/>
    <col min="2050" max="2050" width="11.140625" style="1" customWidth="1"/>
    <col min="2051" max="2051" width="10.42578125" style="1" bestFit="1" customWidth="1"/>
    <col min="2052" max="2052" width="19.140625" style="1" bestFit="1" customWidth="1"/>
    <col min="2053" max="2053" width="9.140625" style="1"/>
    <col min="2054" max="2054" width="9.5703125" style="1" customWidth="1"/>
    <col min="2055" max="2055" width="9.140625" style="1"/>
    <col min="2056" max="2056" width="10.42578125" style="1" bestFit="1" customWidth="1"/>
    <col min="2057" max="2297" width="9.140625" style="1"/>
    <col min="2298" max="2298" width="18.7109375" style="1" bestFit="1" customWidth="1"/>
    <col min="2299" max="2299" width="9.140625" style="1"/>
    <col min="2300" max="2300" width="10.28515625" style="1" customWidth="1"/>
    <col min="2301" max="2301" width="12.7109375" style="1" bestFit="1" customWidth="1"/>
    <col min="2302" max="2302" width="10.85546875" style="1" customWidth="1"/>
    <col min="2303" max="2303" width="19.140625" style="1" bestFit="1" customWidth="1"/>
    <col min="2304" max="2304" width="9.140625" style="1"/>
    <col min="2305" max="2305" width="9.42578125" style="1" customWidth="1"/>
    <col min="2306" max="2306" width="11.140625" style="1" customWidth="1"/>
    <col min="2307" max="2307" width="10.42578125" style="1" bestFit="1" customWidth="1"/>
    <col min="2308" max="2308" width="19.140625" style="1" bestFit="1" customWidth="1"/>
    <col min="2309" max="2309" width="9.140625" style="1"/>
    <col min="2310" max="2310" width="9.5703125" style="1" customWidth="1"/>
    <col min="2311" max="2311" width="9.140625" style="1"/>
    <col min="2312" max="2312" width="10.42578125" style="1" bestFit="1" customWidth="1"/>
    <col min="2313" max="2553" width="9.140625" style="1"/>
    <col min="2554" max="2554" width="18.7109375" style="1" bestFit="1" customWidth="1"/>
    <col min="2555" max="2555" width="9.140625" style="1"/>
    <col min="2556" max="2556" width="10.28515625" style="1" customWidth="1"/>
    <col min="2557" max="2557" width="12.7109375" style="1" bestFit="1" customWidth="1"/>
    <col min="2558" max="2558" width="10.85546875" style="1" customWidth="1"/>
    <col min="2559" max="2559" width="19.140625" style="1" bestFit="1" customWidth="1"/>
    <col min="2560" max="2560" width="9.140625" style="1"/>
    <col min="2561" max="2561" width="9.42578125" style="1" customWidth="1"/>
    <col min="2562" max="2562" width="11.140625" style="1" customWidth="1"/>
    <col min="2563" max="2563" width="10.42578125" style="1" bestFit="1" customWidth="1"/>
    <col min="2564" max="2564" width="19.140625" style="1" bestFit="1" customWidth="1"/>
    <col min="2565" max="2565" width="9.140625" style="1"/>
    <col min="2566" max="2566" width="9.5703125" style="1" customWidth="1"/>
    <col min="2567" max="2567" width="9.140625" style="1"/>
    <col min="2568" max="2568" width="10.42578125" style="1" bestFit="1" customWidth="1"/>
    <col min="2569" max="2809" width="9.140625" style="1"/>
    <col min="2810" max="2810" width="18.7109375" style="1" bestFit="1" customWidth="1"/>
    <col min="2811" max="2811" width="9.140625" style="1"/>
    <col min="2812" max="2812" width="10.28515625" style="1" customWidth="1"/>
    <col min="2813" max="2813" width="12.7109375" style="1" bestFit="1" customWidth="1"/>
    <col min="2814" max="2814" width="10.85546875" style="1" customWidth="1"/>
    <col min="2815" max="2815" width="19.140625" style="1" bestFit="1" customWidth="1"/>
    <col min="2816" max="2816" width="9.140625" style="1"/>
    <col min="2817" max="2817" width="9.42578125" style="1" customWidth="1"/>
    <col min="2818" max="2818" width="11.140625" style="1" customWidth="1"/>
    <col min="2819" max="2819" width="10.42578125" style="1" bestFit="1" customWidth="1"/>
    <col min="2820" max="2820" width="19.140625" style="1" bestFit="1" customWidth="1"/>
    <col min="2821" max="2821" width="9.140625" style="1"/>
    <col min="2822" max="2822" width="9.5703125" style="1" customWidth="1"/>
    <col min="2823" max="2823" width="9.140625" style="1"/>
    <col min="2824" max="2824" width="10.42578125" style="1" bestFit="1" customWidth="1"/>
    <col min="2825" max="3065" width="9.140625" style="1"/>
    <col min="3066" max="3066" width="18.7109375" style="1" bestFit="1" customWidth="1"/>
    <col min="3067" max="3067" width="9.140625" style="1"/>
    <col min="3068" max="3068" width="10.28515625" style="1" customWidth="1"/>
    <col min="3069" max="3069" width="12.7109375" style="1" bestFit="1" customWidth="1"/>
    <col min="3070" max="3070" width="10.85546875" style="1" customWidth="1"/>
    <col min="3071" max="3071" width="19.140625" style="1" bestFit="1" customWidth="1"/>
    <col min="3072" max="3072" width="9.140625" style="1"/>
    <col min="3073" max="3073" width="9.42578125" style="1" customWidth="1"/>
    <col min="3074" max="3074" width="11.140625" style="1" customWidth="1"/>
    <col min="3075" max="3075" width="10.42578125" style="1" bestFit="1" customWidth="1"/>
    <col min="3076" max="3076" width="19.140625" style="1" bestFit="1" customWidth="1"/>
    <col min="3077" max="3077" width="9.140625" style="1"/>
    <col min="3078" max="3078" width="9.5703125" style="1" customWidth="1"/>
    <col min="3079" max="3079" width="9.140625" style="1"/>
    <col min="3080" max="3080" width="10.42578125" style="1" bestFit="1" customWidth="1"/>
    <col min="3081" max="3321" width="9.140625" style="1"/>
    <col min="3322" max="3322" width="18.7109375" style="1" bestFit="1" customWidth="1"/>
    <col min="3323" max="3323" width="9.140625" style="1"/>
    <col min="3324" max="3324" width="10.28515625" style="1" customWidth="1"/>
    <col min="3325" max="3325" width="12.7109375" style="1" bestFit="1" customWidth="1"/>
    <col min="3326" max="3326" width="10.85546875" style="1" customWidth="1"/>
    <col min="3327" max="3327" width="19.140625" style="1" bestFit="1" customWidth="1"/>
    <col min="3328" max="3328" width="9.140625" style="1"/>
    <col min="3329" max="3329" width="9.42578125" style="1" customWidth="1"/>
    <col min="3330" max="3330" width="11.140625" style="1" customWidth="1"/>
    <col min="3331" max="3331" width="10.42578125" style="1" bestFit="1" customWidth="1"/>
    <col min="3332" max="3332" width="19.140625" style="1" bestFit="1" customWidth="1"/>
    <col min="3333" max="3333" width="9.140625" style="1"/>
    <col min="3334" max="3334" width="9.5703125" style="1" customWidth="1"/>
    <col min="3335" max="3335" width="9.140625" style="1"/>
    <col min="3336" max="3336" width="10.42578125" style="1" bestFit="1" customWidth="1"/>
    <col min="3337" max="3577" width="9.140625" style="1"/>
    <col min="3578" max="3578" width="18.7109375" style="1" bestFit="1" customWidth="1"/>
    <col min="3579" max="3579" width="9.140625" style="1"/>
    <col min="3580" max="3580" width="10.28515625" style="1" customWidth="1"/>
    <col min="3581" max="3581" width="12.7109375" style="1" bestFit="1" customWidth="1"/>
    <col min="3582" max="3582" width="10.85546875" style="1" customWidth="1"/>
    <col min="3583" max="3583" width="19.140625" style="1" bestFit="1" customWidth="1"/>
    <col min="3584" max="3584" width="9.140625" style="1"/>
    <col min="3585" max="3585" width="9.42578125" style="1" customWidth="1"/>
    <col min="3586" max="3586" width="11.140625" style="1" customWidth="1"/>
    <col min="3587" max="3587" width="10.42578125" style="1" bestFit="1" customWidth="1"/>
    <col min="3588" max="3588" width="19.140625" style="1" bestFit="1" customWidth="1"/>
    <col min="3589" max="3589" width="9.140625" style="1"/>
    <col min="3590" max="3590" width="9.5703125" style="1" customWidth="1"/>
    <col min="3591" max="3591" width="9.140625" style="1"/>
    <col min="3592" max="3592" width="10.42578125" style="1" bestFit="1" customWidth="1"/>
    <col min="3593" max="3833" width="9.140625" style="1"/>
    <col min="3834" max="3834" width="18.7109375" style="1" bestFit="1" customWidth="1"/>
    <col min="3835" max="3835" width="9.140625" style="1"/>
    <col min="3836" max="3836" width="10.28515625" style="1" customWidth="1"/>
    <col min="3837" max="3837" width="12.7109375" style="1" bestFit="1" customWidth="1"/>
    <col min="3838" max="3838" width="10.85546875" style="1" customWidth="1"/>
    <col min="3839" max="3839" width="19.140625" style="1" bestFit="1" customWidth="1"/>
    <col min="3840" max="3840" width="9.140625" style="1"/>
    <col min="3841" max="3841" width="9.42578125" style="1" customWidth="1"/>
    <col min="3842" max="3842" width="11.140625" style="1" customWidth="1"/>
    <col min="3843" max="3843" width="10.42578125" style="1" bestFit="1" customWidth="1"/>
    <col min="3844" max="3844" width="19.140625" style="1" bestFit="1" customWidth="1"/>
    <col min="3845" max="3845" width="9.140625" style="1"/>
    <col min="3846" max="3846" width="9.5703125" style="1" customWidth="1"/>
    <col min="3847" max="3847" width="9.140625" style="1"/>
    <col min="3848" max="3848" width="10.42578125" style="1" bestFit="1" customWidth="1"/>
    <col min="3849" max="4089" width="9.140625" style="1"/>
    <col min="4090" max="4090" width="18.7109375" style="1" bestFit="1" customWidth="1"/>
    <col min="4091" max="4091" width="9.140625" style="1"/>
    <col min="4092" max="4092" width="10.28515625" style="1" customWidth="1"/>
    <col min="4093" max="4093" width="12.7109375" style="1" bestFit="1" customWidth="1"/>
    <col min="4094" max="4094" width="10.85546875" style="1" customWidth="1"/>
    <col min="4095" max="4095" width="19.140625" style="1" bestFit="1" customWidth="1"/>
    <col min="4096" max="4096" width="9.140625" style="1"/>
    <col min="4097" max="4097" width="9.42578125" style="1" customWidth="1"/>
    <col min="4098" max="4098" width="11.140625" style="1" customWidth="1"/>
    <col min="4099" max="4099" width="10.42578125" style="1" bestFit="1" customWidth="1"/>
    <col min="4100" max="4100" width="19.140625" style="1" bestFit="1" customWidth="1"/>
    <col min="4101" max="4101" width="9.140625" style="1"/>
    <col min="4102" max="4102" width="9.5703125" style="1" customWidth="1"/>
    <col min="4103" max="4103" width="9.140625" style="1"/>
    <col min="4104" max="4104" width="10.42578125" style="1" bestFit="1" customWidth="1"/>
    <col min="4105" max="4345" width="9.140625" style="1"/>
    <col min="4346" max="4346" width="18.7109375" style="1" bestFit="1" customWidth="1"/>
    <col min="4347" max="4347" width="9.140625" style="1"/>
    <col min="4348" max="4348" width="10.28515625" style="1" customWidth="1"/>
    <col min="4349" max="4349" width="12.7109375" style="1" bestFit="1" customWidth="1"/>
    <col min="4350" max="4350" width="10.85546875" style="1" customWidth="1"/>
    <col min="4351" max="4351" width="19.140625" style="1" bestFit="1" customWidth="1"/>
    <col min="4352" max="4352" width="9.140625" style="1"/>
    <col min="4353" max="4353" width="9.42578125" style="1" customWidth="1"/>
    <col min="4354" max="4354" width="11.140625" style="1" customWidth="1"/>
    <col min="4355" max="4355" width="10.42578125" style="1" bestFit="1" customWidth="1"/>
    <col min="4356" max="4356" width="19.140625" style="1" bestFit="1" customWidth="1"/>
    <col min="4357" max="4357" width="9.140625" style="1"/>
    <col min="4358" max="4358" width="9.5703125" style="1" customWidth="1"/>
    <col min="4359" max="4359" width="9.140625" style="1"/>
    <col min="4360" max="4360" width="10.42578125" style="1" bestFit="1" customWidth="1"/>
    <col min="4361" max="4601" width="9.140625" style="1"/>
    <col min="4602" max="4602" width="18.7109375" style="1" bestFit="1" customWidth="1"/>
    <col min="4603" max="4603" width="9.140625" style="1"/>
    <col min="4604" max="4604" width="10.28515625" style="1" customWidth="1"/>
    <col min="4605" max="4605" width="12.7109375" style="1" bestFit="1" customWidth="1"/>
    <col min="4606" max="4606" width="10.85546875" style="1" customWidth="1"/>
    <col min="4607" max="4607" width="19.140625" style="1" bestFit="1" customWidth="1"/>
    <col min="4608" max="4608" width="9.140625" style="1"/>
    <col min="4609" max="4609" width="9.42578125" style="1" customWidth="1"/>
    <col min="4610" max="4610" width="11.140625" style="1" customWidth="1"/>
    <col min="4611" max="4611" width="10.42578125" style="1" bestFit="1" customWidth="1"/>
    <col min="4612" max="4612" width="19.140625" style="1" bestFit="1" customWidth="1"/>
    <col min="4613" max="4613" width="9.140625" style="1"/>
    <col min="4614" max="4614" width="9.5703125" style="1" customWidth="1"/>
    <col min="4615" max="4615" width="9.140625" style="1"/>
    <col min="4616" max="4616" width="10.42578125" style="1" bestFit="1" customWidth="1"/>
    <col min="4617" max="4857" width="9.140625" style="1"/>
    <col min="4858" max="4858" width="18.7109375" style="1" bestFit="1" customWidth="1"/>
    <col min="4859" max="4859" width="9.140625" style="1"/>
    <col min="4860" max="4860" width="10.28515625" style="1" customWidth="1"/>
    <col min="4861" max="4861" width="12.7109375" style="1" bestFit="1" customWidth="1"/>
    <col min="4862" max="4862" width="10.85546875" style="1" customWidth="1"/>
    <col min="4863" max="4863" width="19.140625" style="1" bestFit="1" customWidth="1"/>
    <col min="4864" max="4864" width="9.140625" style="1"/>
    <col min="4865" max="4865" width="9.42578125" style="1" customWidth="1"/>
    <col min="4866" max="4866" width="11.140625" style="1" customWidth="1"/>
    <col min="4867" max="4867" width="10.42578125" style="1" bestFit="1" customWidth="1"/>
    <col min="4868" max="4868" width="19.140625" style="1" bestFit="1" customWidth="1"/>
    <col min="4869" max="4869" width="9.140625" style="1"/>
    <col min="4870" max="4870" width="9.5703125" style="1" customWidth="1"/>
    <col min="4871" max="4871" width="9.140625" style="1"/>
    <col min="4872" max="4872" width="10.42578125" style="1" bestFit="1" customWidth="1"/>
    <col min="4873" max="5113" width="9.140625" style="1"/>
    <col min="5114" max="5114" width="18.7109375" style="1" bestFit="1" customWidth="1"/>
    <col min="5115" max="5115" width="9.140625" style="1"/>
    <col min="5116" max="5116" width="10.28515625" style="1" customWidth="1"/>
    <col min="5117" max="5117" width="12.7109375" style="1" bestFit="1" customWidth="1"/>
    <col min="5118" max="5118" width="10.85546875" style="1" customWidth="1"/>
    <col min="5119" max="5119" width="19.140625" style="1" bestFit="1" customWidth="1"/>
    <col min="5120" max="5120" width="9.140625" style="1"/>
    <col min="5121" max="5121" width="9.42578125" style="1" customWidth="1"/>
    <col min="5122" max="5122" width="11.140625" style="1" customWidth="1"/>
    <col min="5123" max="5123" width="10.42578125" style="1" bestFit="1" customWidth="1"/>
    <col min="5124" max="5124" width="19.140625" style="1" bestFit="1" customWidth="1"/>
    <col min="5125" max="5125" width="9.140625" style="1"/>
    <col min="5126" max="5126" width="9.5703125" style="1" customWidth="1"/>
    <col min="5127" max="5127" width="9.140625" style="1"/>
    <col min="5128" max="5128" width="10.42578125" style="1" bestFit="1" customWidth="1"/>
    <col min="5129" max="5369" width="9.140625" style="1"/>
    <col min="5370" max="5370" width="18.7109375" style="1" bestFit="1" customWidth="1"/>
    <col min="5371" max="5371" width="9.140625" style="1"/>
    <col min="5372" max="5372" width="10.28515625" style="1" customWidth="1"/>
    <col min="5373" max="5373" width="12.7109375" style="1" bestFit="1" customWidth="1"/>
    <col min="5374" max="5374" width="10.85546875" style="1" customWidth="1"/>
    <col min="5375" max="5375" width="19.140625" style="1" bestFit="1" customWidth="1"/>
    <col min="5376" max="5376" width="9.140625" style="1"/>
    <col min="5377" max="5377" width="9.42578125" style="1" customWidth="1"/>
    <col min="5378" max="5378" width="11.140625" style="1" customWidth="1"/>
    <col min="5379" max="5379" width="10.42578125" style="1" bestFit="1" customWidth="1"/>
    <col min="5380" max="5380" width="19.140625" style="1" bestFit="1" customWidth="1"/>
    <col min="5381" max="5381" width="9.140625" style="1"/>
    <col min="5382" max="5382" width="9.5703125" style="1" customWidth="1"/>
    <col min="5383" max="5383" width="9.140625" style="1"/>
    <col min="5384" max="5384" width="10.42578125" style="1" bestFit="1" customWidth="1"/>
    <col min="5385" max="5625" width="9.140625" style="1"/>
    <col min="5626" max="5626" width="18.7109375" style="1" bestFit="1" customWidth="1"/>
    <col min="5627" max="5627" width="9.140625" style="1"/>
    <col min="5628" max="5628" width="10.28515625" style="1" customWidth="1"/>
    <col min="5629" max="5629" width="12.7109375" style="1" bestFit="1" customWidth="1"/>
    <col min="5630" max="5630" width="10.85546875" style="1" customWidth="1"/>
    <col min="5631" max="5631" width="19.140625" style="1" bestFit="1" customWidth="1"/>
    <col min="5632" max="5632" width="9.140625" style="1"/>
    <col min="5633" max="5633" width="9.42578125" style="1" customWidth="1"/>
    <col min="5634" max="5634" width="11.140625" style="1" customWidth="1"/>
    <col min="5635" max="5635" width="10.42578125" style="1" bestFit="1" customWidth="1"/>
    <col min="5636" max="5636" width="19.140625" style="1" bestFit="1" customWidth="1"/>
    <col min="5637" max="5637" width="9.140625" style="1"/>
    <col min="5638" max="5638" width="9.5703125" style="1" customWidth="1"/>
    <col min="5639" max="5639" width="9.140625" style="1"/>
    <col min="5640" max="5640" width="10.42578125" style="1" bestFit="1" customWidth="1"/>
    <col min="5641" max="5881" width="9.140625" style="1"/>
    <col min="5882" max="5882" width="18.7109375" style="1" bestFit="1" customWidth="1"/>
    <col min="5883" max="5883" width="9.140625" style="1"/>
    <col min="5884" max="5884" width="10.28515625" style="1" customWidth="1"/>
    <col min="5885" max="5885" width="12.7109375" style="1" bestFit="1" customWidth="1"/>
    <col min="5886" max="5886" width="10.85546875" style="1" customWidth="1"/>
    <col min="5887" max="5887" width="19.140625" style="1" bestFit="1" customWidth="1"/>
    <col min="5888" max="5888" width="9.140625" style="1"/>
    <col min="5889" max="5889" width="9.42578125" style="1" customWidth="1"/>
    <col min="5890" max="5890" width="11.140625" style="1" customWidth="1"/>
    <col min="5891" max="5891" width="10.42578125" style="1" bestFit="1" customWidth="1"/>
    <col min="5892" max="5892" width="19.140625" style="1" bestFit="1" customWidth="1"/>
    <col min="5893" max="5893" width="9.140625" style="1"/>
    <col min="5894" max="5894" width="9.5703125" style="1" customWidth="1"/>
    <col min="5895" max="5895" width="9.140625" style="1"/>
    <col min="5896" max="5896" width="10.42578125" style="1" bestFit="1" customWidth="1"/>
    <col min="5897" max="6137" width="9.140625" style="1"/>
    <col min="6138" max="6138" width="18.7109375" style="1" bestFit="1" customWidth="1"/>
    <col min="6139" max="6139" width="9.140625" style="1"/>
    <col min="6140" max="6140" width="10.28515625" style="1" customWidth="1"/>
    <col min="6141" max="6141" width="12.7109375" style="1" bestFit="1" customWidth="1"/>
    <col min="6142" max="6142" width="10.85546875" style="1" customWidth="1"/>
    <col min="6143" max="6143" width="19.140625" style="1" bestFit="1" customWidth="1"/>
    <col min="6144" max="6144" width="9.140625" style="1"/>
    <col min="6145" max="6145" width="9.42578125" style="1" customWidth="1"/>
    <col min="6146" max="6146" width="11.140625" style="1" customWidth="1"/>
    <col min="6147" max="6147" width="10.42578125" style="1" bestFit="1" customWidth="1"/>
    <col min="6148" max="6148" width="19.140625" style="1" bestFit="1" customWidth="1"/>
    <col min="6149" max="6149" width="9.140625" style="1"/>
    <col min="6150" max="6150" width="9.5703125" style="1" customWidth="1"/>
    <col min="6151" max="6151" width="9.140625" style="1"/>
    <col min="6152" max="6152" width="10.42578125" style="1" bestFit="1" customWidth="1"/>
    <col min="6153" max="6393" width="9.140625" style="1"/>
    <col min="6394" max="6394" width="18.7109375" style="1" bestFit="1" customWidth="1"/>
    <col min="6395" max="6395" width="9.140625" style="1"/>
    <col min="6396" max="6396" width="10.28515625" style="1" customWidth="1"/>
    <col min="6397" max="6397" width="12.7109375" style="1" bestFit="1" customWidth="1"/>
    <col min="6398" max="6398" width="10.85546875" style="1" customWidth="1"/>
    <col min="6399" max="6399" width="19.140625" style="1" bestFit="1" customWidth="1"/>
    <col min="6400" max="6400" width="9.140625" style="1"/>
    <col min="6401" max="6401" width="9.42578125" style="1" customWidth="1"/>
    <col min="6402" max="6402" width="11.140625" style="1" customWidth="1"/>
    <col min="6403" max="6403" width="10.42578125" style="1" bestFit="1" customWidth="1"/>
    <col min="6404" max="6404" width="19.140625" style="1" bestFit="1" customWidth="1"/>
    <col min="6405" max="6405" width="9.140625" style="1"/>
    <col min="6406" max="6406" width="9.5703125" style="1" customWidth="1"/>
    <col min="6407" max="6407" width="9.140625" style="1"/>
    <col min="6408" max="6408" width="10.42578125" style="1" bestFit="1" customWidth="1"/>
    <col min="6409" max="6649" width="9.140625" style="1"/>
    <col min="6650" max="6650" width="18.7109375" style="1" bestFit="1" customWidth="1"/>
    <col min="6651" max="6651" width="9.140625" style="1"/>
    <col min="6652" max="6652" width="10.28515625" style="1" customWidth="1"/>
    <col min="6653" max="6653" width="12.7109375" style="1" bestFit="1" customWidth="1"/>
    <col min="6654" max="6654" width="10.85546875" style="1" customWidth="1"/>
    <col min="6655" max="6655" width="19.140625" style="1" bestFit="1" customWidth="1"/>
    <col min="6656" max="6656" width="9.140625" style="1"/>
    <col min="6657" max="6657" width="9.42578125" style="1" customWidth="1"/>
    <col min="6658" max="6658" width="11.140625" style="1" customWidth="1"/>
    <col min="6659" max="6659" width="10.42578125" style="1" bestFit="1" customWidth="1"/>
    <col min="6660" max="6660" width="19.140625" style="1" bestFit="1" customWidth="1"/>
    <col min="6661" max="6661" width="9.140625" style="1"/>
    <col min="6662" max="6662" width="9.5703125" style="1" customWidth="1"/>
    <col min="6663" max="6663" width="9.140625" style="1"/>
    <col min="6664" max="6664" width="10.42578125" style="1" bestFit="1" customWidth="1"/>
    <col min="6665" max="6905" width="9.140625" style="1"/>
    <col min="6906" max="6906" width="18.7109375" style="1" bestFit="1" customWidth="1"/>
    <col min="6907" max="6907" width="9.140625" style="1"/>
    <col min="6908" max="6908" width="10.28515625" style="1" customWidth="1"/>
    <col min="6909" max="6909" width="12.7109375" style="1" bestFit="1" customWidth="1"/>
    <col min="6910" max="6910" width="10.85546875" style="1" customWidth="1"/>
    <col min="6911" max="6911" width="19.140625" style="1" bestFit="1" customWidth="1"/>
    <col min="6912" max="6912" width="9.140625" style="1"/>
    <col min="6913" max="6913" width="9.42578125" style="1" customWidth="1"/>
    <col min="6914" max="6914" width="11.140625" style="1" customWidth="1"/>
    <col min="6915" max="6915" width="10.42578125" style="1" bestFit="1" customWidth="1"/>
    <col min="6916" max="6916" width="19.140625" style="1" bestFit="1" customWidth="1"/>
    <col min="6917" max="6917" width="9.140625" style="1"/>
    <col min="6918" max="6918" width="9.5703125" style="1" customWidth="1"/>
    <col min="6919" max="6919" width="9.140625" style="1"/>
    <col min="6920" max="6920" width="10.42578125" style="1" bestFit="1" customWidth="1"/>
    <col min="6921" max="7161" width="9.140625" style="1"/>
    <col min="7162" max="7162" width="18.7109375" style="1" bestFit="1" customWidth="1"/>
    <col min="7163" max="7163" width="9.140625" style="1"/>
    <col min="7164" max="7164" width="10.28515625" style="1" customWidth="1"/>
    <col min="7165" max="7165" width="12.7109375" style="1" bestFit="1" customWidth="1"/>
    <col min="7166" max="7166" width="10.85546875" style="1" customWidth="1"/>
    <col min="7167" max="7167" width="19.140625" style="1" bestFit="1" customWidth="1"/>
    <col min="7168" max="7168" width="9.140625" style="1"/>
    <col min="7169" max="7169" width="9.42578125" style="1" customWidth="1"/>
    <col min="7170" max="7170" width="11.140625" style="1" customWidth="1"/>
    <col min="7171" max="7171" width="10.42578125" style="1" bestFit="1" customWidth="1"/>
    <col min="7172" max="7172" width="19.140625" style="1" bestFit="1" customWidth="1"/>
    <col min="7173" max="7173" width="9.140625" style="1"/>
    <col min="7174" max="7174" width="9.5703125" style="1" customWidth="1"/>
    <col min="7175" max="7175" width="9.140625" style="1"/>
    <col min="7176" max="7176" width="10.42578125" style="1" bestFit="1" customWidth="1"/>
    <col min="7177" max="7417" width="9.140625" style="1"/>
    <col min="7418" max="7418" width="18.7109375" style="1" bestFit="1" customWidth="1"/>
    <col min="7419" max="7419" width="9.140625" style="1"/>
    <col min="7420" max="7420" width="10.28515625" style="1" customWidth="1"/>
    <col min="7421" max="7421" width="12.7109375" style="1" bestFit="1" customWidth="1"/>
    <col min="7422" max="7422" width="10.85546875" style="1" customWidth="1"/>
    <col min="7423" max="7423" width="19.140625" style="1" bestFit="1" customWidth="1"/>
    <col min="7424" max="7424" width="9.140625" style="1"/>
    <col min="7425" max="7425" width="9.42578125" style="1" customWidth="1"/>
    <col min="7426" max="7426" width="11.140625" style="1" customWidth="1"/>
    <col min="7427" max="7427" width="10.42578125" style="1" bestFit="1" customWidth="1"/>
    <col min="7428" max="7428" width="19.140625" style="1" bestFit="1" customWidth="1"/>
    <col min="7429" max="7429" width="9.140625" style="1"/>
    <col min="7430" max="7430" width="9.5703125" style="1" customWidth="1"/>
    <col min="7431" max="7431" width="9.140625" style="1"/>
    <col min="7432" max="7432" width="10.42578125" style="1" bestFit="1" customWidth="1"/>
    <col min="7433" max="7673" width="9.140625" style="1"/>
    <col min="7674" max="7674" width="18.7109375" style="1" bestFit="1" customWidth="1"/>
    <col min="7675" max="7675" width="9.140625" style="1"/>
    <col min="7676" max="7676" width="10.28515625" style="1" customWidth="1"/>
    <col min="7677" max="7677" width="12.7109375" style="1" bestFit="1" customWidth="1"/>
    <col min="7678" max="7678" width="10.85546875" style="1" customWidth="1"/>
    <col min="7679" max="7679" width="19.140625" style="1" bestFit="1" customWidth="1"/>
    <col min="7680" max="7680" width="9.140625" style="1"/>
    <col min="7681" max="7681" width="9.42578125" style="1" customWidth="1"/>
    <col min="7682" max="7682" width="11.140625" style="1" customWidth="1"/>
    <col min="7683" max="7683" width="10.42578125" style="1" bestFit="1" customWidth="1"/>
    <col min="7684" max="7684" width="19.140625" style="1" bestFit="1" customWidth="1"/>
    <col min="7685" max="7685" width="9.140625" style="1"/>
    <col min="7686" max="7686" width="9.5703125" style="1" customWidth="1"/>
    <col min="7687" max="7687" width="9.140625" style="1"/>
    <col min="7688" max="7688" width="10.42578125" style="1" bestFit="1" customWidth="1"/>
    <col min="7689" max="7929" width="9.140625" style="1"/>
    <col min="7930" max="7930" width="18.7109375" style="1" bestFit="1" customWidth="1"/>
    <col min="7931" max="7931" width="9.140625" style="1"/>
    <col min="7932" max="7932" width="10.28515625" style="1" customWidth="1"/>
    <col min="7933" max="7933" width="12.7109375" style="1" bestFit="1" customWidth="1"/>
    <col min="7934" max="7934" width="10.85546875" style="1" customWidth="1"/>
    <col min="7935" max="7935" width="19.140625" style="1" bestFit="1" customWidth="1"/>
    <col min="7936" max="7936" width="9.140625" style="1"/>
    <col min="7937" max="7937" width="9.42578125" style="1" customWidth="1"/>
    <col min="7938" max="7938" width="11.140625" style="1" customWidth="1"/>
    <col min="7939" max="7939" width="10.42578125" style="1" bestFit="1" customWidth="1"/>
    <col min="7940" max="7940" width="19.140625" style="1" bestFit="1" customWidth="1"/>
    <col min="7941" max="7941" width="9.140625" style="1"/>
    <col min="7942" max="7942" width="9.5703125" style="1" customWidth="1"/>
    <col min="7943" max="7943" width="9.140625" style="1"/>
    <col min="7944" max="7944" width="10.42578125" style="1" bestFit="1" customWidth="1"/>
    <col min="7945" max="8185" width="9.140625" style="1"/>
    <col min="8186" max="8186" width="18.7109375" style="1" bestFit="1" customWidth="1"/>
    <col min="8187" max="8187" width="9.140625" style="1"/>
    <col min="8188" max="8188" width="10.28515625" style="1" customWidth="1"/>
    <col min="8189" max="8189" width="12.7109375" style="1" bestFit="1" customWidth="1"/>
    <col min="8190" max="8190" width="10.85546875" style="1" customWidth="1"/>
    <col min="8191" max="8191" width="19.140625" style="1" bestFit="1" customWidth="1"/>
    <col min="8192" max="8192" width="9.140625" style="1"/>
    <col min="8193" max="8193" width="9.42578125" style="1" customWidth="1"/>
    <col min="8194" max="8194" width="11.140625" style="1" customWidth="1"/>
    <col min="8195" max="8195" width="10.42578125" style="1" bestFit="1" customWidth="1"/>
    <col min="8196" max="8196" width="19.140625" style="1" bestFit="1" customWidth="1"/>
    <col min="8197" max="8197" width="9.140625" style="1"/>
    <col min="8198" max="8198" width="9.5703125" style="1" customWidth="1"/>
    <col min="8199" max="8199" width="9.140625" style="1"/>
    <col min="8200" max="8200" width="10.42578125" style="1" bestFit="1" customWidth="1"/>
    <col min="8201" max="8441" width="9.140625" style="1"/>
    <col min="8442" max="8442" width="18.7109375" style="1" bestFit="1" customWidth="1"/>
    <col min="8443" max="8443" width="9.140625" style="1"/>
    <col min="8444" max="8444" width="10.28515625" style="1" customWidth="1"/>
    <col min="8445" max="8445" width="12.7109375" style="1" bestFit="1" customWidth="1"/>
    <col min="8446" max="8446" width="10.85546875" style="1" customWidth="1"/>
    <col min="8447" max="8447" width="19.140625" style="1" bestFit="1" customWidth="1"/>
    <col min="8448" max="8448" width="9.140625" style="1"/>
    <col min="8449" max="8449" width="9.42578125" style="1" customWidth="1"/>
    <col min="8450" max="8450" width="11.140625" style="1" customWidth="1"/>
    <col min="8451" max="8451" width="10.42578125" style="1" bestFit="1" customWidth="1"/>
    <col min="8452" max="8452" width="19.140625" style="1" bestFit="1" customWidth="1"/>
    <col min="8453" max="8453" width="9.140625" style="1"/>
    <col min="8454" max="8454" width="9.5703125" style="1" customWidth="1"/>
    <col min="8455" max="8455" width="9.140625" style="1"/>
    <col min="8456" max="8456" width="10.42578125" style="1" bestFit="1" customWidth="1"/>
    <col min="8457" max="8697" width="9.140625" style="1"/>
    <col min="8698" max="8698" width="18.7109375" style="1" bestFit="1" customWidth="1"/>
    <col min="8699" max="8699" width="9.140625" style="1"/>
    <col min="8700" max="8700" width="10.28515625" style="1" customWidth="1"/>
    <col min="8701" max="8701" width="12.7109375" style="1" bestFit="1" customWidth="1"/>
    <col min="8702" max="8702" width="10.85546875" style="1" customWidth="1"/>
    <col min="8703" max="8703" width="19.140625" style="1" bestFit="1" customWidth="1"/>
    <col min="8704" max="8704" width="9.140625" style="1"/>
    <col min="8705" max="8705" width="9.42578125" style="1" customWidth="1"/>
    <col min="8706" max="8706" width="11.140625" style="1" customWidth="1"/>
    <col min="8707" max="8707" width="10.42578125" style="1" bestFit="1" customWidth="1"/>
    <col min="8708" max="8708" width="19.140625" style="1" bestFit="1" customWidth="1"/>
    <col min="8709" max="8709" width="9.140625" style="1"/>
    <col min="8710" max="8710" width="9.5703125" style="1" customWidth="1"/>
    <col min="8711" max="8711" width="9.140625" style="1"/>
    <col min="8712" max="8712" width="10.42578125" style="1" bestFit="1" customWidth="1"/>
    <col min="8713" max="8953" width="9.140625" style="1"/>
    <col min="8954" max="8954" width="18.7109375" style="1" bestFit="1" customWidth="1"/>
    <col min="8955" max="8955" width="9.140625" style="1"/>
    <col min="8956" max="8956" width="10.28515625" style="1" customWidth="1"/>
    <col min="8957" max="8957" width="12.7109375" style="1" bestFit="1" customWidth="1"/>
    <col min="8958" max="8958" width="10.85546875" style="1" customWidth="1"/>
    <col min="8959" max="8959" width="19.140625" style="1" bestFit="1" customWidth="1"/>
    <col min="8960" max="8960" width="9.140625" style="1"/>
    <col min="8961" max="8961" width="9.42578125" style="1" customWidth="1"/>
    <col min="8962" max="8962" width="11.140625" style="1" customWidth="1"/>
    <col min="8963" max="8963" width="10.42578125" style="1" bestFit="1" customWidth="1"/>
    <col min="8964" max="8964" width="19.140625" style="1" bestFit="1" customWidth="1"/>
    <col min="8965" max="8965" width="9.140625" style="1"/>
    <col min="8966" max="8966" width="9.5703125" style="1" customWidth="1"/>
    <col min="8967" max="8967" width="9.140625" style="1"/>
    <col min="8968" max="8968" width="10.42578125" style="1" bestFit="1" customWidth="1"/>
    <col min="8969" max="9209" width="9.140625" style="1"/>
    <col min="9210" max="9210" width="18.7109375" style="1" bestFit="1" customWidth="1"/>
    <col min="9211" max="9211" width="9.140625" style="1"/>
    <col min="9212" max="9212" width="10.28515625" style="1" customWidth="1"/>
    <col min="9213" max="9213" width="12.7109375" style="1" bestFit="1" customWidth="1"/>
    <col min="9214" max="9214" width="10.85546875" style="1" customWidth="1"/>
    <col min="9215" max="9215" width="19.140625" style="1" bestFit="1" customWidth="1"/>
    <col min="9216" max="9216" width="9.140625" style="1"/>
    <col min="9217" max="9217" width="9.42578125" style="1" customWidth="1"/>
    <col min="9218" max="9218" width="11.140625" style="1" customWidth="1"/>
    <col min="9219" max="9219" width="10.42578125" style="1" bestFit="1" customWidth="1"/>
    <col min="9220" max="9220" width="19.140625" style="1" bestFit="1" customWidth="1"/>
    <col min="9221" max="9221" width="9.140625" style="1"/>
    <col min="9222" max="9222" width="9.5703125" style="1" customWidth="1"/>
    <col min="9223" max="9223" width="9.140625" style="1"/>
    <col min="9224" max="9224" width="10.42578125" style="1" bestFit="1" customWidth="1"/>
    <col min="9225" max="9465" width="9.140625" style="1"/>
    <col min="9466" max="9466" width="18.7109375" style="1" bestFit="1" customWidth="1"/>
    <col min="9467" max="9467" width="9.140625" style="1"/>
    <col min="9468" max="9468" width="10.28515625" style="1" customWidth="1"/>
    <col min="9469" max="9469" width="12.7109375" style="1" bestFit="1" customWidth="1"/>
    <col min="9470" max="9470" width="10.85546875" style="1" customWidth="1"/>
    <col min="9471" max="9471" width="19.140625" style="1" bestFit="1" customWidth="1"/>
    <col min="9472" max="9472" width="9.140625" style="1"/>
    <col min="9473" max="9473" width="9.42578125" style="1" customWidth="1"/>
    <col min="9474" max="9474" width="11.140625" style="1" customWidth="1"/>
    <col min="9475" max="9475" width="10.42578125" style="1" bestFit="1" customWidth="1"/>
    <col min="9476" max="9476" width="19.140625" style="1" bestFit="1" customWidth="1"/>
    <col min="9477" max="9477" width="9.140625" style="1"/>
    <col min="9478" max="9478" width="9.5703125" style="1" customWidth="1"/>
    <col min="9479" max="9479" width="9.140625" style="1"/>
    <col min="9480" max="9480" width="10.42578125" style="1" bestFit="1" customWidth="1"/>
    <col min="9481" max="9721" width="9.140625" style="1"/>
    <col min="9722" max="9722" width="18.7109375" style="1" bestFit="1" customWidth="1"/>
    <col min="9723" max="9723" width="9.140625" style="1"/>
    <col min="9724" max="9724" width="10.28515625" style="1" customWidth="1"/>
    <col min="9725" max="9725" width="12.7109375" style="1" bestFit="1" customWidth="1"/>
    <col min="9726" max="9726" width="10.85546875" style="1" customWidth="1"/>
    <col min="9727" max="9727" width="19.140625" style="1" bestFit="1" customWidth="1"/>
    <col min="9728" max="9728" width="9.140625" style="1"/>
    <col min="9729" max="9729" width="9.42578125" style="1" customWidth="1"/>
    <col min="9730" max="9730" width="11.140625" style="1" customWidth="1"/>
    <col min="9731" max="9731" width="10.42578125" style="1" bestFit="1" customWidth="1"/>
    <col min="9732" max="9732" width="19.140625" style="1" bestFit="1" customWidth="1"/>
    <col min="9733" max="9733" width="9.140625" style="1"/>
    <col min="9734" max="9734" width="9.5703125" style="1" customWidth="1"/>
    <col min="9735" max="9735" width="9.140625" style="1"/>
    <col min="9736" max="9736" width="10.42578125" style="1" bestFit="1" customWidth="1"/>
    <col min="9737" max="9977" width="9.140625" style="1"/>
    <col min="9978" max="9978" width="18.7109375" style="1" bestFit="1" customWidth="1"/>
    <col min="9979" max="9979" width="9.140625" style="1"/>
    <col min="9980" max="9980" width="10.28515625" style="1" customWidth="1"/>
    <col min="9981" max="9981" width="12.7109375" style="1" bestFit="1" customWidth="1"/>
    <col min="9982" max="9982" width="10.85546875" style="1" customWidth="1"/>
    <col min="9983" max="9983" width="19.140625" style="1" bestFit="1" customWidth="1"/>
    <col min="9984" max="9984" width="9.140625" style="1"/>
    <col min="9985" max="9985" width="9.42578125" style="1" customWidth="1"/>
    <col min="9986" max="9986" width="11.140625" style="1" customWidth="1"/>
    <col min="9987" max="9987" width="10.42578125" style="1" bestFit="1" customWidth="1"/>
    <col min="9988" max="9988" width="19.140625" style="1" bestFit="1" customWidth="1"/>
    <col min="9989" max="9989" width="9.140625" style="1"/>
    <col min="9990" max="9990" width="9.5703125" style="1" customWidth="1"/>
    <col min="9991" max="9991" width="9.140625" style="1"/>
    <col min="9992" max="9992" width="10.42578125" style="1" bestFit="1" customWidth="1"/>
    <col min="9993" max="10233" width="9.140625" style="1"/>
    <col min="10234" max="10234" width="18.7109375" style="1" bestFit="1" customWidth="1"/>
    <col min="10235" max="10235" width="9.140625" style="1"/>
    <col min="10236" max="10236" width="10.28515625" style="1" customWidth="1"/>
    <col min="10237" max="10237" width="12.7109375" style="1" bestFit="1" customWidth="1"/>
    <col min="10238" max="10238" width="10.85546875" style="1" customWidth="1"/>
    <col min="10239" max="10239" width="19.140625" style="1" bestFit="1" customWidth="1"/>
    <col min="10240" max="10240" width="9.140625" style="1"/>
    <col min="10241" max="10241" width="9.42578125" style="1" customWidth="1"/>
    <col min="10242" max="10242" width="11.140625" style="1" customWidth="1"/>
    <col min="10243" max="10243" width="10.42578125" style="1" bestFit="1" customWidth="1"/>
    <col min="10244" max="10244" width="19.140625" style="1" bestFit="1" customWidth="1"/>
    <col min="10245" max="10245" width="9.140625" style="1"/>
    <col min="10246" max="10246" width="9.5703125" style="1" customWidth="1"/>
    <col min="10247" max="10247" width="9.140625" style="1"/>
    <col min="10248" max="10248" width="10.42578125" style="1" bestFit="1" customWidth="1"/>
    <col min="10249" max="10489" width="9.140625" style="1"/>
    <col min="10490" max="10490" width="18.7109375" style="1" bestFit="1" customWidth="1"/>
    <col min="10491" max="10491" width="9.140625" style="1"/>
    <col min="10492" max="10492" width="10.28515625" style="1" customWidth="1"/>
    <col min="10493" max="10493" width="12.7109375" style="1" bestFit="1" customWidth="1"/>
    <col min="10494" max="10494" width="10.85546875" style="1" customWidth="1"/>
    <col min="10495" max="10495" width="19.140625" style="1" bestFit="1" customWidth="1"/>
    <col min="10496" max="10496" width="9.140625" style="1"/>
    <col min="10497" max="10497" width="9.42578125" style="1" customWidth="1"/>
    <col min="10498" max="10498" width="11.140625" style="1" customWidth="1"/>
    <col min="10499" max="10499" width="10.42578125" style="1" bestFit="1" customWidth="1"/>
    <col min="10500" max="10500" width="19.140625" style="1" bestFit="1" customWidth="1"/>
    <col min="10501" max="10501" width="9.140625" style="1"/>
    <col min="10502" max="10502" width="9.5703125" style="1" customWidth="1"/>
    <col min="10503" max="10503" width="9.140625" style="1"/>
    <col min="10504" max="10504" width="10.42578125" style="1" bestFit="1" customWidth="1"/>
    <col min="10505" max="10745" width="9.140625" style="1"/>
    <col min="10746" max="10746" width="18.7109375" style="1" bestFit="1" customWidth="1"/>
    <col min="10747" max="10747" width="9.140625" style="1"/>
    <col min="10748" max="10748" width="10.28515625" style="1" customWidth="1"/>
    <col min="10749" max="10749" width="12.7109375" style="1" bestFit="1" customWidth="1"/>
    <col min="10750" max="10750" width="10.85546875" style="1" customWidth="1"/>
    <col min="10751" max="10751" width="19.140625" style="1" bestFit="1" customWidth="1"/>
    <col min="10752" max="10752" width="9.140625" style="1"/>
    <col min="10753" max="10753" width="9.42578125" style="1" customWidth="1"/>
    <col min="10754" max="10754" width="11.140625" style="1" customWidth="1"/>
    <col min="10755" max="10755" width="10.42578125" style="1" bestFit="1" customWidth="1"/>
    <col min="10756" max="10756" width="19.140625" style="1" bestFit="1" customWidth="1"/>
    <col min="10757" max="10757" width="9.140625" style="1"/>
    <col min="10758" max="10758" width="9.5703125" style="1" customWidth="1"/>
    <col min="10759" max="10759" width="9.140625" style="1"/>
    <col min="10760" max="10760" width="10.42578125" style="1" bestFit="1" customWidth="1"/>
    <col min="10761" max="11001" width="9.140625" style="1"/>
    <col min="11002" max="11002" width="18.7109375" style="1" bestFit="1" customWidth="1"/>
    <col min="11003" max="11003" width="9.140625" style="1"/>
    <col min="11004" max="11004" width="10.28515625" style="1" customWidth="1"/>
    <col min="11005" max="11005" width="12.7109375" style="1" bestFit="1" customWidth="1"/>
    <col min="11006" max="11006" width="10.85546875" style="1" customWidth="1"/>
    <col min="11007" max="11007" width="19.140625" style="1" bestFit="1" customWidth="1"/>
    <col min="11008" max="11008" width="9.140625" style="1"/>
    <col min="11009" max="11009" width="9.42578125" style="1" customWidth="1"/>
    <col min="11010" max="11010" width="11.140625" style="1" customWidth="1"/>
    <col min="11011" max="11011" width="10.42578125" style="1" bestFit="1" customWidth="1"/>
    <col min="11012" max="11012" width="19.140625" style="1" bestFit="1" customWidth="1"/>
    <col min="11013" max="11013" width="9.140625" style="1"/>
    <col min="11014" max="11014" width="9.5703125" style="1" customWidth="1"/>
    <col min="11015" max="11015" width="9.140625" style="1"/>
    <col min="11016" max="11016" width="10.42578125" style="1" bestFit="1" customWidth="1"/>
    <col min="11017" max="11257" width="9.140625" style="1"/>
    <col min="11258" max="11258" width="18.7109375" style="1" bestFit="1" customWidth="1"/>
    <col min="11259" max="11259" width="9.140625" style="1"/>
    <col min="11260" max="11260" width="10.28515625" style="1" customWidth="1"/>
    <col min="11261" max="11261" width="12.7109375" style="1" bestFit="1" customWidth="1"/>
    <col min="11262" max="11262" width="10.85546875" style="1" customWidth="1"/>
    <col min="11263" max="11263" width="19.140625" style="1" bestFit="1" customWidth="1"/>
    <col min="11264" max="11264" width="9.140625" style="1"/>
    <col min="11265" max="11265" width="9.42578125" style="1" customWidth="1"/>
    <col min="11266" max="11266" width="11.140625" style="1" customWidth="1"/>
    <col min="11267" max="11267" width="10.42578125" style="1" bestFit="1" customWidth="1"/>
    <col min="11268" max="11268" width="19.140625" style="1" bestFit="1" customWidth="1"/>
    <col min="11269" max="11269" width="9.140625" style="1"/>
    <col min="11270" max="11270" width="9.5703125" style="1" customWidth="1"/>
    <col min="11271" max="11271" width="9.140625" style="1"/>
    <col min="11272" max="11272" width="10.42578125" style="1" bestFit="1" customWidth="1"/>
    <col min="11273" max="11513" width="9.140625" style="1"/>
    <col min="11514" max="11514" width="18.7109375" style="1" bestFit="1" customWidth="1"/>
    <col min="11515" max="11515" width="9.140625" style="1"/>
    <col min="11516" max="11516" width="10.28515625" style="1" customWidth="1"/>
    <col min="11517" max="11517" width="12.7109375" style="1" bestFit="1" customWidth="1"/>
    <col min="11518" max="11518" width="10.85546875" style="1" customWidth="1"/>
    <col min="11519" max="11519" width="19.140625" style="1" bestFit="1" customWidth="1"/>
    <col min="11520" max="11520" width="9.140625" style="1"/>
    <col min="11521" max="11521" width="9.42578125" style="1" customWidth="1"/>
    <col min="11522" max="11522" width="11.140625" style="1" customWidth="1"/>
    <col min="11523" max="11523" width="10.42578125" style="1" bestFit="1" customWidth="1"/>
    <col min="11524" max="11524" width="19.140625" style="1" bestFit="1" customWidth="1"/>
    <col min="11525" max="11525" width="9.140625" style="1"/>
    <col min="11526" max="11526" width="9.5703125" style="1" customWidth="1"/>
    <col min="11527" max="11527" width="9.140625" style="1"/>
    <col min="11528" max="11528" width="10.42578125" style="1" bestFit="1" customWidth="1"/>
    <col min="11529" max="11769" width="9.140625" style="1"/>
    <col min="11770" max="11770" width="18.7109375" style="1" bestFit="1" customWidth="1"/>
    <col min="11771" max="11771" width="9.140625" style="1"/>
    <col min="11772" max="11772" width="10.28515625" style="1" customWidth="1"/>
    <col min="11773" max="11773" width="12.7109375" style="1" bestFit="1" customWidth="1"/>
    <col min="11774" max="11774" width="10.85546875" style="1" customWidth="1"/>
    <col min="11775" max="11775" width="19.140625" style="1" bestFit="1" customWidth="1"/>
    <col min="11776" max="11776" width="9.140625" style="1"/>
    <col min="11777" max="11777" width="9.42578125" style="1" customWidth="1"/>
    <col min="11778" max="11778" width="11.140625" style="1" customWidth="1"/>
    <col min="11779" max="11779" width="10.42578125" style="1" bestFit="1" customWidth="1"/>
    <col min="11780" max="11780" width="19.140625" style="1" bestFit="1" customWidth="1"/>
    <col min="11781" max="11781" width="9.140625" style="1"/>
    <col min="11782" max="11782" width="9.5703125" style="1" customWidth="1"/>
    <col min="11783" max="11783" width="9.140625" style="1"/>
    <col min="11784" max="11784" width="10.42578125" style="1" bestFit="1" customWidth="1"/>
    <col min="11785" max="12025" width="9.140625" style="1"/>
    <col min="12026" max="12026" width="18.7109375" style="1" bestFit="1" customWidth="1"/>
    <col min="12027" max="12027" width="9.140625" style="1"/>
    <col min="12028" max="12028" width="10.28515625" style="1" customWidth="1"/>
    <col min="12029" max="12029" width="12.7109375" style="1" bestFit="1" customWidth="1"/>
    <col min="12030" max="12030" width="10.85546875" style="1" customWidth="1"/>
    <col min="12031" max="12031" width="19.140625" style="1" bestFit="1" customWidth="1"/>
    <col min="12032" max="12032" width="9.140625" style="1"/>
    <col min="12033" max="12033" width="9.42578125" style="1" customWidth="1"/>
    <col min="12034" max="12034" width="11.140625" style="1" customWidth="1"/>
    <col min="12035" max="12035" width="10.42578125" style="1" bestFit="1" customWidth="1"/>
    <col min="12036" max="12036" width="19.140625" style="1" bestFit="1" customWidth="1"/>
    <col min="12037" max="12037" width="9.140625" style="1"/>
    <col min="12038" max="12038" width="9.5703125" style="1" customWidth="1"/>
    <col min="12039" max="12039" width="9.140625" style="1"/>
    <col min="12040" max="12040" width="10.42578125" style="1" bestFit="1" customWidth="1"/>
    <col min="12041" max="12281" width="9.140625" style="1"/>
    <col min="12282" max="12282" width="18.7109375" style="1" bestFit="1" customWidth="1"/>
    <col min="12283" max="12283" width="9.140625" style="1"/>
    <col min="12284" max="12284" width="10.28515625" style="1" customWidth="1"/>
    <col min="12285" max="12285" width="12.7109375" style="1" bestFit="1" customWidth="1"/>
    <col min="12286" max="12286" width="10.85546875" style="1" customWidth="1"/>
    <col min="12287" max="12287" width="19.140625" style="1" bestFit="1" customWidth="1"/>
    <col min="12288" max="12288" width="9.140625" style="1"/>
    <col min="12289" max="12289" width="9.42578125" style="1" customWidth="1"/>
    <col min="12290" max="12290" width="11.140625" style="1" customWidth="1"/>
    <col min="12291" max="12291" width="10.42578125" style="1" bestFit="1" customWidth="1"/>
    <col min="12292" max="12292" width="19.140625" style="1" bestFit="1" customWidth="1"/>
    <col min="12293" max="12293" width="9.140625" style="1"/>
    <col min="12294" max="12294" width="9.5703125" style="1" customWidth="1"/>
    <col min="12295" max="12295" width="9.140625" style="1"/>
    <col min="12296" max="12296" width="10.42578125" style="1" bestFit="1" customWidth="1"/>
    <col min="12297" max="12537" width="9.140625" style="1"/>
    <col min="12538" max="12538" width="18.7109375" style="1" bestFit="1" customWidth="1"/>
    <col min="12539" max="12539" width="9.140625" style="1"/>
    <col min="12540" max="12540" width="10.28515625" style="1" customWidth="1"/>
    <col min="12541" max="12541" width="12.7109375" style="1" bestFit="1" customWidth="1"/>
    <col min="12542" max="12542" width="10.85546875" style="1" customWidth="1"/>
    <col min="12543" max="12543" width="19.140625" style="1" bestFit="1" customWidth="1"/>
    <col min="12544" max="12544" width="9.140625" style="1"/>
    <col min="12545" max="12545" width="9.42578125" style="1" customWidth="1"/>
    <col min="12546" max="12546" width="11.140625" style="1" customWidth="1"/>
    <col min="12547" max="12547" width="10.42578125" style="1" bestFit="1" customWidth="1"/>
    <col min="12548" max="12548" width="19.140625" style="1" bestFit="1" customWidth="1"/>
    <col min="12549" max="12549" width="9.140625" style="1"/>
    <col min="12550" max="12550" width="9.5703125" style="1" customWidth="1"/>
    <col min="12551" max="12551" width="9.140625" style="1"/>
    <col min="12552" max="12552" width="10.42578125" style="1" bestFit="1" customWidth="1"/>
    <col min="12553" max="12793" width="9.140625" style="1"/>
    <col min="12794" max="12794" width="18.7109375" style="1" bestFit="1" customWidth="1"/>
    <col min="12795" max="12795" width="9.140625" style="1"/>
    <col min="12796" max="12796" width="10.28515625" style="1" customWidth="1"/>
    <col min="12797" max="12797" width="12.7109375" style="1" bestFit="1" customWidth="1"/>
    <col min="12798" max="12798" width="10.85546875" style="1" customWidth="1"/>
    <col min="12799" max="12799" width="19.140625" style="1" bestFit="1" customWidth="1"/>
    <col min="12800" max="12800" width="9.140625" style="1"/>
    <col min="12801" max="12801" width="9.42578125" style="1" customWidth="1"/>
    <col min="12802" max="12802" width="11.140625" style="1" customWidth="1"/>
    <col min="12803" max="12803" width="10.42578125" style="1" bestFit="1" customWidth="1"/>
    <col min="12804" max="12804" width="19.140625" style="1" bestFit="1" customWidth="1"/>
    <col min="12805" max="12805" width="9.140625" style="1"/>
    <col min="12806" max="12806" width="9.5703125" style="1" customWidth="1"/>
    <col min="12807" max="12807" width="9.140625" style="1"/>
    <col min="12808" max="12808" width="10.42578125" style="1" bestFit="1" customWidth="1"/>
    <col min="12809" max="13049" width="9.140625" style="1"/>
    <col min="13050" max="13050" width="18.7109375" style="1" bestFit="1" customWidth="1"/>
    <col min="13051" max="13051" width="9.140625" style="1"/>
    <col min="13052" max="13052" width="10.28515625" style="1" customWidth="1"/>
    <col min="13053" max="13053" width="12.7109375" style="1" bestFit="1" customWidth="1"/>
    <col min="13054" max="13054" width="10.85546875" style="1" customWidth="1"/>
    <col min="13055" max="13055" width="19.140625" style="1" bestFit="1" customWidth="1"/>
    <col min="13056" max="13056" width="9.140625" style="1"/>
    <col min="13057" max="13057" width="9.42578125" style="1" customWidth="1"/>
    <col min="13058" max="13058" width="11.140625" style="1" customWidth="1"/>
    <col min="13059" max="13059" width="10.42578125" style="1" bestFit="1" customWidth="1"/>
    <col min="13060" max="13060" width="19.140625" style="1" bestFit="1" customWidth="1"/>
    <col min="13061" max="13061" width="9.140625" style="1"/>
    <col min="13062" max="13062" width="9.5703125" style="1" customWidth="1"/>
    <col min="13063" max="13063" width="9.140625" style="1"/>
    <col min="13064" max="13064" width="10.42578125" style="1" bestFit="1" customWidth="1"/>
    <col min="13065" max="13305" width="9.140625" style="1"/>
    <col min="13306" max="13306" width="18.7109375" style="1" bestFit="1" customWidth="1"/>
    <col min="13307" max="13307" width="9.140625" style="1"/>
    <col min="13308" max="13308" width="10.28515625" style="1" customWidth="1"/>
    <col min="13309" max="13309" width="12.7109375" style="1" bestFit="1" customWidth="1"/>
    <col min="13310" max="13310" width="10.85546875" style="1" customWidth="1"/>
    <col min="13311" max="13311" width="19.140625" style="1" bestFit="1" customWidth="1"/>
    <col min="13312" max="13312" width="9.140625" style="1"/>
    <col min="13313" max="13313" width="9.42578125" style="1" customWidth="1"/>
    <col min="13314" max="13314" width="11.140625" style="1" customWidth="1"/>
    <col min="13315" max="13315" width="10.42578125" style="1" bestFit="1" customWidth="1"/>
    <col min="13316" max="13316" width="19.140625" style="1" bestFit="1" customWidth="1"/>
    <col min="13317" max="13317" width="9.140625" style="1"/>
    <col min="13318" max="13318" width="9.5703125" style="1" customWidth="1"/>
    <col min="13319" max="13319" width="9.140625" style="1"/>
    <col min="13320" max="13320" width="10.42578125" style="1" bestFit="1" customWidth="1"/>
    <col min="13321" max="13561" width="9.140625" style="1"/>
    <col min="13562" max="13562" width="18.7109375" style="1" bestFit="1" customWidth="1"/>
    <col min="13563" max="13563" width="9.140625" style="1"/>
    <col min="13564" max="13564" width="10.28515625" style="1" customWidth="1"/>
    <col min="13565" max="13565" width="12.7109375" style="1" bestFit="1" customWidth="1"/>
    <col min="13566" max="13566" width="10.85546875" style="1" customWidth="1"/>
    <col min="13567" max="13567" width="19.140625" style="1" bestFit="1" customWidth="1"/>
    <col min="13568" max="13568" width="9.140625" style="1"/>
    <col min="13569" max="13569" width="9.42578125" style="1" customWidth="1"/>
    <col min="13570" max="13570" width="11.140625" style="1" customWidth="1"/>
    <col min="13571" max="13571" width="10.42578125" style="1" bestFit="1" customWidth="1"/>
    <col min="13572" max="13572" width="19.140625" style="1" bestFit="1" customWidth="1"/>
    <col min="13573" max="13573" width="9.140625" style="1"/>
    <col min="13574" max="13574" width="9.5703125" style="1" customWidth="1"/>
    <col min="13575" max="13575" width="9.140625" style="1"/>
    <col min="13576" max="13576" width="10.42578125" style="1" bestFit="1" customWidth="1"/>
    <col min="13577" max="13817" width="9.140625" style="1"/>
    <col min="13818" max="13818" width="18.7109375" style="1" bestFit="1" customWidth="1"/>
    <col min="13819" max="13819" width="9.140625" style="1"/>
    <col min="13820" max="13820" width="10.28515625" style="1" customWidth="1"/>
    <col min="13821" max="13821" width="12.7109375" style="1" bestFit="1" customWidth="1"/>
    <col min="13822" max="13822" width="10.85546875" style="1" customWidth="1"/>
    <col min="13823" max="13823" width="19.140625" style="1" bestFit="1" customWidth="1"/>
    <col min="13824" max="13824" width="9.140625" style="1"/>
    <col min="13825" max="13825" width="9.42578125" style="1" customWidth="1"/>
    <col min="13826" max="13826" width="11.140625" style="1" customWidth="1"/>
    <col min="13827" max="13827" width="10.42578125" style="1" bestFit="1" customWidth="1"/>
    <col min="13828" max="13828" width="19.140625" style="1" bestFit="1" customWidth="1"/>
    <col min="13829" max="13829" width="9.140625" style="1"/>
    <col min="13830" max="13830" width="9.5703125" style="1" customWidth="1"/>
    <col min="13831" max="13831" width="9.140625" style="1"/>
    <col min="13832" max="13832" width="10.42578125" style="1" bestFit="1" customWidth="1"/>
    <col min="13833" max="14073" width="9.140625" style="1"/>
    <col min="14074" max="14074" width="18.7109375" style="1" bestFit="1" customWidth="1"/>
    <col min="14075" max="14075" width="9.140625" style="1"/>
    <col min="14076" max="14076" width="10.28515625" style="1" customWidth="1"/>
    <col min="14077" max="14077" width="12.7109375" style="1" bestFit="1" customWidth="1"/>
    <col min="14078" max="14078" width="10.85546875" style="1" customWidth="1"/>
    <col min="14079" max="14079" width="19.140625" style="1" bestFit="1" customWidth="1"/>
    <col min="14080" max="14080" width="9.140625" style="1"/>
    <col min="14081" max="14081" width="9.42578125" style="1" customWidth="1"/>
    <col min="14082" max="14082" width="11.140625" style="1" customWidth="1"/>
    <col min="14083" max="14083" width="10.42578125" style="1" bestFit="1" customWidth="1"/>
    <col min="14084" max="14084" width="19.140625" style="1" bestFit="1" customWidth="1"/>
    <col min="14085" max="14085" width="9.140625" style="1"/>
    <col min="14086" max="14086" width="9.5703125" style="1" customWidth="1"/>
    <col min="14087" max="14087" width="9.140625" style="1"/>
    <col min="14088" max="14088" width="10.42578125" style="1" bestFit="1" customWidth="1"/>
    <col min="14089" max="14329" width="9.140625" style="1"/>
    <col min="14330" max="14330" width="18.7109375" style="1" bestFit="1" customWidth="1"/>
    <col min="14331" max="14331" width="9.140625" style="1"/>
    <col min="14332" max="14332" width="10.28515625" style="1" customWidth="1"/>
    <col min="14333" max="14333" width="12.7109375" style="1" bestFit="1" customWidth="1"/>
    <col min="14334" max="14334" width="10.85546875" style="1" customWidth="1"/>
    <col min="14335" max="14335" width="19.140625" style="1" bestFit="1" customWidth="1"/>
    <col min="14336" max="14336" width="9.140625" style="1"/>
    <col min="14337" max="14337" width="9.42578125" style="1" customWidth="1"/>
    <col min="14338" max="14338" width="11.140625" style="1" customWidth="1"/>
    <col min="14339" max="14339" width="10.42578125" style="1" bestFit="1" customWidth="1"/>
    <col min="14340" max="14340" width="19.140625" style="1" bestFit="1" customWidth="1"/>
    <col min="14341" max="14341" width="9.140625" style="1"/>
    <col min="14342" max="14342" width="9.5703125" style="1" customWidth="1"/>
    <col min="14343" max="14343" width="9.140625" style="1"/>
    <col min="14344" max="14344" width="10.42578125" style="1" bestFit="1" customWidth="1"/>
    <col min="14345" max="14585" width="9.140625" style="1"/>
    <col min="14586" max="14586" width="18.7109375" style="1" bestFit="1" customWidth="1"/>
    <col min="14587" max="14587" width="9.140625" style="1"/>
    <col min="14588" max="14588" width="10.28515625" style="1" customWidth="1"/>
    <col min="14589" max="14589" width="12.7109375" style="1" bestFit="1" customWidth="1"/>
    <col min="14590" max="14590" width="10.85546875" style="1" customWidth="1"/>
    <col min="14591" max="14591" width="19.140625" style="1" bestFit="1" customWidth="1"/>
    <col min="14592" max="14592" width="9.140625" style="1"/>
    <col min="14593" max="14593" width="9.42578125" style="1" customWidth="1"/>
    <col min="14594" max="14594" width="11.140625" style="1" customWidth="1"/>
    <col min="14595" max="14595" width="10.42578125" style="1" bestFit="1" customWidth="1"/>
    <col min="14596" max="14596" width="19.140625" style="1" bestFit="1" customWidth="1"/>
    <col min="14597" max="14597" width="9.140625" style="1"/>
    <col min="14598" max="14598" width="9.5703125" style="1" customWidth="1"/>
    <col min="14599" max="14599" width="9.140625" style="1"/>
    <col min="14600" max="14600" width="10.42578125" style="1" bestFit="1" customWidth="1"/>
    <col min="14601" max="14841" width="9.140625" style="1"/>
    <col min="14842" max="14842" width="18.7109375" style="1" bestFit="1" customWidth="1"/>
    <col min="14843" max="14843" width="9.140625" style="1"/>
    <col min="14844" max="14844" width="10.28515625" style="1" customWidth="1"/>
    <col min="14845" max="14845" width="12.7109375" style="1" bestFit="1" customWidth="1"/>
    <col min="14846" max="14846" width="10.85546875" style="1" customWidth="1"/>
    <col min="14847" max="14847" width="19.140625" style="1" bestFit="1" customWidth="1"/>
    <col min="14848" max="14848" width="9.140625" style="1"/>
    <col min="14849" max="14849" width="9.42578125" style="1" customWidth="1"/>
    <col min="14850" max="14850" width="11.140625" style="1" customWidth="1"/>
    <col min="14851" max="14851" width="10.42578125" style="1" bestFit="1" customWidth="1"/>
    <col min="14852" max="14852" width="19.140625" style="1" bestFit="1" customWidth="1"/>
    <col min="14853" max="14853" width="9.140625" style="1"/>
    <col min="14854" max="14854" width="9.5703125" style="1" customWidth="1"/>
    <col min="14855" max="14855" width="9.140625" style="1"/>
    <col min="14856" max="14856" width="10.42578125" style="1" bestFit="1" customWidth="1"/>
    <col min="14857" max="15097" width="9.140625" style="1"/>
    <col min="15098" max="15098" width="18.7109375" style="1" bestFit="1" customWidth="1"/>
    <col min="15099" max="15099" width="9.140625" style="1"/>
    <col min="15100" max="15100" width="10.28515625" style="1" customWidth="1"/>
    <col min="15101" max="15101" width="12.7109375" style="1" bestFit="1" customWidth="1"/>
    <col min="15102" max="15102" width="10.85546875" style="1" customWidth="1"/>
    <col min="15103" max="15103" width="19.140625" style="1" bestFit="1" customWidth="1"/>
    <col min="15104" max="15104" width="9.140625" style="1"/>
    <col min="15105" max="15105" width="9.42578125" style="1" customWidth="1"/>
    <col min="15106" max="15106" width="11.140625" style="1" customWidth="1"/>
    <col min="15107" max="15107" width="10.42578125" style="1" bestFit="1" customWidth="1"/>
    <col min="15108" max="15108" width="19.140625" style="1" bestFit="1" customWidth="1"/>
    <col min="15109" max="15109" width="9.140625" style="1"/>
    <col min="15110" max="15110" width="9.5703125" style="1" customWidth="1"/>
    <col min="15111" max="15111" width="9.140625" style="1"/>
    <col min="15112" max="15112" width="10.42578125" style="1" bestFit="1" customWidth="1"/>
    <col min="15113" max="15353" width="9.140625" style="1"/>
    <col min="15354" max="15354" width="18.7109375" style="1" bestFit="1" customWidth="1"/>
    <col min="15355" max="15355" width="9.140625" style="1"/>
    <col min="15356" max="15356" width="10.28515625" style="1" customWidth="1"/>
    <col min="15357" max="15357" width="12.7109375" style="1" bestFit="1" customWidth="1"/>
    <col min="15358" max="15358" width="10.85546875" style="1" customWidth="1"/>
    <col min="15359" max="15359" width="19.140625" style="1" bestFit="1" customWidth="1"/>
    <col min="15360" max="15360" width="9.140625" style="1"/>
    <col min="15361" max="15361" width="9.42578125" style="1" customWidth="1"/>
    <col min="15362" max="15362" width="11.140625" style="1" customWidth="1"/>
    <col min="15363" max="15363" width="10.42578125" style="1" bestFit="1" customWidth="1"/>
    <col min="15364" max="15364" width="19.140625" style="1" bestFit="1" customWidth="1"/>
    <col min="15365" max="15365" width="9.140625" style="1"/>
    <col min="15366" max="15366" width="9.5703125" style="1" customWidth="1"/>
    <col min="15367" max="15367" width="9.140625" style="1"/>
    <col min="15368" max="15368" width="10.42578125" style="1" bestFit="1" customWidth="1"/>
    <col min="15369" max="15609" width="9.140625" style="1"/>
    <col min="15610" max="15610" width="18.7109375" style="1" bestFit="1" customWidth="1"/>
    <col min="15611" max="15611" width="9.140625" style="1"/>
    <col min="15612" max="15612" width="10.28515625" style="1" customWidth="1"/>
    <col min="15613" max="15613" width="12.7109375" style="1" bestFit="1" customWidth="1"/>
    <col min="15614" max="15614" width="10.85546875" style="1" customWidth="1"/>
    <col min="15615" max="15615" width="19.140625" style="1" bestFit="1" customWidth="1"/>
    <col min="15616" max="15616" width="9.140625" style="1"/>
    <col min="15617" max="15617" width="9.42578125" style="1" customWidth="1"/>
    <col min="15618" max="15618" width="11.140625" style="1" customWidth="1"/>
    <col min="15619" max="15619" width="10.42578125" style="1" bestFit="1" customWidth="1"/>
    <col min="15620" max="15620" width="19.140625" style="1" bestFit="1" customWidth="1"/>
    <col min="15621" max="15621" width="9.140625" style="1"/>
    <col min="15622" max="15622" width="9.5703125" style="1" customWidth="1"/>
    <col min="15623" max="15623" width="9.140625" style="1"/>
    <col min="15624" max="15624" width="10.42578125" style="1" bestFit="1" customWidth="1"/>
    <col min="15625" max="15865" width="9.140625" style="1"/>
    <col min="15866" max="15866" width="18.7109375" style="1" bestFit="1" customWidth="1"/>
    <col min="15867" max="15867" width="9.140625" style="1"/>
    <col min="15868" max="15868" width="10.28515625" style="1" customWidth="1"/>
    <col min="15869" max="15869" width="12.7109375" style="1" bestFit="1" customWidth="1"/>
    <col min="15870" max="15870" width="10.85546875" style="1" customWidth="1"/>
    <col min="15871" max="15871" width="19.140625" style="1" bestFit="1" customWidth="1"/>
    <col min="15872" max="15872" width="9.140625" style="1"/>
    <col min="15873" max="15873" width="9.42578125" style="1" customWidth="1"/>
    <col min="15874" max="15874" width="11.140625" style="1" customWidth="1"/>
    <col min="15875" max="15875" width="10.42578125" style="1" bestFit="1" customWidth="1"/>
    <col min="15876" max="15876" width="19.140625" style="1" bestFit="1" customWidth="1"/>
    <col min="15877" max="15877" width="9.140625" style="1"/>
    <col min="15878" max="15878" width="9.5703125" style="1" customWidth="1"/>
    <col min="15879" max="15879" width="9.140625" style="1"/>
    <col min="15880" max="15880" width="10.42578125" style="1" bestFit="1" customWidth="1"/>
    <col min="15881" max="16121" width="9.140625" style="1"/>
    <col min="16122" max="16122" width="18.7109375" style="1" bestFit="1" customWidth="1"/>
    <col min="16123" max="16123" width="9.140625" style="1"/>
    <col min="16124" max="16124" width="10.28515625" style="1" customWidth="1"/>
    <col min="16125" max="16125" width="12.7109375" style="1" bestFit="1" customWidth="1"/>
    <col min="16126" max="16126" width="10.85546875" style="1" customWidth="1"/>
    <col min="16127" max="16127" width="19.140625" style="1" bestFit="1" customWidth="1"/>
    <col min="16128" max="16128" width="9.140625" style="1"/>
    <col min="16129" max="16129" width="9.42578125" style="1" customWidth="1"/>
    <col min="16130" max="16130" width="11.140625" style="1" customWidth="1"/>
    <col min="16131" max="16131" width="10.42578125" style="1" bestFit="1" customWidth="1"/>
    <col min="16132" max="16132" width="19.140625" style="1" bestFit="1" customWidth="1"/>
    <col min="16133" max="16133" width="9.140625" style="1"/>
    <col min="16134" max="16134" width="9.5703125" style="1" customWidth="1"/>
    <col min="16135" max="16135" width="9.140625" style="1"/>
    <col min="16136" max="16136" width="10.42578125" style="1" bestFit="1" customWidth="1"/>
    <col min="16137" max="16384" width="9.140625" style="1"/>
  </cols>
  <sheetData>
    <row r="1" spans="1:14" ht="18" x14ac:dyDescent="0.25">
      <c r="D1" s="641" t="s">
        <v>0</v>
      </c>
      <c r="E1" s="641"/>
      <c r="F1" s="641"/>
      <c r="G1" s="2"/>
      <c r="H1" s="2"/>
      <c r="I1" s="2"/>
      <c r="J1" s="2"/>
    </row>
    <row r="2" spans="1:14" ht="18" x14ac:dyDescent="0.25">
      <c r="C2" s="641" t="s">
        <v>1</v>
      </c>
      <c r="D2" s="641"/>
      <c r="E2" s="641"/>
      <c r="F2" s="641"/>
      <c r="G2" s="2"/>
      <c r="H2" s="2"/>
      <c r="I2" s="2"/>
      <c r="J2" s="2"/>
    </row>
    <row r="3" spans="1:14" ht="15.75" x14ac:dyDescent="0.25">
      <c r="C3" s="642" t="s">
        <v>127</v>
      </c>
      <c r="D3" s="642"/>
      <c r="E3" s="642"/>
      <c r="F3" s="642"/>
      <c r="G3" s="3"/>
      <c r="H3" s="3"/>
      <c r="I3" s="3"/>
      <c r="J3" s="3"/>
    </row>
    <row r="4" spans="1:14" ht="18" x14ac:dyDescent="0.25">
      <c r="C4" s="641" t="s">
        <v>123</v>
      </c>
      <c r="D4" s="641"/>
      <c r="E4" s="641"/>
      <c r="F4" s="641"/>
      <c r="G4" s="2"/>
      <c r="H4" s="2"/>
      <c r="I4" s="2"/>
      <c r="J4" s="2"/>
    </row>
    <row r="5" spans="1:14" ht="18.75" thickBot="1" x14ac:dyDescent="0.3">
      <c r="C5" s="643" t="s">
        <v>2</v>
      </c>
      <c r="D5" s="643"/>
      <c r="E5" s="643"/>
      <c r="F5" s="643"/>
      <c r="G5" s="81"/>
      <c r="H5" s="81"/>
      <c r="I5" s="4"/>
      <c r="J5" s="4"/>
    </row>
    <row r="6" spans="1:14" ht="56.25" customHeight="1" thickBot="1" x14ac:dyDescent="0.25">
      <c r="A6" s="110"/>
      <c r="B6" s="111" t="s">
        <v>3</v>
      </c>
      <c r="C6" s="112" t="s">
        <v>4</v>
      </c>
      <c r="D6" s="113" t="s">
        <v>5</v>
      </c>
      <c r="E6" s="114" t="s">
        <v>6</v>
      </c>
      <c r="F6" s="115" t="s">
        <v>7</v>
      </c>
      <c r="G6" s="116" t="s">
        <v>116</v>
      </c>
      <c r="H6" s="129" t="s">
        <v>117</v>
      </c>
      <c r="I6" s="114" t="s">
        <v>9</v>
      </c>
      <c r="J6" s="112" t="s">
        <v>8</v>
      </c>
      <c r="K6" s="115" t="s">
        <v>118</v>
      </c>
      <c r="N6" s="347"/>
    </row>
    <row r="7" spans="1:14" ht="18.75" customHeight="1" thickBot="1" x14ac:dyDescent="0.3">
      <c r="A7" s="117" t="s">
        <v>11</v>
      </c>
      <c r="B7" s="118"/>
      <c r="C7" s="118"/>
      <c r="D7" s="118"/>
      <c r="E7" s="119"/>
      <c r="F7" s="120"/>
      <c r="G7" s="118"/>
      <c r="H7" s="118"/>
      <c r="I7" s="121"/>
      <c r="J7" s="118"/>
      <c r="K7" s="120"/>
    </row>
    <row r="8" spans="1:14" ht="18" x14ac:dyDescent="0.25">
      <c r="A8" s="5" t="s">
        <v>12</v>
      </c>
      <c r="B8" s="83">
        <v>8017</v>
      </c>
      <c r="C8" s="332">
        <v>16206</v>
      </c>
      <c r="D8" s="333">
        <v>1984354</v>
      </c>
      <c r="E8" s="82">
        <f>D8/B8</f>
        <v>247.51827366845453</v>
      </c>
      <c r="F8" s="11">
        <f>D8</f>
        <v>1984354</v>
      </c>
      <c r="G8" s="83">
        <v>3925</v>
      </c>
      <c r="H8" s="84">
        <f>C8-G8</f>
        <v>12281</v>
      </c>
      <c r="I8" s="20">
        <v>8884</v>
      </c>
      <c r="J8" s="14">
        <f>(G8+H8)-I8-K8</f>
        <v>7322</v>
      </c>
      <c r="K8" s="13">
        <v>0</v>
      </c>
    </row>
    <row r="9" spans="1:14" ht="18" x14ac:dyDescent="0.25">
      <c r="A9" s="16" t="s">
        <v>13</v>
      </c>
      <c r="B9" s="89">
        <v>5712</v>
      </c>
      <c r="C9" s="18">
        <v>10977</v>
      </c>
      <c r="D9" s="33">
        <v>1378989</v>
      </c>
      <c r="E9" s="85">
        <f t="shared" ref="E9:E15" si="0">D9/B9</f>
        <v>241.41964285714286</v>
      </c>
      <c r="F9" s="11">
        <f t="shared" ref="F9:F15" si="1">D9</f>
        <v>1378989</v>
      </c>
      <c r="G9" s="29">
        <v>2961</v>
      </c>
      <c r="H9" s="84">
        <f t="shared" ref="H9:H15" si="2">C9-G9</f>
        <v>8016</v>
      </c>
      <c r="I9" s="54">
        <v>6114</v>
      </c>
      <c r="J9" s="14">
        <f t="shared" ref="J9:J15" si="3">(G9+H9)-I9-K9</f>
        <v>4863</v>
      </c>
      <c r="K9" s="13">
        <v>0</v>
      </c>
    </row>
    <row r="10" spans="1:14" ht="18" x14ac:dyDescent="0.25">
      <c r="A10" s="16" t="s">
        <v>14</v>
      </c>
      <c r="B10" s="89">
        <v>6473</v>
      </c>
      <c r="C10" s="18">
        <v>12056</v>
      </c>
      <c r="D10" s="33">
        <v>1521884</v>
      </c>
      <c r="E10" s="85">
        <f t="shared" si="0"/>
        <v>235.11262165919976</v>
      </c>
      <c r="F10" s="11">
        <f t="shared" si="1"/>
        <v>1521884</v>
      </c>
      <c r="G10" s="29">
        <v>3029</v>
      </c>
      <c r="H10" s="84">
        <f t="shared" si="2"/>
        <v>9027</v>
      </c>
      <c r="I10" s="54">
        <v>6734</v>
      </c>
      <c r="J10" s="14">
        <f t="shared" si="3"/>
        <v>5322</v>
      </c>
      <c r="K10" s="13">
        <v>0</v>
      </c>
    </row>
    <row r="11" spans="1:14" ht="18" x14ac:dyDescent="0.25">
      <c r="A11" s="16" t="s">
        <v>15</v>
      </c>
      <c r="B11" s="89">
        <v>8431</v>
      </c>
      <c r="C11" s="18">
        <v>16317</v>
      </c>
      <c r="D11" s="33">
        <v>2010112</v>
      </c>
      <c r="E11" s="85">
        <f t="shared" si="0"/>
        <v>238.4191673585577</v>
      </c>
      <c r="F11" s="11">
        <f t="shared" si="1"/>
        <v>2010112</v>
      </c>
      <c r="G11" s="29">
        <v>4000</v>
      </c>
      <c r="H11" s="84">
        <f t="shared" si="2"/>
        <v>12317</v>
      </c>
      <c r="I11" s="54">
        <v>8963</v>
      </c>
      <c r="J11" s="14">
        <f t="shared" si="3"/>
        <v>7352</v>
      </c>
      <c r="K11" s="13">
        <v>2</v>
      </c>
    </row>
    <row r="12" spans="1:14" ht="18" x14ac:dyDescent="0.25">
      <c r="A12" s="16" t="s">
        <v>16</v>
      </c>
      <c r="B12" s="89">
        <v>2135</v>
      </c>
      <c r="C12" s="18">
        <v>4367</v>
      </c>
      <c r="D12" s="33">
        <v>543077</v>
      </c>
      <c r="E12" s="85">
        <f t="shared" si="0"/>
        <v>254.36861826697893</v>
      </c>
      <c r="F12" s="11">
        <f t="shared" si="1"/>
        <v>543077</v>
      </c>
      <c r="G12" s="29">
        <v>1116</v>
      </c>
      <c r="H12" s="84">
        <f t="shared" si="2"/>
        <v>3251</v>
      </c>
      <c r="I12" s="54">
        <v>2271</v>
      </c>
      <c r="J12" s="14">
        <f t="shared" si="3"/>
        <v>2096</v>
      </c>
      <c r="K12" s="13">
        <v>0</v>
      </c>
    </row>
    <row r="13" spans="1:14" ht="18" x14ac:dyDescent="0.25">
      <c r="A13" s="16" t="s">
        <v>17</v>
      </c>
      <c r="B13" s="89">
        <v>8588</v>
      </c>
      <c r="C13" s="18">
        <v>17468</v>
      </c>
      <c r="D13" s="33">
        <v>2152865</v>
      </c>
      <c r="E13" s="85">
        <f t="shared" si="0"/>
        <v>250.68292966930602</v>
      </c>
      <c r="F13" s="11">
        <f t="shared" si="1"/>
        <v>2152865</v>
      </c>
      <c r="G13" s="29">
        <v>4565</v>
      </c>
      <c r="H13" s="84">
        <f t="shared" si="2"/>
        <v>12903</v>
      </c>
      <c r="I13" s="54">
        <v>9393</v>
      </c>
      <c r="J13" s="14">
        <f t="shared" si="3"/>
        <v>8075</v>
      </c>
      <c r="K13" s="13">
        <v>0</v>
      </c>
    </row>
    <row r="14" spans="1:14" ht="18" x14ac:dyDescent="0.25">
      <c r="A14" s="16" t="s">
        <v>18</v>
      </c>
      <c r="B14" s="89">
        <v>3113</v>
      </c>
      <c r="C14" s="18">
        <v>5736</v>
      </c>
      <c r="D14" s="33">
        <v>710094</v>
      </c>
      <c r="E14" s="85">
        <f t="shared" si="0"/>
        <v>228.1060070671378</v>
      </c>
      <c r="F14" s="11">
        <f t="shared" si="1"/>
        <v>710094</v>
      </c>
      <c r="G14" s="29">
        <v>1358</v>
      </c>
      <c r="H14" s="84">
        <f t="shared" si="2"/>
        <v>4378</v>
      </c>
      <c r="I14" s="54">
        <v>3107</v>
      </c>
      <c r="J14" s="14">
        <f t="shared" si="3"/>
        <v>2629</v>
      </c>
      <c r="K14" s="13">
        <v>0</v>
      </c>
    </row>
    <row r="15" spans="1:14" ht="18.75" thickBot="1" x14ac:dyDescent="0.3">
      <c r="A15" s="21" t="s">
        <v>19</v>
      </c>
      <c r="B15" s="92">
        <v>9815</v>
      </c>
      <c r="C15" s="334">
        <v>18891</v>
      </c>
      <c r="D15" s="335">
        <v>2383086</v>
      </c>
      <c r="E15" s="86">
        <f t="shared" si="0"/>
        <v>242.80040753948037</v>
      </c>
      <c r="F15" s="11">
        <f t="shared" si="1"/>
        <v>2383086</v>
      </c>
      <c r="G15" s="87">
        <v>4702</v>
      </c>
      <c r="H15" s="84">
        <f t="shared" si="2"/>
        <v>14189</v>
      </c>
      <c r="I15" s="58">
        <v>10385</v>
      </c>
      <c r="J15" s="14">
        <f t="shared" si="3"/>
        <v>8506</v>
      </c>
      <c r="K15" s="134"/>
    </row>
    <row r="16" spans="1:14" ht="18.75" thickBot="1" x14ac:dyDescent="0.3">
      <c r="A16" s="122" t="s">
        <v>10</v>
      </c>
      <c r="B16" s="123">
        <f t="shared" ref="B16:K16" si="4">SUM(B8:B15)</f>
        <v>52284</v>
      </c>
      <c r="C16" s="123">
        <f t="shared" si="4"/>
        <v>102018</v>
      </c>
      <c r="D16" s="124">
        <f>SUM(D8:D15)</f>
        <v>12684461</v>
      </c>
      <c r="E16" s="125">
        <f t="shared" si="4"/>
        <v>1938.4276680862581</v>
      </c>
      <c r="F16" s="124">
        <f t="shared" si="4"/>
        <v>12684461</v>
      </c>
      <c r="G16" s="124">
        <f t="shared" si="4"/>
        <v>25656</v>
      </c>
      <c r="H16" s="124">
        <f t="shared" si="4"/>
        <v>76362</v>
      </c>
      <c r="I16" s="123">
        <f t="shared" si="4"/>
        <v>55851</v>
      </c>
      <c r="J16" s="340">
        <f t="shared" si="4"/>
        <v>46165</v>
      </c>
      <c r="K16" s="341">
        <f t="shared" si="4"/>
        <v>2</v>
      </c>
    </row>
    <row r="17" spans="1:11" ht="18.75" thickBot="1" x14ac:dyDescent="0.3">
      <c r="A17" s="27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6.5" thickBot="1" x14ac:dyDescent="0.25">
      <c r="A18" s="637" t="s">
        <v>20</v>
      </c>
      <c r="B18" s="638"/>
      <c r="C18" s="638"/>
      <c r="D18" s="638"/>
      <c r="E18" s="638"/>
      <c r="F18" s="638"/>
      <c r="G18" s="638"/>
      <c r="H18" s="638"/>
      <c r="I18" s="639"/>
      <c r="J18" s="639"/>
      <c r="K18" s="640"/>
    </row>
    <row r="19" spans="1:11" ht="18" x14ac:dyDescent="0.25">
      <c r="A19" s="28" t="s">
        <v>21</v>
      </c>
      <c r="B19" s="83">
        <v>14493</v>
      </c>
      <c r="C19" s="332">
        <v>26287</v>
      </c>
      <c r="D19" s="333">
        <v>3314757</v>
      </c>
      <c r="E19" s="12">
        <f t="shared" ref="E19:E31" si="5">D19/B19</f>
        <v>228.71434485613744</v>
      </c>
      <c r="F19" s="9">
        <f>D19</f>
        <v>3314757</v>
      </c>
      <c r="G19" s="83">
        <v>6618</v>
      </c>
      <c r="H19" s="88">
        <f>C19-G19</f>
        <v>19669</v>
      </c>
      <c r="I19" s="10">
        <f>C19-J19-K19</f>
        <v>14577</v>
      </c>
      <c r="J19" s="95">
        <v>11710</v>
      </c>
      <c r="K19" s="31">
        <v>0</v>
      </c>
    </row>
    <row r="20" spans="1:11" ht="18" x14ac:dyDescent="0.25">
      <c r="A20" s="28" t="s">
        <v>22</v>
      </c>
      <c r="B20" s="29">
        <v>7342</v>
      </c>
      <c r="C20" s="7">
        <v>12937</v>
      </c>
      <c r="D20" s="9">
        <v>1636787</v>
      </c>
      <c r="E20" s="32">
        <f t="shared" si="5"/>
        <v>222.93475892127486</v>
      </c>
      <c r="F20" s="33">
        <f t="shared" ref="F20:F31" si="6">D20</f>
        <v>1636787</v>
      </c>
      <c r="G20" s="29">
        <v>3218</v>
      </c>
      <c r="H20" s="84">
        <f t="shared" ref="H20:H31" si="7">C20-G20</f>
        <v>9719</v>
      </c>
      <c r="I20" s="54">
        <f t="shared" ref="I20:I31" si="8">C20-J20-K20</f>
        <v>7317</v>
      </c>
      <c r="J20" s="35">
        <v>5619</v>
      </c>
      <c r="K20" s="34">
        <v>1</v>
      </c>
    </row>
    <row r="21" spans="1:11" ht="18" x14ac:dyDescent="0.25">
      <c r="A21" s="5" t="s">
        <v>23</v>
      </c>
      <c r="B21" s="39">
        <v>5970</v>
      </c>
      <c r="C21" s="37">
        <v>11152</v>
      </c>
      <c r="D21" s="40">
        <v>1386914</v>
      </c>
      <c r="E21" s="32">
        <f t="shared" si="5"/>
        <v>232.3139028475712</v>
      </c>
      <c r="F21" s="33">
        <f t="shared" si="6"/>
        <v>1386914</v>
      </c>
      <c r="G21" s="29">
        <v>2998</v>
      </c>
      <c r="H21" s="84">
        <f t="shared" si="7"/>
        <v>8154</v>
      </c>
      <c r="I21" s="54">
        <f t="shared" si="8"/>
        <v>6201</v>
      </c>
      <c r="J21" s="35">
        <v>4950</v>
      </c>
      <c r="K21" s="34">
        <v>1</v>
      </c>
    </row>
    <row r="22" spans="1:11" ht="18" x14ac:dyDescent="0.25">
      <c r="A22" s="16" t="s">
        <v>24</v>
      </c>
      <c r="B22" s="44">
        <v>7405</v>
      </c>
      <c r="C22" s="42">
        <v>14157</v>
      </c>
      <c r="D22" s="45">
        <v>1734422</v>
      </c>
      <c r="E22" s="32">
        <f t="shared" si="5"/>
        <v>234.22309250506416</v>
      </c>
      <c r="F22" s="33">
        <f t="shared" si="6"/>
        <v>1734422</v>
      </c>
      <c r="G22" s="89">
        <v>3425</v>
      </c>
      <c r="H22" s="90">
        <f t="shared" si="7"/>
        <v>10732</v>
      </c>
      <c r="I22" s="54">
        <f t="shared" si="8"/>
        <v>7764</v>
      </c>
      <c r="J22" s="35">
        <v>6393</v>
      </c>
      <c r="K22" s="46">
        <v>0</v>
      </c>
    </row>
    <row r="23" spans="1:11" ht="18" x14ac:dyDescent="0.25">
      <c r="A23" s="16" t="s">
        <v>25</v>
      </c>
      <c r="B23" s="44">
        <v>4820</v>
      </c>
      <c r="C23" s="42">
        <v>9509</v>
      </c>
      <c r="D23" s="45">
        <v>1170618</v>
      </c>
      <c r="E23" s="32">
        <f t="shared" si="5"/>
        <v>242.86680497925312</v>
      </c>
      <c r="F23" s="33">
        <f t="shared" si="6"/>
        <v>1170618</v>
      </c>
      <c r="G23" s="89">
        <v>2518</v>
      </c>
      <c r="H23" s="90">
        <f t="shared" si="7"/>
        <v>6991</v>
      </c>
      <c r="I23" s="54">
        <f t="shared" si="8"/>
        <v>5135</v>
      </c>
      <c r="J23" s="35">
        <v>4374</v>
      </c>
      <c r="K23" s="46">
        <v>0</v>
      </c>
    </row>
    <row r="24" spans="1:11" ht="18" x14ac:dyDescent="0.25">
      <c r="A24" s="16" t="s">
        <v>26</v>
      </c>
      <c r="B24" s="44">
        <v>3365</v>
      </c>
      <c r="C24" s="42">
        <v>6618</v>
      </c>
      <c r="D24" s="45">
        <v>826083</v>
      </c>
      <c r="E24" s="32">
        <f t="shared" si="5"/>
        <v>245.49271916790491</v>
      </c>
      <c r="F24" s="33">
        <f t="shared" si="6"/>
        <v>826083</v>
      </c>
      <c r="G24" s="89">
        <v>1824</v>
      </c>
      <c r="H24" s="90">
        <f t="shared" si="7"/>
        <v>4794</v>
      </c>
      <c r="I24" s="54">
        <f t="shared" si="8"/>
        <v>3623</v>
      </c>
      <c r="J24" s="35">
        <v>2995</v>
      </c>
      <c r="K24" s="46">
        <v>0</v>
      </c>
    </row>
    <row r="25" spans="1:11" ht="18" x14ac:dyDescent="0.25">
      <c r="A25" s="16" t="s">
        <v>27</v>
      </c>
      <c r="B25" s="44">
        <v>8583</v>
      </c>
      <c r="C25" s="42">
        <v>16265</v>
      </c>
      <c r="D25" s="45">
        <v>2030174</v>
      </c>
      <c r="E25" s="32">
        <f t="shared" si="5"/>
        <v>236.53431201211697</v>
      </c>
      <c r="F25" s="33">
        <f t="shared" si="6"/>
        <v>2030174</v>
      </c>
      <c r="G25" s="89">
        <v>4192</v>
      </c>
      <c r="H25" s="90">
        <f t="shared" si="7"/>
        <v>12073</v>
      </c>
      <c r="I25" s="54">
        <f t="shared" si="8"/>
        <v>8960</v>
      </c>
      <c r="J25" s="35">
        <v>7305</v>
      </c>
      <c r="K25" s="46">
        <v>0</v>
      </c>
    </row>
    <row r="26" spans="1:11" ht="18" x14ac:dyDescent="0.25">
      <c r="A26" s="16" t="s">
        <v>28</v>
      </c>
      <c r="B26" s="44">
        <v>7704</v>
      </c>
      <c r="C26" s="42">
        <v>15412</v>
      </c>
      <c r="D26" s="45">
        <v>1933249</v>
      </c>
      <c r="E26" s="32">
        <f t="shared" si="5"/>
        <v>250.94093977154725</v>
      </c>
      <c r="F26" s="33">
        <f t="shared" si="6"/>
        <v>1933249</v>
      </c>
      <c r="G26" s="89">
        <v>3719</v>
      </c>
      <c r="H26" s="90">
        <f t="shared" si="7"/>
        <v>11693</v>
      </c>
      <c r="I26" s="54">
        <f t="shared" si="8"/>
        <v>8103</v>
      </c>
      <c r="J26" s="35">
        <v>7308</v>
      </c>
      <c r="K26" s="46">
        <v>1</v>
      </c>
    </row>
    <row r="27" spans="1:11" ht="18" x14ac:dyDescent="0.25">
      <c r="A27" s="16" t="s">
        <v>29</v>
      </c>
      <c r="B27" s="44">
        <v>9661</v>
      </c>
      <c r="C27" s="42">
        <v>18209</v>
      </c>
      <c r="D27" s="45">
        <v>2261572</v>
      </c>
      <c r="E27" s="32">
        <f t="shared" si="5"/>
        <v>234.09295104026498</v>
      </c>
      <c r="F27" s="33">
        <f t="shared" si="6"/>
        <v>2261572</v>
      </c>
      <c r="G27" s="89">
        <v>5113</v>
      </c>
      <c r="H27" s="90">
        <f t="shared" si="7"/>
        <v>13096</v>
      </c>
      <c r="I27" s="54">
        <f t="shared" si="8"/>
        <v>10301</v>
      </c>
      <c r="J27" s="35">
        <v>7906</v>
      </c>
      <c r="K27" s="46">
        <v>2</v>
      </c>
    </row>
    <row r="28" spans="1:11" ht="18" x14ac:dyDescent="0.25">
      <c r="A28" s="16" t="s">
        <v>30</v>
      </c>
      <c r="B28" s="44">
        <v>7043</v>
      </c>
      <c r="C28" s="42">
        <v>14368</v>
      </c>
      <c r="D28" s="45">
        <v>1772663</v>
      </c>
      <c r="E28" s="32">
        <f t="shared" si="5"/>
        <v>251.69146670452932</v>
      </c>
      <c r="F28" s="33">
        <f t="shared" si="6"/>
        <v>1772663</v>
      </c>
      <c r="G28" s="89">
        <v>3945</v>
      </c>
      <c r="H28" s="90">
        <f t="shared" si="7"/>
        <v>10423</v>
      </c>
      <c r="I28" s="54">
        <f t="shared" si="8"/>
        <v>7791</v>
      </c>
      <c r="J28" s="35">
        <v>6577</v>
      </c>
      <c r="K28" s="46">
        <v>0</v>
      </c>
    </row>
    <row r="29" spans="1:11" ht="18" x14ac:dyDescent="0.25">
      <c r="A29" s="16" t="s">
        <v>31</v>
      </c>
      <c r="B29" s="44">
        <v>5627</v>
      </c>
      <c r="C29" s="42">
        <v>11084</v>
      </c>
      <c r="D29" s="45">
        <v>1361554</v>
      </c>
      <c r="E29" s="32">
        <f t="shared" si="5"/>
        <v>241.96801137373379</v>
      </c>
      <c r="F29" s="33">
        <f t="shared" si="6"/>
        <v>1361554</v>
      </c>
      <c r="G29" s="89">
        <v>2840</v>
      </c>
      <c r="H29" s="90">
        <f t="shared" si="7"/>
        <v>8244</v>
      </c>
      <c r="I29" s="54">
        <f t="shared" si="8"/>
        <v>6055</v>
      </c>
      <c r="J29" s="35">
        <v>5029</v>
      </c>
      <c r="K29" s="46">
        <v>0</v>
      </c>
    </row>
    <row r="30" spans="1:11" ht="18" x14ac:dyDescent="0.25">
      <c r="A30" s="26" t="s">
        <v>32</v>
      </c>
      <c r="B30" s="44">
        <v>5231</v>
      </c>
      <c r="C30" s="47">
        <v>10467</v>
      </c>
      <c r="D30" s="336">
        <v>1313934</v>
      </c>
      <c r="E30" s="32">
        <f t="shared" si="5"/>
        <v>251.18218313897916</v>
      </c>
      <c r="F30" s="33">
        <f t="shared" si="6"/>
        <v>1313934</v>
      </c>
      <c r="G30" s="91">
        <v>2721</v>
      </c>
      <c r="H30" s="90">
        <f t="shared" si="7"/>
        <v>7746</v>
      </c>
      <c r="I30" s="54">
        <f t="shared" si="8"/>
        <v>5628</v>
      </c>
      <c r="J30" s="35">
        <v>4839</v>
      </c>
      <c r="K30" s="50">
        <v>0</v>
      </c>
    </row>
    <row r="31" spans="1:11" ht="18.75" thickBot="1" x14ac:dyDescent="0.3">
      <c r="A31" s="26" t="s">
        <v>33</v>
      </c>
      <c r="B31" s="55">
        <v>1965</v>
      </c>
      <c r="C31" s="56">
        <v>3823</v>
      </c>
      <c r="D31" s="57">
        <v>484099</v>
      </c>
      <c r="E31" s="32">
        <f t="shared" si="5"/>
        <v>246.36081424936387</v>
      </c>
      <c r="F31" s="33">
        <f t="shared" si="6"/>
        <v>484099</v>
      </c>
      <c r="G31" s="92">
        <v>879</v>
      </c>
      <c r="H31" s="93">
        <f t="shared" si="7"/>
        <v>2944</v>
      </c>
      <c r="I31" s="58">
        <f t="shared" si="8"/>
        <v>1999</v>
      </c>
      <c r="J31" s="98">
        <v>1824</v>
      </c>
      <c r="K31" s="94">
        <v>0</v>
      </c>
    </row>
    <row r="32" spans="1:11" ht="18.75" thickBot="1" x14ac:dyDescent="0.3">
      <c r="A32" s="122" t="s">
        <v>34</v>
      </c>
      <c r="B32" s="136">
        <f t="shared" ref="B32:K32" si="9">SUM(B19:B31)</f>
        <v>89209</v>
      </c>
      <c r="C32" s="136">
        <f t="shared" si="9"/>
        <v>170288</v>
      </c>
      <c r="D32" s="137">
        <f>SUM(D19:D31)</f>
        <v>21226826</v>
      </c>
      <c r="E32" s="125">
        <f t="shared" si="9"/>
        <v>3119.316301567741</v>
      </c>
      <c r="F32" s="138">
        <f t="shared" si="9"/>
        <v>21226826</v>
      </c>
      <c r="G32" s="139">
        <f t="shared" si="9"/>
        <v>44010</v>
      </c>
      <c r="H32" s="140">
        <f t="shared" si="9"/>
        <v>126278</v>
      </c>
      <c r="I32" s="337">
        <f t="shared" si="9"/>
        <v>93454</v>
      </c>
      <c r="J32" s="338">
        <f t="shared" si="9"/>
        <v>76829</v>
      </c>
      <c r="K32" s="339">
        <f t="shared" si="9"/>
        <v>5</v>
      </c>
    </row>
    <row r="33" spans="1:11" ht="18.75" thickBot="1" x14ac:dyDescent="0.3">
      <c r="A33" s="27"/>
      <c r="B33" s="53"/>
      <c r="C33" s="53"/>
      <c r="D33" s="53"/>
      <c r="E33" s="25"/>
      <c r="F33" s="53"/>
      <c r="G33" s="53"/>
      <c r="H33" s="53"/>
      <c r="I33" s="25"/>
      <c r="J33" s="25"/>
      <c r="K33" s="25"/>
    </row>
    <row r="34" spans="1:11" ht="16.5" thickBot="1" x14ac:dyDescent="0.25">
      <c r="A34" s="632" t="s">
        <v>35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4"/>
    </row>
    <row r="35" spans="1:11" ht="18" x14ac:dyDescent="0.25">
      <c r="A35" s="16" t="s">
        <v>36</v>
      </c>
      <c r="B35" s="44">
        <v>11406</v>
      </c>
      <c r="C35" s="42">
        <v>21133</v>
      </c>
      <c r="D35" s="45">
        <v>2631724</v>
      </c>
      <c r="E35" s="20">
        <f t="shared" ref="E35:E46" si="10">D35/B35</f>
        <v>230.73154480098194</v>
      </c>
      <c r="F35" s="40">
        <f>D35</f>
        <v>2631724</v>
      </c>
      <c r="G35" s="62">
        <v>6258</v>
      </c>
      <c r="H35" s="69">
        <f t="shared" ref="H35:H46" si="11">C35-G35</f>
        <v>14875</v>
      </c>
      <c r="I35" s="10">
        <f>C35-J35-K35</f>
        <v>12725</v>
      </c>
      <c r="J35" s="95">
        <v>8407</v>
      </c>
      <c r="K35" s="96">
        <v>1</v>
      </c>
    </row>
    <row r="36" spans="1:11" ht="18" x14ac:dyDescent="0.25">
      <c r="A36" s="16" t="s">
        <v>37</v>
      </c>
      <c r="B36" s="44">
        <v>15811</v>
      </c>
      <c r="C36" s="42">
        <v>30937</v>
      </c>
      <c r="D36" s="45">
        <v>3809232</v>
      </c>
      <c r="E36" s="54">
        <f t="shared" si="10"/>
        <v>240.92290177724368</v>
      </c>
      <c r="F36" s="45">
        <f>D36</f>
        <v>3809232</v>
      </c>
      <c r="G36" s="44">
        <v>9640</v>
      </c>
      <c r="H36" s="71">
        <f t="shared" si="11"/>
        <v>21297</v>
      </c>
      <c r="I36" s="54">
        <f t="shared" ref="I36:I46" si="12">C36-J36-K36</f>
        <v>18475</v>
      </c>
      <c r="J36" s="35">
        <v>12461</v>
      </c>
      <c r="K36" s="97">
        <v>1</v>
      </c>
    </row>
    <row r="37" spans="1:11" ht="18" x14ac:dyDescent="0.25">
      <c r="A37" s="16" t="s">
        <v>38</v>
      </c>
      <c r="B37" s="44">
        <v>5297</v>
      </c>
      <c r="C37" s="42">
        <v>10534</v>
      </c>
      <c r="D37" s="45">
        <v>1318055</v>
      </c>
      <c r="E37" s="54">
        <f t="shared" si="10"/>
        <v>248.83047007740231</v>
      </c>
      <c r="F37" s="45">
        <f t="shared" ref="F37:F46" si="13">D37</f>
        <v>1318055</v>
      </c>
      <c r="G37" s="44">
        <v>3387</v>
      </c>
      <c r="H37" s="71">
        <f t="shared" si="11"/>
        <v>7147</v>
      </c>
      <c r="I37" s="54">
        <f t="shared" si="12"/>
        <v>6096</v>
      </c>
      <c r="J37" s="35">
        <v>4438</v>
      </c>
      <c r="K37" s="97">
        <v>0</v>
      </c>
    </row>
    <row r="38" spans="1:11" ht="18" x14ac:dyDescent="0.25">
      <c r="A38" s="16" t="s">
        <v>39</v>
      </c>
      <c r="B38" s="44">
        <v>8414</v>
      </c>
      <c r="C38" s="42">
        <v>16820</v>
      </c>
      <c r="D38" s="45">
        <v>2064645</v>
      </c>
      <c r="E38" s="54">
        <f t="shared" si="10"/>
        <v>245.3821012598051</v>
      </c>
      <c r="F38" s="45">
        <f t="shared" si="13"/>
        <v>2064645</v>
      </c>
      <c r="G38" s="44">
        <v>4507</v>
      </c>
      <c r="H38" s="71">
        <f t="shared" si="11"/>
        <v>12313</v>
      </c>
      <c r="I38" s="54">
        <f t="shared" si="12"/>
        <v>9115</v>
      </c>
      <c r="J38" s="35">
        <v>7705</v>
      </c>
      <c r="K38" s="97">
        <v>0</v>
      </c>
    </row>
    <row r="39" spans="1:11" ht="18" x14ac:dyDescent="0.25">
      <c r="A39" s="16" t="s">
        <v>40</v>
      </c>
      <c r="B39" s="44">
        <v>5843</v>
      </c>
      <c r="C39" s="42">
        <v>11223</v>
      </c>
      <c r="D39" s="45">
        <v>1380603</v>
      </c>
      <c r="E39" s="54">
        <f t="shared" si="10"/>
        <v>236.28324490843744</v>
      </c>
      <c r="F39" s="45">
        <f t="shared" si="13"/>
        <v>1380603</v>
      </c>
      <c r="G39" s="44">
        <v>3349</v>
      </c>
      <c r="H39" s="71">
        <f t="shared" si="11"/>
        <v>7874</v>
      </c>
      <c r="I39" s="54">
        <f t="shared" si="12"/>
        <v>6484</v>
      </c>
      <c r="J39" s="35">
        <v>4739</v>
      </c>
      <c r="K39" s="97">
        <v>0</v>
      </c>
    </row>
    <row r="40" spans="1:11" ht="18" x14ac:dyDescent="0.25">
      <c r="A40" s="16" t="s">
        <v>41</v>
      </c>
      <c r="B40" s="44">
        <v>7544</v>
      </c>
      <c r="C40" s="42">
        <v>15310</v>
      </c>
      <c r="D40" s="45">
        <v>1883781</v>
      </c>
      <c r="E40" s="54">
        <f t="shared" si="10"/>
        <v>249.70585896076352</v>
      </c>
      <c r="F40" s="45">
        <f t="shared" si="13"/>
        <v>1883781</v>
      </c>
      <c r="G40" s="44">
        <v>4061</v>
      </c>
      <c r="H40" s="71">
        <f t="shared" si="11"/>
        <v>11249</v>
      </c>
      <c r="I40" s="54">
        <f t="shared" si="12"/>
        <v>8199</v>
      </c>
      <c r="J40" s="35">
        <v>7111</v>
      </c>
      <c r="K40" s="97">
        <v>0</v>
      </c>
    </row>
    <row r="41" spans="1:11" ht="18" x14ac:dyDescent="0.25">
      <c r="A41" s="16" t="s">
        <v>42</v>
      </c>
      <c r="B41" s="44">
        <v>10131</v>
      </c>
      <c r="C41" s="42">
        <v>20483</v>
      </c>
      <c r="D41" s="45">
        <v>2509838</v>
      </c>
      <c r="E41" s="54">
        <f t="shared" si="10"/>
        <v>247.73842661139079</v>
      </c>
      <c r="F41" s="45">
        <f t="shared" si="13"/>
        <v>2509838</v>
      </c>
      <c r="G41" s="44">
        <v>6081</v>
      </c>
      <c r="H41" s="71">
        <f t="shared" si="11"/>
        <v>14402</v>
      </c>
      <c r="I41" s="54">
        <f t="shared" si="12"/>
        <v>11585</v>
      </c>
      <c r="J41" s="35">
        <v>8897</v>
      </c>
      <c r="K41" s="97">
        <v>1</v>
      </c>
    </row>
    <row r="42" spans="1:11" ht="18" x14ac:dyDescent="0.25">
      <c r="A42" s="16" t="s">
        <v>43</v>
      </c>
      <c r="B42" s="44">
        <v>7028</v>
      </c>
      <c r="C42" s="42">
        <v>13653</v>
      </c>
      <c r="D42" s="45">
        <v>1672898</v>
      </c>
      <c r="E42" s="54">
        <f t="shared" si="10"/>
        <v>238.0332953898691</v>
      </c>
      <c r="F42" s="45">
        <f t="shared" si="13"/>
        <v>1672898</v>
      </c>
      <c r="G42" s="44">
        <v>4025</v>
      </c>
      <c r="H42" s="71">
        <f t="shared" si="11"/>
        <v>9628</v>
      </c>
      <c r="I42" s="54">
        <f t="shared" si="12"/>
        <v>7852</v>
      </c>
      <c r="J42" s="35">
        <v>5801</v>
      </c>
      <c r="K42" s="97">
        <v>0</v>
      </c>
    </row>
    <row r="43" spans="1:11" ht="18" x14ac:dyDescent="0.25">
      <c r="A43" s="16" t="s">
        <v>44</v>
      </c>
      <c r="B43" s="44">
        <v>4946</v>
      </c>
      <c r="C43" s="42">
        <v>9262</v>
      </c>
      <c r="D43" s="45">
        <v>1139689</v>
      </c>
      <c r="E43" s="54">
        <f t="shared" si="10"/>
        <v>230.42640517589973</v>
      </c>
      <c r="F43" s="45">
        <f t="shared" si="13"/>
        <v>1139689</v>
      </c>
      <c r="G43" s="44">
        <v>2693</v>
      </c>
      <c r="H43" s="71">
        <f t="shared" si="11"/>
        <v>6569</v>
      </c>
      <c r="I43" s="54">
        <f t="shared" si="12"/>
        <v>5597</v>
      </c>
      <c r="J43" s="35">
        <v>3665</v>
      </c>
      <c r="K43" s="97">
        <v>0</v>
      </c>
    </row>
    <row r="44" spans="1:11" ht="18" x14ac:dyDescent="0.25">
      <c r="A44" s="16" t="s">
        <v>45</v>
      </c>
      <c r="B44" s="44">
        <v>7897</v>
      </c>
      <c r="C44" s="42">
        <v>15609</v>
      </c>
      <c r="D44" s="45">
        <v>1921204</v>
      </c>
      <c r="E44" s="54">
        <f t="shared" si="10"/>
        <v>243.2827656071926</v>
      </c>
      <c r="F44" s="45">
        <f t="shared" si="13"/>
        <v>1921204</v>
      </c>
      <c r="G44" s="44">
        <v>4674</v>
      </c>
      <c r="H44" s="71">
        <f t="shared" si="11"/>
        <v>10935</v>
      </c>
      <c r="I44" s="54">
        <f t="shared" si="12"/>
        <v>8822</v>
      </c>
      <c r="J44" s="35">
        <v>6786</v>
      </c>
      <c r="K44" s="97">
        <v>1</v>
      </c>
    </row>
    <row r="45" spans="1:11" ht="18" x14ac:dyDescent="0.25">
      <c r="A45" s="26" t="s">
        <v>46</v>
      </c>
      <c r="B45" s="44">
        <v>11545</v>
      </c>
      <c r="C45" s="42">
        <v>22230</v>
      </c>
      <c r="D45" s="45">
        <v>2744826</v>
      </c>
      <c r="E45" s="54">
        <f t="shared" si="10"/>
        <v>237.75019488956258</v>
      </c>
      <c r="F45" s="45">
        <f t="shared" si="13"/>
        <v>2744826</v>
      </c>
      <c r="G45" s="49">
        <v>6113</v>
      </c>
      <c r="H45" s="71">
        <f t="shared" si="11"/>
        <v>16117</v>
      </c>
      <c r="I45" s="54">
        <f t="shared" si="12"/>
        <v>12468</v>
      </c>
      <c r="J45" s="35">
        <v>9760</v>
      </c>
      <c r="K45" s="97">
        <v>2</v>
      </c>
    </row>
    <row r="46" spans="1:11" ht="18.75" thickBot="1" x14ac:dyDescent="0.3">
      <c r="A46" s="26" t="s">
        <v>47</v>
      </c>
      <c r="B46" s="55">
        <v>0</v>
      </c>
      <c r="C46" s="56">
        <v>0</v>
      </c>
      <c r="D46" s="57">
        <v>0</v>
      </c>
      <c r="E46" s="54" t="e">
        <f t="shared" si="10"/>
        <v>#DIV/0!</v>
      </c>
      <c r="F46" s="45">
        <f t="shared" si="13"/>
        <v>0</v>
      </c>
      <c r="G46" s="67">
        <v>0</v>
      </c>
      <c r="H46" s="72">
        <f t="shared" si="11"/>
        <v>0</v>
      </c>
      <c r="I46" s="58">
        <f t="shared" si="12"/>
        <v>0</v>
      </c>
      <c r="J46" s="98">
        <v>0</v>
      </c>
      <c r="K46" s="99">
        <v>0</v>
      </c>
    </row>
    <row r="47" spans="1:11" ht="18.75" thickBot="1" x14ac:dyDescent="0.3">
      <c r="A47" s="122" t="s">
        <v>48</v>
      </c>
      <c r="B47" s="136">
        <f t="shared" ref="B47:K47" si="14">SUM(B35:B46)</f>
        <v>95862</v>
      </c>
      <c r="C47" s="136">
        <f t="shared" si="14"/>
        <v>187194</v>
      </c>
      <c r="D47" s="137">
        <f>SUM(D35:D46)</f>
        <v>23076495</v>
      </c>
      <c r="E47" s="125" t="e">
        <f t="shared" si="14"/>
        <v>#DIV/0!</v>
      </c>
      <c r="F47" s="138">
        <f t="shared" si="14"/>
        <v>23076495</v>
      </c>
      <c r="G47" s="138">
        <f t="shared" si="14"/>
        <v>54788</v>
      </c>
      <c r="H47" s="138">
        <f t="shared" si="14"/>
        <v>132406</v>
      </c>
      <c r="I47" s="123">
        <f t="shared" si="14"/>
        <v>107418</v>
      </c>
      <c r="J47" s="340">
        <f t="shared" si="14"/>
        <v>79770</v>
      </c>
      <c r="K47" s="341">
        <f t="shared" si="14"/>
        <v>6</v>
      </c>
    </row>
    <row r="48" spans="1:11" ht="18.75" thickBot="1" x14ac:dyDescent="0.3">
      <c r="A48" s="59"/>
      <c r="B48" s="60"/>
      <c r="C48" s="60"/>
      <c r="D48" s="60"/>
      <c r="E48" s="61"/>
      <c r="F48" s="60"/>
      <c r="G48" s="53"/>
      <c r="H48" s="53"/>
      <c r="I48" s="25"/>
      <c r="J48" s="25"/>
      <c r="K48" s="25"/>
    </row>
    <row r="49" spans="1:11" ht="16.5" thickBot="1" x14ac:dyDescent="0.25">
      <c r="A49" s="632" t="s">
        <v>49</v>
      </c>
      <c r="B49" s="633"/>
      <c r="C49" s="633"/>
      <c r="D49" s="633"/>
      <c r="E49" s="633"/>
      <c r="F49" s="633"/>
      <c r="G49" s="633"/>
      <c r="H49" s="633"/>
      <c r="I49" s="635"/>
      <c r="J49" s="635"/>
      <c r="K49" s="635"/>
    </row>
    <row r="50" spans="1:11" ht="18" x14ac:dyDescent="0.25">
      <c r="A50" s="5" t="s">
        <v>50</v>
      </c>
      <c r="B50" s="62">
        <v>5537</v>
      </c>
      <c r="C50" s="63">
        <v>10548</v>
      </c>
      <c r="D50" s="100">
        <v>1314338</v>
      </c>
      <c r="E50" s="10">
        <f t="shared" ref="E50:E56" si="15">D50/B50</f>
        <v>237.3736680512913</v>
      </c>
      <c r="F50" s="69">
        <f t="shared" ref="F50:F56" si="16">D50</f>
        <v>1314338</v>
      </c>
      <c r="G50" s="62">
        <v>2961</v>
      </c>
      <c r="H50" s="64">
        <f t="shared" ref="H50:H56" si="17">C50-G50</f>
        <v>7587</v>
      </c>
      <c r="I50" s="30">
        <f t="shared" ref="I50:I56" si="18">C50-J50-K50</f>
        <v>5993</v>
      </c>
      <c r="J50" s="95">
        <v>4555</v>
      </c>
      <c r="K50" s="31">
        <v>0</v>
      </c>
    </row>
    <row r="51" spans="1:11" ht="18" x14ac:dyDescent="0.25">
      <c r="A51" s="16" t="s">
        <v>51</v>
      </c>
      <c r="B51" s="44">
        <v>8014</v>
      </c>
      <c r="C51" s="65">
        <v>16504</v>
      </c>
      <c r="D51" s="101">
        <v>2046811</v>
      </c>
      <c r="E51" s="54">
        <f t="shared" si="15"/>
        <v>255.40441726977789</v>
      </c>
      <c r="F51" s="70">
        <f t="shared" si="16"/>
        <v>2046811</v>
      </c>
      <c r="G51" s="39">
        <v>4687</v>
      </c>
      <c r="H51" s="64">
        <f t="shared" si="17"/>
        <v>11817</v>
      </c>
      <c r="I51" s="32">
        <f t="shared" si="18"/>
        <v>8936</v>
      </c>
      <c r="J51" s="35">
        <v>7567</v>
      </c>
      <c r="K51" s="46">
        <v>1</v>
      </c>
    </row>
    <row r="52" spans="1:11" ht="18" x14ac:dyDescent="0.25">
      <c r="A52" s="16" t="s">
        <v>52</v>
      </c>
      <c r="B52" s="44">
        <v>22925</v>
      </c>
      <c r="C52" s="65">
        <v>42764</v>
      </c>
      <c r="D52" s="101">
        <v>5274595</v>
      </c>
      <c r="E52" s="54">
        <f t="shared" si="15"/>
        <v>230.08047982551798</v>
      </c>
      <c r="F52" s="70">
        <f t="shared" si="16"/>
        <v>5274595</v>
      </c>
      <c r="G52" s="39">
        <v>11891</v>
      </c>
      <c r="H52" s="64">
        <f t="shared" si="17"/>
        <v>30873</v>
      </c>
      <c r="I52" s="32">
        <f t="shared" si="18"/>
        <v>25045</v>
      </c>
      <c r="J52" s="35">
        <v>17716</v>
      </c>
      <c r="K52" s="46">
        <v>3</v>
      </c>
    </row>
    <row r="53" spans="1:11" ht="18" x14ac:dyDescent="0.25">
      <c r="A53" s="16" t="s">
        <v>53</v>
      </c>
      <c r="B53" s="44">
        <v>7863</v>
      </c>
      <c r="C53" s="65">
        <v>15036</v>
      </c>
      <c r="D53" s="101">
        <v>1839610</v>
      </c>
      <c r="E53" s="54">
        <f t="shared" si="15"/>
        <v>233.95777692992496</v>
      </c>
      <c r="F53" s="70">
        <f t="shared" si="16"/>
        <v>1839610</v>
      </c>
      <c r="G53" s="39">
        <v>4036</v>
      </c>
      <c r="H53" s="64">
        <f t="shared" si="17"/>
        <v>11000</v>
      </c>
      <c r="I53" s="32">
        <f t="shared" si="18"/>
        <v>8441</v>
      </c>
      <c r="J53" s="35">
        <v>6595</v>
      </c>
      <c r="K53" s="46">
        <v>0</v>
      </c>
    </row>
    <row r="54" spans="1:11" ht="18" x14ac:dyDescent="0.25">
      <c r="A54" s="16" t="s">
        <v>54</v>
      </c>
      <c r="B54" s="44">
        <v>5738</v>
      </c>
      <c r="C54" s="65">
        <v>10784</v>
      </c>
      <c r="D54" s="101">
        <v>1359332</v>
      </c>
      <c r="E54" s="54">
        <f t="shared" si="15"/>
        <v>236.89996514464971</v>
      </c>
      <c r="F54" s="70">
        <f t="shared" si="16"/>
        <v>1359332</v>
      </c>
      <c r="G54" s="39">
        <v>2953</v>
      </c>
      <c r="H54" s="64">
        <f t="shared" si="17"/>
        <v>7831</v>
      </c>
      <c r="I54" s="32">
        <f t="shared" si="18"/>
        <v>5835</v>
      </c>
      <c r="J54" s="35">
        <v>4949</v>
      </c>
      <c r="K54" s="46">
        <v>0</v>
      </c>
    </row>
    <row r="55" spans="1:11" ht="18" x14ac:dyDescent="0.25">
      <c r="A55" s="16" t="s">
        <v>55</v>
      </c>
      <c r="B55" s="44">
        <v>5559</v>
      </c>
      <c r="C55" s="65">
        <v>10590</v>
      </c>
      <c r="D55" s="101">
        <v>1312820</v>
      </c>
      <c r="E55" s="54">
        <f t="shared" si="15"/>
        <v>236.16118006835762</v>
      </c>
      <c r="F55" s="70">
        <f t="shared" si="16"/>
        <v>1312820</v>
      </c>
      <c r="G55" s="39">
        <v>2812</v>
      </c>
      <c r="H55" s="64">
        <f t="shared" si="17"/>
        <v>7778</v>
      </c>
      <c r="I55" s="32">
        <f t="shared" si="18"/>
        <v>5968</v>
      </c>
      <c r="J55" s="35">
        <v>4622</v>
      </c>
      <c r="K55" s="46">
        <v>0</v>
      </c>
    </row>
    <row r="56" spans="1:11" ht="18.75" thickBot="1" x14ac:dyDescent="0.3">
      <c r="A56" s="16" t="s">
        <v>56</v>
      </c>
      <c r="B56" s="67">
        <v>8292</v>
      </c>
      <c r="C56" s="68">
        <v>15514</v>
      </c>
      <c r="D56" s="102">
        <v>1912406</v>
      </c>
      <c r="E56" s="54">
        <f t="shared" si="15"/>
        <v>230.63265798359865</v>
      </c>
      <c r="F56" s="70">
        <f t="shared" si="16"/>
        <v>1912406</v>
      </c>
      <c r="G56" s="55">
        <v>3748</v>
      </c>
      <c r="H56" s="64">
        <f t="shared" si="17"/>
        <v>11766</v>
      </c>
      <c r="I56" s="52">
        <f t="shared" si="18"/>
        <v>8588</v>
      </c>
      <c r="J56" s="98">
        <v>6925</v>
      </c>
      <c r="K56" s="94">
        <v>1</v>
      </c>
    </row>
    <row r="57" spans="1:11" ht="18.75" thickBot="1" x14ac:dyDescent="0.3">
      <c r="A57" s="122" t="s">
        <v>48</v>
      </c>
      <c r="B57" s="136">
        <f>SUM(B50:B56)</f>
        <v>63928</v>
      </c>
      <c r="C57" s="136">
        <f t="shared" ref="C57:K57" si="19">SUM(C50:C56)</f>
        <v>121740</v>
      </c>
      <c r="D57" s="139">
        <f>SUM(D50:D56)</f>
        <v>15059912</v>
      </c>
      <c r="E57" s="128">
        <f t="shared" si="19"/>
        <v>1660.510145273118</v>
      </c>
      <c r="F57" s="137">
        <f t="shared" si="19"/>
        <v>15059912</v>
      </c>
      <c r="G57" s="137">
        <f t="shared" si="19"/>
        <v>33088</v>
      </c>
      <c r="H57" s="137">
        <f t="shared" si="19"/>
        <v>88652</v>
      </c>
      <c r="I57" s="123">
        <f t="shared" si="19"/>
        <v>68806</v>
      </c>
      <c r="J57" s="340">
        <f t="shared" si="19"/>
        <v>52929</v>
      </c>
      <c r="K57" s="341">
        <f t="shared" si="19"/>
        <v>5</v>
      </c>
    </row>
    <row r="58" spans="1:11" ht="18.75" thickBot="1" x14ac:dyDescent="0.3">
      <c r="A58" s="59"/>
      <c r="B58" s="60"/>
      <c r="C58" s="60"/>
      <c r="D58" s="60"/>
      <c r="E58" s="61"/>
      <c r="F58" s="60"/>
      <c r="G58" s="53"/>
      <c r="H58" s="53"/>
      <c r="I58" s="25"/>
      <c r="J58" s="25"/>
      <c r="K58" s="25"/>
    </row>
    <row r="59" spans="1:11" ht="16.5" thickBot="1" x14ac:dyDescent="0.25">
      <c r="A59" s="632" t="s">
        <v>57</v>
      </c>
      <c r="B59" s="633"/>
      <c r="C59" s="633"/>
      <c r="D59" s="633"/>
      <c r="E59" s="633"/>
      <c r="F59" s="633"/>
      <c r="G59" s="633"/>
      <c r="H59" s="633"/>
      <c r="I59" s="635"/>
      <c r="J59" s="635"/>
      <c r="K59" s="636"/>
    </row>
    <row r="60" spans="1:11" ht="18" x14ac:dyDescent="0.25">
      <c r="A60" s="5" t="s">
        <v>58</v>
      </c>
      <c r="B60" s="62">
        <v>9206</v>
      </c>
      <c r="C60" s="69">
        <v>18247</v>
      </c>
      <c r="D60" s="62">
        <v>2229543</v>
      </c>
      <c r="E60" s="10">
        <f t="shared" ref="E60:E66" si="20">D60/B60</f>
        <v>242.18368455355204</v>
      </c>
      <c r="F60" s="69">
        <f>D60</f>
        <v>2229543</v>
      </c>
      <c r="G60" s="64">
        <v>5283</v>
      </c>
      <c r="H60" s="64">
        <f t="shared" ref="H60:H66" si="21">C60-G60</f>
        <v>12964</v>
      </c>
      <c r="I60" s="30">
        <f t="shared" ref="I60:I66" si="22">C60-J60-K60</f>
        <v>10375</v>
      </c>
      <c r="J60" s="95">
        <v>7871</v>
      </c>
      <c r="K60" s="31">
        <v>1</v>
      </c>
    </row>
    <row r="61" spans="1:11" ht="18" x14ac:dyDescent="0.25">
      <c r="A61" s="16" t="s">
        <v>59</v>
      </c>
      <c r="B61" s="44">
        <v>9699</v>
      </c>
      <c r="C61" s="71">
        <v>18753</v>
      </c>
      <c r="D61" s="44">
        <v>2290911</v>
      </c>
      <c r="E61" s="54">
        <f t="shared" si="20"/>
        <v>236.20074234457161</v>
      </c>
      <c r="F61" s="70">
        <f t="shared" ref="F61:F66" si="23">D61</f>
        <v>2290911</v>
      </c>
      <c r="G61" s="64">
        <v>5821</v>
      </c>
      <c r="H61" s="64">
        <f t="shared" si="21"/>
        <v>12932</v>
      </c>
      <c r="I61" s="32">
        <f t="shared" si="22"/>
        <v>11063</v>
      </c>
      <c r="J61" s="35">
        <v>7690</v>
      </c>
      <c r="K61" s="46">
        <v>0</v>
      </c>
    </row>
    <row r="62" spans="1:11" ht="18" x14ac:dyDescent="0.25">
      <c r="A62" s="16" t="s">
        <v>60</v>
      </c>
      <c r="B62" s="44">
        <v>11683</v>
      </c>
      <c r="C62" s="71">
        <v>22082</v>
      </c>
      <c r="D62" s="44">
        <v>2706796</v>
      </c>
      <c r="E62" s="54">
        <f t="shared" si="20"/>
        <v>231.68672430026535</v>
      </c>
      <c r="F62" s="70">
        <f t="shared" si="23"/>
        <v>2706796</v>
      </c>
      <c r="G62" s="64">
        <v>7060</v>
      </c>
      <c r="H62" s="64">
        <f t="shared" si="21"/>
        <v>15022</v>
      </c>
      <c r="I62" s="32">
        <f t="shared" si="22"/>
        <v>13520</v>
      </c>
      <c r="J62" s="35">
        <v>8560</v>
      </c>
      <c r="K62" s="46">
        <v>2</v>
      </c>
    </row>
    <row r="63" spans="1:11" ht="18" x14ac:dyDescent="0.25">
      <c r="A63" s="16" t="s">
        <v>61</v>
      </c>
      <c r="B63" s="44">
        <v>5179</v>
      </c>
      <c r="C63" s="71">
        <v>10701</v>
      </c>
      <c r="D63" s="44">
        <v>1342299</v>
      </c>
      <c r="E63" s="54">
        <f t="shared" si="20"/>
        <v>259.18111604556861</v>
      </c>
      <c r="F63" s="70">
        <f t="shared" si="23"/>
        <v>1342299</v>
      </c>
      <c r="G63" s="64">
        <v>3220</v>
      </c>
      <c r="H63" s="64">
        <f t="shared" si="21"/>
        <v>7481</v>
      </c>
      <c r="I63" s="32">
        <f t="shared" si="22"/>
        <v>6157</v>
      </c>
      <c r="J63" s="35">
        <v>4543</v>
      </c>
      <c r="K63" s="46">
        <v>1</v>
      </c>
    </row>
    <row r="64" spans="1:11" ht="18" x14ac:dyDescent="0.25">
      <c r="A64" s="16" t="s">
        <v>62</v>
      </c>
      <c r="B64" s="44">
        <v>3854</v>
      </c>
      <c r="C64" s="71">
        <v>7381</v>
      </c>
      <c r="D64" s="44">
        <v>905275</v>
      </c>
      <c r="E64" s="54">
        <f t="shared" si="20"/>
        <v>234.89231966787753</v>
      </c>
      <c r="F64" s="70">
        <f t="shared" si="23"/>
        <v>905275</v>
      </c>
      <c r="G64" s="64">
        <v>2064</v>
      </c>
      <c r="H64" s="64">
        <f t="shared" si="21"/>
        <v>5317</v>
      </c>
      <c r="I64" s="32">
        <f t="shared" si="22"/>
        <v>4163</v>
      </c>
      <c r="J64" s="35">
        <v>3217</v>
      </c>
      <c r="K64" s="46">
        <v>1</v>
      </c>
    </row>
    <row r="65" spans="1:11" ht="18" x14ac:dyDescent="0.25">
      <c r="A65" s="16" t="s">
        <v>63</v>
      </c>
      <c r="B65" s="44">
        <v>9677</v>
      </c>
      <c r="C65" s="71">
        <v>18780</v>
      </c>
      <c r="D65" s="44">
        <v>2293497</v>
      </c>
      <c r="E65" s="54">
        <f t="shared" si="20"/>
        <v>237.00496021494266</v>
      </c>
      <c r="F65" s="70">
        <f t="shared" si="23"/>
        <v>2293497</v>
      </c>
      <c r="G65" s="64">
        <v>5376</v>
      </c>
      <c r="H65" s="64">
        <f t="shared" si="21"/>
        <v>13404</v>
      </c>
      <c r="I65" s="32">
        <f t="shared" si="22"/>
        <v>10722</v>
      </c>
      <c r="J65" s="35">
        <v>8058</v>
      </c>
      <c r="K65" s="46">
        <v>0</v>
      </c>
    </row>
    <row r="66" spans="1:11" ht="18.75" thickBot="1" x14ac:dyDescent="0.3">
      <c r="A66" s="16" t="s">
        <v>64</v>
      </c>
      <c r="B66" s="67">
        <v>9180</v>
      </c>
      <c r="C66" s="72">
        <v>17421</v>
      </c>
      <c r="D66" s="67">
        <v>2162370</v>
      </c>
      <c r="E66" s="54">
        <f t="shared" si="20"/>
        <v>235.55228758169935</v>
      </c>
      <c r="F66" s="70">
        <f t="shared" si="23"/>
        <v>2162370</v>
      </c>
      <c r="G66" s="74">
        <v>5277</v>
      </c>
      <c r="H66" s="64">
        <f t="shared" si="21"/>
        <v>12144</v>
      </c>
      <c r="I66" s="52">
        <f t="shared" si="22"/>
        <v>10102</v>
      </c>
      <c r="J66" s="98">
        <v>7319</v>
      </c>
      <c r="K66" s="94">
        <v>0</v>
      </c>
    </row>
    <row r="67" spans="1:11" ht="18.75" thickBot="1" x14ac:dyDescent="0.3">
      <c r="A67" s="122" t="s">
        <v>48</v>
      </c>
      <c r="B67" s="136">
        <f>SUM(B60:B66)</f>
        <v>58478</v>
      </c>
      <c r="C67" s="136">
        <f t="shared" ref="C67:K67" si="24">SUM(C60:C66)</f>
        <v>113365</v>
      </c>
      <c r="D67" s="136">
        <f>SUM(D60:D66)</f>
        <v>13930691</v>
      </c>
      <c r="E67" s="141">
        <f t="shared" si="24"/>
        <v>1676.7018347084772</v>
      </c>
      <c r="F67" s="137">
        <f t="shared" si="24"/>
        <v>13930691</v>
      </c>
      <c r="G67" s="137">
        <f t="shared" si="24"/>
        <v>34101</v>
      </c>
      <c r="H67" s="137">
        <f t="shared" si="24"/>
        <v>79264</v>
      </c>
      <c r="I67" s="123">
        <f t="shared" si="24"/>
        <v>66102</v>
      </c>
      <c r="J67" s="340">
        <f t="shared" si="24"/>
        <v>47258</v>
      </c>
      <c r="K67" s="341">
        <f t="shared" si="24"/>
        <v>5</v>
      </c>
    </row>
    <row r="68" spans="1:11" ht="18.75" thickBot="1" x14ac:dyDescent="0.3">
      <c r="A68" s="59"/>
      <c r="B68" s="60"/>
      <c r="C68" s="60"/>
      <c r="D68" s="60"/>
      <c r="E68" s="61"/>
      <c r="F68" s="60"/>
      <c r="G68" s="53"/>
      <c r="H68" s="53"/>
      <c r="I68" s="25"/>
      <c r="J68" s="25"/>
      <c r="K68" s="25"/>
    </row>
    <row r="69" spans="1:11" ht="18.75" thickBot="1" x14ac:dyDescent="0.3">
      <c r="A69" s="143" t="s">
        <v>65</v>
      </c>
      <c r="B69" s="144"/>
      <c r="C69" s="144"/>
      <c r="D69" s="144"/>
      <c r="E69" s="144"/>
      <c r="F69" s="145"/>
      <c r="G69" s="144"/>
      <c r="H69" s="144"/>
      <c r="I69" s="144"/>
      <c r="J69" s="146"/>
      <c r="K69" s="145"/>
    </row>
    <row r="70" spans="1:11" ht="18" x14ac:dyDescent="0.25">
      <c r="A70" s="5" t="s">
        <v>66</v>
      </c>
      <c r="B70" s="62">
        <v>4061</v>
      </c>
      <c r="C70" s="69">
        <v>7917</v>
      </c>
      <c r="D70" s="62">
        <v>977222</v>
      </c>
      <c r="E70" s="103">
        <f t="shared" ref="E70:E75" si="25">D70/B70</f>
        <v>240.63580398916523</v>
      </c>
      <c r="F70" s="69">
        <f t="shared" ref="F70:F75" si="26">D70</f>
        <v>977222</v>
      </c>
      <c r="G70" s="64">
        <v>2137</v>
      </c>
      <c r="H70" s="64">
        <f t="shared" ref="H70:H75" si="27">C70-G70</f>
        <v>5780</v>
      </c>
      <c r="I70" s="30">
        <f t="shared" ref="I70:I75" si="28">C70-J70-K70</f>
        <v>4461</v>
      </c>
      <c r="J70" s="35">
        <v>3455</v>
      </c>
      <c r="K70" s="31">
        <v>1</v>
      </c>
    </row>
    <row r="71" spans="1:11" ht="18" x14ac:dyDescent="0.25">
      <c r="A71" s="16" t="s">
        <v>67</v>
      </c>
      <c r="B71" s="44">
        <v>7609</v>
      </c>
      <c r="C71" s="71">
        <v>13938</v>
      </c>
      <c r="D71" s="44">
        <v>1708179</v>
      </c>
      <c r="E71" s="66">
        <f t="shared" si="25"/>
        <v>224.4945459324484</v>
      </c>
      <c r="F71" s="70">
        <f t="shared" si="26"/>
        <v>1708179</v>
      </c>
      <c r="G71" s="64">
        <v>3597</v>
      </c>
      <c r="H71" s="64">
        <f t="shared" si="27"/>
        <v>10341</v>
      </c>
      <c r="I71" s="32">
        <f t="shared" si="28"/>
        <v>7852</v>
      </c>
      <c r="J71" s="35">
        <v>6086</v>
      </c>
      <c r="K71" s="46">
        <v>0</v>
      </c>
    </row>
    <row r="72" spans="1:11" ht="18" x14ac:dyDescent="0.25">
      <c r="A72" s="16" t="s">
        <v>65</v>
      </c>
      <c r="B72" s="44">
        <v>8007</v>
      </c>
      <c r="C72" s="71">
        <v>15489</v>
      </c>
      <c r="D72" s="44">
        <v>1910034</v>
      </c>
      <c r="E72" s="66">
        <f t="shared" si="25"/>
        <v>238.54552266766578</v>
      </c>
      <c r="F72" s="70">
        <f t="shared" si="26"/>
        <v>1910034</v>
      </c>
      <c r="G72" s="64">
        <v>4374</v>
      </c>
      <c r="H72" s="64">
        <f t="shared" si="27"/>
        <v>11115</v>
      </c>
      <c r="I72" s="32">
        <f t="shared" si="28"/>
        <v>8667</v>
      </c>
      <c r="J72" s="35">
        <v>6822</v>
      </c>
      <c r="K72" s="46">
        <v>0</v>
      </c>
    </row>
    <row r="73" spans="1:11" ht="18" x14ac:dyDescent="0.25">
      <c r="A73" s="16" t="s">
        <v>68</v>
      </c>
      <c r="B73" s="44">
        <v>4237</v>
      </c>
      <c r="C73" s="71">
        <v>7977</v>
      </c>
      <c r="D73" s="44">
        <v>986710</v>
      </c>
      <c r="E73" s="66">
        <f t="shared" si="25"/>
        <v>232.87939579891432</v>
      </c>
      <c r="F73" s="70">
        <f t="shared" si="26"/>
        <v>986710</v>
      </c>
      <c r="G73" s="64">
        <v>1956</v>
      </c>
      <c r="H73" s="64">
        <f t="shared" si="27"/>
        <v>6021</v>
      </c>
      <c r="I73" s="32">
        <f t="shared" si="28"/>
        <v>4269</v>
      </c>
      <c r="J73" s="35">
        <v>3708</v>
      </c>
      <c r="K73" s="46">
        <v>0</v>
      </c>
    </row>
    <row r="74" spans="1:11" ht="18" x14ac:dyDescent="0.25">
      <c r="A74" s="16" t="s">
        <v>69</v>
      </c>
      <c r="B74" s="44">
        <v>6507</v>
      </c>
      <c r="C74" s="71">
        <v>12492</v>
      </c>
      <c r="D74" s="44">
        <v>1547579</v>
      </c>
      <c r="E74" s="66">
        <f t="shared" si="25"/>
        <v>237.83294913170431</v>
      </c>
      <c r="F74" s="70">
        <f t="shared" si="26"/>
        <v>1547579</v>
      </c>
      <c r="G74" s="64">
        <v>3438</v>
      </c>
      <c r="H74" s="64">
        <f t="shared" si="27"/>
        <v>9054</v>
      </c>
      <c r="I74" s="32">
        <f t="shared" si="28"/>
        <v>6970</v>
      </c>
      <c r="J74" s="35">
        <v>5522</v>
      </c>
      <c r="K74" s="46">
        <v>0</v>
      </c>
    </row>
    <row r="75" spans="1:11" ht="18.75" thickBot="1" x14ac:dyDescent="0.3">
      <c r="A75" s="21" t="s">
        <v>70</v>
      </c>
      <c r="B75" s="67">
        <v>4433</v>
      </c>
      <c r="C75" s="72">
        <v>8710</v>
      </c>
      <c r="D75" s="67">
        <v>1072819</v>
      </c>
      <c r="E75" s="104">
        <f t="shared" si="25"/>
        <v>242.00744416873448</v>
      </c>
      <c r="F75" s="73">
        <f t="shared" si="26"/>
        <v>1072819</v>
      </c>
      <c r="G75" s="74">
        <v>2454</v>
      </c>
      <c r="H75" s="64">
        <f t="shared" si="27"/>
        <v>6256</v>
      </c>
      <c r="I75" s="343">
        <f t="shared" si="28"/>
        <v>4859</v>
      </c>
      <c r="J75" s="344">
        <v>3851</v>
      </c>
      <c r="K75" s="50">
        <v>0</v>
      </c>
    </row>
    <row r="76" spans="1:11" ht="18.75" thickBot="1" x14ac:dyDescent="0.3">
      <c r="A76" s="122" t="s">
        <v>48</v>
      </c>
      <c r="B76" s="136">
        <f>SUM(B70:B75)</f>
        <v>34854</v>
      </c>
      <c r="C76" s="136">
        <f t="shared" ref="C76:K76" si="29">SUM(C70:C75)</f>
        <v>66523</v>
      </c>
      <c r="D76" s="136">
        <f>SUM(D70:D75)</f>
        <v>8202543</v>
      </c>
      <c r="E76" s="128">
        <f t="shared" si="29"/>
        <v>1416.3956616886326</v>
      </c>
      <c r="F76" s="137">
        <f t="shared" si="29"/>
        <v>8202543</v>
      </c>
      <c r="G76" s="137">
        <f t="shared" si="29"/>
        <v>17956</v>
      </c>
      <c r="H76" s="137">
        <f t="shared" si="29"/>
        <v>48567</v>
      </c>
      <c r="I76" s="123">
        <f t="shared" si="29"/>
        <v>37078</v>
      </c>
      <c r="J76" s="340">
        <f t="shared" si="29"/>
        <v>29444</v>
      </c>
      <c r="K76" s="341">
        <f t="shared" si="29"/>
        <v>1</v>
      </c>
    </row>
    <row r="77" spans="1:11" ht="18.75" thickBot="1" x14ac:dyDescent="0.3">
      <c r="A77" s="59"/>
      <c r="B77" s="60"/>
      <c r="C77" s="60"/>
      <c r="D77" s="60"/>
      <c r="E77" s="61"/>
      <c r="F77" s="60"/>
      <c r="G77" s="53"/>
      <c r="H77" s="53"/>
      <c r="I77" s="25"/>
      <c r="J77" s="25"/>
      <c r="K77" s="25"/>
    </row>
    <row r="78" spans="1:11" ht="16.5" thickBot="1" x14ac:dyDescent="0.25">
      <c r="A78" s="632" t="s">
        <v>71</v>
      </c>
      <c r="B78" s="633"/>
      <c r="C78" s="633"/>
      <c r="D78" s="633"/>
      <c r="E78" s="633"/>
      <c r="F78" s="633"/>
      <c r="G78" s="633"/>
      <c r="H78" s="633"/>
      <c r="I78" s="635"/>
      <c r="J78" s="635"/>
      <c r="K78" s="636"/>
    </row>
    <row r="79" spans="1:11" ht="18" x14ac:dyDescent="0.25">
      <c r="A79" s="5" t="s">
        <v>72</v>
      </c>
      <c r="B79" s="62">
        <v>2572</v>
      </c>
      <c r="C79" s="69">
        <v>4936</v>
      </c>
      <c r="D79" s="62">
        <v>603789</v>
      </c>
      <c r="E79" s="103">
        <f t="shared" ref="E79:E88" si="30">D79/B79</f>
        <v>234.75466562986003</v>
      </c>
      <c r="F79" s="69">
        <f>D79</f>
        <v>603789</v>
      </c>
      <c r="G79" s="64">
        <v>1421</v>
      </c>
      <c r="H79" s="64">
        <f t="shared" ref="H79:H88" si="31">C79-G79</f>
        <v>3515</v>
      </c>
      <c r="I79" s="30">
        <f t="shared" ref="I79:I88" si="32">C79-J79-K79</f>
        <v>2817</v>
      </c>
      <c r="J79" s="95">
        <v>2119</v>
      </c>
      <c r="K79" s="31">
        <v>0</v>
      </c>
    </row>
    <row r="80" spans="1:11" ht="18" x14ac:dyDescent="0.25">
      <c r="A80" s="16" t="s">
        <v>73</v>
      </c>
      <c r="B80" s="44">
        <v>233</v>
      </c>
      <c r="C80" s="71">
        <v>463</v>
      </c>
      <c r="D80" s="44">
        <v>55698</v>
      </c>
      <c r="E80" s="66">
        <f t="shared" si="30"/>
        <v>239.04721030042919</v>
      </c>
      <c r="F80" s="70">
        <f t="shared" ref="F80:F88" si="33">D80</f>
        <v>55698</v>
      </c>
      <c r="G80" s="64">
        <v>121</v>
      </c>
      <c r="H80" s="64">
        <f t="shared" si="31"/>
        <v>342</v>
      </c>
      <c r="I80" s="32">
        <f t="shared" si="32"/>
        <v>248</v>
      </c>
      <c r="J80" s="35">
        <v>215</v>
      </c>
      <c r="K80" s="46">
        <v>0</v>
      </c>
    </row>
    <row r="81" spans="1:12" ht="18" x14ac:dyDescent="0.25">
      <c r="A81" s="16" t="s">
        <v>74</v>
      </c>
      <c r="B81" s="44">
        <v>6618</v>
      </c>
      <c r="C81" s="71">
        <v>12699</v>
      </c>
      <c r="D81" s="44">
        <v>1581124</v>
      </c>
      <c r="E81" s="66">
        <f t="shared" si="30"/>
        <v>238.91266243578121</v>
      </c>
      <c r="F81" s="70">
        <f t="shared" si="33"/>
        <v>1581124</v>
      </c>
      <c r="G81" s="64">
        <v>3814</v>
      </c>
      <c r="H81" s="64">
        <f t="shared" si="31"/>
        <v>8885</v>
      </c>
      <c r="I81" s="32">
        <f t="shared" si="32"/>
        <v>7422</v>
      </c>
      <c r="J81" s="35">
        <v>5277</v>
      </c>
      <c r="K81" s="46">
        <v>0</v>
      </c>
    </row>
    <row r="82" spans="1:12" ht="18" x14ac:dyDescent="0.25">
      <c r="A82" s="16" t="s">
        <v>71</v>
      </c>
      <c r="B82" s="44">
        <v>10485</v>
      </c>
      <c r="C82" s="71">
        <v>19749</v>
      </c>
      <c r="D82" s="44">
        <v>2431701</v>
      </c>
      <c r="E82" s="66">
        <f t="shared" si="30"/>
        <v>231.92188841201715</v>
      </c>
      <c r="F82" s="70">
        <f t="shared" si="33"/>
        <v>2431701</v>
      </c>
      <c r="G82" s="64">
        <v>5561</v>
      </c>
      <c r="H82" s="64">
        <f t="shared" si="31"/>
        <v>14188</v>
      </c>
      <c r="I82" s="32">
        <f t="shared" si="32"/>
        <v>11442</v>
      </c>
      <c r="J82" s="35">
        <v>8307</v>
      </c>
      <c r="K82" s="46">
        <v>0</v>
      </c>
    </row>
    <row r="83" spans="1:12" ht="18" x14ac:dyDescent="0.25">
      <c r="A83" s="16" t="s">
        <v>75</v>
      </c>
      <c r="B83" s="44">
        <v>8255</v>
      </c>
      <c r="C83" s="71">
        <v>16265</v>
      </c>
      <c r="D83" s="44">
        <v>2014149</v>
      </c>
      <c r="E83" s="66">
        <f t="shared" si="30"/>
        <v>243.99139915202906</v>
      </c>
      <c r="F83" s="70">
        <f t="shared" si="33"/>
        <v>2014149</v>
      </c>
      <c r="G83" s="64">
        <v>4659</v>
      </c>
      <c r="H83" s="64">
        <f t="shared" si="31"/>
        <v>11606</v>
      </c>
      <c r="I83" s="32">
        <f t="shared" si="32"/>
        <v>9236</v>
      </c>
      <c r="J83" s="35">
        <v>7028</v>
      </c>
      <c r="K83" s="46">
        <v>1</v>
      </c>
    </row>
    <row r="84" spans="1:12" ht="18" x14ac:dyDescent="0.25">
      <c r="A84" s="16" t="s">
        <v>76</v>
      </c>
      <c r="B84" s="44">
        <v>7821</v>
      </c>
      <c r="C84" s="71">
        <v>14620</v>
      </c>
      <c r="D84" s="44">
        <v>1811956</v>
      </c>
      <c r="E84" s="66">
        <f t="shared" si="30"/>
        <v>231.67830200741594</v>
      </c>
      <c r="F84" s="70">
        <f t="shared" si="33"/>
        <v>1811956</v>
      </c>
      <c r="G84" s="64">
        <v>3942</v>
      </c>
      <c r="H84" s="64">
        <f t="shared" si="31"/>
        <v>10678</v>
      </c>
      <c r="I84" s="32">
        <f t="shared" si="32"/>
        <v>8180</v>
      </c>
      <c r="J84" s="35">
        <v>6438</v>
      </c>
      <c r="K84" s="46">
        <v>2</v>
      </c>
      <c r="L84" s="80">
        <f>C84-G84</f>
        <v>10678</v>
      </c>
    </row>
    <row r="85" spans="1:12" ht="18" x14ac:dyDescent="0.25">
      <c r="A85" s="16" t="s">
        <v>77</v>
      </c>
      <c r="B85" s="44">
        <v>2915</v>
      </c>
      <c r="C85" s="71">
        <v>5409</v>
      </c>
      <c r="D85" s="44">
        <v>666321</v>
      </c>
      <c r="E85" s="66">
        <f t="shared" si="30"/>
        <v>228.5835334476844</v>
      </c>
      <c r="F85" s="70">
        <f t="shared" si="33"/>
        <v>666321</v>
      </c>
      <c r="G85" s="64">
        <v>1307</v>
      </c>
      <c r="H85" s="64">
        <f t="shared" si="31"/>
        <v>4102</v>
      </c>
      <c r="I85" s="32">
        <f t="shared" si="32"/>
        <v>2913</v>
      </c>
      <c r="J85" s="35">
        <v>2496</v>
      </c>
      <c r="K85" s="46">
        <v>0</v>
      </c>
    </row>
    <row r="86" spans="1:12" ht="18" x14ac:dyDescent="0.25">
      <c r="A86" s="16" t="s">
        <v>78</v>
      </c>
      <c r="B86" s="44">
        <v>5730</v>
      </c>
      <c r="C86" s="71">
        <v>11210</v>
      </c>
      <c r="D86" s="44">
        <v>1387613</v>
      </c>
      <c r="E86" s="66">
        <f t="shared" si="30"/>
        <v>242.16631762652705</v>
      </c>
      <c r="F86" s="70">
        <f t="shared" si="33"/>
        <v>1387613</v>
      </c>
      <c r="G86" s="64">
        <v>3200</v>
      </c>
      <c r="H86" s="64">
        <f t="shared" si="31"/>
        <v>8010</v>
      </c>
      <c r="I86" s="32">
        <f t="shared" si="32"/>
        <v>6336</v>
      </c>
      <c r="J86" s="35">
        <v>4874</v>
      </c>
      <c r="K86" s="46">
        <v>0</v>
      </c>
    </row>
    <row r="87" spans="1:12" ht="18" x14ac:dyDescent="0.25">
      <c r="A87" s="16" t="s">
        <v>79</v>
      </c>
      <c r="B87" s="44">
        <v>1919</v>
      </c>
      <c r="C87" s="71">
        <v>3643</v>
      </c>
      <c r="D87" s="44">
        <v>459063</v>
      </c>
      <c r="E87" s="66">
        <f t="shared" si="30"/>
        <v>239.21990620114644</v>
      </c>
      <c r="F87" s="70">
        <f t="shared" si="33"/>
        <v>459063</v>
      </c>
      <c r="G87" s="64">
        <v>1154</v>
      </c>
      <c r="H87" s="64">
        <f t="shared" si="31"/>
        <v>2489</v>
      </c>
      <c r="I87" s="32">
        <f t="shared" si="32"/>
        <v>2001</v>
      </c>
      <c r="J87" s="35">
        <v>1642</v>
      </c>
      <c r="K87" s="46">
        <v>0</v>
      </c>
    </row>
    <row r="88" spans="1:12" ht="18.75" thickBot="1" x14ac:dyDescent="0.3">
      <c r="A88" s="21" t="s">
        <v>80</v>
      </c>
      <c r="B88" s="67">
        <v>9246</v>
      </c>
      <c r="C88" s="72">
        <v>16810</v>
      </c>
      <c r="D88" s="67">
        <v>2073522</v>
      </c>
      <c r="E88" s="104">
        <f t="shared" si="30"/>
        <v>224.26151849448411</v>
      </c>
      <c r="F88" s="73">
        <f t="shared" si="33"/>
        <v>2073522</v>
      </c>
      <c r="G88" s="74">
        <v>4191</v>
      </c>
      <c r="H88" s="64">
        <f t="shared" si="31"/>
        <v>12619</v>
      </c>
      <c r="I88" s="52">
        <f t="shared" si="32"/>
        <v>9207</v>
      </c>
      <c r="J88" s="98">
        <v>7603</v>
      </c>
      <c r="K88" s="94">
        <v>0</v>
      </c>
    </row>
    <row r="89" spans="1:12" ht="18.75" thickBot="1" x14ac:dyDescent="0.3">
      <c r="A89" s="122" t="s">
        <v>48</v>
      </c>
      <c r="B89" s="136">
        <f t="shared" ref="B89:K89" si="34">SUM(B79:B88)</f>
        <v>55794</v>
      </c>
      <c r="C89" s="136">
        <f t="shared" si="34"/>
        <v>105804</v>
      </c>
      <c r="D89" s="136">
        <f>SUM(D79:D88)</f>
        <v>13084936</v>
      </c>
      <c r="E89" s="126">
        <f t="shared" si="34"/>
        <v>2354.5374037073743</v>
      </c>
      <c r="F89" s="147">
        <f t="shared" si="34"/>
        <v>13084936</v>
      </c>
      <c r="G89" s="148">
        <f t="shared" si="34"/>
        <v>29370</v>
      </c>
      <c r="H89" s="148">
        <f t="shared" si="34"/>
        <v>76434</v>
      </c>
      <c r="I89" s="337">
        <f t="shared" si="34"/>
        <v>59802</v>
      </c>
      <c r="J89" s="338">
        <f t="shared" si="34"/>
        <v>45999</v>
      </c>
      <c r="K89" s="339">
        <f t="shared" si="34"/>
        <v>3</v>
      </c>
    </row>
    <row r="90" spans="1:12" ht="18.75" thickBot="1" x14ac:dyDescent="0.3">
      <c r="A90" s="59"/>
      <c r="B90" s="60"/>
      <c r="C90" s="60"/>
      <c r="D90" s="60"/>
      <c r="E90" s="25"/>
      <c r="F90" s="53"/>
      <c r="G90" s="53"/>
      <c r="H90" s="53"/>
      <c r="I90" s="25"/>
      <c r="J90" s="25"/>
      <c r="K90" s="25"/>
    </row>
    <row r="91" spans="1:12" ht="16.5" thickBot="1" x14ac:dyDescent="0.25">
      <c r="A91" s="632" t="s">
        <v>81</v>
      </c>
      <c r="B91" s="633"/>
      <c r="C91" s="633"/>
      <c r="D91" s="633"/>
      <c r="E91" s="633"/>
      <c r="F91" s="633"/>
      <c r="G91" s="633"/>
      <c r="H91" s="633"/>
      <c r="I91" s="635"/>
      <c r="J91" s="635"/>
      <c r="K91" s="636"/>
    </row>
    <row r="92" spans="1:12" ht="18" x14ac:dyDescent="0.25">
      <c r="A92" s="5" t="s">
        <v>82</v>
      </c>
      <c r="B92" s="62">
        <v>5729</v>
      </c>
      <c r="C92" s="69">
        <v>10750</v>
      </c>
      <c r="D92" s="100">
        <v>1318789</v>
      </c>
      <c r="E92" s="10">
        <f t="shared" ref="E92:E100" si="35">D92/B92</f>
        <v>230.19532204573224</v>
      </c>
      <c r="F92" s="69">
        <f>D92</f>
        <v>1318789</v>
      </c>
      <c r="G92" s="64">
        <v>2548</v>
      </c>
      <c r="H92" s="64">
        <f t="shared" ref="H92:H100" si="36">C92-G92</f>
        <v>8202</v>
      </c>
      <c r="I92" s="30">
        <f t="shared" ref="I92:I100" si="37">C92-J92-K92</f>
        <v>5801</v>
      </c>
      <c r="J92" s="95">
        <v>4948</v>
      </c>
      <c r="K92" s="31">
        <v>1</v>
      </c>
    </row>
    <row r="93" spans="1:12" ht="18" x14ac:dyDescent="0.25">
      <c r="A93" s="16" t="s">
        <v>83</v>
      </c>
      <c r="B93" s="44">
        <v>8121</v>
      </c>
      <c r="C93" s="71">
        <v>15910</v>
      </c>
      <c r="D93" s="101">
        <v>1968577</v>
      </c>
      <c r="E93" s="54">
        <f t="shared" si="35"/>
        <v>242.40573820958011</v>
      </c>
      <c r="F93" s="70">
        <f t="shared" ref="F93:F100" si="38">D93</f>
        <v>1968577</v>
      </c>
      <c r="G93" s="64">
        <v>4059</v>
      </c>
      <c r="H93" s="64">
        <f t="shared" si="36"/>
        <v>11851</v>
      </c>
      <c r="I93" s="32">
        <f t="shared" si="37"/>
        <v>8941</v>
      </c>
      <c r="J93" s="35">
        <v>6969</v>
      </c>
      <c r="K93" s="46">
        <v>0</v>
      </c>
    </row>
    <row r="94" spans="1:12" ht="18" x14ac:dyDescent="0.25">
      <c r="A94" s="16" t="s">
        <v>84</v>
      </c>
      <c r="B94" s="44">
        <v>4171</v>
      </c>
      <c r="C94" s="71">
        <v>8195</v>
      </c>
      <c r="D94" s="101">
        <v>1020129</v>
      </c>
      <c r="E94" s="54">
        <f t="shared" si="35"/>
        <v>244.57660033565091</v>
      </c>
      <c r="F94" s="70">
        <f t="shared" si="38"/>
        <v>1020129</v>
      </c>
      <c r="G94" s="64">
        <v>2086</v>
      </c>
      <c r="H94" s="64">
        <f t="shared" si="36"/>
        <v>6109</v>
      </c>
      <c r="I94" s="32">
        <f t="shared" si="37"/>
        <v>4523</v>
      </c>
      <c r="J94" s="35">
        <v>3670</v>
      </c>
      <c r="K94" s="46">
        <v>2</v>
      </c>
    </row>
    <row r="95" spans="1:12" ht="18" x14ac:dyDescent="0.25">
      <c r="A95" s="16" t="s">
        <v>85</v>
      </c>
      <c r="B95" s="44">
        <v>2703</v>
      </c>
      <c r="C95" s="71">
        <v>4821</v>
      </c>
      <c r="D95" s="101">
        <v>597997</v>
      </c>
      <c r="E95" s="54">
        <f t="shared" si="35"/>
        <v>221.23455419903812</v>
      </c>
      <c r="F95" s="70">
        <f t="shared" si="38"/>
        <v>597997</v>
      </c>
      <c r="G95" s="64">
        <v>1064</v>
      </c>
      <c r="H95" s="64">
        <f t="shared" si="36"/>
        <v>3757</v>
      </c>
      <c r="I95" s="32">
        <f t="shared" si="37"/>
        <v>2769</v>
      </c>
      <c r="J95" s="35">
        <v>2052</v>
      </c>
      <c r="K95" s="46">
        <v>0</v>
      </c>
    </row>
    <row r="96" spans="1:12" ht="18" x14ac:dyDescent="0.25">
      <c r="A96" s="16" t="s">
        <v>86</v>
      </c>
      <c r="B96" s="44">
        <v>5357</v>
      </c>
      <c r="C96" s="71">
        <v>10622</v>
      </c>
      <c r="D96" s="101">
        <v>1320362</v>
      </c>
      <c r="E96" s="54">
        <f t="shared" si="35"/>
        <v>246.47414597722607</v>
      </c>
      <c r="F96" s="70">
        <f t="shared" si="38"/>
        <v>1320362</v>
      </c>
      <c r="G96" s="64">
        <v>2707</v>
      </c>
      <c r="H96" s="64">
        <f t="shared" si="36"/>
        <v>7915</v>
      </c>
      <c r="I96" s="32">
        <f t="shared" si="37"/>
        <v>5802</v>
      </c>
      <c r="J96" s="35">
        <v>4820</v>
      </c>
      <c r="K96" s="46">
        <v>0</v>
      </c>
    </row>
    <row r="97" spans="1:11" ht="18" x14ac:dyDescent="0.25">
      <c r="A97" s="16" t="s">
        <v>87</v>
      </c>
      <c r="B97" s="44">
        <v>1195</v>
      </c>
      <c r="C97" s="71">
        <v>2646</v>
      </c>
      <c r="D97" s="101">
        <v>328271</v>
      </c>
      <c r="E97" s="54">
        <f t="shared" si="35"/>
        <v>274.70376569037654</v>
      </c>
      <c r="F97" s="70">
        <f t="shared" si="38"/>
        <v>328271</v>
      </c>
      <c r="G97" s="64">
        <v>723</v>
      </c>
      <c r="H97" s="64">
        <f t="shared" si="36"/>
        <v>1923</v>
      </c>
      <c r="I97" s="32">
        <f t="shared" si="37"/>
        <v>1359</v>
      </c>
      <c r="J97" s="35">
        <v>1287</v>
      </c>
      <c r="K97" s="46">
        <v>0</v>
      </c>
    </row>
    <row r="98" spans="1:11" ht="18" x14ac:dyDescent="0.25">
      <c r="A98" s="16" t="s">
        <v>88</v>
      </c>
      <c r="B98" s="44">
        <v>16382</v>
      </c>
      <c r="C98" s="71">
        <v>30411</v>
      </c>
      <c r="D98" s="101">
        <v>3827186</v>
      </c>
      <c r="E98" s="54">
        <f t="shared" si="35"/>
        <v>233.62141374679527</v>
      </c>
      <c r="F98" s="70">
        <f t="shared" si="38"/>
        <v>3827186</v>
      </c>
      <c r="G98" s="64">
        <v>7978</v>
      </c>
      <c r="H98" s="64">
        <f t="shared" si="36"/>
        <v>22433</v>
      </c>
      <c r="I98" s="32">
        <f t="shared" si="37"/>
        <v>17392</v>
      </c>
      <c r="J98" s="35">
        <v>13019</v>
      </c>
      <c r="K98" s="46">
        <v>0</v>
      </c>
    </row>
    <row r="99" spans="1:11" ht="18.75" customHeight="1" x14ac:dyDescent="0.25">
      <c r="A99" s="75" t="s">
        <v>89</v>
      </c>
      <c r="B99" s="44">
        <v>4604</v>
      </c>
      <c r="C99" s="71">
        <v>9221</v>
      </c>
      <c r="D99" s="105">
        <v>1120157</v>
      </c>
      <c r="E99" s="106">
        <f t="shared" si="35"/>
        <v>243.30082536924414</v>
      </c>
      <c r="F99" s="107">
        <f t="shared" si="38"/>
        <v>1120157</v>
      </c>
      <c r="G99" s="64">
        <v>2452</v>
      </c>
      <c r="H99" s="64">
        <f t="shared" si="36"/>
        <v>6769</v>
      </c>
      <c r="I99" s="32">
        <f t="shared" si="37"/>
        <v>5087</v>
      </c>
      <c r="J99" s="35">
        <v>4134</v>
      </c>
      <c r="K99" s="46">
        <v>0</v>
      </c>
    </row>
    <row r="100" spans="1:11" ht="18.75" thickBot="1" x14ac:dyDescent="0.3">
      <c r="A100" s="16" t="s">
        <v>90</v>
      </c>
      <c r="B100" s="67">
        <v>6855</v>
      </c>
      <c r="C100" s="72">
        <v>13408</v>
      </c>
      <c r="D100" s="102">
        <v>1656754</v>
      </c>
      <c r="E100" s="58">
        <f t="shared" si="35"/>
        <v>241.68548504741065</v>
      </c>
      <c r="F100" s="72">
        <f t="shared" si="38"/>
        <v>1656754</v>
      </c>
      <c r="G100" s="74">
        <v>3517</v>
      </c>
      <c r="H100" s="64">
        <f t="shared" si="36"/>
        <v>9891</v>
      </c>
      <c r="I100" s="52">
        <f t="shared" si="37"/>
        <v>7330</v>
      </c>
      <c r="J100" s="98">
        <v>6078</v>
      </c>
      <c r="K100" s="94">
        <v>0</v>
      </c>
    </row>
    <row r="101" spans="1:11" ht="18.75" thickBot="1" x14ac:dyDescent="0.3">
      <c r="A101" s="122" t="s">
        <v>48</v>
      </c>
      <c r="B101" s="136">
        <f>SUM(B92:B100)</f>
        <v>55117</v>
      </c>
      <c r="C101" s="136">
        <f t="shared" ref="C101:H101" si="39">SUM(C92:C100)</f>
        <v>105984</v>
      </c>
      <c r="D101" s="136">
        <f>SUM(D92:D100)</f>
        <v>13158222</v>
      </c>
      <c r="E101" s="128">
        <f t="shared" si="39"/>
        <v>2178.1978506210539</v>
      </c>
      <c r="F101" s="137">
        <f>SUM(F92:F100)</f>
        <v>13158222</v>
      </c>
      <c r="G101" s="137">
        <f t="shared" si="39"/>
        <v>27134</v>
      </c>
      <c r="H101" s="137">
        <f t="shared" si="39"/>
        <v>78850</v>
      </c>
      <c r="I101" s="337">
        <f>SUM(I92:I100)</f>
        <v>59004</v>
      </c>
      <c r="J101" s="338">
        <f>SUM(J92:J100)</f>
        <v>46977</v>
      </c>
      <c r="K101" s="339">
        <f>SUM(K92:K100)</f>
        <v>3</v>
      </c>
    </row>
    <row r="102" spans="1:11" ht="18.75" thickBot="1" x14ac:dyDescent="0.3">
      <c r="A102" s="59"/>
      <c r="B102" s="60"/>
      <c r="C102" s="60"/>
      <c r="D102" s="60"/>
      <c r="E102" s="61"/>
      <c r="F102" s="60"/>
      <c r="G102" s="53"/>
      <c r="H102" s="53"/>
      <c r="I102" s="25"/>
      <c r="J102" s="25"/>
      <c r="K102" s="25"/>
    </row>
    <row r="103" spans="1:11" ht="16.5" thickBot="1" x14ac:dyDescent="0.25">
      <c r="A103" s="637"/>
      <c r="B103" s="638"/>
      <c r="C103" s="638"/>
      <c r="D103" s="638"/>
      <c r="E103" s="638"/>
      <c r="F103" s="638"/>
      <c r="G103" s="638"/>
      <c r="H103" s="638"/>
      <c r="I103" s="639"/>
      <c r="J103" s="639"/>
      <c r="K103" s="640"/>
    </row>
    <row r="104" spans="1:11" ht="18" x14ac:dyDescent="0.25">
      <c r="A104" s="76" t="s">
        <v>92</v>
      </c>
      <c r="B104" s="77">
        <v>3972</v>
      </c>
      <c r="C104" s="78">
        <v>8659</v>
      </c>
      <c r="D104" s="77">
        <v>1078682</v>
      </c>
      <c r="E104" s="103">
        <f t="shared" ref="E104:E117" si="40">D104/B104</f>
        <v>271.57150050352465</v>
      </c>
      <c r="F104" s="69">
        <f>D104</f>
        <v>1078682</v>
      </c>
      <c r="G104" s="64">
        <v>2347</v>
      </c>
      <c r="H104" s="64">
        <f t="shared" ref="H104:H117" si="41">C104-G104</f>
        <v>6312</v>
      </c>
      <c r="I104" s="30">
        <f t="shared" ref="I104:I117" si="42">C104-J104-K104</f>
        <v>4674</v>
      </c>
      <c r="J104" s="95">
        <v>3984</v>
      </c>
      <c r="K104" s="31">
        <v>1</v>
      </c>
    </row>
    <row r="105" spans="1:11" ht="18" x14ac:dyDescent="0.25">
      <c r="A105" s="79" t="s">
        <v>93</v>
      </c>
      <c r="B105" s="44">
        <v>5571</v>
      </c>
      <c r="C105" s="45">
        <v>10543</v>
      </c>
      <c r="D105" s="44">
        <v>1297446</v>
      </c>
      <c r="E105" s="66">
        <f t="shared" si="40"/>
        <v>232.89283791060851</v>
      </c>
      <c r="F105" s="70">
        <f t="shared" ref="F105:F117" si="43">D105</f>
        <v>1297446</v>
      </c>
      <c r="G105" s="64">
        <v>2786</v>
      </c>
      <c r="H105" s="64">
        <f t="shared" si="41"/>
        <v>7757</v>
      </c>
      <c r="I105" s="32">
        <f t="shared" si="42"/>
        <v>5775</v>
      </c>
      <c r="J105" s="35">
        <v>4768</v>
      </c>
      <c r="K105" s="46">
        <v>0</v>
      </c>
    </row>
    <row r="106" spans="1:11" ht="18" x14ac:dyDescent="0.25">
      <c r="A106" s="79" t="s">
        <v>94</v>
      </c>
      <c r="B106" s="39">
        <v>897</v>
      </c>
      <c r="C106" s="70">
        <v>1839</v>
      </c>
      <c r="D106" s="39">
        <v>237775</v>
      </c>
      <c r="E106" s="66">
        <f t="shared" si="40"/>
        <v>265.07803790412487</v>
      </c>
      <c r="F106" s="70">
        <f t="shared" si="43"/>
        <v>237775</v>
      </c>
      <c r="G106" s="64">
        <v>414</v>
      </c>
      <c r="H106" s="64">
        <f t="shared" si="41"/>
        <v>1425</v>
      </c>
      <c r="I106" s="32">
        <f t="shared" si="42"/>
        <v>930</v>
      </c>
      <c r="J106" s="35">
        <v>909</v>
      </c>
      <c r="K106" s="46">
        <v>0</v>
      </c>
    </row>
    <row r="107" spans="1:11" ht="18" x14ac:dyDescent="0.25">
      <c r="A107" s="79" t="s">
        <v>95</v>
      </c>
      <c r="B107" s="44">
        <v>7617</v>
      </c>
      <c r="C107" s="71">
        <v>15162</v>
      </c>
      <c r="D107" s="44">
        <v>1874238</v>
      </c>
      <c r="E107" s="66">
        <f t="shared" si="40"/>
        <v>246.05986608901142</v>
      </c>
      <c r="F107" s="70">
        <f t="shared" si="43"/>
        <v>1874238</v>
      </c>
      <c r="G107" s="64">
        <v>4108</v>
      </c>
      <c r="H107" s="64">
        <f t="shared" si="41"/>
        <v>11054</v>
      </c>
      <c r="I107" s="32">
        <f t="shared" si="42"/>
        <v>8340</v>
      </c>
      <c r="J107" s="35">
        <v>6822</v>
      </c>
      <c r="K107" s="46">
        <v>0</v>
      </c>
    </row>
    <row r="108" spans="1:11" ht="18" x14ac:dyDescent="0.25">
      <c r="A108" s="16" t="s">
        <v>96</v>
      </c>
      <c r="B108" s="44">
        <v>4822</v>
      </c>
      <c r="C108" s="71">
        <v>9676</v>
      </c>
      <c r="D108" s="44">
        <v>1205608</v>
      </c>
      <c r="E108" s="66">
        <f t="shared" si="40"/>
        <v>250.0223973454998</v>
      </c>
      <c r="F108" s="70">
        <f t="shared" si="43"/>
        <v>1205608</v>
      </c>
      <c r="G108" s="64">
        <v>2623</v>
      </c>
      <c r="H108" s="64">
        <f t="shared" si="41"/>
        <v>7053</v>
      </c>
      <c r="I108" s="32">
        <f t="shared" si="42"/>
        <v>5294</v>
      </c>
      <c r="J108" s="35">
        <v>4382</v>
      </c>
      <c r="K108" s="46">
        <v>0</v>
      </c>
    </row>
    <row r="109" spans="1:11" ht="18" x14ac:dyDescent="0.25">
      <c r="A109" s="16" t="s">
        <v>97</v>
      </c>
      <c r="B109" s="44">
        <v>3765</v>
      </c>
      <c r="C109" s="71">
        <v>7876</v>
      </c>
      <c r="D109" s="44">
        <v>984562</v>
      </c>
      <c r="E109" s="66">
        <f t="shared" si="40"/>
        <v>261.50385126162018</v>
      </c>
      <c r="F109" s="70">
        <f t="shared" si="43"/>
        <v>984562</v>
      </c>
      <c r="G109" s="64">
        <v>2128</v>
      </c>
      <c r="H109" s="64">
        <f t="shared" si="41"/>
        <v>5748</v>
      </c>
      <c r="I109" s="32">
        <f t="shared" si="42"/>
        <v>4101</v>
      </c>
      <c r="J109" s="35">
        <v>3773</v>
      </c>
      <c r="K109" s="46">
        <v>2</v>
      </c>
    </row>
    <row r="110" spans="1:11" ht="18" x14ac:dyDescent="0.25">
      <c r="A110" s="16" t="s">
        <v>98</v>
      </c>
      <c r="B110" s="44">
        <v>8962</v>
      </c>
      <c r="C110" s="71">
        <v>18505</v>
      </c>
      <c r="D110" s="44">
        <v>2269470</v>
      </c>
      <c r="E110" s="66">
        <f t="shared" si="40"/>
        <v>253.23253738004911</v>
      </c>
      <c r="F110" s="70">
        <f t="shared" si="43"/>
        <v>2269470</v>
      </c>
      <c r="G110" s="64">
        <v>5054</v>
      </c>
      <c r="H110" s="64">
        <f t="shared" si="41"/>
        <v>13451</v>
      </c>
      <c r="I110" s="32">
        <f t="shared" si="42"/>
        <v>10291</v>
      </c>
      <c r="J110" s="35">
        <v>8214</v>
      </c>
      <c r="K110" s="46">
        <v>0</v>
      </c>
    </row>
    <row r="111" spans="1:11" ht="18" x14ac:dyDescent="0.25">
      <c r="A111" s="16" t="s">
        <v>99</v>
      </c>
      <c r="B111" s="44">
        <v>5896</v>
      </c>
      <c r="C111" s="71">
        <v>12221</v>
      </c>
      <c r="D111" s="44">
        <v>1500709</v>
      </c>
      <c r="E111" s="66">
        <f t="shared" si="40"/>
        <v>254.53002035278155</v>
      </c>
      <c r="F111" s="70">
        <f t="shared" si="43"/>
        <v>1500709</v>
      </c>
      <c r="G111" s="64">
        <v>3171</v>
      </c>
      <c r="H111" s="64">
        <f t="shared" si="41"/>
        <v>9050</v>
      </c>
      <c r="I111" s="32">
        <f t="shared" si="42"/>
        <v>6318</v>
      </c>
      <c r="J111" s="35">
        <v>5903</v>
      </c>
      <c r="K111" s="46">
        <v>0</v>
      </c>
    </row>
    <row r="112" spans="1:11" ht="18" x14ac:dyDescent="0.25">
      <c r="A112" s="16" t="s">
        <v>100</v>
      </c>
      <c r="B112" s="44">
        <v>5425</v>
      </c>
      <c r="C112" s="71">
        <v>11372</v>
      </c>
      <c r="D112" s="44">
        <v>1398055</v>
      </c>
      <c r="E112" s="66">
        <f t="shared" si="40"/>
        <v>257.70599078341013</v>
      </c>
      <c r="F112" s="70">
        <f t="shared" si="43"/>
        <v>1398055</v>
      </c>
      <c r="G112" s="64">
        <v>3382</v>
      </c>
      <c r="H112" s="64">
        <f t="shared" si="41"/>
        <v>7990</v>
      </c>
      <c r="I112" s="32">
        <f t="shared" si="42"/>
        <v>6236</v>
      </c>
      <c r="J112" s="35">
        <v>5135</v>
      </c>
      <c r="K112" s="46">
        <v>1</v>
      </c>
    </row>
    <row r="113" spans="1:11" ht="18" x14ac:dyDescent="0.25">
      <c r="A113" s="16" t="s">
        <v>101</v>
      </c>
      <c r="B113" s="44">
        <v>7698</v>
      </c>
      <c r="C113" s="71">
        <v>14422</v>
      </c>
      <c r="D113" s="44">
        <v>1803304</v>
      </c>
      <c r="E113" s="66">
        <f t="shared" si="40"/>
        <v>234.25617043387894</v>
      </c>
      <c r="F113" s="70">
        <f t="shared" si="43"/>
        <v>1803304</v>
      </c>
      <c r="G113" s="64">
        <v>4058</v>
      </c>
      <c r="H113" s="64">
        <f t="shared" si="41"/>
        <v>10364</v>
      </c>
      <c r="I113" s="32">
        <f t="shared" si="42"/>
        <v>8300</v>
      </c>
      <c r="J113" s="35">
        <v>6122</v>
      </c>
      <c r="K113" s="46">
        <v>0</v>
      </c>
    </row>
    <row r="114" spans="1:11" ht="18" x14ac:dyDescent="0.25">
      <c r="A114" s="16" t="s">
        <v>102</v>
      </c>
      <c r="B114" s="44">
        <v>8942</v>
      </c>
      <c r="C114" s="71">
        <v>18623</v>
      </c>
      <c r="D114" s="44">
        <v>2291680</v>
      </c>
      <c r="E114" s="66">
        <f t="shared" si="40"/>
        <v>256.28271080295235</v>
      </c>
      <c r="F114" s="70">
        <f t="shared" si="43"/>
        <v>2291680</v>
      </c>
      <c r="G114" s="64">
        <v>5635</v>
      </c>
      <c r="H114" s="64">
        <f t="shared" si="41"/>
        <v>12988</v>
      </c>
      <c r="I114" s="32">
        <f t="shared" si="42"/>
        <v>10554</v>
      </c>
      <c r="J114" s="35">
        <v>8069</v>
      </c>
      <c r="K114" s="46">
        <v>0</v>
      </c>
    </row>
    <row r="115" spans="1:11" ht="18" x14ac:dyDescent="0.25">
      <c r="A115" s="16" t="s">
        <v>103</v>
      </c>
      <c r="B115" s="44">
        <v>16684</v>
      </c>
      <c r="C115" s="71">
        <v>33223</v>
      </c>
      <c r="D115" s="44">
        <v>4167766</v>
      </c>
      <c r="E115" s="66">
        <f t="shared" si="40"/>
        <v>249.80616159194437</v>
      </c>
      <c r="F115" s="70">
        <f t="shared" si="43"/>
        <v>4167766</v>
      </c>
      <c r="G115" s="64">
        <v>9752</v>
      </c>
      <c r="H115" s="64">
        <f t="shared" si="41"/>
        <v>23471</v>
      </c>
      <c r="I115" s="32">
        <f t="shared" si="42"/>
        <v>18920</v>
      </c>
      <c r="J115" s="35">
        <v>14302</v>
      </c>
      <c r="K115" s="46">
        <v>1</v>
      </c>
    </row>
    <row r="116" spans="1:11" ht="18" x14ac:dyDescent="0.25">
      <c r="A116" s="16" t="s">
        <v>104</v>
      </c>
      <c r="B116" s="44">
        <v>5710</v>
      </c>
      <c r="C116" s="71">
        <v>11882</v>
      </c>
      <c r="D116" s="44">
        <v>1479514</v>
      </c>
      <c r="E116" s="66">
        <f t="shared" si="40"/>
        <v>259.10928196147108</v>
      </c>
      <c r="F116" s="70">
        <f t="shared" si="43"/>
        <v>1479514</v>
      </c>
      <c r="G116" s="64">
        <v>3196</v>
      </c>
      <c r="H116" s="64">
        <f t="shared" si="41"/>
        <v>8686</v>
      </c>
      <c r="I116" s="32">
        <f t="shared" si="42"/>
        <v>6488</v>
      </c>
      <c r="J116" s="35">
        <v>5394</v>
      </c>
      <c r="K116" s="46">
        <v>0</v>
      </c>
    </row>
    <row r="117" spans="1:11" ht="18.75" thickBot="1" x14ac:dyDescent="0.3">
      <c r="A117" s="16" t="s">
        <v>105</v>
      </c>
      <c r="B117" s="67">
        <v>8636</v>
      </c>
      <c r="C117" s="72">
        <v>16852</v>
      </c>
      <c r="D117" s="67">
        <v>2099225</v>
      </c>
      <c r="E117" s="104">
        <f t="shared" si="40"/>
        <v>243.07839277443261</v>
      </c>
      <c r="F117" s="73">
        <f t="shared" si="43"/>
        <v>2099225</v>
      </c>
      <c r="G117" s="74">
        <v>4186</v>
      </c>
      <c r="H117" s="64">
        <f t="shared" si="41"/>
        <v>12666</v>
      </c>
      <c r="I117" s="52">
        <f t="shared" si="42"/>
        <v>9348</v>
      </c>
      <c r="J117" s="98">
        <v>7504</v>
      </c>
      <c r="K117" s="94">
        <v>0</v>
      </c>
    </row>
    <row r="118" spans="1:11" ht="18.75" thickBot="1" x14ac:dyDescent="0.3">
      <c r="A118" s="122" t="s">
        <v>48</v>
      </c>
      <c r="B118" s="136">
        <f>SUM(B104:B117)</f>
        <v>94597</v>
      </c>
      <c r="C118" s="136">
        <f t="shared" ref="C118:K118" si="44">SUM(C104:C117)</f>
        <v>190855</v>
      </c>
      <c r="D118" s="136">
        <f>SUM(D104:D117)</f>
        <v>23688034</v>
      </c>
      <c r="E118" s="128">
        <f t="shared" si="44"/>
        <v>3535.1297570953093</v>
      </c>
      <c r="F118" s="137">
        <f>SUM(F104:F117)</f>
        <v>23688034</v>
      </c>
      <c r="G118" s="137">
        <f>SUM(G104:G117)</f>
        <v>52840</v>
      </c>
      <c r="H118" s="137">
        <f t="shared" si="44"/>
        <v>138015</v>
      </c>
      <c r="I118" s="337">
        <f>SUM(I104:I117)</f>
        <v>105569</v>
      </c>
      <c r="J118" s="338">
        <f t="shared" si="44"/>
        <v>85281</v>
      </c>
      <c r="K118" s="339">
        <f t="shared" si="44"/>
        <v>5</v>
      </c>
    </row>
    <row r="119" spans="1:11" ht="18.75" thickBot="1" x14ac:dyDescent="0.3">
      <c r="A119" s="59"/>
      <c r="B119" s="60"/>
      <c r="C119" s="60"/>
      <c r="D119" s="60"/>
      <c r="E119" s="61"/>
      <c r="F119" s="60"/>
      <c r="G119" s="53"/>
      <c r="H119" s="53"/>
      <c r="I119" s="25"/>
      <c r="J119" s="25"/>
      <c r="K119" s="25"/>
    </row>
    <row r="120" spans="1:11" ht="16.5" thickBot="1" x14ac:dyDescent="0.25">
      <c r="A120" s="632" t="s">
        <v>106</v>
      </c>
      <c r="B120" s="633"/>
      <c r="C120" s="633"/>
      <c r="D120" s="633"/>
      <c r="E120" s="633"/>
      <c r="F120" s="633"/>
      <c r="G120" s="633"/>
      <c r="H120" s="633"/>
      <c r="I120" s="633"/>
      <c r="J120" s="633"/>
      <c r="K120" s="634"/>
    </row>
    <row r="121" spans="1:11" ht="18" x14ac:dyDescent="0.25">
      <c r="A121" s="5" t="s">
        <v>107</v>
      </c>
      <c r="B121" s="62">
        <v>1737</v>
      </c>
      <c r="C121" s="108">
        <v>3634</v>
      </c>
      <c r="D121" s="62">
        <v>457392</v>
      </c>
      <c r="E121" s="103">
        <f t="shared" ref="E121:E128" si="45">D121/B121</f>
        <v>263.3229706390328</v>
      </c>
      <c r="F121" s="63">
        <f>D121</f>
        <v>457392</v>
      </c>
      <c r="G121" s="62">
        <v>1322</v>
      </c>
      <c r="H121" s="108">
        <f t="shared" ref="H121:H128" si="46">C121-G121</f>
        <v>2312</v>
      </c>
      <c r="I121" s="10">
        <f t="shared" ref="I121:I128" si="47">C121-J121-K121</f>
        <v>2069</v>
      </c>
      <c r="J121" s="95">
        <v>1565</v>
      </c>
      <c r="K121" s="96">
        <v>0</v>
      </c>
    </row>
    <row r="122" spans="1:11" ht="18" x14ac:dyDescent="0.25">
      <c r="A122" s="16" t="s">
        <v>108</v>
      </c>
      <c r="B122" s="39">
        <v>9203</v>
      </c>
      <c r="C122" s="64">
        <v>17331</v>
      </c>
      <c r="D122" s="39">
        <v>2156743</v>
      </c>
      <c r="E122" s="66">
        <f t="shared" si="45"/>
        <v>234.3521677713789</v>
      </c>
      <c r="F122" s="64">
        <f>D122</f>
        <v>2156743</v>
      </c>
      <c r="G122" s="44">
        <v>5119</v>
      </c>
      <c r="H122" s="43">
        <f t="shared" si="46"/>
        <v>12212</v>
      </c>
      <c r="I122" s="54">
        <f t="shared" si="47"/>
        <v>10142</v>
      </c>
      <c r="J122" s="35">
        <v>7189</v>
      </c>
      <c r="K122" s="97">
        <v>0</v>
      </c>
    </row>
    <row r="123" spans="1:11" ht="18" x14ac:dyDescent="0.25">
      <c r="A123" s="16" t="s">
        <v>109</v>
      </c>
      <c r="B123" s="44">
        <v>1495</v>
      </c>
      <c r="C123" s="65">
        <v>2844</v>
      </c>
      <c r="D123" s="44">
        <v>355032</v>
      </c>
      <c r="E123" s="66">
        <f t="shared" si="45"/>
        <v>237.47959866220737</v>
      </c>
      <c r="F123" s="64">
        <f t="shared" ref="F123:F128" si="48">D123</f>
        <v>355032</v>
      </c>
      <c r="G123" s="44">
        <v>832</v>
      </c>
      <c r="H123" s="43">
        <f t="shared" si="46"/>
        <v>2012</v>
      </c>
      <c r="I123" s="54">
        <f t="shared" si="47"/>
        <v>1665</v>
      </c>
      <c r="J123" s="35">
        <v>1178</v>
      </c>
      <c r="K123" s="97">
        <v>1</v>
      </c>
    </row>
    <row r="124" spans="1:11" ht="18" x14ac:dyDescent="0.25">
      <c r="A124" s="16" t="s">
        <v>110</v>
      </c>
      <c r="B124" s="44">
        <v>8652</v>
      </c>
      <c r="C124" s="65">
        <v>14303</v>
      </c>
      <c r="D124" s="44">
        <v>1790675</v>
      </c>
      <c r="E124" s="66">
        <f t="shared" si="45"/>
        <v>206.96659731853907</v>
      </c>
      <c r="F124" s="64">
        <f t="shared" si="48"/>
        <v>1790675</v>
      </c>
      <c r="G124" s="44">
        <v>3735</v>
      </c>
      <c r="H124" s="43">
        <f t="shared" si="46"/>
        <v>10568</v>
      </c>
      <c r="I124" s="54">
        <f t="shared" si="47"/>
        <v>8375</v>
      </c>
      <c r="J124" s="35">
        <v>5928</v>
      </c>
      <c r="K124" s="97">
        <v>0</v>
      </c>
    </row>
    <row r="125" spans="1:11" ht="18" x14ac:dyDescent="0.25">
      <c r="A125" s="16" t="s">
        <v>111</v>
      </c>
      <c r="B125" s="44">
        <v>11151</v>
      </c>
      <c r="C125" s="65">
        <v>22164</v>
      </c>
      <c r="D125" s="44">
        <v>2754572</v>
      </c>
      <c r="E125" s="66">
        <f t="shared" si="45"/>
        <v>247.02466146533942</v>
      </c>
      <c r="F125" s="64">
        <f t="shared" si="48"/>
        <v>2754572</v>
      </c>
      <c r="G125" s="44">
        <v>7567</v>
      </c>
      <c r="H125" s="43">
        <f t="shared" si="46"/>
        <v>14597</v>
      </c>
      <c r="I125" s="54">
        <f t="shared" si="47"/>
        <v>13432</v>
      </c>
      <c r="J125" s="35">
        <v>8732</v>
      </c>
      <c r="K125" s="97">
        <v>0</v>
      </c>
    </row>
    <row r="126" spans="1:11" ht="18" x14ac:dyDescent="0.25">
      <c r="A126" s="16" t="s">
        <v>112</v>
      </c>
      <c r="B126" s="44">
        <v>9626</v>
      </c>
      <c r="C126" s="65">
        <v>18706</v>
      </c>
      <c r="D126" s="44">
        <v>2309130</v>
      </c>
      <c r="E126" s="66">
        <f t="shared" si="45"/>
        <v>239.88468730521504</v>
      </c>
      <c r="F126" s="64">
        <f t="shared" si="48"/>
        <v>2309130</v>
      </c>
      <c r="G126" s="44">
        <v>6447</v>
      </c>
      <c r="H126" s="43">
        <f t="shared" si="46"/>
        <v>12259</v>
      </c>
      <c r="I126" s="54">
        <f t="shared" si="47"/>
        <v>11504</v>
      </c>
      <c r="J126" s="35">
        <v>7200</v>
      </c>
      <c r="K126" s="97">
        <v>2</v>
      </c>
    </row>
    <row r="127" spans="1:11" ht="18" x14ac:dyDescent="0.25">
      <c r="A127" s="16" t="s">
        <v>113</v>
      </c>
      <c r="B127" s="44">
        <v>7730</v>
      </c>
      <c r="C127" s="65">
        <v>15514</v>
      </c>
      <c r="D127" s="44">
        <v>1942208</v>
      </c>
      <c r="E127" s="66">
        <f t="shared" si="45"/>
        <v>251.25588615782664</v>
      </c>
      <c r="F127" s="64">
        <f t="shared" si="48"/>
        <v>1942208</v>
      </c>
      <c r="G127" s="44">
        <v>5391</v>
      </c>
      <c r="H127" s="43">
        <f t="shared" si="46"/>
        <v>10123</v>
      </c>
      <c r="I127" s="54">
        <f t="shared" si="47"/>
        <v>9336</v>
      </c>
      <c r="J127" s="35">
        <v>6176</v>
      </c>
      <c r="K127" s="97">
        <v>2</v>
      </c>
    </row>
    <row r="128" spans="1:11" ht="18.75" thickBot="1" x14ac:dyDescent="0.3">
      <c r="A128" s="75" t="s">
        <v>114</v>
      </c>
      <c r="B128" s="67">
        <v>14129</v>
      </c>
      <c r="C128" s="68">
        <v>26158</v>
      </c>
      <c r="D128" s="67">
        <v>3260078</v>
      </c>
      <c r="E128" s="104">
        <f t="shared" si="45"/>
        <v>230.73664095123505</v>
      </c>
      <c r="F128" s="64">
        <f t="shared" si="48"/>
        <v>3260078</v>
      </c>
      <c r="G128" s="67">
        <v>8537</v>
      </c>
      <c r="H128" s="109">
        <f t="shared" si="46"/>
        <v>17621</v>
      </c>
      <c r="I128" s="58">
        <f t="shared" si="47"/>
        <v>15838</v>
      </c>
      <c r="J128" s="98">
        <v>10320</v>
      </c>
      <c r="K128" s="99">
        <v>0</v>
      </c>
    </row>
    <row r="129" spans="1:11" ht="18.75" thickBot="1" x14ac:dyDescent="0.3">
      <c r="A129" s="122" t="s">
        <v>48</v>
      </c>
      <c r="B129" s="136">
        <f t="shared" ref="B129:K129" si="49">SUM(B121:B128)</f>
        <v>63723</v>
      </c>
      <c r="C129" s="136">
        <f t="shared" si="49"/>
        <v>120654</v>
      </c>
      <c r="D129" s="136">
        <f>SUM(D121:D128)</f>
        <v>15025830</v>
      </c>
      <c r="E129" s="128">
        <f t="shared" si="49"/>
        <v>1911.0232102707744</v>
      </c>
      <c r="F129" s="137">
        <f t="shared" si="49"/>
        <v>15025830</v>
      </c>
      <c r="G129" s="138">
        <f t="shared" si="49"/>
        <v>38950</v>
      </c>
      <c r="H129" s="138">
        <f t="shared" si="49"/>
        <v>81704</v>
      </c>
      <c r="I129" s="337">
        <f t="shared" si="49"/>
        <v>72361</v>
      </c>
      <c r="J129" s="338">
        <f t="shared" si="49"/>
        <v>48288</v>
      </c>
      <c r="K129" s="339">
        <f t="shared" si="49"/>
        <v>5</v>
      </c>
    </row>
    <row r="130" spans="1:11" ht="18.75" thickBot="1" x14ac:dyDescent="0.3">
      <c r="A130" s="59"/>
      <c r="B130" s="60"/>
      <c r="C130" s="60"/>
      <c r="D130" s="60"/>
      <c r="E130" s="61"/>
      <c r="F130" s="60"/>
      <c r="G130" s="53"/>
      <c r="H130" s="53"/>
      <c r="I130" s="25"/>
      <c r="J130" s="25"/>
      <c r="K130" s="25"/>
    </row>
    <row r="131" spans="1:11" ht="18.75" thickBot="1" x14ac:dyDescent="0.3">
      <c r="A131" s="149" t="s">
        <v>115</v>
      </c>
      <c r="B131" s="150">
        <f>SUM(B129+B118+B101+B89+B76+B67+B57+B47+B32+B16)</f>
        <v>663846</v>
      </c>
      <c r="C131" s="150">
        <f t="shared" ref="C131:K131" si="50">SUM(C129+C118+C101+C89+C76+C67+C57+C47+C32+C16)</f>
        <v>1284425</v>
      </c>
      <c r="D131" s="150">
        <f>SUM(D129+D118+D101+D89+D76+D67+D57+D47+D32+D16)</f>
        <v>159137950</v>
      </c>
      <c r="E131" s="150">
        <f>SUM(E123:E130)</f>
        <v>3324.3712821311369</v>
      </c>
      <c r="F131" s="137">
        <f t="shared" si="50"/>
        <v>159137950</v>
      </c>
      <c r="G131" s="137">
        <f t="shared" si="50"/>
        <v>357893</v>
      </c>
      <c r="H131" s="137">
        <f t="shared" si="50"/>
        <v>926532</v>
      </c>
      <c r="I131" s="136">
        <f t="shared" si="50"/>
        <v>725445</v>
      </c>
      <c r="J131" s="148">
        <f t="shared" si="50"/>
        <v>558940</v>
      </c>
      <c r="K131" s="151">
        <f t="shared" si="50"/>
        <v>40</v>
      </c>
    </row>
    <row r="133" spans="1:11" x14ac:dyDescent="0.2">
      <c r="B133" s="80"/>
    </row>
    <row r="134" spans="1:11" x14ac:dyDescent="0.2">
      <c r="B134" s="80"/>
    </row>
  </sheetData>
  <mergeCells count="13">
    <mergeCell ref="A18:K18"/>
    <mergeCell ref="D1:F1"/>
    <mergeCell ref="C2:F2"/>
    <mergeCell ref="C3:F3"/>
    <mergeCell ref="C4:F4"/>
    <mergeCell ref="C5:F5"/>
    <mergeCell ref="A120:K120"/>
    <mergeCell ref="A34:K34"/>
    <mergeCell ref="A49:K49"/>
    <mergeCell ref="A59:K59"/>
    <mergeCell ref="A78:K78"/>
    <mergeCell ref="A91:K91"/>
    <mergeCell ref="A103:K10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34"/>
  <sheetViews>
    <sheetView workbookViewId="0">
      <pane xSplit="1" ySplit="6" topLeftCell="B127" activePane="bottomRight" state="frozen"/>
      <selection pane="topRight" activeCell="B1" sqref="B1"/>
      <selection pane="bottomLeft" activeCell="A7" sqref="A7"/>
      <selection pane="bottomRight" activeCell="D17" sqref="D17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6" style="1" customWidth="1"/>
    <col min="4" max="4" width="16.7109375" style="1" bestFit="1" customWidth="1"/>
    <col min="5" max="5" width="13.7109375" style="1" bestFit="1" customWidth="1"/>
    <col min="6" max="6" width="16.7109375" style="1" bestFit="1" customWidth="1"/>
    <col min="7" max="8" width="11.28515625" style="1" bestFit="1" customWidth="1"/>
    <col min="9" max="9" width="12.85546875" style="1" bestFit="1" customWidth="1"/>
    <col min="10" max="10" width="12.28515625" style="1" bestFit="1" customWidth="1"/>
    <col min="11" max="11" width="6.5703125" style="1" bestFit="1" customWidth="1"/>
    <col min="12" max="249" width="9.140625" style="1"/>
    <col min="250" max="250" width="18.7109375" style="1" bestFit="1" customWidth="1"/>
    <col min="251" max="251" width="9.140625" style="1"/>
    <col min="252" max="252" width="10.28515625" style="1" customWidth="1"/>
    <col min="253" max="253" width="12.7109375" style="1" bestFit="1" customWidth="1"/>
    <col min="254" max="254" width="10.85546875" style="1" customWidth="1"/>
    <col min="255" max="255" width="19.140625" style="1" bestFit="1" customWidth="1"/>
    <col min="256" max="256" width="9.140625" style="1"/>
    <col min="257" max="257" width="9.42578125" style="1" customWidth="1"/>
    <col min="258" max="258" width="11.140625" style="1" customWidth="1"/>
    <col min="259" max="259" width="10.42578125" style="1" bestFit="1" customWidth="1"/>
    <col min="260" max="260" width="19.140625" style="1" bestFit="1" customWidth="1"/>
    <col min="261" max="261" width="9.140625" style="1"/>
    <col min="262" max="262" width="9.5703125" style="1" customWidth="1"/>
    <col min="263" max="263" width="9.140625" style="1"/>
    <col min="264" max="264" width="10.42578125" style="1" bestFit="1" customWidth="1"/>
    <col min="265" max="505" width="9.140625" style="1"/>
    <col min="506" max="506" width="18.7109375" style="1" bestFit="1" customWidth="1"/>
    <col min="507" max="507" width="9.140625" style="1"/>
    <col min="508" max="508" width="10.28515625" style="1" customWidth="1"/>
    <col min="509" max="509" width="12.7109375" style="1" bestFit="1" customWidth="1"/>
    <col min="510" max="510" width="10.85546875" style="1" customWidth="1"/>
    <col min="511" max="511" width="19.140625" style="1" bestFit="1" customWidth="1"/>
    <col min="512" max="512" width="9.140625" style="1"/>
    <col min="513" max="513" width="9.42578125" style="1" customWidth="1"/>
    <col min="514" max="514" width="11.140625" style="1" customWidth="1"/>
    <col min="515" max="515" width="10.42578125" style="1" bestFit="1" customWidth="1"/>
    <col min="516" max="516" width="19.140625" style="1" bestFit="1" customWidth="1"/>
    <col min="517" max="517" width="9.140625" style="1"/>
    <col min="518" max="518" width="9.5703125" style="1" customWidth="1"/>
    <col min="519" max="519" width="9.140625" style="1"/>
    <col min="520" max="520" width="10.42578125" style="1" bestFit="1" customWidth="1"/>
    <col min="521" max="761" width="9.140625" style="1"/>
    <col min="762" max="762" width="18.7109375" style="1" bestFit="1" customWidth="1"/>
    <col min="763" max="763" width="9.140625" style="1"/>
    <col min="764" max="764" width="10.28515625" style="1" customWidth="1"/>
    <col min="765" max="765" width="12.7109375" style="1" bestFit="1" customWidth="1"/>
    <col min="766" max="766" width="10.85546875" style="1" customWidth="1"/>
    <col min="767" max="767" width="19.140625" style="1" bestFit="1" customWidth="1"/>
    <col min="768" max="768" width="9.140625" style="1"/>
    <col min="769" max="769" width="9.42578125" style="1" customWidth="1"/>
    <col min="770" max="770" width="11.140625" style="1" customWidth="1"/>
    <col min="771" max="771" width="10.42578125" style="1" bestFit="1" customWidth="1"/>
    <col min="772" max="772" width="19.140625" style="1" bestFit="1" customWidth="1"/>
    <col min="773" max="773" width="9.140625" style="1"/>
    <col min="774" max="774" width="9.5703125" style="1" customWidth="1"/>
    <col min="775" max="775" width="9.140625" style="1"/>
    <col min="776" max="776" width="10.42578125" style="1" bestFit="1" customWidth="1"/>
    <col min="777" max="1017" width="9.140625" style="1"/>
    <col min="1018" max="1018" width="18.7109375" style="1" bestFit="1" customWidth="1"/>
    <col min="1019" max="1019" width="9.140625" style="1"/>
    <col min="1020" max="1020" width="10.28515625" style="1" customWidth="1"/>
    <col min="1021" max="1021" width="12.7109375" style="1" bestFit="1" customWidth="1"/>
    <col min="1022" max="1022" width="10.85546875" style="1" customWidth="1"/>
    <col min="1023" max="1023" width="19.140625" style="1" bestFit="1" customWidth="1"/>
    <col min="1024" max="1024" width="9.140625" style="1"/>
    <col min="1025" max="1025" width="9.42578125" style="1" customWidth="1"/>
    <col min="1026" max="1026" width="11.140625" style="1" customWidth="1"/>
    <col min="1027" max="1027" width="10.42578125" style="1" bestFit="1" customWidth="1"/>
    <col min="1028" max="1028" width="19.140625" style="1" bestFit="1" customWidth="1"/>
    <col min="1029" max="1029" width="9.140625" style="1"/>
    <col min="1030" max="1030" width="9.5703125" style="1" customWidth="1"/>
    <col min="1031" max="1031" width="9.140625" style="1"/>
    <col min="1032" max="1032" width="10.42578125" style="1" bestFit="1" customWidth="1"/>
    <col min="1033" max="1273" width="9.140625" style="1"/>
    <col min="1274" max="1274" width="18.7109375" style="1" bestFit="1" customWidth="1"/>
    <col min="1275" max="1275" width="9.140625" style="1"/>
    <col min="1276" max="1276" width="10.28515625" style="1" customWidth="1"/>
    <col min="1277" max="1277" width="12.7109375" style="1" bestFit="1" customWidth="1"/>
    <col min="1278" max="1278" width="10.85546875" style="1" customWidth="1"/>
    <col min="1279" max="1279" width="19.140625" style="1" bestFit="1" customWidth="1"/>
    <col min="1280" max="1280" width="9.140625" style="1"/>
    <col min="1281" max="1281" width="9.42578125" style="1" customWidth="1"/>
    <col min="1282" max="1282" width="11.140625" style="1" customWidth="1"/>
    <col min="1283" max="1283" width="10.42578125" style="1" bestFit="1" customWidth="1"/>
    <col min="1284" max="1284" width="19.140625" style="1" bestFit="1" customWidth="1"/>
    <col min="1285" max="1285" width="9.140625" style="1"/>
    <col min="1286" max="1286" width="9.5703125" style="1" customWidth="1"/>
    <col min="1287" max="1287" width="9.140625" style="1"/>
    <col min="1288" max="1288" width="10.42578125" style="1" bestFit="1" customWidth="1"/>
    <col min="1289" max="1529" width="9.140625" style="1"/>
    <col min="1530" max="1530" width="18.7109375" style="1" bestFit="1" customWidth="1"/>
    <col min="1531" max="1531" width="9.140625" style="1"/>
    <col min="1532" max="1532" width="10.28515625" style="1" customWidth="1"/>
    <col min="1533" max="1533" width="12.7109375" style="1" bestFit="1" customWidth="1"/>
    <col min="1534" max="1534" width="10.85546875" style="1" customWidth="1"/>
    <col min="1535" max="1535" width="19.140625" style="1" bestFit="1" customWidth="1"/>
    <col min="1536" max="1536" width="9.140625" style="1"/>
    <col min="1537" max="1537" width="9.42578125" style="1" customWidth="1"/>
    <col min="1538" max="1538" width="11.140625" style="1" customWidth="1"/>
    <col min="1539" max="1539" width="10.42578125" style="1" bestFit="1" customWidth="1"/>
    <col min="1540" max="1540" width="19.140625" style="1" bestFit="1" customWidth="1"/>
    <col min="1541" max="1541" width="9.140625" style="1"/>
    <col min="1542" max="1542" width="9.5703125" style="1" customWidth="1"/>
    <col min="1543" max="1543" width="9.140625" style="1"/>
    <col min="1544" max="1544" width="10.42578125" style="1" bestFit="1" customWidth="1"/>
    <col min="1545" max="1785" width="9.140625" style="1"/>
    <col min="1786" max="1786" width="18.7109375" style="1" bestFit="1" customWidth="1"/>
    <col min="1787" max="1787" width="9.140625" style="1"/>
    <col min="1788" max="1788" width="10.28515625" style="1" customWidth="1"/>
    <col min="1789" max="1789" width="12.7109375" style="1" bestFit="1" customWidth="1"/>
    <col min="1790" max="1790" width="10.85546875" style="1" customWidth="1"/>
    <col min="1791" max="1791" width="19.140625" style="1" bestFit="1" customWidth="1"/>
    <col min="1792" max="1792" width="9.140625" style="1"/>
    <col min="1793" max="1793" width="9.42578125" style="1" customWidth="1"/>
    <col min="1794" max="1794" width="11.140625" style="1" customWidth="1"/>
    <col min="1795" max="1795" width="10.42578125" style="1" bestFit="1" customWidth="1"/>
    <col min="1796" max="1796" width="19.140625" style="1" bestFit="1" customWidth="1"/>
    <col min="1797" max="1797" width="9.140625" style="1"/>
    <col min="1798" max="1798" width="9.5703125" style="1" customWidth="1"/>
    <col min="1799" max="1799" width="9.140625" style="1"/>
    <col min="1800" max="1800" width="10.42578125" style="1" bestFit="1" customWidth="1"/>
    <col min="1801" max="2041" width="9.140625" style="1"/>
    <col min="2042" max="2042" width="18.7109375" style="1" bestFit="1" customWidth="1"/>
    <col min="2043" max="2043" width="9.140625" style="1"/>
    <col min="2044" max="2044" width="10.28515625" style="1" customWidth="1"/>
    <col min="2045" max="2045" width="12.7109375" style="1" bestFit="1" customWidth="1"/>
    <col min="2046" max="2046" width="10.85546875" style="1" customWidth="1"/>
    <col min="2047" max="2047" width="19.140625" style="1" bestFit="1" customWidth="1"/>
    <col min="2048" max="2048" width="9.140625" style="1"/>
    <col min="2049" max="2049" width="9.42578125" style="1" customWidth="1"/>
    <col min="2050" max="2050" width="11.140625" style="1" customWidth="1"/>
    <col min="2051" max="2051" width="10.42578125" style="1" bestFit="1" customWidth="1"/>
    <col min="2052" max="2052" width="19.140625" style="1" bestFit="1" customWidth="1"/>
    <col min="2053" max="2053" width="9.140625" style="1"/>
    <col min="2054" max="2054" width="9.5703125" style="1" customWidth="1"/>
    <col min="2055" max="2055" width="9.140625" style="1"/>
    <col min="2056" max="2056" width="10.42578125" style="1" bestFit="1" customWidth="1"/>
    <col min="2057" max="2297" width="9.140625" style="1"/>
    <col min="2298" max="2298" width="18.7109375" style="1" bestFit="1" customWidth="1"/>
    <col min="2299" max="2299" width="9.140625" style="1"/>
    <col min="2300" max="2300" width="10.28515625" style="1" customWidth="1"/>
    <col min="2301" max="2301" width="12.7109375" style="1" bestFit="1" customWidth="1"/>
    <col min="2302" max="2302" width="10.85546875" style="1" customWidth="1"/>
    <col min="2303" max="2303" width="19.140625" style="1" bestFit="1" customWidth="1"/>
    <col min="2304" max="2304" width="9.140625" style="1"/>
    <col min="2305" max="2305" width="9.42578125" style="1" customWidth="1"/>
    <col min="2306" max="2306" width="11.140625" style="1" customWidth="1"/>
    <col min="2307" max="2307" width="10.42578125" style="1" bestFit="1" customWidth="1"/>
    <col min="2308" max="2308" width="19.140625" style="1" bestFit="1" customWidth="1"/>
    <col min="2309" max="2309" width="9.140625" style="1"/>
    <col min="2310" max="2310" width="9.5703125" style="1" customWidth="1"/>
    <col min="2311" max="2311" width="9.140625" style="1"/>
    <col min="2312" max="2312" width="10.42578125" style="1" bestFit="1" customWidth="1"/>
    <col min="2313" max="2553" width="9.140625" style="1"/>
    <col min="2554" max="2554" width="18.7109375" style="1" bestFit="1" customWidth="1"/>
    <col min="2555" max="2555" width="9.140625" style="1"/>
    <col min="2556" max="2556" width="10.28515625" style="1" customWidth="1"/>
    <col min="2557" max="2557" width="12.7109375" style="1" bestFit="1" customWidth="1"/>
    <col min="2558" max="2558" width="10.85546875" style="1" customWidth="1"/>
    <col min="2559" max="2559" width="19.140625" style="1" bestFit="1" customWidth="1"/>
    <col min="2560" max="2560" width="9.140625" style="1"/>
    <col min="2561" max="2561" width="9.42578125" style="1" customWidth="1"/>
    <col min="2562" max="2562" width="11.140625" style="1" customWidth="1"/>
    <col min="2563" max="2563" width="10.42578125" style="1" bestFit="1" customWidth="1"/>
    <col min="2564" max="2564" width="19.140625" style="1" bestFit="1" customWidth="1"/>
    <col min="2565" max="2565" width="9.140625" style="1"/>
    <col min="2566" max="2566" width="9.5703125" style="1" customWidth="1"/>
    <col min="2567" max="2567" width="9.140625" style="1"/>
    <col min="2568" max="2568" width="10.42578125" style="1" bestFit="1" customWidth="1"/>
    <col min="2569" max="2809" width="9.140625" style="1"/>
    <col min="2810" max="2810" width="18.7109375" style="1" bestFit="1" customWidth="1"/>
    <col min="2811" max="2811" width="9.140625" style="1"/>
    <col min="2812" max="2812" width="10.28515625" style="1" customWidth="1"/>
    <col min="2813" max="2813" width="12.7109375" style="1" bestFit="1" customWidth="1"/>
    <col min="2814" max="2814" width="10.85546875" style="1" customWidth="1"/>
    <col min="2815" max="2815" width="19.140625" style="1" bestFit="1" customWidth="1"/>
    <col min="2816" max="2816" width="9.140625" style="1"/>
    <col min="2817" max="2817" width="9.42578125" style="1" customWidth="1"/>
    <col min="2818" max="2818" width="11.140625" style="1" customWidth="1"/>
    <col min="2819" max="2819" width="10.42578125" style="1" bestFit="1" customWidth="1"/>
    <col min="2820" max="2820" width="19.140625" style="1" bestFit="1" customWidth="1"/>
    <col min="2821" max="2821" width="9.140625" style="1"/>
    <col min="2822" max="2822" width="9.5703125" style="1" customWidth="1"/>
    <col min="2823" max="2823" width="9.140625" style="1"/>
    <col min="2824" max="2824" width="10.42578125" style="1" bestFit="1" customWidth="1"/>
    <col min="2825" max="3065" width="9.140625" style="1"/>
    <col min="3066" max="3066" width="18.7109375" style="1" bestFit="1" customWidth="1"/>
    <col min="3067" max="3067" width="9.140625" style="1"/>
    <col min="3068" max="3068" width="10.28515625" style="1" customWidth="1"/>
    <col min="3069" max="3069" width="12.7109375" style="1" bestFit="1" customWidth="1"/>
    <col min="3070" max="3070" width="10.85546875" style="1" customWidth="1"/>
    <col min="3071" max="3071" width="19.140625" style="1" bestFit="1" customWidth="1"/>
    <col min="3072" max="3072" width="9.140625" style="1"/>
    <col min="3073" max="3073" width="9.42578125" style="1" customWidth="1"/>
    <col min="3074" max="3074" width="11.140625" style="1" customWidth="1"/>
    <col min="3075" max="3075" width="10.42578125" style="1" bestFit="1" customWidth="1"/>
    <col min="3076" max="3076" width="19.140625" style="1" bestFit="1" customWidth="1"/>
    <col min="3077" max="3077" width="9.140625" style="1"/>
    <col min="3078" max="3078" width="9.5703125" style="1" customWidth="1"/>
    <col min="3079" max="3079" width="9.140625" style="1"/>
    <col min="3080" max="3080" width="10.42578125" style="1" bestFit="1" customWidth="1"/>
    <col min="3081" max="3321" width="9.140625" style="1"/>
    <col min="3322" max="3322" width="18.7109375" style="1" bestFit="1" customWidth="1"/>
    <col min="3323" max="3323" width="9.140625" style="1"/>
    <col min="3324" max="3324" width="10.28515625" style="1" customWidth="1"/>
    <col min="3325" max="3325" width="12.7109375" style="1" bestFit="1" customWidth="1"/>
    <col min="3326" max="3326" width="10.85546875" style="1" customWidth="1"/>
    <col min="3327" max="3327" width="19.140625" style="1" bestFit="1" customWidth="1"/>
    <col min="3328" max="3328" width="9.140625" style="1"/>
    <col min="3329" max="3329" width="9.42578125" style="1" customWidth="1"/>
    <col min="3330" max="3330" width="11.140625" style="1" customWidth="1"/>
    <col min="3331" max="3331" width="10.42578125" style="1" bestFit="1" customWidth="1"/>
    <col min="3332" max="3332" width="19.140625" style="1" bestFit="1" customWidth="1"/>
    <col min="3333" max="3333" width="9.140625" style="1"/>
    <col min="3334" max="3334" width="9.5703125" style="1" customWidth="1"/>
    <col min="3335" max="3335" width="9.140625" style="1"/>
    <col min="3336" max="3336" width="10.42578125" style="1" bestFit="1" customWidth="1"/>
    <col min="3337" max="3577" width="9.140625" style="1"/>
    <col min="3578" max="3578" width="18.7109375" style="1" bestFit="1" customWidth="1"/>
    <col min="3579" max="3579" width="9.140625" style="1"/>
    <col min="3580" max="3580" width="10.28515625" style="1" customWidth="1"/>
    <col min="3581" max="3581" width="12.7109375" style="1" bestFit="1" customWidth="1"/>
    <col min="3582" max="3582" width="10.85546875" style="1" customWidth="1"/>
    <col min="3583" max="3583" width="19.140625" style="1" bestFit="1" customWidth="1"/>
    <col min="3584" max="3584" width="9.140625" style="1"/>
    <col min="3585" max="3585" width="9.42578125" style="1" customWidth="1"/>
    <col min="3586" max="3586" width="11.140625" style="1" customWidth="1"/>
    <col min="3587" max="3587" width="10.42578125" style="1" bestFit="1" customWidth="1"/>
    <col min="3588" max="3588" width="19.140625" style="1" bestFit="1" customWidth="1"/>
    <col min="3589" max="3589" width="9.140625" style="1"/>
    <col min="3590" max="3590" width="9.5703125" style="1" customWidth="1"/>
    <col min="3591" max="3591" width="9.140625" style="1"/>
    <col min="3592" max="3592" width="10.42578125" style="1" bestFit="1" customWidth="1"/>
    <col min="3593" max="3833" width="9.140625" style="1"/>
    <col min="3834" max="3834" width="18.7109375" style="1" bestFit="1" customWidth="1"/>
    <col min="3835" max="3835" width="9.140625" style="1"/>
    <col min="3836" max="3836" width="10.28515625" style="1" customWidth="1"/>
    <col min="3837" max="3837" width="12.7109375" style="1" bestFit="1" customWidth="1"/>
    <col min="3838" max="3838" width="10.85546875" style="1" customWidth="1"/>
    <col min="3839" max="3839" width="19.140625" style="1" bestFit="1" customWidth="1"/>
    <col min="3840" max="3840" width="9.140625" style="1"/>
    <col min="3841" max="3841" width="9.42578125" style="1" customWidth="1"/>
    <col min="3842" max="3842" width="11.140625" style="1" customWidth="1"/>
    <col min="3843" max="3843" width="10.42578125" style="1" bestFit="1" customWidth="1"/>
    <col min="3844" max="3844" width="19.140625" style="1" bestFit="1" customWidth="1"/>
    <col min="3845" max="3845" width="9.140625" style="1"/>
    <col min="3846" max="3846" width="9.5703125" style="1" customWidth="1"/>
    <col min="3847" max="3847" width="9.140625" style="1"/>
    <col min="3848" max="3848" width="10.42578125" style="1" bestFit="1" customWidth="1"/>
    <col min="3849" max="4089" width="9.140625" style="1"/>
    <col min="4090" max="4090" width="18.7109375" style="1" bestFit="1" customWidth="1"/>
    <col min="4091" max="4091" width="9.140625" style="1"/>
    <col min="4092" max="4092" width="10.28515625" style="1" customWidth="1"/>
    <col min="4093" max="4093" width="12.7109375" style="1" bestFit="1" customWidth="1"/>
    <col min="4094" max="4094" width="10.85546875" style="1" customWidth="1"/>
    <col min="4095" max="4095" width="19.140625" style="1" bestFit="1" customWidth="1"/>
    <col min="4096" max="4096" width="9.140625" style="1"/>
    <col min="4097" max="4097" width="9.42578125" style="1" customWidth="1"/>
    <col min="4098" max="4098" width="11.140625" style="1" customWidth="1"/>
    <col min="4099" max="4099" width="10.42578125" style="1" bestFit="1" customWidth="1"/>
    <col min="4100" max="4100" width="19.140625" style="1" bestFit="1" customWidth="1"/>
    <col min="4101" max="4101" width="9.140625" style="1"/>
    <col min="4102" max="4102" width="9.5703125" style="1" customWidth="1"/>
    <col min="4103" max="4103" width="9.140625" style="1"/>
    <col min="4104" max="4104" width="10.42578125" style="1" bestFit="1" customWidth="1"/>
    <col min="4105" max="4345" width="9.140625" style="1"/>
    <col min="4346" max="4346" width="18.7109375" style="1" bestFit="1" customWidth="1"/>
    <col min="4347" max="4347" width="9.140625" style="1"/>
    <col min="4348" max="4348" width="10.28515625" style="1" customWidth="1"/>
    <col min="4349" max="4349" width="12.7109375" style="1" bestFit="1" customWidth="1"/>
    <col min="4350" max="4350" width="10.85546875" style="1" customWidth="1"/>
    <col min="4351" max="4351" width="19.140625" style="1" bestFit="1" customWidth="1"/>
    <col min="4352" max="4352" width="9.140625" style="1"/>
    <col min="4353" max="4353" width="9.42578125" style="1" customWidth="1"/>
    <col min="4354" max="4354" width="11.140625" style="1" customWidth="1"/>
    <col min="4355" max="4355" width="10.42578125" style="1" bestFit="1" customWidth="1"/>
    <col min="4356" max="4356" width="19.140625" style="1" bestFit="1" customWidth="1"/>
    <col min="4357" max="4357" width="9.140625" style="1"/>
    <col min="4358" max="4358" width="9.5703125" style="1" customWidth="1"/>
    <col min="4359" max="4359" width="9.140625" style="1"/>
    <col min="4360" max="4360" width="10.42578125" style="1" bestFit="1" customWidth="1"/>
    <col min="4361" max="4601" width="9.140625" style="1"/>
    <col min="4602" max="4602" width="18.7109375" style="1" bestFit="1" customWidth="1"/>
    <col min="4603" max="4603" width="9.140625" style="1"/>
    <col min="4604" max="4604" width="10.28515625" style="1" customWidth="1"/>
    <col min="4605" max="4605" width="12.7109375" style="1" bestFit="1" customWidth="1"/>
    <col min="4606" max="4606" width="10.85546875" style="1" customWidth="1"/>
    <col min="4607" max="4607" width="19.140625" style="1" bestFit="1" customWidth="1"/>
    <col min="4608" max="4608" width="9.140625" style="1"/>
    <col min="4609" max="4609" width="9.42578125" style="1" customWidth="1"/>
    <col min="4610" max="4610" width="11.140625" style="1" customWidth="1"/>
    <col min="4611" max="4611" width="10.42578125" style="1" bestFit="1" customWidth="1"/>
    <col min="4612" max="4612" width="19.140625" style="1" bestFit="1" customWidth="1"/>
    <col min="4613" max="4613" width="9.140625" style="1"/>
    <col min="4614" max="4614" width="9.5703125" style="1" customWidth="1"/>
    <col min="4615" max="4615" width="9.140625" style="1"/>
    <col min="4616" max="4616" width="10.42578125" style="1" bestFit="1" customWidth="1"/>
    <col min="4617" max="4857" width="9.140625" style="1"/>
    <col min="4858" max="4858" width="18.7109375" style="1" bestFit="1" customWidth="1"/>
    <col min="4859" max="4859" width="9.140625" style="1"/>
    <col min="4860" max="4860" width="10.28515625" style="1" customWidth="1"/>
    <col min="4861" max="4861" width="12.7109375" style="1" bestFit="1" customWidth="1"/>
    <col min="4862" max="4862" width="10.85546875" style="1" customWidth="1"/>
    <col min="4863" max="4863" width="19.140625" style="1" bestFit="1" customWidth="1"/>
    <col min="4864" max="4864" width="9.140625" style="1"/>
    <col min="4865" max="4865" width="9.42578125" style="1" customWidth="1"/>
    <col min="4866" max="4866" width="11.140625" style="1" customWidth="1"/>
    <col min="4867" max="4867" width="10.42578125" style="1" bestFit="1" customWidth="1"/>
    <col min="4868" max="4868" width="19.140625" style="1" bestFit="1" customWidth="1"/>
    <col min="4869" max="4869" width="9.140625" style="1"/>
    <col min="4870" max="4870" width="9.5703125" style="1" customWidth="1"/>
    <col min="4871" max="4871" width="9.140625" style="1"/>
    <col min="4872" max="4872" width="10.42578125" style="1" bestFit="1" customWidth="1"/>
    <col min="4873" max="5113" width="9.140625" style="1"/>
    <col min="5114" max="5114" width="18.7109375" style="1" bestFit="1" customWidth="1"/>
    <col min="5115" max="5115" width="9.140625" style="1"/>
    <col min="5116" max="5116" width="10.28515625" style="1" customWidth="1"/>
    <col min="5117" max="5117" width="12.7109375" style="1" bestFit="1" customWidth="1"/>
    <col min="5118" max="5118" width="10.85546875" style="1" customWidth="1"/>
    <col min="5119" max="5119" width="19.140625" style="1" bestFit="1" customWidth="1"/>
    <col min="5120" max="5120" width="9.140625" style="1"/>
    <col min="5121" max="5121" width="9.42578125" style="1" customWidth="1"/>
    <col min="5122" max="5122" width="11.140625" style="1" customWidth="1"/>
    <col min="5123" max="5123" width="10.42578125" style="1" bestFit="1" customWidth="1"/>
    <col min="5124" max="5124" width="19.140625" style="1" bestFit="1" customWidth="1"/>
    <col min="5125" max="5125" width="9.140625" style="1"/>
    <col min="5126" max="5126" width="9.5703125" style="1" customWidth="1"/>
    <col min="5127" max="5127" width="9.140625" style="1"/>
    <col min="5128" max="5128" width="10.42578125" style="1" bestFit="1" customWidth="1"/>
    <col min="5129" max="5369" width="9.140625" style="1"/>
    <col min="5370" max="5370" width="18.7109375" style="1" bestFit="1" customWidth="1"/>
    <col min="5371" max="5371" width="9.140625" style="1"/>
    <col min="5372" max="5372" width="10.28515625" style="1" customWidth="1"/>
    <col min="5373" max="5373" width="12.7109375" style="1" bestFit="1" customWidth="1"/>
    <col min="5374" max="5374" width="10.85546875" style="1" customWidth="1"/>
    <col min="5375" max="5375" width="19.140625" style="1" bestFit="1" customWidth="1"/>
    <col min="5376" max="5376" width="9.140625" style="1"/>
    <col min="5377" max="5377" width="9.42578125" style="1" customWidth="1"/>
    <col min="5378" max="5378" width="11.140625" style="1" customWidth="1"/>
    <col min="5379" max="5379" width="10.42578125" style="1" bestFit="1" customWidth="1"/>
    <col min="5380" max="5380" width="19.140625" style="1" bestFit="1" customWidth="1"/>
    <col min="5381" max="5381" width="9.140625" style="1"/>
    <col min="5382" max="5382" width="9.5703125" style="1" customWidth="1"/>
    <col min="5383" max="5383" width="9.140625" style="1"/>
    <col min="5384" max="5384" width="10.42578125" style="1" bestFit="1" customWidth="1"/>
    <col min="5385" max="5625" width="9.140625" style="1"/>
    <col min="5626" max="5626" width="18.7109375" style="1" bestFit="1" customWidth="1"/>
    <col min="5627" max="5627" width="9.140625" style="1"/>
    <col min="5628" max="5628" width="10.28515625" style="1" customWidth="1"/>
    <col min="5629" max="5629" width="12.7109375" style="1" bestFit="1" customWidth="1"/>
    <col min="5630" max="5630" width="10.85546875" style="1" customWidth="1"/>
    <col min="5631" max="5631" width="19.140625" style="1" bestFit="1" customWidth="1"/>
    <col min="5632" max="5632" width="9.140625" style="1"/>
    <col min="5633" max="5633" width="9.42578125" style="1" customWidth="1"/>
    <col min="5634" max="5634" width="11.140625" style="1" customWidth="1"/>
    <col min="5635" max="5635" width="10.42578125" style="1" bestFit="1" customWidth="1"/>
    <col min="5636" max="5636" width="19.140625" style="1" bestFit="1" customWidth="1"/>
    <col min="5637" max="5637" width="9.140625" style="1"/>
    <col min="5638" max="5638" width="9.5703125" style="1" customWidth="1"/>
    <col min="5639" max="5639" width="9.140625" style="1"/>
    <col min="5640" max="5640" width="10.42578125" style="1" bestFit="1" customWidth="1"/>
    <col min="5641" max="5881" width="9.140625" style="1"/>
    <col min="5882" max="5882" width="18.7109375" style="1" bestFit="1" customWidth="1"/>
    <col min="5883" max="5883" width="9.140625" style="1"/>
    <col min="5884" max="5884" width="10.28515625" style="1" customWidth="1"/>
    <col min="5885" max="5885" width="12.7109375" style="1" bestFit="1" customWidth="1"/>
    <col min="5886" max="5886" width="10.85546875" style="1" customWidth="1"/>
    <col min="5887" max="5887" width="19.140625" style="1" bestFit="1" customWidth="1"/>
    <col min="5888" max="5888" width="9.140625" style="1"/>
    <col min="5889" max="5889" width="9.42578125" style="1" customWidth="1"/>
    <col min="5890" max="5890" width="11.140625" style="1" customWidth="1"/>
    <col min="5891" max="5891" width="10.42578125" style="1" bestFit="1" customWidth="1"/>
    <col min="5892" max="5892" width="19.140625" style="1" bestFit="1" customWidth="1"/>
    <col min="5893" max="5893" width="9.140625" style="1"/>
    <col min="5894" max="5894" width="9.5703125" style="1" customWidth="1"/>
    <col min="5895" max="5895" width="9.140625" style="1"/>
    <col min="5896" max="5896" width="10.42578125" style="1" bestFit="1" customWidth="1"/>
    <col min="5897" max="6137" width="9.140625" style="1"/>
    <col min="6138" max="6138" width="18.7109375" style="1" bestFit="1" customWidth="1"/>
    <col min="6139" max="6139" width="9.140625" style="1"/>
    <col min="6140" max="6140" width="10.28515625" style="1" customWidth="1"/>
    <col min="6141" max="6141" width="12.7109375" style="1" bestFit="1" customWidth="1"/>
    <col min="6142" max="6142" width="10.85546875" style="1" customWidth="1"/>
    <col min="6143" max="6143" width="19.140625" style="1" bestFit="1" customWidth="1"/>
    <col min="6144" max="6144" width="9.140625" style="1"/>
    <col min="6145" max="6145" width="9.42578125" style="1" customWidth="1"/>
    <col min="6146" max="6146" width="11.140625" style="1" customWidth="1"/>
    <col min="6147" max="6147" width="10.42578125" style="1" bestFit="1" customWidth="1"/>
    <col min="6148" max="6148" width="19.140625" style="1" bestFit="1" customWidth="1"/>
    <col min="6149" max="6149" width="9.140625" style="1"/>
    <col min="6150" max="6150" width="9.5703125" style="1" customWidth="1"/>
    <col min="6151" max="6151" width="9.140625" style="1"/>
    <col min="6152" max="6152" width="10.42578125" style="1" bestFit="1" customWidth="1"/>
    <col min="6153" max="6393" width="9.140625" style="1"/>
    <col min="6394" max="6394" width="18.7109375" style="1" bestFit="1" customWidth="1"/>
    <col min="6395" max="6395" width="9.140625" style="1"/>
    <col min="6396" max="6396" width="10.28515625" style="1" customWidth="1"/>
    <col min="6397" max="6397" width="12.7109375" style="1" bestFit="1" customWidth="1"/>
    <col min="6398" max="6398" width="10.85546875" style="1" customWidth="1"/>
    <col min="6399" max="6399" width="19.140625" style="1" bestFit="1" customWidth="1"/>
    <col min="6400" max="6400" width="9.140625" style="1"/>
    <col min="6401" max="6401" width="9.42578125" style="1" customWidth="1"/>
    <col min="6402" max="6402" width="11.140625" style="1" customWidth="1"/>
    <col min="6403" max="6403" width="10.42578125" style="1" bestFit="1" customWidth="1"/>
    <col min="6404" max="6404" width="19.140625" style="1" bestFit="1" customWidth="1"/>
    <col min="6405" max="6405" width="9.140625" style="1"/>
    <col min="6406" max="6406" width="9.5703125" style="1" customWidth="1"/>
    <col min="6407" max="6407" width="9.140625" style="1"/>
    <col min="6408" max="6408" width="10.42578125" style="1" bestFit="1" customWidth="1"/>
    <col min="6409" max="6649" width="9.140625" style="1"/>
    <col min="6650" max="6650" width="18.7109375" style="1" bestFit="1" customWidth="1"/>
    <col min="6651" max="6651" width="9.140625" style="1"/>
    <col min="6652" max="6652" width="10.28515625" style="1" customWidth="1"/>
    <col min="6653" max="6653" width="12.7109375" style="1" bestFit="1" customWidth="1"/>
    <col min="6654" max="6654" width="10.85546875" style="1" customWidth="1"/>
    <col min="6655" max="6655" width="19.140625" style="1" bestFit="1" customWidth="1"/>
    <col min="6656" max="6656" width="9.140625" style="1"/>
    <col min="6657" max="6657" width="9.42578125" style="1" customWidth="1"/>
    <col min="6658" max="6658" width="11.140625" style="1" customWidth="1"/>
    <col min="6659" max="6659" width="10.42578125" style="1" bestFit="1" customWidth="1"/>
    <col min="6660" max="6660" width="19.140625" style="1" bestFit="1" customWidth="1"/>
    <col min="6661" max="6661" width="9.140625" style="1"/>
    <col min="6662" max="6662" width="9.5703125" style="1" customWidth="1"/>
    <col min="6663" max="6663" width="9.140625" style="1"/>
    <col min="6664" max="6664" width="10.42578125" style="1" bestFit="1" customWidth="1"/>
    <col min="6665" max="6905" width="9.140625" style="1"/>
    <col min="6906" max="6906" width="18.7109375" style="1" bestFit="1" customWidth="1"/>
    <col min="6907" max="6907" width="9.140625" style="1"/>
    <col min="6908" max="6908" width="10.28515625" style="1" customWidth="1"/>
    <col min="6909" max="6909" width="12.7109375" style="1" bestFit="1" customWidth="1"/>
    <col min="6910" max="6910" width="10.85546875" style="1" customWidth="1"/>
    <col min="6911" max="6911" width="19.140625" style="1" bestFit="1" customWidth="1"/>
    <col min="6912" max="6912" width="9.140625" style="1"/>
    <col min="6913" max="6913" width="9.42578125" style="1" customWidth="1"/>
    <col min="6914" max="6914" width="11.140625" style="1" customWidth="1"/>
    <col min="6915" max="6915" width="10.42578125" style="1" bestFit="1" customWidth="1"/>
    <col min="6916" max="6916" width="19.140625" style="1" bestFit="1" customWidth="1"/>
    <col min="6917" max="6917" width="9.140625" style="1"/>
    <col min="6918" max="6918" width="9.5703125" style="1" customWidth="1"/>
    <col min="6919" max="6919" width="9.140625" style="1"/>
    <col min="6920" max="6920" width="10.42578125" style="1" bestFit="1" customWidth="1"/>
    <col min="6921" max="7161" width="9.140625" style="1"/>
    <col min="7162" max="7162" width="18.7109375" style="1" bestFit="1" customWidth="1"/>
    <col min="7163" max="7163" width="9.140625" style="1"/>
    <col min="7164" max="7164" width="10.28515625" style="1" customWidth="1"/>
    <col min="7165" max="7165" width="12.7109375" style="1" bestFit="1" customWidth="1"/>
    <col min="7166" max="7166" width="10.85546875" style="1" customWidth="1"/>
    <col min="7167" max="7167" width="19.140625" style="1" bestFit="1" customWidth="1"/>
    <col min="7168" max="7168" width="9.140625" style="1"/>
    <col min="7169" max="7169" width="9.42578125" style="1" customWidth="1"/>
    <col min="7170" max="7170" width="11.140625" style="1" customWidth="1"/>
    <col min="7171" max="7171" width="10.42578125" style="1" bestFit="1" customWidth="1"/>
    <col min="7172" max="7172" width="19.140625" style="1" bestFit="1" customWidth="1"/>
    <col min="7173" max="7173" width="9.140625" style="1"/>
    <col min="7174" max="7174" width="9.5703125" style="1" customWidth="1"/>
    <col min="7175" max="7175" width="9.140625" style="1"/>
    <col min="7176" max="7176" width="10.42578125" style="1" bestFit="1" customWidth="1"/>
    <col min="7177" max="7417" width="9.140625" style="1"/>
    <col min="7418" max="7418" width="18.7109375" style="1" bestFit="1" customWidth="1"/>
    <col min="7419" max="7419" width="9.140625" style="1"/>
    <col min="7420" max="7420" width="10.28515625" style="1" customWidth="1"/>
    <col min="7421" max="7421" width="12.7109375" style="1" bestFit="1" customWidth="1"/>
    <col min="7422" max="7422" width="10.85546875" style="1" customWidth="1"/>
    <col min="7423" max="7423" width="19.140625" style="1" bestFit="1" customWidth="1"/>
    <col min="7424" max="7424" width="9.140625" style="1"/>
    <col min="7425" max="7425" width="9.42578125" style="1" customWidth="1"/>
    <col min="7426" max="7426" width="11.140625" style="1" customWidth="1"/>
    <col min="7427" max="7427" width="10.42578125" style="1" bestFit="1" customWidth="1"/>
    <col min="7428" max="7428" width="19.140625" style="1" bestFit="1" customWidth="1"/>
    <col min="7429" max="7429" width="9.140625" style="1"/>
    <col min="7430" max="7430" width="9.5703125" style="1" customWidth="1"/>
    <col min="7431" max="7431" width="9.140625" style="1"/>
    <col min="7432" max="7432" width="10.42578125" style="1" bestFit="1" customWidth="1"/>
    <col min="7433" max="7673" width="9.140625" style="1"/>
    <col min="7674" max="7674" width="18.7109375" style="1" bestFit="1" customWidth="1"/>
    <col min="7675" max="7675" width="9.140625" style="1"/>
    <col min="7676" max="7676" width="10.28515625" style="1" customWidth="1"/>
    <col min="7677" max="7677" width="12.7109375" style="1" bestFit="1" customWidth="1"/>
    <col min="7678" max="7678" width="10.85546875" style="1" customWidth="1"/>
    <col min="7679" max="7679" width="19.140625" style="1" bestFit="1" customWidth="1"/>
    <col min="7680" max="7680" width="9.140625" style="1"/>
    <col min="7681" max="7681" width="9.42578125" style="1" customWidth="1"/>
    <col min="7682" max="7682" width="11.140625" style="1" customWidth="1"/>
    <col min="7683" max="7683" width="10.42578125" style="1" bestFit="1" customWidth="1"/>
    <col min="7684" max="7684" width="19.140625" style="1" bestFit="1" customWidth="1"/>
    <col min="7685" max="7685" width="9.140625" style="1"/>
    <col min="7686" max="7686" width="9.5703125" style="1" customWidth="1"/>
    <col min="7687" max="7687" width="9.140625" style="1"/>
    <col min="7688" max="7688" width="10.42578125" style="1" bestFit="1" customWidth="1"/>
    <col min="7689" max="7929" width="9.140625" style="1"/>
    <col min="7930" max="7930" width="18.7109375" style="1" bestFit="1" customWidth="1"/>
    <col min="7931" max="7931" width="9.140625" style="1"/>
    <col min="7932" max="7932" width="10.28515625" style="1" customWidth="1"/>
    <col min="7933" max="7933" width="12.7109375" style="1" bestFit="1" customWidth="1"/>
    <col min="7934" max="7934" width="10.85546875" style="1" customWidth="1"/>
    <col min="7935" max="7935" width="19.140625" style="1" bestFit="1" customWidth="1"/>
    <col min="7936" max="7936" width="9.140625" style="1"/>
    <col min="7937" max="7937" width="9.42578125" style="1" customWidth="1"/>
    <col min="7938" max="7938" width="11.140625" style="1" customWidth="1"/>
    <col min="7939" max="7939" width="10.42578125" style="1" bestFit="1" customWidth="1"/>
    <col min="7940" max="7940" width="19.140625" style="1" bestFit="1" customWidth="1"/>
    <col min="7941" max="7941" width="9.140625" style="1"/>
    <col min="7942" max="7942" width="9.5703125" style="1" customWidth="1"/>
    <col min="7943" max="7943" width="9.140625" style="1"/>
    <col min="7944" max="7944" width="10.42578125" style="1" bestFit="1" customWidth="1"/>
    <col min="7945" max="8185" width="9.140625" style="1"/>
    <col min="8186" max="8186" width="18.7109375" style="1" bestFit="1" customWidth="1"/>
    <col min="8187" max="8187" width="9.140625" style="1"/>
    <col min="8188" max="8188" width="10.28515625" style="1" customWidth="1"/>
    <col min="8189" max="8189" width="12.7109375" style="1" bestFit="1" customWidth="1"/>
    <col min="8190" max="8190" width="10.85546875" style="1" customWidth="1"/>
    <col min="8191" max="8191" width="19.140625" style="1" bestFit="1" customWidth="1"/>
    <col min="8192" max="8192" width="9.140625" style="1"/>
    <col min="8193" max="8193" width="9.42578125" style="1" customWidth="1"/>
    <col min="8194" max="8194" width="11.140625" style="1" customWidth="1"/>
    <col min="8195" max="8195" width="10.42578125" style="1" bestFit="1" customWidth="1"/>
    <col min="8196" max="8196" width="19.140625" style="1" bestFit="1" customWidth="1"/>
    <col min="8197" max="8197" width="9.140625" style="1"/>
    <col min="8198" max="8198" width="9.5703125" style="1" customWidth="1"/>
    <col min="8199" max="8199" width="9.140625" style="1"/>
    <col min="8200" max="8200" width="10.42578125" style="1" bestFit="1" customWidth="1"/>
    <col min="8201" max="8441" width="9.140625" style="1"/>
    <col min="8442" max="8442" width="18.7109375" style="1" bestFit="1" customWidth="1"/>
    <col min="8443" max="8443" width="9.140625" style="1"/>
    <col min="8444" max="8444" width="10.28515625" style="1" customWidth="1"/>
    <col min="8445" max="8445" width="12.7109375" style="1" bestFit="1" customWidth="1"/>
    <col min="8446" max="8446" width="10.85546875" style="1" customWidth="1"/>
    <col min="8447" max="8447" width="19.140625" style="1" bestFit="1" customWidth="1"/>
    <col min="8448" max="8448" width="9.140625" style="1"/>
    <col min="8449" max="8449" width="9.42578125" style="1" customWidth="1"/>
    <col min="8450" max="8450" width="11.140625" style="1" customWidth="1"/>
    <col min="8451" max="8451" width="10.42578125" style="1" bestFit="1" customWidth="1"/>
    <col min="8452" max="8452" width="19.140625" style="1" bestFit="1" customWidth="1"/>
    <col min="8453" max="8453" width="9.140625" style="1"/>
    <col min="8454" max="8454" width="9.5703125" style="1" customWidth="1"/>
    <col min="8455" max="8455" width="9.140625" style="1"/>
    <col min="8456" max="8456" width="10.42578125" style="1" bestFit="1" customWidth="1"/>
    <col min="8457" max="8697" width="9.140625" style="1"/>
    <col min="8698" max="8698" width="18.7109375" style="1" bestFit="1" customWidth="1"/>
    <col min="8699" max="8699" width="9.140625" style="1"/>
    <col min="8700" max="8700" width="10.28515625" style="1" customWidth="1"/>
    <col min="8701" max="8701" width="12.7109375" style="1" bestFit="1" customWidth="1"/>
    <col min="8702" max="8702" width="10.85546875" style="1" customWidth="1"/>
    <col min="8703" max="8703" width="19.140625" style="1" bestFit="1" customWidth="1"/>
    <col min="8704" max="8704" width="9.140625" style="1"/>
    <col min="8705" max="8705" width="9.42578125" style="1" customWidth="1"/>
    <col min="8706" max="8706" width="11.140625" style="1" customWidth="1"/>
    <col min="8707" max="8707" width="10.42578125" style="1" bestFit="1" customWidth="1"/>
    <col min="8708" max="8708" width="19.140625" style="1" bestFit="1" customWidth="1"/>
    <col min="8709" max="8709" width="9.140625" style="1"/>
    <col min="8710" max="8710" width="9.5703125" style="1" customWidth="1"/>
    <col min="8711" max="8711" width="9.140625" style="1"/>
    <col min="8712" max="8712" width="10.42578125" style="1" bestFit="1" customWidth="1"/>
    <col min="8713" max="8953" width="9.140625" style="1"/>
    <col min="8954" max="8954" width="18.7109375" style="1" bestFit="1" customWidth="1"/>
    <col min="8955" max="8955" width="9.140625" style="1"/>
    <col min="8956" max="8956" width="10.28515625" style="1" customWidth="1"/>
    <col min="8957" max="8957" width="12.7109375" style="1" bestFit="1" customWidth="1"/>
    <col min="8958" max="8958" width="10.85546875" style="1" customWidth="1"/>
    <col min="8959" max="8959" width="19.140625" style="1" bestFit="1" customWidth="1"/>
    <col min="8960" max="8960" width="9.140625" style="1"/>
    <col min="8961" max="8961" width="9.42578125" style="1" customWidth="1"/>
    <col min="8962" max="8962" width="11.140625" style="1" customWidth="1"/>
    <col min="8963" max="8963" width="10.42578125" style="1" bestFit="1" customWidth="1"/>
    <col min="8964" max="8964" width="19.140625" style="1" bestFit="1" customWidth="1"/>
    <col min="8965" max="8965" width="9.140625" style="1"/>
    <col min="8966" max="8966" width="9.5703125" style="1" customWidth="1"/>
    <col min="8967" max="8967" width="9.140625" style="1"/>
    <col min="8968" max="8968" width="10.42578125" style="1" bestFit="1" customWidth="1"/>
    <col min="8969" max="9209" width="9.140625" style="1"/>
    <col min="9210" max="9210" width="18.7109375" style="1" bestFit="1" customWidth="1"/>
    <col min="9211" max="9211" width="9.140625" style="1"/>
    <col min="9212" max="9212" width="10.28515625" style="1" customWidth="1"/>
    <col min="9213" max="9213" width="12.7109375" style="1" bestFit="1" customWidth="1"/>
    <col min="9214" max="9214" width="10.85546875" style="1" customWidth="1"/>
    <col min="9215" max="9215" width="19.140625" style="1" bestFit="1" customWidth="1"/>
    <col min="9216" max="9216" width="9.140625" style="1"/>
    <col min="9217" max="9217" width="9.42578125" style="1" customWidth="1"/>
    <col min="9218" max="9218" width="11.140625" style="1" customWidth="1"/>
    <col min="9219" max="9219" width="10.42578125" style="1" bestFit="1" customWidth="1"/>
    <col min="9220" max="9220" width="19.140625" style="1" bestFit="1" customWidth="1"/>
    <col min="9221" max="9221" width="9.140625" style="1"/>
    <col min="9222" max="9222" width="9.5703125" style="1" customWidth="1"/>
    <col min="9223" max="9223" width="9.140625" style="1"/>
    <col min="9224" max="9224" width="10.42578125" style="1" bestFit="1" customWidth="1"/>
    <col min="9225" max="9465" width="9.140625" style="1"/>
    <col min="9466" max="9466" width="18.7109375" style="1" bestFit="1" customWidth="1"/>
    <col min="9467" max="9467" width="9.140625" style="1"/>
    <col min="9468" max="9468" width="10.28515625" style="1" customWidth="1"/>
    <col min="9469" max="9469" width="12.7109375" style="1" bestFit="1" customWidth="1"/>
    <col min="9470" max="9470" width="10.85546875" style="1" customWidth="1"/>
    <col min="9471" max="9471" width="19.140625" style="1" bestFit="1" customWidth="1"/>
    <col min="9472" max="9472" width="9.140625" style="1"/>
    <col min="9473" max="9473" width="9.42578125" style="1" customWidth="1"/>
    <col min="9474" max="9474" width="11.140625" style="1" customWidth="1"/>
    <col min="9475" max="9475" width="10.42578125" style="1" bestFit="1" customWidth="1"/>
    <col min="9476" max="9476" width="19.140625" style="1" bestFit="1" customWidth="1"/>
    <col min="9477" max="9477" width="9.140625" style="1"/>
    <col min="9478" max="9478" width="9.5703125" style="1" customWidth="1"/>
    <col min="9479" max="9479" width="9.140625" style="1"/>
    <col min="9480" max="9480" width="10.42578125" style="1" bestFit="1" customWidth="1"/>
    <col min="9481" max="9721" width="9.140625" style="1"/>
    <col min="9722" max="9722" width="18.7109375" style="1" bestFit="1" customWidth="1"/>
    <col min="9723" max="9723" width="9.140625" style="1"/>
    <col min="9724" max="9724" width="10.28515625" style="1" customWidth="1"/>
    <col min="9725" max="9725" width="12.7109375" style="1" bestFit="1" customWidth="1"/>
    <col min="9726" max="9726" width="10.85546875" style="1" customWidth="1"/>
    <col min="9727" max="9727" width="19.140625" style="1" bestFit="1" customWidth="1"/>
    <col min="9728" max="9728" width="9.140625" style="1"/>
    <col min="9729" max="9729" width="9.42578125" style="1" customWidth="1"/>
    <col min="9730" max="9730" width="11.140625" style="1" customWidth="1"/>
    <col min="9731" max="9731" width="10.42578125" style="1" bestFit="1" customWidth="1"/>
    <col min="9732" max="9732" width="19.140625" style="1" bestFit="1" customWidth="1"/>
    <col min="9733" max="9733" width="9.140625" style="1"/>
    <col min="9734" max="9734" width="9.5703125" style="1" customWidth="1"/>
    <col min="9735" max="9735" width="9.140625" style="1"/>
    <col min="9736" max="9736" width="10.42578125" style="1" bestFit="1" customWidth="1"/>
    <col min="9737" max="9977" width="9.140625" style="1"/>
    <col min="9978" max="9978" width="18.7109375" style="1" bestFit="1" customWidth="1"/>
    <col min="9979" max="9979" width="9.140625" style="1"/>
    <col min="9980" max="9980" width="10.28515625" style="1" customWidth="1"/>
    <col min="9981" max="9981" width="12.7109375" style="1" bestFit="1" customWidth="1"/>
    <col min="9982" max="9982" width="10.85546875" style="1" customWidth="1"/>
    <col min="9983" max="9983" width="19.140625" style="1" bestFit="1" customWidth="1"/>
    <col min="9984" max="9984" width="9.140625" style="1"/>
    <col min="9985" max="9985" width="9.42578125" style="1" customWidth="1"/>
    <col min="9986" max="9986" width="11.140625" style="1" customWidth="1"/>
    <col min="9987" max="9987" width="10.42578125" style="1" bestFit="1" customWidth="1"/>
    <col min="9988" max="9988" width="19.140625" style="1" bestFit="1" customWidth="1"/>
    <col min="9989" max="9989" width="9.140625" style="1"/>
    <col min="9990" max="9990" width="9.5703125" style="1" customWidth="1"/>
    <col min="9991" max="9991" width="9.140625" style="1"/>
    <col min="9992" max="9992" width="10.42578125" style="1" bestFit="1" customWidth="1"/>
    <col min="9993" max="10233" width="9.140625" style="1"/>
    <col min="10234" max="10234" width="18.7109375" style="1" bestFit="1" customWidth="1"/>
    <col min="10235" max="10235" width="9.140625" style="1"/>
    <col min="10236" max="10236" width="10.28515625" style="1" customWidth="1"/>
    <col min="10237" max="10237" width="12.7109375" style="1" bestFit="1" customWidth="1"/>
    <col min="10238" max="10238" width="10.85546875" style="1" customWidth="1"/>
    <col min="10239" max="10239" width="19.140625" style="1" bestFit="1" customWidth="1"/>
    <col min="10240" max="10240" width="9.140625" style="1"/>
    <col min="10241" max="10241" width="9.42578125" style="1" customWidth="1"/>
    <col min="10242" max="10242" width="11.140625" style="1" customWidth="1"/>
    <col min="10243" max="10243" width="10.42578125" style="1" bestFit="1" customWidth="1"/>
    <col min="10244" max="10244" width="19.140625" style="1" bestFit="1" customWidth="1"/>
    <col min="10245" max="10245" width="9.140625" style="1"/>
    <col min="10246" max="10246" width="9.5703125" style="1" customWidth="1"/>
    <col min="10247" max="10247" width="9.140625" style="1"/>
    <col min="10248" max="10248" width="10.42578125" style="1" bestFit="1" customWidth="1"/>
    <col min="10249" max="10489" width="9.140625" style="1"/>
    <col min="10490" max="10490" width="18.7109375" style="1" bestFit="1" customWidth="1"/>
    <col min="10491" max="10491" width="9.140625" style="1"/>
    <col min="10492" max="10492" width="10.28515625" style="1" customWidth="1"/>
    <col min="10493" max="10493" width="12.7109375" style="1" bestFit="1" customWidth="1"/>
    <col min="10494" max="10494" width="10.85546875" style="1" customWidth="1"/>
    <col min="10495" max="10495" width="19.140625" style="1" bestFit="1" customWidth="1"/>
    <col min="10496" max="10496" width="9.140625" style="1"/>
    <col min="10497" max="10497" width="9.42578125" style="1" customWidth="1"/>
    <col min="10498" max="10498" width="11.140625" style="1" customWidth="1"/>
    <col min="10499" max="10499" width="10.42578125" style="1" bestFit="1" customWidth="1"/>
    <col min="10500" max="10500" width="19.140625" style="1" bestFit="1" customWidth="1"/>
    <col min="10501" max="10501" width="9.140625" style="1"/>
    <col min="10502" max="10502" width="9.5703125" style="1" customWidth="1"/>
    <col min="10503" max="10503" width="9.140625" style="1"/>
    <col min="10504" max="10504" width="10.42578125" style="1" bestFit="1" customWidth="1"/>
    <col min="10505" max="10745" width="9.140625" style="1"/>
    <col min="10746" max="10746" width="18.7109375" style="1" bestFit="1" customWidth="1"/>
    <col min="10747" max="10747" width="9.140625" style="1"/>
    <col min="10748" max="10748" width="10.28515625" style="1" customWidth="1"/>
    <col min="10749" max="10749" width="12.7109375" style="1" bestFit="1" customWidth="1"/>
    <col min="10750" max="10750" width="10.85546875" style="1" customWidth="1"/>
    <col min="10751" max="10751" width="19.140625" style="1" bestFit="1" customWidth="1"/>
    <col min="10752" max="10752" width="9.140625" style="1"/>
    <col min="10753" max="10753" width="9.42578125" style="1" customWidth="1"/>
    <col min="10754" max="10754" width="11.140625" style="1" customWidth="1"/>
    <col min="10755" max="10755" width="10.42578125" style="1" bestFit="1" customWidth="1"/>
    <col min="10756" max="10756" width="19.140625" style="1" bestFit="1" customWidth="1"/>
    <col min="10757" max="10757" width="9.140625" style="1"/>
    <col min="10758" max="10758" width="9.5703125" style="1" customWidth="1"/>
    <col min="10759" max="10759" width="9.140625" style="1"/>
    <col min="10760" max="10760" width="10.42578125" style="1" bestFit="1" customWidth="1"/>
    <col min="10761" max="11001" width="9.140625" style="1"/>
    <col min="11002" max="11002" width="18.7109375" style="1" bestFit="1" customWidth="1"/>
    <col min="11003" max="11003" width="9.140625" style="1"/>
    <col min="11004" max="11004" width="10.28515625" style="1" customWidth="1"/>
    <col min="11005" max="11005" width="12.7109375" style="1" bestFit="1" customWidth="1"/>
    <col min="11006" max="11006" width="10.85546875" style="1" customWidth="1"/>
    <col min="11007" max="11007" width="19.140625" style="1" bestFit="1" customWidth="1"/>
    <col min="11008" max="11008" width="9.140625" style="1"/>
    <col min="11009" max="11009" width="9.42578125" style="1" customWidth="1"/>
    <col min="11010" max="11010" width="11.140625" style="1" customWidth="1"/>
    <col min="11011" max="11011" width="10.42578125" style="1" bestFit="1" customWidth="1"/>
    <col min="11012" max="11012" width="19.140625" style="1" bestFit="1" customWidth="1"/>
    <col min="11013" max="11013" width="9.140625" style="1"/>
    <col min="11014" max="11014" width="9.5703125" style="1" customWidth="1"/>
    <col min="11015" max="11015" width="9.140625" style="1"/>
    <col min="11016" max="11016" width="10.42578125" style="1" bestFit="1" customWidth="1"/>
    <col min="11017" max="11257" width="9.140625" style="1"/>
    <col min="11258" max="11258" width="18.7109375" style="1" bestFit="1" customWidth="1"/>
    <col min="11259" max="11259" width="9.140625" style="1"/>
    <col min="11260" max="11260" width="10.28515625" style="1" customWidth="1"/>
    <col min="11261" max="11261" width="12.7109375" style="1" bestFit="1" customWidth="1"/>
    <col min="11262" max="11262" width="10.85546875" style="1" customWidth="1"/>
    <col min="11263" max="11263" width="19.140625" style="1" bestFit="1" customWidth="1"/>
    <col min="11264" max="11264" width="9.140625" style="1"/>
    <col min="11265" max="11265" width="9.42578125" style="1" customWidth="1"/>
    <col min="11266" max="11266" width="11.140625" style="1" customWidth="1"/>
    <col min="11267" max="11267" width="10.42578125" style="1" bestFit="1" customWidth="1"/>
    <col min="11268" max="11268" width="19.140625" style="1" bestFit="1" customWidth="1"/>
    <col min="11269" max="11269" width="9.140625" style="1"/>
    <col min="11270" max="11270" width="9.5703125" style="1" customWidth="1"/>
    <col min="11271" max="11271" width="9.140625" style="1"/>
    <col min="11272" max="11272" width="10.42578125" style="1" bestFit="1" customWidth="1"/>
    <col min="11273" max="11513" width="9.140625" style="1"/>
    <col min="11514" max="11514" width="18.7109375" style="1" bestFit="1" customWidth="1"/>
    <col min="11515" max="11515" width="9.140625" style="1"/>
    <col min="11516" max="11516" width="10.28515625" style="1" customWidth="1"/>
    <col min="11517" max="11517" width="12.7109375" style="1" bestFit="1" customWidth="1"/>
    <col min="11518" max="11518" width="10.85546875" style="1" customWidth="1"/>
    <col min="11519" max="11519" width="19.140625" style="1" bestFit="1" customWidth="1"/>
    <col min="11520" max="11520" width="9.140625" style="1"/>
    <col min="11521" max="11521" width="9.42578125" style="1" customWidth="1"/>
    <col min="11522" max="11522" width="11.140625" style="1" customWidth="1"/>
    <col min="11523" max="11523" width="10.42578125" style="1" bestFit="1" customWidth="1"/>
    <col min="11524" max="11524" width="19.140625" style="1" bestFit="1" customWidth="1"/>
    <col min="11525" max="11525" width="9.140625" style="1"/>
    <col min="11526" max="11526" width="9.5703125" style="1" customWidth="1"/>
    <col min="11527" max="11527" width="9.140625" style="1"/>
    <col min="11528" max="11528" width="10.42578125" style="1" bestFit="1" customWidth="1"/>
    <col min="11529" max="11769" width="9.140625" style="1"/>
    <col min="11770" max="11770" width="18.7109375" style="1" bestFit="1" customWidth="1"/>
    <col min="11771" max="11771" width="9.140625" style="1"/>
    <col min="11772" max="11772" width="10.28515625" style="1" customWidth="1"/>
    <col min="11773" max="11773" width="12.7109375" style="1" bestFit="1" customWidth="1"/>
    <col min="11774" max="11774" width="10.85546875" style="1" customWidth="1"/>
    <col min="11775" max="11775" width="19.140625" style="1" bestFit="1" customWidth="1"/>
    <col min="11776" max="11776" width="9.140625" style="1"/>
    <col min="11777" max="11777" width="9.42578125" style="1" customWidth="1"/>
    <col min="11778" max="11778" width="11.140625" style="1" customWidth="1"/>
    <col min="11779" max="11779" width="10.42578125" style="1" bestFit="1" customWidth="1"/>
    <col min="11780" max="11780" width="19.140625" style="1" bestFit="1" customWidth="1"/>
    <col min="11781" max="11781" width="9.140625" style="1"/>
    <col min="11782" max="11782" width="9.5703125" style="1" customWidth="1"/>
    <col min="11783" max="11783" width="9.140625" style="1"/>
    <col min="11784" max="11784" width="10.42578125" style="1" bestFit="1" customWidth="1"/>
    <col min="11785" max="12025" width="9.140625" style="1"/>
    <col min="12026" max="12026" width="18.7109375" style="1" bestFit="1" customWidth="1"/>
    <col min="12027" max="12027" width="9.140625" style="1"/>
    <col min="12028" max="12028" width="10.28515625" style="1" customWidth="1"/>
    <col min="12029" max="12029" width="12.7109375" style="1" bestFit="1" customWidth="1"/>
    <col min="12030" max="12030" width="10.85546875" style="1" customWidth="1"/>
    <col min="12031" max="12031" width="19.140625" style="1" bestFit="1" customWidth="1"/>
    <col min="12032" max="12032" width="9.140625" style="1"/>
    <col min="12033" max="12033" width="9.42578125" style="1" customWidth="1"/>
    <col min="12034" max="12034" width="11.140625" style="1" customWidth="1"/>
    <col min="12035" max="12035" width="10.42578125" style="1" bestFit="1" customWidth="1"/>
    <col min="12036" max="12036" width="19.140625" style="1" bestFit="1" customWidth="1"/>
    <col min="12037" max="12037" width="9.140625" style="1"/>
    <col min="12038" max="12038" width="9.5703125" style="1" customWidth="1"/>
    <col min="12039" max="12039" width="9.140625" style="1"/>
    <col min="12040" max="12040" width="10.42578125" style="1" bestFit="1" customWidth="1"/>
    <col min="12041" max="12281" width="9.140625" style="1"/>
    <col min="12282" max="12282" width="18.7109375" style="1" bestFit="1" customWidth="1"/>
    <col min="12283" max="12283" width="9.140625" style="1"/>
    <col min="12284" max="12284" width="10.28515625" style="1" customWidth="1"/>
    <col min="12285" max="12285" width="12.7109375" style="1" bestFit="1" customWidth="1"/>
    <col min="12286" max="12286" width="10.85546875" style="1" customWidth="1"/>
    <col min="12287" max="12287" width="19.140625" style="1" bestFit="1" customWidth="1"/>
    <col min="12288" max="12288" width="9.140625" style="1"/>
    <col min="12289" max="12289" width="9.42578125" style="1" customWidth="1"/>
    <col min="12290" max="12290" width="11.140625" style="1" customWidth="1"/>
    <col min="12291" max="12291" width="10.42578125" style="1" bestFit="1" customWidth="1"/>
    <col min="12292" max="12292" width="19.140625" style="1" bestFit="1" customWidth="1"/>
    <col min="12293" max="12293" width="9.140625" style="1"/>
    <col min="12294" max="12294" width="9.5703125" style="1" customWidth="1"/>
    <col min="12295" max="12295" width="9.140625" style="1"/>
    <col min="12296" max="12296" width="10.42578125" style="1" bestFit="1" customWidth="1"/>
    <col min="12297" max="12537" width="9.140625" style="1"/>
    <col min="12538" max="12538" width="18.7109375" style="1" bestFit="1" customWidth="1"/>
    <col min="12539" max="12539" width="9.140625" style="1"/>
    <col min="12540" max="12540" width="10.28515625" style="1" customWidth="1"/>
    <col min="12541" max="12541" width="12.7109375" style="1" bestFit="1" customWidth="1"/>
    <col min="12542" max="12542" width="10.85546875" style="1" customWidth="1"/>
    <col min="12543" max="12543" width="19.140625" style="1" bestFit="1" customWidth="1"/>
    <col min="12544" max="12544" width="9.140625" style="1"/>
    <col min="12545" max="12545" width="9.42578125" style="1" customWidth="1"/>
    <col min="12546" max="12546" width="11.140625" style="1" customWidth="1"/>
    <col min="12547" max="12547" width="10.42578125" style="1" bestFit="1" customWidth="1"/>
    <col min="12548" max="12548" width="19.140625" style="1" bestFit="1" customWidth="1"/>
    <col min="12549" max="12549" width="9.140625" style="1"/>
    <col min="12550" max="12550" width="9.5703125" style="1" customWidth="1"/>
    <col min="12551" max="12551" width="9.140625" style="1"/>
    <col min="12552" max="12552" width="10.42578125" style="1" bestFit="1" customWidth="1"/>
    <col min="12553" max="12793" width="9.140625" style="1"/>
    <col min="12794" max="12794" width="18.7109375" style="1" bestFit="1" customWidth="1"/>
    <col min="12795" max="12795" width="9.140625" style="1"/>
    <col min="12796" max="12796" width="10.28515625" style="1" customWidth="1"/>
    <col min="12797" max="12797" width="12.7109375" style="1" bestFit="1" customWidth="1"/>
    <col min="12798" max="12798" width="10.85546875" style="1" customWidth="1"/>
    <col min="12799" max="12799" width="19.140625" style="1" bestFit="1" customWidth="1"/>
    <col min="12800" max="12800" width="9.140625" style="1"/>
    <col min="12801" max="12801" width="9.42578125" style="1" customWidth="1"/>
    <col min="12802" max="12802" width="11.140625" style="1" customWidth="1"/>
    <col min="12803" max="12803" width="10.42578125" style="1" bestFit="1" customWidth="1"/>
    <col min="12804" max="12804" width="19.140625" style="1" bestFit="1" customWidth="1"/>
    <col min="12805" max="12805" width="9.140625" style="1"/>
    <col min="12806" max="12806" width="9.5703125" style="1" customWidth="1"/>
    <col min="12807" max="12807" width="9.140625" style="1"/>
    <col min="12808" max="12808" width="10.42578125" style="1" bestFit="1" customWidth="1"/>
    <col min="12809" max="13049" width="9.140625" style="1"/>
    <col min="13050" max="13050" width="18.7109375" style="1" bestFit="1" customWidth="1"/>
    <col min="13051" max="13051" width="9.140625" style="1"/>
    <col min="13052" max="13052" width="10.28515625" style="1" customWidth="1"/>
    <col min="13053" max="13053" width="12.7109375" style="1" bestFit="1" customWidth="1"/>
    <col min="13054" max="13054" width="10.85546875" style="1" customWidth="1"/>
    <col min="13055" max="13055" width="19.140625" style="1" bestFit="1" customWidth="1"/>
    <col min="13056" max="13056" width="9.140625" style="1"/>
    <col min="13057" max="13057" width="9.42578125" style="1" customWidth="1"/>
    <col min="13058" max="13058" width="11.140625" style="1" customWidth="1"/>
    <col min="13059" max="13059" width="10.42578125" style="1" bestFit="1" customWidth="1"/>
    <col min="13060" max="13060" width="19.140625" style="1" bestFit="1" customWidth="1"/>
    <col min="13061" max="13061" width="9.140625" style="1"/>
    <col min="13062" max="13062" width="9.5703125" style="1" customWidth="1"/>
    <col min="13063" max="13063" width="9.140625" style="1"/>
    <col min="13064" max="13064" width="10.42578125" style="1" bestFit="1" customWidth="1"/>
    <col min="13065" max="13305" width="9.140625" style="1"/>
    <col min="13306" max="13306" width="18.7109375" style="1" bestFit="1" customWidth="1"/>
    <col min="13307" max="13307" width="9.140625" style="1"/>
    <col min="13308" max="13308" width="10.28515625" style="1" customWidth="1"/>
    <col min="13309" max="13309" width="12.7109375" style="1" bestFit="1" customWidth="1"/>
    <col min="13310" max="13310" width="10.85546875" style="1" customWidth="1"/>
    <col min="13311" max="13311" width="19.140625" style="1" bestFit="1" customWidth="1"/>
    <col min="13312" max="13312" width="9.140625" style="1"/>
    <col min="13313" max="13313" width="9.42578125" style="1" customWidth="1"/>
    <col min="13314" max="13314" width="11.140625" style="1" customWidth="1"/>
    <col min="13315" max="13315" width="10.42578125" style="1" bestFit="1" customWidth="1"/>
    <col min="13316" max="13316" width="19.140625" style="1" bestFit="1" customWidth="1"/>
    <col min="13317" max="13317" width="9.140625" style="1"/>
    <col min="13318" max="13318" width="9.5703125" style="1" customWidth="1"/>
    <col min="13319" max="13319" width="9.140625" style="1"/>
    <col min="13320" max="13320" width="10.42578125" style="1" bestFit="1" customWidth="1"/>
    <col min="13321" max="13561" width="9.140625" style="1"/>
    <col min="13562" max="13562" width="18.7109375" style="1" bestFit="1" customWidth="1"/>
    <col min="13563" max="13563" width="9.140625" style="1"/>
    <col min="13564" max="13564" width="10.28515625" style="1" customWidth="1"/>
    <col min="13565" max="13565" width="12.7109375" style="1" bestFit="1" customWidth="1"/>
    <col min="13566" max="13566" width="10.85546875" style="1" customWidth="1"/>
    <col min="13567" max="13567" width="19.140625" style="1" bestFit="1" customWidth="1"/>
    <col min="13568" max="13568" width="9.140625" style="1"/>
    <col min="13569" max="13569" width="9.42578125" style="1" customWidth="1"/>
    <col min="13570" max="13570" width="11.140625" style="1" customWidth="1"/>
    <col min="13571" max="13571" width="10.42578125" style="1" bestFit="1" customWidth="1"/>
    <col min="13572" max="13572" width="19.140625" style="1" bestFit="1" customWidth="1"/>
    <col min="13573" max="13573" width="9.140625" style="1"/>
    <col min="13574" max="13574" width="9.5703125" style="1" customWidth="1"/>
    <col min="13575" max="13575" width="9.140625" style="1"/>
    <col min="13576" max="13576" width="10.42578125" style="1" bestFit="1" customWidth="1"/>
    <col min="13577" max="13817" width="9.140625" style="1"/>
    <col min="13818" max="13818" width="18.7109375" style="1" bestFit="1" customWidth="1"/>
    <col min="13819" max="13819" width="9.140625" style="1"/>
    <col min="13820" max="13820" width="10.28515625" style="1" customWidth="1"/>
    <col min="13821" max="13821" width="12.7109375" style="1" bestFit="1" customWidth="1"/>
    <col min="13822" max="13822" width="10.85546875" style="1" customWidth="1"/>
    <col min="13823" max="13823" width="19.140625" style="1" bestFit="1" customWidth="1"/>
    <col min="13824" max="13824" width="9.140625" style="1"/>
    <col min="13825" max="13825" width="9.42578125" style="1" customWidth="1"/>
    <col min="13826" max="13826" width="11.140625" style="1" customWidth="1"/>
    <col min="13827" max="13827" width="10.42578125" style="1" bestFit="1" customWidth="1"/>
    <col min="13828" max="13828" width="19.140625" style="1" bestFit="1" customWidth="1"/>
    <col min="13829" max="13829" width="9.140625" style="1"/>
    <col min="13830" max="13830" width="9.5703125" style="1" customWidth="1"/>
    <col min="13831" max="13831" width="9.140625" style="1"/>
    <col min="13832" max="13832" width="10.42578125" style="1" bestFit="1" customWidth="1"/>
    <col min="13833" max="14073" width="9.140625" style="1"/>
    <col min="14074" max="14074" width="18.7109375" style="1" bestFit="1" customWidth="1"/>
    <col min="14075" max="14075" width="9.140625" style="1"/>
    <col min="14076" max="14076" width="10.28515625" style="1" customWidth="1"/>
    <col min="14077" max="14077" width="12.7109375" style="1" bestFit="1" customWidth="1"/>
    <col min="14078" max="14078" width="10.85546875" style="1" customWidth="1"/>
    <col min="14079" max="14079" width="19.140625" style="1" bestFit="1" customWidth="1"/>
    <col min="14080" max="14080" width="9.140625" style="1"/>
    <col min="14081" max="14081" width="9.42578125" style="1" customWidth="1"/>
    <col min="14082" max="14082" width="11.140625" style="1" customWidth="1"/>
    <col min="14083" max="14083" width="10.42578125" style="1" bestFit="1" customWidth="1"/>
    <col min="14084" max="14084" width="19.140625" style="1" bestFit="1" customWidth="1"/>
    <col min="14085" max="14085" width="9.140625" style="1"/>
    <col min="14086" max="14086" width="9.5703125" style="1" customWidth="1"/>
    <col min="14087" max="14087" width="9.140625" style="1"/>
    <col min="14088" max="14088" width="10.42578125" style="1" bestFit="1" customWidth="1"/>
    <col min="14089" max="14329" width="9.140625" style="1"/>
    <col min="14330" max="14330" width="18.7109375" style="1" bestFit="1" customWidth="1"/>
    <col min="14331" max="14331" width="9.140625" style="1"/>
    <col min="14332" max="14332" width="10.28515625" style="1" customWidth="1"/>
    <col min="14333" max="14333" width="12.7109375" style="1" bestFit="1" customWidth="1"/>
    <col min="14334" max="14334" width="10.85546875" style="1" customWidth="1"/>
    <col min="14335" max="14335" width="19.140625" style="1" bestFit="1" customWidth="1"/>
    <col min="14336" max="14336" width="9.140625" style="1"/>
    <col min="14337" max="14337" width="9.42578125" style="1" customWidth="1"/>
    <col min="14338" max="14338" width="11.140625" style="1" customWidth="1"/>
    <col min="14339" max="14339" width="10.42578125" style="1" bestFit="1" customWidth="1"/>
    <col min="14340" max="14340" width="19.140625" style="1" bestFit="1" customWidth="1"/>
    <col min="14341" max="14341" width="9.140625" style="1"/>
    <col min="14342" max="14342" width="9.5703125" style="1" customWidth="1"/>
    <col min="14343" max="14343" width="9.140625" style="1"/>
    <col min="14344" max="14344" width="10.42578125" style="1" bestFit="1" customWidth="1"/>
    <col min="14345" max="14585" width="9.140625" style="1"/>
    <col min="14586" max="14586" width="18.7109375" style="1" bestFit="1" customWidth="1"/>
    <col min="14587" max="14587" width="9.140625" style="1"/>
    <col min="14588" max="14588" width="10.28515625" style="1" customWidth="1"/>
    <col min="14589" max="14589" width="12.7109375" style="1" bestFit="1" customWidth="1"/>
    <col min="14590" max="14590" width="10.85546875" style="1" customWidth="1"/>
    <col min="14591" max="14591" width="19.140625" style="1" bestFit="1" customWidth="1"/>
    <col min="14592" max="14592" width="9.140625" style="1"/>
    <col min="14593" max="14593" width="9.42578125" style="1" customWidth="1"/>
    <col min="14594" max="14594" width="11.140625" style="1" customWidth="1"/>
    <col min="14595" max="14595" width="10.42578125" style="1" bestFit="1" customWidth="1"/>
    <col min="14596" max="14596" width="19.140625" style="1" bestFit="1" customWidth="1"/>
    <col min="14597" max="14597" width="9.140625" style="1"/>
    <col min="14598" max="14598" width="9.5703125" style="1" customWidth="1"/>
    <col min="14599" max="14599" width="9.140625" style="1"/>
    <col min="14600" max="14600" width="10.42578125" style="1" bestFit="1" customWidth="1"/>
    <col min="14601" max="14841" width="9.140625" style="1"/>
    <col min="14842" max="14842" width="18.7109375" style="1" bestFit="1" customWidth="1"/>
    <col min="14843" max="14843" width="9.140625" style="1"/>
    <col min="14844" max="14844" width="10.28515625" style="1" customWidth="1"/>
    <col min="14845" max="14845" width="12.7109375" style="1" bestFit="1" customWidth="1"/>
    <col min="14846" max="14846" width="10.85546875" style="1" customWidth="1"/>
    <col min="14847" max="14847" width="19.140625" style="1" bestFit="1" customWidth="1"/>
    <col min="14848" max="14848" width="9.140625" style="1"/>
    <col min="14849" max="14849" width="9.42578125" style="1" customWidth="1"/>
    <col min="14850" max="14850" width="11.140625" style="1" customWidth="1"/>
    <col min="14851" max="14851" width="10.42578125" style="1" bestFit="1" customWidth="1"/>
    <col min="14852" max="14852" width="19.140625" style="1" bestFit="1" customWidth="1"/>
    <col min="14853" max="14853" width="9.140625" style="1"/>
    <col min="14854" max="14854" width="9.5703125" style="1" customWidth="1"/>
    <col min="14855" max="14855" width="9.140625" style="1"/>
    <col min="14856" max="14856" width="10.42578125" style="1" bestFit="1" customWidth="1"/>
    <col min="14857" max="15097" width="9.140625" style="1"/>
    <col min="15098" max="15098" width="18.7109375" style="1" bestFit="1" customWidth="1"/>
    <col min="15099" max="15099" width="9.140625" style="1"/>
    <col min="15100" max="15100" width="10.28515625" style="1" customWidth="1"/>
    <col min="15101" max="15101" width="12.7109375" style="1" bestFit="1" customWidth="1"/>
    <col min="15102" max="15102" width="10.85546875" style="1" customWidth="1"/>
    <col min="15103" max="15103" width="19.140625" style="1" bestFit="1" customWidth="1"/>
    <col min="15104" max="15104" width="9.140625" style="1"/>
    <col min="15105" max="15105" width="9.42578125" style="1" customWidth="1"/>
    <col min="15106" max="15106" width="11.140625" style="1" customWidth="1"/>
    <col min="15107" max="15107" width="10.42578125" style="1" bestFit="1" customWidth="1"/>
    <col min="15108" max="15108" width="19.140625" style="1" bestFit="1" customWidth="1"/>
    <col min="15109" max="15109" width="9.140625" style="1"/>
    <col min="15110" max="15110" width="9.5703125" style="1" customWidth="1"/>
    <col min="15111" max="15111" width="9.140625" style="1"/>
    <col min="15112" max="15112" width="10.42578125" style="1" bestFit="1" customWidth="1"/>
    <col min="15113" max="15353" width="9.140625" style="1"/>
    <col min="15354" max="15354" width="18.7109375" style="1" bestFit="1" customWidth="1"/>
    <col min="15355" max="15355" width="9.140625" style="1"/>
    <col min="15356" max="15356" width="10.28515625" style="1" customWidth="1"/>
    <col min="15357" max="15357" width="12.7109375" style="1" bestFit="1" customWidth="1"/>
    <col min="15358" max="15358" width="10.85546875" style="1" customWidth="1"/>
    <col min="15359" max="15359" width="19.140625" style="1" bestFit="1" customWidth="1"/>
    <col min="15360" max="15360" width="9.140625" style="1"/>
    <col min="15361" max="15361" width="9.42578125" style="1" customWidth="1"/>
    <col min="15362" max="15362" width="11.140625" style="1" customWidth="1"/>
    <col min="15363" max="15363" width="10.42578125" style="1" bestFit="1" customWidth="1"/>
    <col min="15364" max="15364" width="19.140625" style="1" bestFit="1" customWidth="1"/>
    <col min="15365" max="15365" width="9.140625" style="1"/>
    <col min="15366" max="15366" width="9.5703125" style="1" customWidth="1"/>
    <col min="15367" max="15367" width="9.140625" style="1"/>
    <col min="15368" max="15368" width="10.42578125" style="1" bestFit="1" customWidth="1"/>
    <col min="15369" max="15609" width="9.140625" style="1"/>
    <col min="15610" max="15610" width="18.7109375" style="1" bestFit="1" customWidth="1"/>
    <col min="15611" max="15611" width="9.140625" style="1"/>
    <col min="15612" max="15612" width="10.28515625" style="1" customWidth="1"/>
    <col min="15613" max="15613" width="12.7109375" style="1" bestFit="1" customWidth="1"/>
    <col min="15614" max="15614" width="10.85546875" style="1" customWidth="1"/>
    <col min="15615" max="15615" width="19.140625" style="1" bestFit="1" customWidth="1"/>
    <col min="15616" max="15616" width="9.140625" style="1"/>
    <col min="15617" max="15617" width="9.42578125" style="1" customWidth="1"/>
    <col min="15618" max="15618" width="11.140625" style="1" customWidth="1"/>
    <col min="15619" max="15619" width="10.42578125" style="1" bestFit="1" customWidth="1"/>
    <col min="15620" max="15620" width="19.140625" style="1" bestFit="1" customWidth="1"/>
    <col min="15621" max="15621" width="9.140625" style="1"/>
    <col min="15622" max="15622" width="9.5703125" style="1" customWidth="1"/>
    <col min="15623" max="15623" width="9.140625" style="1"/>
    <col min="15624" max="15624" width="10.42578125" style="1" bestFit="1" customWidth="1"/>
    <col min="15625" max="15865" width="9.140625" style="1"/>
    <col min="15866" max="15866" width="18.7109375" style="1" bestFit="1" customWidth="1"/>
    <col min="15867" max="15867" width="9.140625" style="1"/>
    <col min="15868" max="15868" width="10.28515625" style="1" customWidth="1"/>
    <col min="15869" max="15869" width="12.7109375" style="1" bestFit="1" customWidth="1"/>
    <col min="15870" max="15870" width="10.85546875" style="1" customWidth="1"/>
    <col min="15871" max="15871" width="19.140625" style="1" bestFit="1" customWidth="1"/>
    <col min="15872" max="15872" width="9.140625" style="1"/>
    <col min="15873" max="15873" width="9.42578125" style="1" customWidth="1"/>
    <col min="15874" max="15874" width="11.140625" style="1" customWidth="1"/>
    <col min="15875" max="15875" width="10.42578125" style="1" bestFit="1" customWidth="1"/>
    <col min="15876" max="15876" width="19.140625" style="1" bestFit="1" customWidth="1"/>
    <col min="15877" max="15877" width="9.140625" style="1"/>
    <col min="15878" max="15878" width="9.5703125" style="1" customWidth="1"/>
    <col min="15879" max="15879" width="9.140625" style="1"/>
    <col min="15880" max="15880" width="10.42578125" style="1" bestFit="1" customWidth="1"/>
    <col min="15881" max="16121" width="9.140625" style="1"/>
    <col min="16122" max="16122" width="18.7109375" style="1" bestFit="1" customWidth="1"/>
    <col min="16123" max="16123" width="9.140625" style="1"/>
    <col min="16124" max="16124" width="10.28515625" style="1" customWidth="1"/>
    <col min="16125" max="16125" width="12.7109375" style="1" bestFit="1" customWidth="1"/>
    <col min="16126" max="16126" width="10.85546875" style="1" customWidth="1"/>
    <col min="16127" max="16127" width="19.140625" style="1" bestFit="1" customWidth="1"/>
    <col min="16128" max="16128" width="9.140625" style="1"/>
    <col min="16129" max="16129" width="9.42578125" style="1" customWidth="1"/>
    <col min="16130" max="16130" width="11.140625" style="1" customWidth="1"/>
    <col min="16131" max="16131" width="10.42578125" style="1" bestFit="1" customWidth="1"/>
    <col min="16132" max="16132" width="19.140625" style="1" bestFit="1" customWidth="1"/>
    <col min="16133" max="16133" width="9.140625" style="1"/>
    <col min="16134" max="16134" width="9.5703125" style="1" customWidth="1"/>
    <col min="16135" max="16135" width="9.140625" style="1"/>
    <col min="16136" max="16136" width="10.42578125" style="1" bestFit="1" customWidth="1"/>
    <col min="16137" max="16384" width="9.140625" style="1"/>
  </cols>
  <sheetData>
    <row r="1" spans="1:11" ht="18" x14ac:dyDescent="0.25">
      <c r="D1" s="641" t="s">
        <v>0</v>
      </c>
      <c r="E1" s="641"/>
      <c r="F1" s="641"/>
      <c r="G1" s="2"/>
      <c r="H1" s="2"/>
      <c r="I1" s="2"/>
      <c r="J1" s="2"/>
    </row>
    <row r="2" spans="1:11" ht="18" x14ac:dyDescent="0.25">
      <c r="C2" s="641" t="s">
        <v>1</v>
      </c>
      <c r="D2" s="641"/>
      <c r="E2" s="641"/>
      <c r="F2" s="641"/>
      <c r="G2" s="2"/>
      <c r="H2" s="2"/>
      <c r="I2" s="2"/>
      <c r="J2" s="2"/>
    </row>
    <row r="3" spans="1:11" ht="15.75" x14ac:dyDescent="0.25">
      <c r="C3" s="642" t="s">
        <v>127</v>
      </c>
      <c r="D3" s="642"/>
      <c r="E3" s="642"/>
      <c r="F3" s="642"/>
      <c r="G3" s="3"/>
      <c r="H3" s="3"/>
      <c r="I3" s="3"/>
      <c r="J3" s="3"/>
    </row>
    <row r="4" spans="1:11" ht="18" x14ac:dyDescent="0.25">
      <c r="C4" s="641" t="s">
        <v>122</v>
      </c>
      <c r="D4" s="641"/>
      <c r="E4" s="641"/>
      <c r="F4" s="641"/>
      <c r="G4" s="2"/>
      <c r="H4" s="2"/>
      <c r="I4" s="2"/>
      <c r="J4" s="2"/>
    </row>
    <row r="5" spans="1:11" ht="18.75" thickBot="1" x14ac:dyDescent="0.3">
      <c r="C5" s="643" t="s">
        <v>2</v>
      </c>
      <c r="D5" s="643"/>
      <c r="E5" s="643"/>
      <c r="F5" s="643"/>
      <c r="G5" s="81"/>
      <c r="H5" s="81"/>
      <c r="I5" s="4"/>
      <c r="J5" s="4"/>
    </row>
    <row r="6" spans="1:11" ht="56.25" customHeight="1" thickBot="1" x14ac:dyDescent="0.25">
      <c r="A6" s="110"/>
      <c r="B6" s="111" t="s">
        <v>3</v>
      </c>
      <c r="C6" s="112" t="s">
        <v>4</v>
      </c>
      <c r="D6" s="113" t="s">
        <v>5</v>
      </c>
      <c r="E6" s="114" t="s">
        <v>6</v>
      </c>
      <c r="F6" s="115" t="s">
        <v>7</v>
      </c>
      <c r="G6" s="116" t="s">
        <v>116</v>
      </c>
      <c r="H6" s="129" t="s">
        <v>117</v>
      </c>
      <c r="I6" s="114" t="s">
        <v>9</v>
      </c>
      <c r="J6" s="135" t="s">
        <v>8</v>
      </c>
      <c r="K6" s="115" t="s">
        <v>118</v>
      </c>
    </row>
    <row r="7" spans="1:11" ht="18.75" customHeight="1" thickBot="1" x14ac:dyDescent="0.3">
      <c r="A7" s="117" t="s">
        <v>11</v>
      </c>
      <c r="B7" s="118"/>
      <c r="C7" s="118"/>
      <c r="D7" s="118"/>
      <c r="E7" s="119"/>
      <c r="F7" s="120"/>
      <c r="G7" s="118"/>
      <c r="H7" s="118"/>
      <c r="I7" s="121"/>
      <c r="J7" s="118"/>
      <c r="K7" s="120"/>
    </row>
    <row r="8" spans="1:11" ht="18" x14ac:dyDescent="0.25">
      <c r="A8" s="5" t="s">
        <v>12</v>
      </c>
      <c r="B8" s="6">
        <v>8066</v>
      </c>
      <c r="C8" s="7">
        <v>16242</v>
      </c>
      <c r="D8" s="8">
        <v>1984911</v>
      </c>
      <c r="E8" s="82">
        <f>D8/B8</f>
        <v>246.08368460203323</v>
      </c>
      <c r="F8" s="11">
        <f>D8</f>
        <v>1984911</v>
      </c>
      <c r="G8" s="83">
        <v>3939</v>
      </c>
      <c r="H8" s="84">
        <f>C8-G8</f>
        <v>12303</v>
      </c>
      <c r="I8" s="20">
        <f>C8-J8-K8</f>
        <v>8897</v>
      </c>
      <c r="J8" s="14">
        <v>7345</v>
      </c>
      <c r="K8" s="13">
        <v>0</v>
      </c>
    </row>
    <row r="9" spans="1:11" ht="18" x14ac:dyDescent="0.25">
      <c r="A9" s="16" t="s">
        <v>13</v>
      </c>
      <c r="B9" s="17">
        <v>5755</v>
      </c>
      <c r="C9" s="18">
        <v>11021</v>
      </c>
      <c r="D9" s="19">
        <v>1380095</v>
      </c>
      <c r="E9" s="85">
        <f t="shared" ref="E9:E15" si="0">D9/B9</f>
        <v>239.80799304952217</v>
      </c>
      <c r="F9" s="11">
        <f t="shared" ref="F9:F15" si="1">D9</f>
        <v>1380095</v>
      </c>
      <c r="G9" s="29">
        <v>2967</v>
      </c>
      <c r="H9" s="84">
        <f t="shared" ref="H9:H15" si="2">C9-G9</f>
        <v>8054</v>
      </c>
      <c r="I9" s="54">
        <f t="shared" ref="I9:I15" si="3">C9-J9-K9</f>
        <v>6116</v>
      </c>
      <c r="J9" s="14">
        <v>4905</v>
      </c>
      <c r="K9" s="13">
        <v>0</v>
      </c>
    </row>
    <row r="10" spans="1:11" ht="18" x14ac:dyDescent="0.25">
      <c r="A10" s="16" t="s">
        <v>14</v>
      </c>
      <c r="B10" s="17">
        <v>6507</v>
      </c>
      <c r="C10" s="18">
        <v>12108</v>
      </c>
      <c r="D10" s="19">
        <v>1525074</v>
      </c>
      <c r="E10" s="85">
        <f t="shared" si="0"/>
        <v>234.37436606731214</v>
      </c>
      <c r="F10" s="11">
        <f t="shared" si="1"/>
        <v>1525074</v>
      </c>
      <c r="G10" s="29">
        <v>3051</v>
      </c>
      <c r="H10" s="84">
        <f t="shared" si="2"/>
        <v>9057</v>
      </c>
      <c r="I10" s="54">
        <f t="shared" si="3"/>
        <v>6759</v>
      </c>
      <c r="J10" s="14">
        <v>5349</v>
      </c>
      <c r="K10" s="13">
        <v>0</v>
      </c>
    </row>
    <row r="11" spans="1:11" ht="18" x14ac:dyDescent="0.25">
      <c r="A11" s="16" t="s">
        <v>15</v>
      </c>
      <c r="B11" s="17">
        <v>8502</v>
      </c>
      <c r="C11" s="18">
        <v>16429</v>
      </c>
      <c r="D11" s="19">
        <v>2019702</v>
      </c>
      <c r="E11" s="85">
        <f t="shared" si="0"/>
        <v>237.55610444601271</v>
      </c>
      <c r="F11" s="11">
        <f t="shared" si="1"/>
        <v>2019702</v>
      </c>
      <c r="G11" s="29">
        <v>4035</v>
      </c>
      <c r="H11" s="84">
        <f t="shared" si="2"/>
        <v>12394</v>
      </c>
      <c r="I11" s="54">
        <f t="shared" si="3"/>
        <v>9032</v>
      </c>
      <c r="J11" s="14">
        <v>7397</v>
      </c>
      <c r="K11" s="13">
        <v>0</v>
      </c>
    </row>
    <row r="12" spans="1:11" ht="18" x14ac:dyDescent="0.25">
      <c r="A12" s="16" t="s">
        <v>16</v>
      </c>
      <c r="B12" s="17">
        <v>2177</v>
      </c>
      <c r="C12" s="18">
        <v>4434</v>
      </c>
      <c r="D12" s="19">
        <v>550900</v>
      </c>
      <c r="E12" s="85">
        <f t="shared" si="0"/>
        <v>253.05466237942122</v>
      </c>
      <c r="F12" s="11">
        <f t="shared" si="1"/>
        <v>550900</v>
      </c>
      <c r="G12" s="29">
        <v>1136</v>
      </c>
      <c r="H12" s="84">
        <f t="shared" si="2"/>
        <v>3298</v>
      </c>
      <c r="I12" s="54">
        <f t="shared" si="3"/>
        <v>2317</v>
      </c>
      <c r="J12" s="14">
        <v>2117</v>
      </c>
      <c r="K12" s="13">
        <v>0</v>
      </c>
    </row>
    <row r="13" spans="1:11" ht="18" x14ac:dyDescent="0.25">
      <c r="A13" s="16" t="s">
        <v>17</v>
      </c>
      <c r="B13" s="17">
        <v>8660</v>
      </c>
      <c r="C13" s="18">
        <v>17562</v>
      </c>
      <c r="D13" s="19">
        <v>2162391</v>
      </c>
      <c r="E13" s="85">
        <f t="shared" si="0"/>
        <v>249.69872979214782</v>
      </c>
      <c r="F13" s="11">
        <f t="shared" si="1"/>
        <v>2162391</v>
      </c>
      <c r="G13" s="29">
        <v>4601</v>
      </c>
      <c r="H13" s="84">
        <f t="shared" si="2"/>
        <v>12961</v>
      </c>
      <c r="I13" s="54">
        <f t="shared" si="3"/>
        <v>9452</v>
      </c>
      <c r="J13" s="14">
        <v>8110</v>
      </c>
      <c r="K13" s="13">
        <v>0</v>
      </c>
    </row>
    <row r="14" spans="1:11" ht="18" x14ac:dyDescent="0.25">
      <c r="A14" s="16" t="s">
        <v>18</v>
      </c>
      <c r="B14" s="17">
        <v>3138</v>
      </c>
      <c r="C14" s="18">
        <v>5781</v>
      </c>
      <c r="D14" s="19">
        <v>714167</v>
      </c>
      <c r="E14" s="85">
        <f t="shared" si="0"/>
        <v>227.58667941363927</v>
      </c>
      <c r="F14" s="11">
        <f t="shared" si="1"/>
        <v>714167</v>
      </c>
      <c r="G14" s="29">
        <v>1373</v>
      </c>
      <c r="H14" s="84">
        <f t="shared" si="2"/>
        <v>4408</v>
      </c>
      <c r="I14" s="54">
        <f t="shared" si="3"/>
        <v>3140</v>
      </c>
      <c r="J14" s="14">
        <v>2641</v>
      </c>
      <c r="K14" s="13">
        <v>0</v>
      </c>
    </row>
    <row r="15" spans="1:11" ht="18.75" thickBot="1" x14ac:dyDescent="0.3">
      <c r="A15" s="21" t="s">
        <v>19</v>
      </c>
      <c r="B15" s="22">
        <v>9778</v>
      </c>
      <c r="C15" s="23">
        <v>18815</v>
      </c>
      <c r="D15" s="24">
        <v>2368448</v>
      </c>
      <c r="E15" s="86">
        <f t="shared" si="0"/>
        <v>242.22213131519737</v>
      </c>
      <c r="F15" s="11">
        <f t="shared" si="1"/>
        <v>2368448</v>
      </c>
      <c r="G15" s="87">
        <v>4693</v>
      </c>
      <c r="H15" s="84">
        <f t="shared" si="2"/>
        <v>14122</v>
      </c>
      <c r="I15" s="58">
        <f t="shared" si="3"/>
        <v>10347</v>
      </c>
      <c r="J15" s="133">
        <v>8468</v>
      </c>
      <c r="K15" s="134">
        <v>0</v>
      </c>
    </row>
    <row r="16" spans="1:11" ht="18.75" thickBot="1" x14ac:dyDescent="0.3">
      <c r="A16" s="122" t="s">
        <v>10</v>
      </c>
      <c r="B16" s="123">
        <f t="shared" ref="B16:K16" si="4">SUM(B8:B15)</f>
        <v>52583</v>
      </c>
      <c r="C16" s="123">
        <f t="shared" si="4"/>
        <v>102392</v>
      </c>
      <c r="D16" s="124">
        <f>SUM(D8:D15)</f>
        <v>12705688</v>
      </c>
      <c r="E16" s="125">
        <f t="shared" si="4"/>
        <v>1930.384351065286</v>
      </c>
      <c r="F16" s="124">
        <f t="shared" si="4"/>
        <v>12705688</v>
      </c>
      <c r="G16" s="124">
        <f t="shared" si="4"/>
        <v>25795</v>
      </c>
      <c r="H16" s="124">
        <f t="shared" si="4"/>
        <v>76597</v>
      </c>
      <c r="I16" s="126">
        <f t="shared" si="4"/>
        <v>56060</v>
      </c>
      <c r="J16" s="127">
        <f t="shared" si="4"/>
        <v>46332</v>
      </c>
      <c r="K16" s="128">
        <f t="shared" si="4"/>
        <v>0</v>
      </c>
    </row>
    <row r="17" spans="1:11" ht="18.75" thickBot="1" x14ac:dyDescent="0.3">
      <c r="A17" s="27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6.5" thickBot="1" x14ac:dyDescent="0.25">
      <c r="A18" s="637" t="s">
        <v>20</v>
      </c>
      <c r="B18" s="638"/>
      <c r="C18" s="638"/>
      <c r="D18" s="638"/>
      <c r="E18" s="638"/>
      <c r="F18" s="638"/>
      <c r="G18" s="638"/>
      <c r="H18" s="638"/>
      <c r="I18" s="639"/>
      <c r="J18" s="639"/>
      <c r="K18" s="640"/>
    </row>
    <row r="19" spans="1:11" ht="18" x14ac:dyDescent="0.25">
      <c r="A19" s="28" t="s">
        <v>21</v>
      </c>
      <c r="B19" s="6">
        <v>14544</v>
      </c>
      <c r="C19" s="7">
        <v>26284</v>
      </c>
      <c r="D19" s="8">
        <v>3306574</v>
      </c>
      <c r="E19" s="12">
        <f t="shared" ref="E19:E31" si="5">D19/B19</f>
        <v>227.34969746974699</v>
      </c>
      <c r="F19" s="9">
        <f>D19</f>
        <v>3306574</v>
      </c>
      <c r="G19" s="83">
        <v>6585</v>
      </c>
      <c r="H19" s="88">
        <f>C19-G19</f>
        <v>19699</v>
      </c>
      <c r="I19" s="10">
        <v>14571</v>
      </c>
      <c r="J19" s="95">
        <v>11713</v>
      </c>
      <c r="K19" s="31">
        <v>0</v>
      </c>
    </row>
    <row r="20" spans="1:11" ht="18" x14ac:dyDescent="0.25">
      <c r="A20" s="28" t="s">
        <v>22</v>
      </c>
      <c r="B20" s="15">
        <v>7405</v>
      </c>
      <c r="C20" s="7">
        <v>13045</v>
      </c>
      <c r="D20" s="8">
        <v>1646569</v>
      </c>
      <c r="E20" s="32">
        <f t="shared" si="5"/>
        <v>222.35908170155301</v>
      </c>
      <c r="F20" s="33">
        <f t="shared" ref="F20:F31" si="6">D20</f>
        <v>1646569</v>
      </c>
      <c r="G20" s="29">
        <v>3257</v>
      </c>
      <c r="H20" s="84">
        <f t="shared" ref="H20:H31" si="7">C20-G20</f>
        <v>9788</v>
      </c>
      <c r="I20" s="54">
        <v>7379</v>
      </c>
      <c r="J20" s="35">
        <v>5665</v>
      </c>
      <c r="K20" s="34">
        <v>1</v>
      </c>
    </row>
    <row r="21" spans="1:11" ht="18" x14ac:dyDescent="0.25">
      <c r="A21" s="5" t="s">
        <v>23</v>
      </c>
      <c r="B21" s="36">
        <v>5987</v>
      </c>
      <c r="C21" s="37">
        <v>11192</v>
      </c>
      <c r="D21" s="38">
        <v>1391415</v>
      </c>
      <c r="E21" s="32">
        <f t="shared" si="5"/>
        <v>232.40604643394019</v>
      </c>
      <c r="F21" s="33">
        <f t="shared" si="6"/>
        <v>1391415</v>
      </c>
      <c r="G21" s="29">
        <v>3021</v>
      </c>
      <c r="H21" s="84">
        <f t="shared" si="7"/>
        <v>8171</v>
      </c>
      <c r="I21" s="54">
        <v>6225</v>
      </c>
      <c r="J21" s="35">
        <v>4966</v>
      </c>
      <c r="K21" s="34">
        <v>1</v>
      </c>
    </row>
    <row r="22" spans="1:11" ht="18" x14ac:dyDescent="0.25">
      <c r="A22" s="16" t="s">
        <v>24</v>
      </c>
      <c r="B22" s="41">
        <v>7422</v>
      </c>
      <c r="C22" s="42">
        <v>14186</v>
      </c>
      <c r="D22" s="43">
        <v>1737601</v>
      </c>
      <c r="E22" s="32">
        <f t="shared" si="5"/>
        <v>234.11492859067636</v>
      </c>
      <c r="F22" s="33">
        <f t="shared" si="6"/>
        <v>1737601</v>
      </c>
      <c r="G22" s="89">
        <v>3420</v>
      </c>
      <c r="H22" s="90">
        <f t="shared" si="7"/>
        <v>10766</v>
      </c>
      <c r="I22" s="54">
        <v>7785</v>
      </c>
      <c r="J22" s="35">
        <v>6401</v>
      </c>
      <c r="K22" s="46">
        <v>0</v>
      </c>
    </row>
    <row r="23" spans="1:11" ht="18" x14ac:dyDescent="0.25">
      <c r="A23" s="16" t="s">
        <v>25</v>
      </c>
      <c r="B23" s="41">
        <v>4826</v>
      </c>
      <c r="C23" s="42">
        <v>9486</v>
      </c>
      <c r="D23" s="43">
        <v>1167568</v>
      </c>
      <c r="E23" s="32">
        <f t="shared" si="5"/>
        <v>241.932863655201</v>
      </c>
      <c r="F23" s="33">
        <f t="shared" si="6"/>
        <v>1167568</v>
      </c>
      <c r="G23" s="89">
        <v>2502</v>
      </c>
      <c r="H23" s="90">
        <f t="shared" si="7"/>
        <v>6984</v>
      </c>
      <c r="I23" s="54">
        <v>5110</v>
      </c>
      <c r="J23" s="35">
        <v>4376</v>
      </c>
      <c r="K23" s="46">
        <v>0</v>
      </c>
    </row>
    <row r="24" spans="1:11" ht="18" x14ac:dyDescent="0.25">
      <c r="A24" s="16" t="s">
        <v>26</v>
      </c>
      <c r="B24" s="41">
        <v>3362</v>
      </c>
      <c r="C24" s="42">
        <v>6613</v>
      </c>
      <c r="D24" s="43">
        <v>824748</v>
      </c>
      <c r="E24" s="32">
        <f t="shared" si="5"/>
        <v>245.31469363474122</v>
      </c>
      <c r="F24" s="33">
        <f t="shared" si="6"/>
        <v>824748</v>
      </c>
      <c r="G24" s="89">
        <v>1818</v>
      </c>
      <c r="H24" s="90">
        <f t="shared" si="7"/>
        <v>4795</v>
      </c>
      <c r="I24" s="54">
        <v>3625</v>
      </c>
      <c r="J24" s="35">
        <v>2988</v>
      </c>
      <c r="K24" s="46">
        <v>0</v>
      </c>
    </row>
    <row r="25" spans="1:11" ht="18" x14ac:dyDescent="0.25">
      <c r="A25" s="16" t="s">
        <v>27</v>
      </c>
      <c r="B25" s="41">
        <v>8616</v>
      </c>
      <c r="C25" s="42">
        <v>16339</v>
      </c>
      <c r="D25" s="43">
        <v>2031370</v>
      </c>
      <c r="E25" s="32">
        <f t="shared" si="5"/>
        <v>235.76717734447539</v>
      </c>
      <c r="F25" s="33">
        <f t="shared" si="6"/>
        <v>2031370</v>
      </c>
      <c r="G25" s="89">
        <v>4222</v>
      </c>
      <c r="H25" s="90">
        <f t="shared" si="7"/>
        <v>12117</v>
      </c>
      <c r="I25" s="54">
        <v>9002</v>
      </c>
      <c r="J25" s="35">
        <v>7337</v>
      </c>
      <c r="K25" s="46">
        <v>0</v>
      </c>
    </row>
    <row r="26" spans="1:11" ht="18" x14ac:dyDescent="0.25">
      <c r="A26" s="16" t="s">
        <v>28</v>
      </c>
      <c r="B26" s="41">
        <v>7782</v>
      </c>
      <c r="C26" s="42">
        <v>15538</v>
      </c>
      <c r="D26" s="43">
        <v>1945103</v>
      </c>
      <c r="E26" s="32">
        <f t="shared" si="5"/>
        <v>249.94898483680288</v>
      </c>
      <c r="F26" s="33">
        <f t="shared" si="6"/>
        <v>1945103</v>
      </c>
      <c r="G26" s="89">
        <v>3762</v>
      </c>
      <c r="H26" s="90">
        <f t="shared" si="7"/>
        <v>11776</v>
      </c>
      <c r="I26" s="54">
        <v>8176</v>
      </c>
      <c r="J26" s="35">
        <v>7361</v>
      </c>
      <c r="K26" s="46">
        <v>1</v>
      </c>
    </row>
    <row r="27" spans="1:11" ht="18" x14ac:dyDescent="0.25">
      <c r="A27" s="16" t="s">
        <v>29</v>
      </c>
      <c r="B27" s="41">
        <v>9730</v>
      </c>
      <c r="C27" s="42">
        <v>18289</v>
      </c>
      <c r="D27" s="43">
        <v>2265672</v>
      </c>
      <c r="E27" s="32">
        <f t="shared" si="5"/>
        <v>232.85426515930112</v>
      </c>
      <c r="F27" s="33">
        <f t="shared" si="6"/>
        <v>2265672</v>
      </c>
      <c r="G27" s="89">
        <v>5138</v>
      </c>
      <c r="H27" s="90">
        <f t="shared" si="7"/>
        <v>13151</v>
      </c>
      <c r="I27" s="54">
        <v>10349</v>
      </c>
      <c r="J27" s="35">
        <v>7939</v>
      </c>
      <c r="K27" s="46">
        <v>1</v>
      </c>
    </row>
    <row r="28" spans="1:11" ht="18" x14ac:dyDescent="0.25">
      <c r="A28" s="16" t="s">
        <v>30</v>
      </c>
      <c r="B28" s="41">
        <v>7055</v>
      </c>
      <c r="C28" s="42">
        <v>14350</v>
      </c>
      <c r="D28" s="43">
        <v>1770130</v>
      </c>
      <c r="E28" s="32">
        <f t="shared" si="5"/>
        <v>250.90432317505315</v>
      </c>
      <c r="F28" s="33">
        <f t="shared" si="6"/>
        <v>1770130</v>
      </c>
      <c r="G28" s="89">
        <v>3930</v>
      </c>
      <c r="H28" s="90">
        <f t="shared" si="7"/>
        <v>10420</v>
      </c>
      <c r="I28" s="54">
        <v>7782</v>
      </c>
      <c r="J28" s="35">
        <v>6568</v>
      </c>
      <c r="K28" s="46">
        <v>0</v>
      </c>
    </row>
    <row r="29" spans="1:11" ht="18" x14ac:dyDescent="0.25">
      <c r="A29" s="16" t="s">
        <v>31</v>
      </c>
      <c r="B29" s="41">
        <v>5629</v>
      </c>
      <c r="C29" s="42">
        <v>11054</v>
      </c>
      <c r="D29" s="43">
        <v>1358686</v>
      </c>
      <c r="E29" s="32">
        <f t="shared" si="5"/>
        <v>241.37253508616095</v>
      </c>
      <c r="F29" s="33">
        <f t="shared" si="6"/>
        <v>1358686</v>
      </c>
      <c r="G29" s="89">
        <v>2810</v>
      </c>
      <c r="H29" s="90">
        <f t="shared" si="7"/>
        <v>8244</v>
      </c>
      <c r="I29" s="54">
        <v>6030</v>
      </c>
      <c r="J29" s="35">
        <v>5024</v>
      </c>
      <c r="K29" s="46">
        <v>0</v>
      </c>
    </row>
    <row r="30" spans="1:11" ht="18" x14ac:dyDescent="0.25">
      <c r="A30" s="26" t="s">
        <v>32</v>
      </c>
      <c r="B30" s="41">
        <v>5274</v>
      </c>
      <c r="C30" s="47">
        <v>10531</v>
      </c>
      <c r="D30" s="48">
        <v>1317796</v>
      </c>
      <c r="E30" s="32">
        <f t="shared" si="5"/>
        <v>249.86651497914298</v>
      </c>
      <c r="F30" s="33">
        <f t="shared" si="6"/>
        <v>1317796</v>
      </c>
      <c r="G30" s="91">
        <v>2747</v>
      </c>
      <c r="H30" s="90">
        <f t="shared" si="7"/>
        <v>7784</v>
      </c>
      <c r="I30" s="54">
        <v>5660</v>
      </c>
      <c r="J30" s="35">
        <v>4871</v>
      </c>
      <c r="K30" s="50">
        <v>0</v>
      </c>
    </row>
    <row r="31" spans="1:11" ht="18.75" thickBot="1" x14ac:dyDescent="0.3">
      <c r="A31" s="26" t="s">
        <v>33</v>
      </c>
      <c r="B31" s="51">
        <v>1984</v>
      </c>
      <c r="C31" s="47">
        <v>3866</v>
      </c>
      <c r="D31" s="48">
        <v>487372</v>
      </c>
      <c r="E31" s="32">
        <f t="shared" si="5"/>
        <v>245.65120967741936</v>
      </c>
      <c r="F31" s="33">
        <f t="shared" si="6"/>
        <v>487372</v>
      </c>
      <c r="G31" s="92">
        <v>896</v>
      </c>
      <c r="H31" s="93">
        <f t="shared" si="7"/>
        <v>2970</v>
      </c>
      <c r="I31" s="58">
        <v>2025</v>
      </c>
      <c r="J31" s="98">
        <v>1841</v>
      </c>
      <c r="K31" s="94">
        <v>0</v>
      </c>
    </row>
    <row r="32" spans="1:11" ht="18.75" thickBot="1" x14ac:dyDescent="0.3">
      <c r="A32" s="122" t="s">
        <v>34</v>
      </c>
      <c r="B32" s="136">
        <f t="shared" ref="B32:K32" si="8">SUM(B19:B31)</f>
        <v>89616</v>
      </c>
      <c r="C32" s="136">
        <f t="shared" si="8"/>
        <v>170773</v>
      </c>
      <c r="D32" s="137">
        <f>SUM(D19:D31)</f>
        <v>21250604</v>
      </c>
      <c r="E32" s="125">
        <f t="shared" si="8"/>
        <v>3109.8423217442146</v>
      </c>
      <c r="F32" s="138">
        <f t="shared" si="8"/>
        <v>21250604</v>
      </c>
      <c r="G32" s="139">
        <f t="shared" si="8"/>
        <v>44108</v>
      </c>
      <c r="H32" s="140">
        <f t="shared" si="8"/>
        <v>126665</v>
      </c>
      <c r="I32" s="130">
        <f t="shared" si="8"/>
        <v>93719</v>
      </c>
      <c r="J32" s="131">
        <f t="shared" si="8"/>
        <v>77050</v>
      </c>
      <c r="K32" s="132">
        <f t="shared" si="8"/>
        <v>4</v>
      </c>
    </row>
    <row r="33" spans="1:11" ht="18.75" thickBot="1" x14ac:dyDescent="0.3">
      <c r="A33" s="27"/>
      <c r="B33" s="53"/>
      <c r="C33" s="53"/>
      <c r="D33" s="53"/>
      <c r="E33" s="25"/>
      <c r="F33" s="53"/>
      <c r="G33" s="53"/>
      <c r="H33" s="53"/>
      <c r="I33" s="25"/>
      <c r="J33" s="25"/>
      <c r="K33" s="25"/>
    </row>
    <row r="34" spans="1:11" ht="16.5" thickBot="1" x14ac:dyDescent="0.25">
      <c r="A34" s="632" t="s">
        <v>35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4"/>
    </row>
    <row r="35" spans="1:11" ht="18" x14ac:dyDescent="0.25">
      <c r="A35" s="16" t="s">
        <v>36</v>
      </c>
      <c r="B35" s="44">
        <v>11211</v>
      </c>
      <c r="C35" s="42">
        <v>20702</v>
      </c>
      <c r="D35" s="45">
        <v>2571935</v>
      </c>
      <c r="E35" s="20">
        <f t="shared" ref="E35:E46" si="9">D35/B35</f>
        <v>229.41173847114442</v>
      </c>
      <c r="F35" s="40">
        <f>D35</f>
        <v>2571935</v>
      </c>
      <c r="G35" s="62">
        <v>6082</v>
      </c>
      <c r="H35" s="69">
        <f t="shared" ref="H35:H46" si="10">C35-G35</f>
        <v>14620</v>
      </c>
      <c r="I35" s="10">
        <f>C35-J35-K35</f>
        <v>12475</v>
      </c>
      <c r="J35" s="95">
        <v>8226</v>
      </c>
      <c r="K35" s="96">
        <v>1</v>
      </c>
    </row>
    <row r="36" spans="1:11" ht="18" x14ac:dyDescent="0.25">
      <c r="A36" s="16" t="s">
        <v>37</v>
      </c>
      <c r="B36" s="44">
        <v>15269</v>
      </c>
      <c r="C36" s="42">
        <v>29705</v>
      </c>
      <c r="D36" s="45">
        <v>3649069</v>
      </c>
      <c r="E36" s="54">
        <f t="shared" si="9"/>
        <v>238.98546073744188</v>
      </c>
      <c r="F36" s="45">
        <f>D36</f>
        <v>3649069</v>
      </c>
      <c r="G36" s="44">
        <v>9184</v>
      </c>
      <c r="H36" s="71">
        <f t="shared" si="10"/>
        <v>20521</v>
      </c>
      <c r="I36" s="54">
        <f t="shared" ref="I36:I46" si="11">C36-J36-K36</f>
        <v>17745</v>
      </c>
      <c r="J36" s="35">
        <v>11959</v>
      </c>
      <c r="K36" s="97">
        <v>1</v>
      </c>
    </row>
    <row r="37" spans="1:11" ht="18" x14ac:dyDescent="0.25">
      <c r="A37" s="16" t="s">
        <v>38</v>
      </c>
      <c r="B37" s="44">
        <v>5293</v>
      </c>
      <c r="C37" s="42">
        <v>10514</v>
      </c>
      <c r="D37" s="45">
        <v>1311926</v>
      </c>
      <c r="E37" s="54">
        <f t="shared" si="9"/>
        <v>247.86057056489705</v>
      </c>
      <c r="F37" s="45">
        <f t="shared" ref="F37:F46" si="12">D37</f>
        <v>1311926</v>
      </c>
      <c r="G37" s="44">
        <v>3386</v>
      </c>
      <c r="H37" s="71">
        <f t="shared" si="10"/>
        <v>7128</v>
      </c>
      <c r="I37" s="54">
        <f t="shared" si="11"/>
        <v>6087</v>
      </c>
      <c r="J37" s="35">
        <v>4427</v>
      </c>
      <c r="K37" s="97">
        <v>0</v>
      </c>
    </row>
    <row r="38" spans="1:11" ht="18" x14ac:dyDescent="0.25">
      <c r="A38" s="16" t="s">
        <v>39</v>
      </c>
      <c r="B38" s="44">
        <v>8505</v>
      </c>
      <c r="C38" s="42">
        <v>16963</v>
      </c>
      <c r="D38" s="45">
        <v>2078101</v>
      </c>
      <c r="E38" s="54">
        <f t="shared" si="9"/>
        <v>244.33874191651969</v>
      </c>
      <c r="F38" s="45">
        <f t="shared" si="12"/>
        <v>2078101</v>
      </c>
      <c r="G38" s="44">
        <v>4545</v>
      </c>
      <c r="H38" s="71">
        <f t="shared" si="10"/>
        <v>12418</v>
      </c>
      <c r="I38" s="54">
        <f t="shared" si="11"/>
        <v>9207</v>
      </c>
      <c r="J38" s="35">
        <v>7756</v>
      </c>
      <c r="K38" s="97">
        <v>0</v>
      </c>
    </row>
    <row r="39" spans="1:11" ht="18" x14ac:dyDescent="0.25">
      <c r="A39" s="16" t="s">
        <v>40</v>
      </c>
      <c r="B39" s="44">
        <v>5840</v>
      </c>
      <c r="C39" s="42">
        <v>11184</v>
      </c>
      <c r="D39" s="45">
        <v>1373444</v>
      </c>
      <c r="E39" s="54">
        <f t="shared" si="9"/>
        <v>235.17876712328768</v>
      </c>
      <c r="F39" s="45">
        <f t="shared" si="12"/>
        <v>1373444</v>
      </c>
      <c r="G39" s="44">
        <v>3315</v>
      </c>
      <c r="H39" s="71">
        <f t="shared" si="10"/>
        <v>7869</v>
      </c>
      <c r="I39" s="54">
        <f t="shared" si="11"/>
        <v>6463</v>
      </c>
      <c r="J39" s="35">
        <v>4721</v>
      </c>
      <c r="K39" s="97">
        <v>0</v>
      </c>
    </row>
    <row r="40" spans="1:11" ht="18" x14ac:dyDescent="0.25">
      <c r="A40" s="16" t="s">
        <v>41</v>
      </c>
      <c r="B40" s="44">
        <v>7485</v>
      </c>
      <c r="C40" s="42">
        <v>15107</v>
      </c>
      <c r="D40" s="45">
        <v>1858926</v>
      </c>
      <c r="E40" s="54">
        <f t="shared" si="9"/>
        <v>248.35350701402805</v>
      </c>
      <c r="F40" s="45">
        <f t="shared" si="12"/>
        <v>1858926</v>
      </c>
      <c r="G40" s="44">
        <v>3975</v>
      </c>
      <c r="H40" s="71">
        <f t="shared" si="10"/>
        <v>11132</v>
      </c>
      <c r="I40" s="54">
        <f t="shared" si="11"/>
        <v>8097</v>
      </c>
      <c r="J40" s="35">
        <v>7010</v>
      </c>
      <c r="K40" s="97">
        <v>0</v>
      </c>
    </row>
    <row r="41" spans="1:11" ht="18" x14ac:dyDescent="0.25">
      <c r="A41" s="16" t="s">
        <v>42</v>
      </c>
      <c r="B41" s="44">
        <v>10131</v>
      </c>
      <c r="C41" s="42">
        <v>20459</v>
      </c>
      <c r="D41" s="45">
        <v>2502914</v>
      </c>
      <c r="E41" s="54">
        <f t="shared" si="9"/>
        <v>247.05497976507749</v>
      </c>
      <c r="F41" s="45">
        <f t="shared" si="12"/>
        <v>2502914</v>
      </c>
      <c r="G41" s="44">
        <v>6086</v>
      </c>
      <c r="H41" s="71">
        <f t="shared" si="10"/>
        <v>14373</v>
      </c>
      <c r="I41" s="54">
        <f t="shared" si="11"/>
        <v>11590</v>
      </c>
      <c r="J41" s="35">
        <v>8868</v>
      </c>
      <c r="K41" s="97">
        <v>1</v>
      </c>
    </row>
    <row r="42" spans="1:11" ht="18" x14ac:dyDescent="0.25">
      <c r="A42" s="16" t="s">
        <v>43</v>
      </c>
      <c r="B42" s="44">
        <v>7060</v>
      </c>
      <c r="C42" s="42">
        <v>13673</v>
      </c>
      <c r="D42" s="45">
        <v>1673662</v>
      </c>
      <c r="E42" s="54">
        <f t="shared" si="9"/>
        <v>237.06260623229463</v>
      </c>
      <c r="F42" s="45">
        <f t="shared" si="12"/>
        <v>1673662</v>
      </c>
      <c r="G42" s="44">
        <v>4006</v>
      </c>
      <c r="H42" s="71">
        <f t="shared" si="10"/>
        <v>9667</v>
      </c>
      <c r="I42" s="54">
        <f t="shared" si="11"/>
        <v>7848</v>
      </c>
      <c r="J42" s="35">
        <v>5825</v>
      </c>
      <c r="K42" s="97">
        <v>0</v>
      </c>
    </row>
    <row r="43" spans="1:11" ht="18" x14ac:dyDescent="0.25">
      <c r="A43" s="16" t="s">
        <v>44</v>
      </c>
      <c r="B43" s="44">
        <v>4897</v>
      </c>
      <c r="C43" s="42">
        <v>9154</v>
      </c>
      <c r="D43" s="45">
        <v>1127368</v>
      </c>
      <c r="E43" s="54">
        <f t="shared" si="9"/>
        <v>230.21605064325098</v>
      </c>
      <c r="F43" s="45">
        <f t="shared" si="12"/>
        <v>1127368</v>
      </c>
      <c r="G43" s="44">
        <v>2653</v>
      </c>
      <c r="H43" s="71">
        <f t="shared" si="10"/>
        <v>6501</v>
      </c>
      <c r="I43" s="54">
        <f t="shared" si="11"/>
        <v>5531</v>
      </c>
      <c r="J43" s="35">
        <v>3623</v>
      </c>
      <c r="K43" s="97">
        <v>0</v>
      </c>
    </row>
    <row r="44" spans="1:11" ht="18" x14ac:dyDescent="0.25">
      <c r="A44" s="16" t="s">
        <v>45</v>
      </c>
      <c r="B44" s="44">
        <v>7945</v>
      </c>
      <c r="C44" s="42">
        <v>15685</v>
      </c>
      <c r="D44" s="45">
        <v>1922897</v>
      </c>
      <c r="E44" s="54">
        <f t="shared" si="9"/>
        <v>242.02605412208936</v>
      </c>
      <c r="F44" s="45">
        <f t="shared" si="12"/>
        <v>1922897</v>
      </c>
      <c r="G44" s="44">
        <v>4700</v>
      </c>
      <c r="H44" s="71">
        <f t="shared" si="10"/>
        <v>10985</v>
      </c>
      <c r="I44" s="54">
        <f t="shared" si="11"/>
        <v>8880</v>
      </c>
      <c r="J44" s="35">
        <v>6804</v>
      </c>
      <c r="K44" s="97">
        <v>1</v>
      </c>
    </row>
    <row r="45" spans="1:11" ht="18" x14ac:dyDescent="0.25">
      <c r="A45" s="26" t="s">
        <v>46</v>
      </c>
      <c r="B45" s="44">
        <v>11478</v>
      </c>
      <c r="C45" s="42">
        <v>22110</v>
      </c>
      <c r="D45" s="45">
        <v>2725572</v>
      </c>
      <c r="E45" s="54">
        <f t="shared" si="9"/>
        <v>237.46053319393621</v>
      </c>
      <c r="F45" s="45">
        <f t="shared" si="12"/>
        <v>2725572</v>
      </c>
      <c r="G45" s="49">
        <v>6075</v>
      </c>
      <c r="H45" s="71">
        <f t="shared" si="10"/>
        <v>16035</v>
      </c>
      <c r="I45" s="54">
        <f t="shared" si="11"/>
        <v>12439</v>
      </c>
      <c r="J45" s="35">
        <v>9669</v>
      </c>
      <c r="K45" s="97">
        <v>2</v>
      </c>
    </row>
    <row r="46" spans="1:11" ht="18.75" thickBot="1" x14ac:dyDescent="0.3">
      <c r="A46" s="26" t="s">
        <v>47</v>
      </c>
      <c r="B46" s="55">
        <v>0</v>
      </c>
      <c r="C46" s="56">
        <v>0</v>
      </c>
      <c r="D46" s="57">
        <v>0</v>
      </c>
      <c r="E46" s="54" t="e">
        <f t="shared" si="9"/>
        <v>#DIV/0!</v>
      </c>
      <c r="F46" s="45">
        <f t="shared" si="12"/>
        <v>0</v>
      </c>
      <c r="G46" s="67">
        <v>0</v>
      </c>
      <c r="H46" s="72">
        <f t="shared" si="10"/>
        <v>0</v>
      </c>
      <c r="I46" s="58">
        <f t="shared" si="11"/>
        <v>0</v>
      </c>
      <c r="J46" s="98">
        <v>0</v>
      </c>
      <c r="K46" s="99">
        <v>0</v>
      </c>
    </row>
    <row r="47" spans="1:11" ht="18.75" thickBot="1" x14ac:dyDescent="0.3">
      <c r="A47" s="122" t="s">
        <v>48</v>
      </c>
      <c r="B47" s="136">
        <f t="shared" ref="B47:K47" si="13">SUM(B35:B46)</f>
        <v>95114</v>
      </c>
      <c r="C47" s="136">
        <f t="shared" si="13"/>
        <v>185256</v>
      </c>
      <c r="D47" s="137">
        <f>SUM(D35:D46)</f>
        <v>22795814</v>
      </c>
      <c r="E47" s="125" t="e">
        <f t="shared" si="13"/>
        <v>#DIV/0!</v>
      </c>
      <c r="F47" s="138">
        <f t="shared" si="13"/>
        <v>22795814</v>
      </c>
      <c r="G47" s="138">
        <f t="shared" si="13"/>
        <v>54007</v>
      </c>
      <c r="H47" s="138">
        <f t="shared" si="13"/>
        <v>131249</v>
      </c>
      <c r="I47" s="130">
        <f t="shared" si="13"/>
        <v>106362</v>
      </c>
      <c r="J47" s="131">
        <f t="shared" si="13"/>
        <v>78888</v>
      </c>
      <c r="K47" s="132">
        <f t="shared" si="13"/>
        <v>6</v>
      </c>
    </row>
    <row r="48" spans="1:11" ht="18.75" thickBot="1" x14ac:dyDescent="0.3">
      <c r="A48" s="59"/>
      <c r="B48" s="60"/>
      <c r="C48" s="60"/>
      <c r="D48" s="60"/>
      <c r="E48" s="61"/>
      <c r="F48" s="60"/>
      <c r="G48" s="53"/>
      <c r="H48" s="53"/>
      <c r="I48" s="25"/>
      <c r="J48" s="25"/>
      <c r="K48" s="25"/>
    </row>
    <row r="49" spans="1:11" ht="16.5" thickBot="1" x14ac:dyDescent="0.25">
      <c r="A49" s="632" t="s">
        <v>49</v>
      </c>
      <c r="B49" s="633"/>
      <c r="C49" s="633"/>
      <c r="D49" s="633"/>
      <c r="E49" s="633"/>
      <c r="F49" s="633"/>
      <c r="G49" s="633"/>
      <c r="H49" s="633"/>
      <c r="I49" s="635"/>
      <c r="J49" s="635"/>
      <c r="K49" s="635"/>
    </row>
    <row r="50" spans="1:11" ht="18" x14ac:dyDescent="0.25">
      <c r="A50" s="5" t="s">
        <v>50</v>
      </c>
      <c r="B50" s="62">
        <v>5451</v>
      </c>
      <c r="C50" s="63">
        <v>10408</v>
      </c>
      <c r="D50" s="100">
        <v>1291753</v>
      </c>
      <c r="E50" s="10">
        <f t="shared" ref="E50:E56" si="14">D50/B50</f>
        <v>236.97541735461382</v>
      </c>
      <c r="F50" s="69">
        <f t="shared" ref="F50:F56" si="15">D50</f>
        <v>1291753</v>
      </c>
      <c r="G50" s="62">
        <v>2909</v>
      </c>
      <c r="H50" s="64">
        <f t="shared" ref="H50:H56" si="16">C50-G50</f>
        <v>7499</v>
      </c>
      <c r="I50" s="30">
        <f t="shared" ref="I50:I56" si="17">C50-J50-K50</f>
        <v>5906</v>
      </c>
      <c r="J50" s="95">
        <v>4502</v>
      </c>
      <c r="K50" s="31">
        <v>0</v>
      </c>
    </row>
    <row r="51" spans="1:11" ht="18" x14ac:dyDescent="0.25">
      <c r="A51" s="16" t="s">
        <v>51</v>
      </c>
      <c r="B51" s="44">
        <v>8071</v>
      </c>
      <c r="C51" s="65">
        <v>16561</v>
      </c>
      <c r="D51" s="101">
        <v>2051340</v>
      </c>
      <c r="E51" s="54">
        <f t="shared" si="14"/>
        <v>254.16181390162311</v>
      </c>
      <c r="F51" s="70">
        <f t="shared" si="15"/>
        <v>2051340</v>
      </c>
      <c r="G51" s="39">
        <v>4699</v>
      </c>
      <c r="H51" s="64">
        <f t="shared" si="16"/>
        <v>11862</v>
      </c>
      <c r="I51" s="32">
        <f t="shared" si="17"/>
        <v>8967</v>
      </c>
      <c r="J51" s="35">
        <v>7593</v>
      </c>
      <c r="K51" s="46">
        <v>1</v>
      </c>
    </row>
    <row r="52" spans="1:11" ht="18" x14ac:dyDescent="0.25">
      <c r="A52" s="16" t="s">
        <v>52</v>
      </c>
      <c r="B52" s="44">
        <v>23184</v>
      </c>
      <c r="C52" s="65">
        <v>43198</v>
      </c>
      <c r="D52" s="101">
        <v>5305559</v>
      </c>
      <c r="E52" s="54">
        <f t="shared" si="14"/>
        <v>228.84571256038646</v>
      </c>
      <c r="F52" s="70">
        <f t="shared" si="15"/>
        <v>5305559</v>
      </c>
      <c r="G52" s="39">
        <v>12022</v>
      </c>
      <c r="H52" s="64">
        <f t="shared" si="16"/>
        <v>31176</v>
      </c>
      <c r="I52" s="32">
        <f t="shared" si="17"/>
        <v>25335</v>
      </c>
      <c r="J52" s="35">
        <v>17860</v>
      </c>
      <c r="K52" s="46">
        <v>3</v>
      </c>
    </row>
    <row r="53" spans="1:11" ht="18" x14ac:dyDescent="0.25">
      <c r="A53" s="16" t="s">
        <v>53</v>
      </c>
      <c r="B53" s="44">
        <v>7881</v>
      </c>
      <c r="C53" s="65">
        <v>15072</v>
      </c>
      <c r="D53" s="101">
        <v>1835901</v>
      </c>
      <c r="E53" s="54">
        <f t="shared" si="14"/>
        <v>232.95279786829082</v>
      </c>
      <c r="F53" s="70">
        <f t="shared" si="15"/>
        <v>1835901</v>
      </c>
      <c r="G53" s="39">
        <v>4063</v>
      </c>
      <c r="H53" s="64">
        <f t="shared" si="16"/>
        <v>11009</v>
      </c>
      <c r="I53" s="32">
        <f t="shared" si="17"/>
        <v>8475</v>
      </c>
      <c r="J53" s="35">
        <v>6597</v>
      </c>
      <c r="K53" s="46">
        <v>0</v>
      </c>
    </row>
    <row r="54" spans="1:11" ht="18" x14ac:dyDescent="0.25">
      <c r="A54" s="16" t="s">
        <v>54</v>
      </c>
      <c r="B54" s="44">
        <v>5780</v>
      </c>
      <c r="C54" s="65">
        <v>10780</v>
      </c>
      <c r="D54" s="101">
        <v>1357461</v>
      </c>
      <c r="E54" s="54">
        <f t="shared" si="14"/>
        <v>234.85484429065744</v>
      </c>
      <c r="F54" s="70">
        <f t="shared" si="15"/>
        <v>1357461</v>
      </c>
      <c r="G54" s="39">
        <v>2927</v>
      </c>
      <c r="H54" s="64">
        <f t="shared" si="16"/>
        <v>7853</v>
      </c>
      <c r="I54" s="32">
        <f t="shared" si="17"/>
        <v>5844</v>
      </c>
      <c r="J54" s="35">
        <v>4936</v>
      </c>
      <c r="K54" s="46">
        <v>0</v>
      </c>
    </row>
    <row r="55" spans="1:11" ht="18" x14ac:dyDescent="0.25">
      <c r="A55" s="16" t="s">
        <v>55</v>
      </c>
      <c r="B55" s="44">
        <v>5560</v>
      </c>
      <c r="C55" s="65">
        <v>10581</v>
      </c>
      <c r="D55" s="101">
        <v>1309147</v>
      </c>
      <c r="E55" s="54">
        <f t="shared" si="14"/>
        <v>235.45809352517986</v>
      </c>
      <c r="F55" s="70">
        <f t="shared" si="15"/>
        <v>1309147</v>
      </c>
      <c r="G55" s="39">
        <v>2800</v>
      </c>
      <c r="H55" s="64">
        <f t="shared" si="16"/>
        <v>7781</v>
      </c>
      <c r="I55" s="32">
        <f t="shared" si="17"/>
        <v>5939</v>
      </c>
      <c r="J55" s="35">
        <v>4642</v>
      </c>
      <c r="K55" s="46">
        <v>0</v>
      </c>
    </row>
    <row r="56" spans="1:11" ht="18.75" thickBot="1" x14ac:dyDescent="0.3">
      <c r="A56" s="16" t="s">
        <v>56</v>
      </c>
      <c r="B56" s="67">
        <v>8329</v>
      </c>
      <c r="C56" s="68">
        <v>15516</v>
      </c>
      <c r="D56" s="102">
        <v>1909755</v>
      </c>
      <c r="E56" s="54">
        <f t="shared" si="14"/>
        <v>229.28983071197021</v>
      </c>
      <c r="F56" s="70">
        <f t="shared" si="15"/>
        <v>1909755</v>
      </c>
      <c r="G56" s="55">
        <v>3733</v>
      </c>
      <c r="H56" s="64">
        <f t="shared" si="16"/>
        <v>11783</v>
      </c>
      <c r="I56" s="52">
        <f t="shared" si="17"/>
        <v>8568</v>
      </c>
      <c r="J56" s="98">
        <v>6947</v>
      </c>
      <c r="K56" s="94">
        <v>1</v>
      </c>
    </row>
    <row r="57" spans="1:11" ht="18.75" thickBot="1" x14ac:dyDescent="0.3">
      <c r="A57" s="122" t="s">
        <v>48</v>
      </c>
      <c r="B57" s="136">
        <f>SUM(B50:B56)</f>
        <v>64256</v>
      </c>
      <c r="C57" s="136">
        <f t="shared" ref="C57:K57" si="18">SUM(C50:C56)</f>
        <v>122116</v>
      </c>
      <c r="D57" s="139">
        <f>SUM(D50:D56)</f>
        <v>15060916</v>
      </c>
      <c r="E57" s="128">
        <f t="shared" si="18"/>
        <v>1652.5385102127218</v>
      </c>
      <c r="F57" s="137">
        <f t="shared" si="18"/>
        <v>15060916</v>
      </c>
      <c r="G57" s="137">
        <f t="shared" si="18"/>
        <v>33153</v>
      </c>
      <c r="H57" s="137">
        <f t="shared" si="18"/>
        <v>88963</v>
      </c>
      <c r="I57" s="130">
        <f t="shared" si="18"/>
        <v>69034</v>
      </c>
      <c r="J57" s="131">
        <f t="shared" si="18"/>
        <v>53077</v>
      </c>
      <c r="K57" s="132">
        <f t="shared" si="18"/>
        <v>5</v>
      </c>
    </row>
    <row r="58" spans="1:11" ht="18.75" thickBot="1" x14ac:dyDescent="0.3">
      <c r="A58" s="59"/>
      <c r="B58" s="60"/>
      <c r="C58" s="60"/>
      <c r="D58" s="60"/>
      <c r="E58" s="61"/>
      <c r="F58" s="60"/>
      <c r="G58" s="53"/>
      <c r="H58" s="53"/>
      <c r="I58" s="25"/>
      <c r="J58" s="25"/>
      <c r="K58" s="25"/>
    </row>
    <row r="59" spans="1:11" ht="16.5" thickBot="1" x14ac:dyDescent="0.25">
      <c r="A59" s="632" t="s">
        <v>57</v>
      </c>
      <c r="B59" s="633"/>
      <c r="C59" s="633"/>
      <c r="D59" s="633"/>
      <c r="E59" s="633"/>
      <c r="F59" s="633"/>
      <c r="G59" s="633"/>
      <c r="H59" s="633"/>
      <c r="I59" s="635"/>
      <c r="J59" s="635"/>
      <c r="K59" s="636"/>
    </row>
    <row r="60" spans="1:11" ht="18" x14ac:dyDescent="0.25">
      <c r="A60" s="5" t="s">
        <v>58</v>
      </c>
      <c r="B60" s="62">
        <v>9206</v>
      </c>
      <c r="C60" s="69">
        <v>18207</v>
      </c>
      <c r="D60" s="62">
        <v>2221242</v>
      </c>
      <c r="E60" s="10">
        <f t="shared" ref="E60:E66" si="19">D60/B60</f>
        <v>241.28199000651747</v>
      </c>
      <c r="F60" s="69">
        <f>D60</f>
        <v>2221242</v>
      </c>
      <c r="G60" s="64">
        <v>5264</v>
      </c>
      <c r="H60" s="64">
        <f t="shared" ref="H60:H66" si="20">C60-G60</f>
        <v>12943</v>
      </c>
      <c r="I60" s="30">
        <f t="shared" ref="I60:I66" si="21">C60-J60-K60</f>
        <v>10328</v>
      </c>
      <c r="J60" s="95">
        <v>7879</v>
      </c>
      <c r="K60" s="31">
        <v>0</v>
      </c>
    </row>
    <row r="61" spans="1:11" ht="18" x14ac:dyDescent="0.25">
      <c r="A61" s="16" t="s">
        <v>59</v>
      </c>
      <c r="B61" s="44">
        <v>9679</v>
      </c>
      <c r="C61" s="71">
        <v>18667</v>
      </c>
      <c r="D61" s="44">
        <v>2279438</v>
      </c>
      <c r="E61" s="54">
        <f t="shared" si="19"/>
        <v>235.50346110135345</v>
      </c>
      <c r="F61" s="70">
        <f t="shared" ref="F61:F66" si="22">D61</f>
        <v>2279438</v>
      </c>
      <c r="G61" s="64">
        <v>5782</v>
      </c>
      <c r="H61" s="64">
        <f t="shared" si="20"/>
        <v>12885</v>
      </c>
      <c r="I61" s="32">
        <f t="shared" si="21"/>
        <v>11005</v>
      </c>
      <c r="J61" s="35">
        <v>7662</v>
      </c>
      <c r="K61" s="46">
        <v>0</v>
      </c>
    </row>
    <row r="62" spans="1:11" ht="18" x14ac:dyDescent="0.25">
      <c r="A62" s="16" t="s">
        <v>60</v>
      </c>
      <c r="B62" s="44">
        <v>11695</v>
      </c>
      <c r="C62" s="71">
        <v>22064</v>
      </c>
      <c r="D62" s="44">
        <v>2699542</v>
      </c>
      <c r="E62" s="54">
        <f t="shared" si="19"/>
        <v>230.82873022659257</v>
      </c>
      <c r="F62" s="70">
        <f t="shared" si="22"/>
        <v>2699542</v>
      </c>
      <c r="G62" s="64">
        <v>7030</v>
      </c>
      <c r="H62" s="64">
        <f t="shared" si="20"/>
        <v>15034</v>
      </c>
      <c r="I62" s="32">
        <f t="shared" si="21"/>
        <v>13529</v>
      </c>
      <c r="J62" s="35">
        <v>8533</v>
      </c>
      <c r="K62" s="46">
        <v>2</v>
      </c>
    </row>
    <row r="63" spans="1:11" ht="18" x14ac:dyDescent="0.25">
      <c r="A63" s="16" t="s">
        <v>61</v>
      </c>
      <c r="B63" s="44">
        <v>5201</v>
      </c>
      <c r="C63" s="71">
        <v>10717</v>
      </c>
      <c r="D63" s="44">
        <v>1342807</v>
      </c>
      <c r="E63" s="54">
        <f t="shared" si="19"/>
        <v>258.18246491059409</v>
      </c>
      <c r="F63" s="70">
        <f t="shared" si="22"/>
        <v>1342807</v>
      </c>
      <c r="G63" s="64">
        <v>3236</v>
      </c>
      <c r="H63" s="64">
        <f t="shared" si="20"/>
        <v>7481</v>
      </c>
      <c r="I63" s="32">
        <f t="shared" si="21"/>
        <v>6156</v>
      </c>
      <c r="J63" s="35">
        <v>4560</v>
      </c>
      <c r="K63" s="46">
        <v>1</v>
      </c>
    </row>
    <row r="64" spans="1:11" ht="18" x14ac:dyDescent="0.25">
      <c r="A64" s="16" t="s">
        <v>62</v>
      </c>
      <c r="B64" s="44">
        <v>3876</v>
      </c>
      <c r="C64" s="71">
        <v>7400</v>
      </c>
      <c r="D64" s="44">
        <v>907253</v>
      </c>
      <c r="E64" s="54">
        <f t="shared" si="19"/>
        <v>234.06940144478844</v>
      </c>
      <c r="F64" s="70">
        <f t="shared" si="22"/>
        <v>907253</v>
      </c>
      <c r="G64" s="64">
        <v>2062</v>
      </c>
      <c r="H64" s="64">
        <f t="shared" si="20"/>
        <v>5338</v>
      </c>
      <c r="I64" s="32">
        <f t="shared" si="21"/>
        <v>4164</v>
      </c>
      <c r="J64" s="35">
        <v>3235</v>
      </c>
      <c r="K64" s="46">
        <v>1</v>
      </c>
    </row>
    <row r="65" spans="1:11" ht="18" x14ac:dyDescent="0.25">
      <c r="A65" s="16" t="s">
        <v>63</v>
      </c>
      <c r="B65" s="44">
        <v>9680</v>
      </c>
      <c r="C65" s="71">
        <v>18740</v>
      </c>
      <c r="D65" s="44">
        <v>2286927</v>
      </c>
      <c r="E65" s="54">
        <f t="shared" si="19"/>
        <v>236.25278925619835</v>
      </c>
      <c r="F65" s="70">
        <f t="shared" si="22"/>
        <v>2286927</v>
      </c>
      <c r="G65" s="64">
        <v>5361</v>
      </c>
      <c r="H65" s="64">
        <f t="shared" si="20"/>
        <v>13379</v>
      </c>
      <c r="I65" s="32">
        <f t="shared" si="21"/>
        <v>10696</v>
      </c>
      <c r="J65" s="35">
        <v>8044</v>
      </c>
      <c r="K65" s="46">
        <v>0</v>
      </c>
    </row>
    <row r="66" spans="1:11" ht="18.75" thickBot="1" x14ac:dyDescent="0.3">
      <c r="A66" s="16" t="s">
        <v>64</v>
      </c>
      <c r="B66" s="67">
        <v>9170</v>
      </c>
      <c r="C66" s="72">
        <v>17397</v>
      </c>
      <c r="D66" s="67">
        <v>2155757</v>
      </c>
      <c r="E66" s="54">
        <f t="shared" si="19"/>
        <v>235.08800436205016</v>
      </c>
      <c r="F66" s="70">
        <f t="shared" si="22"/>
        <v>2155757</v>
      </c>
      <c r="G66" s="74">
        <v>5262</v>
      </c>
      <c r="H66" s="64">
        <f t="shared" si="20"/>
        <v>12135</v>
      </c>
      <c r="I66" s="52">
        <f t="shared" si="21"/>
        <v>10070</v>
      </c>
      <c r="J66" s="98">
        <v>7327</v>
      </c>
      <c r="K66" s="94">
        <v>0</v>
      </c>
    </row>
    <row r="67" spans="1:11" ht="18.75" thickBot="1" x14ac:dyDescent="0.3">
      <c r="A67" s="122" t="s">
        <v>48</v>
      </c>
      <c r="B67" s="136">
        <f>SUM(B60:B66)</f>
        <v>58507</v>
      </c>
      <c r="C67" s="136">
        <f t="shared" ref="C67:K67" si="23">SUM(C60:C66)</f>
        <v>113192</v>
      </c>
      <c r="D67" s="136">
        <f>SUM(D60:D66)</f>
        <v>13892966</v>
      </c>
      <c r="E67" s="141">
        <f t="shared" si="23"/>
        <v>1671.2068413080947</v>
      </c>
      <c r="F67" s="137">
        <f t="shared" si="23"/>
        <v>13892966</v>
      </c>
      <c r="G67" s="137">
        <f t="shared" si="23"/>
        <v>33997</v>
      </c>
      <c r="H67" s="137">
        <f t="shared" si="23"/>
        <v>79195</v>
      </c>
      <c r="I67" s="130">
        <f t="shared" si="23"/>
        <v>65948</v>
      </c>
      <c r="J67" s="131">
        <f t="shared" si="23"/>
        <v>47240</v>
      </c>
      <c r="K67" s="142">
        <f t="shared" si="23"/>
        <v>4</v>
      </c>
    </row>
    <row r="68" spans="1:11" ht="18.75" thickBot="1" x14ac:dyDescent="0.3">
      <c r="A68" s="59"/>
      <c r="B68" s="60"/>
      <c r="C68" s="60"/>
      <c r="D68" s="60"/>
      <c r="E68" s="61"/>
      <c r="F68" s="60"/>
      <c r="G68" s="53"/>
      <c r="H68" s="53"/>
      <c r="I68" s="25"/>
      <c r="J68" s="25"/>
      <c r="K68" s="25"/>
    </row>
    <row r="69" spans="1:11" ht="18.75" thickBot="1" x14ac:dyDescent="0.3">
      <c r="A69" s="143" t="s">
        <v>65</v>
      </c>
      <c r="B69" s="144"/>
      <c r="C69" s="144"/>
      <c r="D69" s="144"/>
      <c r="E69" s="144"/>
      <c r="F69" s="145"/>
      <c r="G69" s="144"/>
      <c r="H69" s="144"/>
      <c r="I69" s="144"/>
      <c r="J69" s="146"/>
      <c r="K69" s="145"/>
    </row>
    <row r="70" spans="1:11" ht="18" x14ac:dyDescent="0.25">
      <c r="A70" s="5" t="s">
        <v>66</v>
      </c>
      <c r="B70" s="62">
        <v>4061</v>
      </c>
      <c r="C70" s="69">
        <v>7905</v>
      </c>
      <c r="D70" s="62">
        <v>973951</v>
      </c>
      <c r="E70" s="103">
        <f t="shared" ref="E70:E75" si="24">D70/B70</f>
        <v>239.83033735533121</v>
      </c>
      <c r="F70" s="69">
        <f t="shared" ref="F70:F75" si="25">D70</f>
        <v>973951</v>
      </c>
      <c r="G70" s="64">
        <v>2134</v>
      </c>
      <c r="H70" s="64">
        <f t="shared" ref="H70:H75" si="26">C70-G70</f>
        <v>5771</v>
      </c>
      <c r="I70" s="30">
        <f t="shared" ref="I70:I75" si="27">C70-J70-K70</f>
        <v>4455</v>
      </c>
      <c r="J70" s="35">
        <v>3450</v>
      </c>
      <c r="K70" s="31">
        <v>0</v>
      </c>
    </row>
    <row r="71" spans="1:11" ht="18" x14ac:dyDescent="0.25">
      <c r="A71" s="16" t="s">
        <v>67</v>
      </c>
      <c r="B71" s="44">
        <v>7693</v>
      </c>
      <c r="C71" s="71">
        <v>14109</v>
      </c>
      <c r="D71" s="44">
        <v>1729420</v>
      </c>
      <c r="E71" s="66">
        <f t="shared" si="24"/>
        <v>224.80436760691538</v>
      </c>
      <c r="F71" s="70">
        <f t="shared" si="25"/>
        <v>1729420</v>
      </c>
      <c r="G71" s="64">
        <v>3653</v>
      </c>
      <c r="H71" s="64">
        <f t="shared" si="26"/>
        <v>10456</v>
      </c>
      <c r="I71" s="32">
        <f t="shared" si="27"/>
        <v>7939</v>
      </c>
      <c r="J71" s="35">
        <v>6170</v>
      </c>
      <c r="K71" s="46">
        <v>0</v>
      </c>
    </row>
    <row r="72" spans="1:11" ht="18" x14ac:dyDescent="0.25">
      <c r="A72" s="16" t="s">
        <v>65</v>
      </c>
      <c r="B72" s="44">
        <v>8061</v>
      </c>
      <c r="C72" s="71">
        <v>15568</v>
      </c>
      <c r="D72" s="44">
        <v>1920150</v>
      </c>
      <c r="E72" s="66">
        <f t="shared" si="24"/>
        <v>238.20245627093414</v>
      </c>
      <c r="F72" s="70">
        <f t="shared" si="25"/>
        <v>1920150</v>
      </c>
      <c r="G72" s="64">
        <v>4378</v>
      </c>
      <c r="H72" s="64">
        <f t="shared" si="26"/>
        <v>11190</v>
      </c>
      <c r="I72" s="32">
        <f t="shared" si="27"/>
        <v>8704</v>
      </c>
      <c r="J72" s="35">
        <v>6864</v>
      </c>
      <c r="K72" s="46">
        <v>0</v>
      </c>
    </row>
    <row r="73" spans="1:11" ht="18" x14ac:dyDescent="0.25">
      <c r="A73" s="16" t="s">
        <v>68</v>
      </c>
      <c r="B73" s="44">
        <v>4303</v>
      </c>
      <c r="C73" s="71">
        <v>8098</v>
      </c>
      <c r="D73" s="44">
        <v>1001768</v>
      </c>
      <c r="E73" s="66">
        <f t="shared" si="24"/>
        <v>232.80687892168254</v>
      </c>
      <c r="F73" s="70">
        <f t="shared" si="25"/>
        <v>1001768</v>
      </c>
      <c r="G73" s="64">
        <v>1987</v>
      </c>
      <c r="H73" s="64">
        <f t="shared" si="26"/>
        <v>6111</v>
      </c>
      <c r="I73" s="32">
        <f t="shared" si="27"/>
        <v>4332</v>
      </c>
      <c r="J73" s="35">
        <v>3766</v>
      </c>
      <c r="K73" s="46">
        <v>0</v>
      </c>
    </row>
    <row r="74" spans="1:11" ht="18" x14ac:dyDescent="0.25">
      <c r="A74" s="16" t="s">
        <v>69</v>
      </c>
      <c r="B74" s="44">
        <v>6627</v>
      </c>
      <c r="C74" s="71">
        <v>12738</v>
      </c>
      <c r="D74" s="44">
        <v>1563212</v>
      </c>
      <c r="E74" s="66">
        <f t="shared" si="24"/>
        <v>235.88531763995775</v>
      </c>
      <c r="F74" s="70">
        <f t="shared" si="25"/>
        <v>1563212</v>
      </c>
      <c r="G74" s="64">
        <v>3541</v>
      </c>
      <c r="H74" s="64">
        <f t="shared" si="26"/>
        <v>9197</v>
      </c>
      <c r="I74" s="32">
        <f t="shared" si="27"/>
        <v>7093</v>
      </c>
      <c r="J74" s="35">
        <v>5645</v>
      </c>
      <c r="K74" s="46">
        <v>0</v>
      </c>
    </row>
    <row r="75" spans="1:11" ht="18.75" thickBot="1" x14ac:dyDescent="0.3">
      <c r="A75" s="21" t="s">
        <v>70</v>
      </c>
      <c r="B75" s="67">
        <v>4464</v>
      </c>
      <c r="C75" s="72">
        <v>8754</v>
      </c>
      <c r="D75" s="67">
        <v>1078813</v>
      </c>
      <c r="E75" s="104">
        <f t="shared" si="24"/>
        <v>241.6695788530466</v>
      </c>
      <c r="F75" s="73">
        <f t="shared" si="25"/>
        <v>1078813</v>
      </c>
      <c r="G75" s="74">
        <v>2470</v>
      </c>
      <c r="H75" s="64">
        <f t="shared" si="26"/>
        <v>6284</v>
      </c>
      <c r="I75" s="32">
        <f t="shared" si="27"/>
        <v>4880</v>
      </c>
      <c r="J75" s="35">
        <v>3874</v>
      </c>
      <c r="K75" s="50">
        <v>0</v>
      </c>
    </row>
    <row r="76" spans="1:11" ht="18.75" thickBot="1" x14ac:dyDescent="0.3">
      <c r="A76" s="122" t="s">
        <v>48</v>
      </c>
      <c r="B76" s="136">
        <f>SUM(B70:B75)</f>
        <v>35209</v>
      </c>
      <c r="C76" s="136">
        <f t="shared" ref="C76:K76" si="28">SUM(C70:C75)</f>
        <v>67172</v>
      </c>
      <c r="D76" s="136">
        <f>SUM(D70:D75)</f>
        <v>8267314</v>
      </c>
      <c r="E76" s="128">
        <f t="shared" si="28"/>
        <v>1413.1989366478676</v>
      </c>
      <c r="F76" s="137">
        <f t="shared" si="28"/>
        <v>8267314</v>
      </c>
      <c r="G76" s="137">
        <f t="shared" si="28"/>
        <v>18163</v>
      </c>
      <c r="H76" s="137">
        <f t="shared" si="28"/>
        <v>49009</v>
      </c>
      <c r="I76" s="126">
        <f t="shared" si="28"/>
        <v>37403</v>
      </c>
      <c r="J76" s="131">
        <f t="shared" si="28"/>
        <v>29769</v>
      </c>
      <c r="K76" s="128">
        <f t="shared" si="28"/>
        <v>0</v>
      </c>
    </row>
    <row r="77" spans="1:11" ht="18.75" thickBot="1" x14ac:dyDescent="0.3">
      <c r="A77" s="59"/>
      <c r="B77" s="60"/>
      <c r="C77" s="60"/>
      <c r="D77" s="60"/>
      <c r="E77" s="61"/>
      <c r="F77" s="60"/>
      <c r="G77" s="53"/>
      <c r="H77" s="53"/>
      <c r="I77" s="25"/>
      <c r="J77" s="25"/>
      <c r="K77" s="25"/>
    </row>
    <row r="78" spans="1:11" ht="16.5" thickBot="1" x14ac:dyDescent="0.25">
      <c r="A78" s="632" t="s">
        <v>71</v>
      </c>
      <c r="B78" s="633"/>
      <c r="C78" s="633"/>
      <c r="D78" s="633"/>
      <c r="E78" s="633"/>
      <c r="F78" s="633"/>
      <c r="G78" s="633"/>
      <c r="H78" s="633"/>
      <c r="I78" s="635"/>
      <c r="J78" s="635"/>
      <c r="K78" s="636"/>
    </row>
    <row r="79" spans="1:11" ht="18" x14ac:dyDescent="0.25">
      <c r="A79" s="5" t="s">
        <v>72</v>
      </c>
      <c r="B79" s="62">
        <v>2563</v>
      </c>
      <c r="C79" s="69">
        <v>4907</v>
      </c>
      <c r="D79" s="62">
        <v>599465</v>
      </c>
      <c r="E79" s="103">
        <f t="shared" ref="E79:E88" si="29">D79/B79</f>
        <v>233.89192352711666</v>
      </c>
      <c r="F79" s="69">
        <f>D79</f>
        <v>599465</v>
      </c>
      <c r="G79" s="64">
        <v>1417</v>
      </c>
      <c r="H79" s="64">
        <f t="shared" ref="H79:H88" si="30">C79-G79</f>
        <v>3490</v>
      </c>
      <c r="I79" s="30">
        <f t="shared" ref="I79:I88" si="31">C79-J79-K79</f>
        <v>2809</v>
      </c>
      <c r="J79" s="95">
        <v>2098</v>
      </c>
      <c r="K79" s="31">
        <v>0</v>
      </c>
    </row>
    <row r="80" spans="1:11" ht="18" x14ac:dyDescent="0.25">
      <c r="A80" s="16" t="s">
        <v>73</v>
      </c>
      <c r="B80" s="44">
        <v>242</v>
      </c>
      <c r="C80" s="71">
        <v>494</v>
      </c>
      <c r="D80" s="44">
        <v>57916</v>
      </c>
      <c r="E80" s="66">
        <f t="shared" si="29"/>
        <v>239.32231404958677</v>
      </c>
      <c r="F80" s="70">
        <f t="shared" ref="F80:F88" si="32">D80</f>
        <v>57916</v>
      </c>
      <c r="G80" s="64">
        <v>136</v>
      </c>
      <c r="H80" s="64">
        <f t="shared" si="30"/>
        <v>358</v>
      </c>
      <c r="I80" s="32">
        <f t="shared" si="31"/>
        <v>263</v>
      </c>
      <c r="J80" s="35">
        <v>231</v>
      </c>
      <c r="K80" s="46">
        <v>0</v>
      </c>
    </row>
    <row r="81" spans="1:11" ht="18" x14ac:dyDescent="0.25">
      <c r="A81" s="16" t="s">
        <v>74</v>
      </c>
      <c r="B81" s="44">
        <v>6645</v>
      </c>
      <c r="C81" s="71">
        <v>12678</v>
      </c>
      <c r="D81" s="44">
        <v>1577465</v>
      </c>
      <c r="E81" s="66">
        <f t="shared" si="29"/>
        <v>237.39127163280662</v>
      </c>
      <c r="F81" s="70">
        <f t="shared" si="32"/>
        <v>1577465</v>
      </c>
      <c r="G81" s="64">
        <v>3775</v>
      </c>
      <c r="H81" s="64">
        <f t="shared" si="30"/>
        <v>8903</v>
      </c>
      <c r="I81" s="32">
        <f t="shared" si="31"/>
        <v>7398</v>
      </c>
      <c r="J81" s="35">
        <v>5280</v>
      </c>
      <c r="K81" s="46">
        <v>0</v>
      </c>
    </row>
    <row r="82" spans="1:11" ht="18" x14ac:dyDescent="0.25">
      <c r="A82" s="16" t="s">
        <v>71</v>
      </c>
      <c r="B82" s="44">
        <v>10484</v>
      </c>
      <c r="C82" s="71">
        <v>19645</v>
      </c>
      <c r="D82" s="44">
        <v>2415118</v>
      </c>
      <c r="E82" s="66">
        <f t="shared" si="29"/>
        <v>230.36226631056849</v>
      </c>
      <c r="F82" s="70">
        <f t="shared" si="32"/>
        <v>2415118</v>
      </c>
      <c r="G82" s="64">
        <v>5516</v>
      </c>
      <c r="H82" s="64">
        <f t="shared" si="30"/>
        <v>14129</v>
      </c>
      <c r="I82" s="32">
        <f t="shared" si="31"/>
        <v>11394</v>
      </c>
      <c r="J82" s="35">
        <v>8251</v>
      </c>
      <c r="K82" s="46">
        <v>0</v>
      </c>
    </row>
    <row r="83" spans="1:11" ht="18" x14ac:dyDescent="0.25">
      <c r="A83" s="16" t="s">
        <v>75</v>
      </c>
      <c r="B83" s="44">
        <v>8247</v>
      </c>
      <c r="C83" s="71">
        <v>16247</v>
      </c>
      <c r="D83" s="44">
        <v>2008957</v>
      </c>
      <c r="E83" s="66">
        <f t="shared" si="29"/>
        <v>243.59852067418456</v>
      </c>
      <c r="F83" s="70">
        <f t="shared" si="32"/>
        <v>2008957</v>
      </c>
      <c r="G83" s="64">
        <v>4651</v>
      </c>
      <c r="H83" s="64">
        <f t="shared" si="30"/>
        <v>11596</v>
      </c>
      <c r="I83" s="32">
        <f t="shared" si="31"/>
        <v>9236</v>
      </c>
      <c r="J83" s="35">
        <v>7011</v>
      </c>
      <c r="K83" s="46">
        <v>0</v>
      </c>
    </row>
    <row r="84" spans="1:11" ht="18" x14ac:dyDescent="0.25">
      <c r="A84" s="16" t="s">
        <v>76</v>
      </c>
      <c r="B84" s="44">
        <v>7942</v>
      </c>
      <c r="C84" s="71">
        <v>14780</v>
      </c>
      <c r="D84" s="44">
        <v>1826973</v>
      </c>
      <c r="E84" s="66">
        <f t="shared" si="29"/>
        <v>230.03941072777639</v>
      </c>
      <c r="F84" s="70">
        <f t="shared" si="32"/>
        <v>1826973</v>
      </c>
      <c r="G84" s="64">
        <v>3985</v>
      </c>
      <c r="H84" s="64">
        <f t="shared" si="30"/>
        <v>10795</v>
      </c>
      <c r="I84" s="32">
        <f t="shared" si="31"/>
        <v>8284</v>
      </c>
      <c r="J84" s="35">
        <v>6494</v>
      </c>
      <c r="K84" s="46">
        <v>2</v>
      </c>
    </row>
    <row r="85" spans="1:11" ht="18" x14ac:dyDescent="0.25">
      <c r="A85" s="16" t="s">
        <v>77</v>
      </c>
      <c r="B85" s="44">
        <v>2941</v>
      </c>
      <c r="C85" s="71">
        <v>5430</v>
      </c>
      <c r="D85" s="44">
        <v>665947</v>
      </c>
      <c r="E85" s="66">
        <f t="shared" si="29"/>
        <v>226.43556613396802</v>
      </c>
      <c r="F85" s="70">
        <f t="shared" si="32"/>
        <v>665947</v>
      </c>
      <c r="G85" s="64">
        <v>1300</v>
      </c>
      <c r="H85" s="64">
        <f t="shared" si="30"/>
        <v>4130</v>
      </c>
      <c r="I85" s="32">
        <f t="shared" si="31"/>
        <v>2910</v>
      </c>
      <c r="J85" s="35">
        <v>2520</v>
      </c>
      <c r="K85" s="46">
        <v>0</v>
      </c>
    </row>
    <row r="86" spans="1:11" ht="18" x14ac:dyDescent="0.25">
      <c r="A86" s="16" t="s">
        <v>78</v>
      </c>
      <c r="B86" s="44">
        <v>5796</v>
      </c>
      <c r="C86" s="71">
        <v>11306</v>
      </c>
      <c r="D86" s="44">
        <v>1394675</v>
      </c>
      <c r="E86" s="66">
        <f t="shared" si="29"/>
        <v>240.62715665976535</v>
      </c>
      <c r="F86" s="70">
        <f t="shared" si="32"/>
        <v>1394675</v>
      </c>
      <c r="G86" s="64">
        <v>3227</v>
      </c>
      <c r="H86" s="64">
        <f t="shared" si="30"/>
        <v>8079</v>
      </c>
      <c r="I86" s="32">
        <f t="shared" si="31"/>
        <v>6386</v>
      </c>
      <c r="J86" s="35">
        <v>4920</v>
      </c>
      <c r="K86" s="46">
        <v>0</v>
      </c>
    </row>
    <row r="87" spans="1:11" ht="18" x14ac:dyDescent="0.25">
      <c r="A87" s="16" t="s">
        <v>79</v>
      </c>
      <c r="B87" s="44">
        <v>1950</v>
      </c>
      <c r="C87" s="71">
        <v>3708</v>
      </c>
      <c r="D87" s="44">
        <v>465451</v>
      </c>
      <c r="E87" s="66">
        <f t="shared" si="29"/>
        <v>238.6928205128205</v>
      </c>
      <c r="F87" s="70">
        <f t="shared" si="32"/>
        <v>465451</v>
      </c>
      <c r="G87" s="64">
        <v>1183</v>
      </c>
      <c r="H87" s="64">
        <f t="shared" si="30"/>
        <v>2525</v>
      </c>
      <c r="I87" s="32">
        <f t="shared" si="31"/>
        <v>2040</v>
      </c>
      <c r="J87" s="35">
        <v>1668</v>
      </c>
      <c r="K87" s="46">
        <v>0</v>
      </c>
    </row>
    <row r="88" spans="1:11" ht="18.75" thickBot="1" x14ac:dyDescent="0.3">
      <c r="A88" s="21" t="s">
        <v>80</v>
      </c>
      <c r="B88" s="67">
        <v>9350</v>
      </c>
      <c r="C88" s="72">
        <v>16970</v>
      </c>
      <c r="D88" s="67">
        <v>2083891</v>
      </c>
      <c r="E88" s="104">
        <f t="shared" si="29"/>
        <v>222.87604278074866</v>
      </c>
      <c r="F88" s="73">
        <f t="shared" si="32"/>
        <v>2083891</v>
      </c>
      <c r="G88" s="74">
        <v>4226</v>
      </c>
      <c r="H88" s="64">
        <f t="shared" si="30"/>
        <v>12744</v>
      </c>
      <c r="I88" s="52">
        <f t="shared" si="31"/>
        <v>9272</v>
      </c>
      <c r="J88" s="98">
        <v>7698</v>
      </c>
      <c r="K88" s="94">
        <v>0</v>
      </c>
    </row>
    <row r="89" spans="1:11" ht="18.75" thickBot="1" x14ac:dyDescent="0.3">
      <c r="A89" s="122" t="s">
        <v>48</v>
      </c>
      <c r="B89" s="136">
        <f t="shared" ref="B89:K89" si="33">SUM(B79:B88)</f>
        <v>56160</v>
      </c>
      <c r="C89" s="136">
        <f t="shared" si="33"/>
        <v>106165</v>
      </c>
      <c r="D89" s="136">
        <f>SUM(D79:D88)</f>
        <v>13095858</v>
      </c>
      <c r="E89" s="126">
        <f t="shared" si="33"/>
        <v>2343.237293009342</v>
      </c>
      <c r="F89" s="147">
        <f t="shared" si="33"/>
        <v>13095858</v>
      </c>
      <c r="G89" s="148">
        <f t="shared" si="33"/>
        <v>29416</v>
      </c>
      <c r="H89" s="148">
        <f t="shared" si="33"/>
        <v>76749</v>
      </c>
      <c r="I89" s="130">
        <f t="shared" si="33"/>
        <v>59992</v>
      </c>
      <c r="J89" s="131">
        <f t="shared" si="33"/>
        <v>46171</v>
      </c>
      <c r="K89" s="132">
        <f t="shared" si="33"/>
        <v>2</v>
      </c>
    </row>
    <row r="90" spans="1:11" ht="18.75" thickBot="1" x14ac:dyDescent="0.3">
      <c r="A90" s="59"/>
      <c r="B90" s="60"/>
      <c r="C90" s="60"/>
      <c r="D90" s="60"/>
      <c r="E90" s="25"/>
      <c r="F90" s="53"/>
      <c r="G90" s="53"/>
      <c r="H90" s="53"/>
      <c r="I90" s="25"/>
      <c r="J90" s="25"/>
      <c r="K90" s="25"/>
    </row>
    <row r="91" spans="1:11" ht="16.5" thickBot="1" x14ac:dyDescent="0.25">
      <c r="A91" s="632" t="s">
        <v>81</v>
      </c>
      <c r="B91" s="633"/>
      <c r="C91" s="633"/>
      <c r="D91" s="633"/>
      <c r="E91" s="633"/>
      <c r="F91" s="633"/>
      <c r="G91" s="633"/>
      <c r="H91" s="633"/>
      <c r="I91" s="635"/>
      <c r="J91" s="635"/>
      <c r="K91" s="636"/>
    </row>
    <row r="92" spans="1:11" ht="18" x14ac:dyDescent="0.25">
      <c r="A92" s="5" t="s">
        <v>82</v>
      </c>
      <c r="B92" s="62">
        <v>5779</v>
      </c>
      <c r="C92" s="69">
        <v>10824</v>
      </c>
      <c r="D92" s="100">
        <v>1322595</v>
      </c>
      <c r="E92" s="10">
        <f t="shared" ref="E92:E100" si="34">D92/B92</f>
        <v>228.86225990655822</v>
      </c>
      <c r="F92" s="69">
        <f>D92</f>
        <v>1322595</v>
      </c>
      <c r="G92" s="64">
        <v>2564</v>
      </c>
      <c r="H92" s="64">
        <f t="shared" ref="H92:H100" si="35">C92-G92</f>
        <v>8260</v>
      </c>
      <c r="I92" s="30">
        <f t="shared" ref="I92:I100" si="36">C92-J92-K92</f>
        <v>5831</v>
      </c>
      <c r="J92" s="95">
        <v>4993</v>
      </c>
      <c r="K92" s="31">
        <v>0</v>
      </c>
    </row>
    <row r="93" spans="1:11" ht="18" x14ac:dyDescent="0.25">
      <c r="A93" s="16" t="s">
        <v>83</v>
      </c>
      <c r="B93" s="44">
        <v>8206</v>
      </c>
      <c r="C93" s="71">
        <v>16081</v>
      </c>
      <c r="D93" s="101">
        <v>1979447</v>
      </c>
      <c r="E93" s="54">
        <f t="shared" si="34"/>
        <v>241.21947355593468</v>
      </c>
      <c r="F93" s="70">
        <f t="shared" ref="F93:F100" si="37">D93</f>
        <v>1979447</v>
      </c>
      <c r="G93" s="64">
        <v>4114</v>
      </c>
      <c r="H93" s="64">
        <f t="shared" si="35"/>
        <v>11967</v>
      </c>
      <c r="I93" s="32">
        <f t="shared" si="36"/>
        <v>9002</v>
      </c>
      <c r="J93" s="35">
        <v>7079</v>
      </c>
      <c r="K93" s="46">
        <v>0</v>
      </c>
    </row>
    <row r="94" spans="1:11" ht="18" x14ac:dyDescent="0.25">
      <c r="A94" s="16" t="s">
        <v>84</v>
      </c>
      <c r="B94" s="44">
        <v>4225</v>
      </c>
      <c r="C94" s="71">
        <v>8284</v>
      </c>
      <c r="D94" s="101">
        <v>1027766</v>
      </c>
      <c r="E94" s="54">
        <f t="shared" si="34"/>
        <v>243.25822485207101</v>
      </c>
      <c r="F94" s="70">
        <f t="shared" si="37"/>
        <v>1027766</v>
      </c>
      <c r="G94" s="64">
        <v>2113</v>
      </c>
      <c r="H94" s="64">
        <f t="shared" si="35"/>
        <v>6171</v>
      </c>
      <c r="I94" s="32">
        <f t="shared" si="36"/>
        <v>4569</v>
      </c>
      <c r="J94" s="35">
        <v>3714</v>
      </c>
      <c r="K94" s="46">
        <v>1</v>
      </c>
    </row>
    <row r="95" spans="1:11" ht="18" x14ac:dyDescent="0.25">
      <c r="A95" s="16" t="s">
        <v>85</v>
      </c>
      <c r="B95" s="44">
        <v>2746</v>
      </c>
      <c r="C95" s="71">
        <v>4900</v>
      </c>
      <c r="D95" s="101">
        <v>605284</v>
      </c>
      <c r="E95" s="54">
        <f t="shared" si="34"/>
        <v>220.42388929351785</v>
      </c>
      <c r="F95" s="70">
        <f t="shared" si="37"/>
        <v>605284</v>
      </c>
      <c r="G95" s="64">
        <v>1090</v>
      </c>
      <c r="H95" s="64">
        <f t="shared" si="35"/>
        <v>3810</v>
      </c>
      <c r="I95" s="32">
        <f t="shared" si="36"/>
        <v>2797</v>
      </c>
      <c r="J95" s="35">
        <v>2103</v>
      </c>
      <c r="K95" s="46">
        <v>0</v>
      </c>
    </row>
    <row r="96" spans="1:11" ht="18" x14ac:dyDescent="0.25">
      <c r="A96" s="16" t="s">
        <v>86</v>
      </c>
      <c r="B96" s="44">
        <v>5419</v>
      </c>
      <c r="C96" s="71">
        <v>10737</v>
      </c>
      <c r="D96" s="101">
        <v>1329286</v>
      </c>
      <c r="E96" s="54">
        <f t="shared" si="34"/>
        <v>245.30097804022881</v>
      </c>
      <c r="F96" s="70">
        <f t="shared" si="37"/>
        <v>1329286</v>
      </c>
      <c r="G96" s="64">
        <v>2739</v>
      </c>
      <c r="H96" s="64">
        <f t="shared" si="35"/>
        <v>7998</v>
      </c>
      <c r="I96" s="32">
        <f t="shared" si="36"/>
        <v>5851</v>
      </c>
      <c r="J96" s="35">
        <v>4886</v>
      </c>
      <c r="K96" s="46">
        <v>0</v>
      </c>
    </row>
    <row r="97" spans="1:11" ht="18" x14ac:dyDescent="0.25">
      <c r="A97" s="16" t="s">
        <v>87</v>
      </c>
      <c r="B97" s="44">
        <v>1210</v>
      </c>
      <c r="C97" s="71">
        <v>2683</v>
      </c>
      <c r="D97" s="101">
        <v>332282</v>
      </c>
      <c r="E97" s="54">
        <f t="shared" si="34"/>
        <v>274.61322314049585</v>
      </c>
      <c r="F97" s="70">
        <f t="shared" si="37"/>
        <v>332282</v>
      </c>
      <c r="G97" s="64">
        <v>729</v>
      </c>
      <c r="H97" s="64">
        <f t="shared" si="35"/>
        <v>1954</v>
      </c>
      <c r="I97" s="32">
        <f t="shared" si="36"/>
        <v>1381</v>
      </c>
      <c r="J97" s="35">
        <v>1302</v>
      </c>
      <c r="K97" s="46">
        <v>0</v>
      </c>
    </row>
    <row r="98" spans="1:11" ht="18" x14ac:dyDescent="0.25">
      <c r="A98" s="16" t="s">
        <v>88</v>
      </c>
      <c r="B98" s="44">
        <v>16471</v>
      </c>
      <c r="C98" s="71">
        <v>30534</v>
      </c>
      <c r="D98" s="101">
        <v>3829153</v>
      </c>
      <c r="E98" s="54">
        <f t="shared" si="34"/>
        <v>232.47847732378119</v>
      </c>
      <c r="F98" s="70">
        <f t="shared" si="37"/>
        <v>3829153</v>
      </c>
      <c r="G98" s="64">
        <v>8018</v>
      </c>
      <c r="H98" s="64">
        <f t="shared" si="35"/>
        <v>22516</v>
      </c>
      <c r="I98" s="32">
        <f t="shared" si="36"/>
        <v>17488</v>
      </c>
      <c r="J98" s="35">
        <v>13046</v>
      </c>
      <c r="K98" s="46">
        <v>0</v>
      </c>
    </row>
    <row r="99" spans="1:11" ht="18.75" customHeight="1" x14ac:dyDescent="0.25">
      <c r="A99" s="75" t="s">
        <v>89</v>
      </c>
      <c r="B99" s="44">
        <v>4666</v>
      </c>
      <c r="C99" s="71">
        <v>9290</v>
      </c>
      <c r="D99" s="105">
        <v>1128314</v>
      </c>
      <c r="E99" s="106">
        <f t="shared" si="34"/>
        <v>241.81611658808401</v>
      </c>
      <c r="F99" s="107">
        <f t="shared" si="37"/>
        <v>1128314</v>
      </c>
      <c r="G99" s="64">
        <v>2457</v>
      </c>
      <c r="H99" s="64">
        <f t="shared" si="35"/>
        <v>6833</v>
      </c>
      <c r="I99" s="32">
        <f t="shared" si="36"/>
        <v>5113</v>
      </c>
      <c r="J99" s="35">
        <v>4177</v>
      </c>
      <c r="K99" s="46">
        <v>0</v>
      </c>
    </row>
    <row r="100" spans="1:11" ht="18.75" thickBot="1" x14ac:dyDescent="0.3">
      <c r="A100" s="16" t="s">
        <v>90</v>
      </c>
      <c r="B100" s="67">
        <v>6906</v>
      </c>
      <c r="C100" s="72">
        <v>13496</v>
      </c>
      <c r="D100" s="102">
        <v>1661945</v>
      </c>
      <c r="E100" s="58">
        <f t="shared" si="34"/>
        <v>240.65233130611063</v>
      </c>
      <c r="F100" s="72">
        <f t="shared" si="37"/>
        <v>1661945</v>
      </c>
      <c r="G100" s="74">
        <v>3571</v>
      </c>
      <c r="H100" s="64">
        <f t="shared" si="35"/>
        <v>9925</v>
      </c>
      <c r="I100" s="52">
        <f t="shared" si="36"/>
        <v>7393</v>
      </c>
      <c r="J100" s="98">
        <v>6103</v>
      </c>
      <c r="K100" s="94">
        <v>0</v>
      </c>
    </row>
    <row r="101" spans="1:11" ht="18.75" thickBot="1" x14ac:dyDescent="0.3">
      <c r="A101" s="122" t="s">
        <v>48</v>
      </c>
      <c r="B101" s="136">
        <f>SUM(B92:B100)</f>
        <v>55628</v>
      </c>
      <c r="C101" s="136">
        <f t="shared" ref="C101:H101" si="38">SUM(C92:C100)</f>
        <v>106829</v>
      </c>
      <c r="D101" s="136">
        <f>SUM(D92:D100)</f>
        <v>13216072</v>
      </c>
      <c r="E101" s="128">
        <f t="shared" si="38"/>
        <v>2168.6249740067824</v>
      </c>
      <c r="F101" s="137">
        <f>SUM(F92:F100)</f>
        <v>13216072</v>
      </c>
      <c r="G101" s="137">
        <f t="shared" si="38"/>
        <v>27395</v>
      </c>
      <c r="H101" s="137">
        <f t="shared" si="38"/>
        <v>79434</v>
      </c>
      <c r="I101" s="130">
        <f>SUM(I92:I100)</f>
        <v>59425</v>
      </c>
      <c r="J101" s="131">
        <f>SUM(J92:J100)</f>
        <v>47403</v>
      </c>
      <c r="K101" s="132">
        <f>SUM(K92:K100)</f>
        <v>1</v>
      </c>
    </row>
    <row r="102" spans="1:11" ht="18.75" thickBot="1" x14ac:dyDescent="0.3">
      <c r="A102" s="59"/>
      <c r="B102" s="60"/>
      <c r="C102" s="60"/>
      <c r="D102" s="60"/>
      <c r="E102" s="61"/>
      <c r="F102" s="60"/>
      <c r="G102" s="53"/>
      <c r="H102" s="53"/>
      <c r="I102" s="25"/>
      <c r="J102" s="25"/>
      <c r="K102" s="25"/>
    </row>
    <row r="103" spans="1:11" ht="16.5" thickBot="1" x14ac:dyDescent="0.25">
      <c r="A103" s="637" t="s">
        <v>91</v>
      </c>
      <c r="B103" s="638"/>
      <c r="C103" s="638"/>
      <c r="D103" s="638"/>
      <c r="E103" s="638"/>
      <c r="F103" s="638"/>
      <c r="G103" s="638"/>
      <c r="H103" s="638"/>
      <c r="I103" s="639"/>
      <c r="J103" s="639"/>
      <c r="K103" s="640"/>
    </row>
    <row r="104" spans="1:11" ht="18" x14ac:dyDescent="0.25">
      <c r="A104" s="76" t="s">
        <v>92</v>
      </c>
      <c r="B104" s="77">
        <v>4006</v>
      </c>
      <c r="C104" s="78">
        <v>8702</v>
      </c>
      <c r="D104" s="77">
        <v>1081272</v>
      </c>
      <c r="E104" s="103">
        <f t="shared" ref="E104:E117" si="39">D104/B104</f>
        <v>269.91313030454319</v>
      </c>
      <c r="F104" s="69">
        <f>D104</f>
        <v>1081272</v>
      </c>
      <c r="G104" s="64">
        <v>2351</v>
      </c>
      <c r="H104" s="64">
        <f t="shared" ref="H104:H117" si="40">C104-G104</f>
        <v>6351</v>
      </c>
      <c r="I104" s="30">
        <f t="shared" ref="I104:I117" si="41">C104-J104-K104</f>
        <v>4689</v>
      </c>
      <c r="J104" s="95">
        <v>4012</v>
      </c>
      <c r="K104" s="31">
        <v>1</v>
      </c>
    </row>
    <row r="105" spans="1:11" ht="18" x14ac:dyDescent="0.25">
      <c r="A105" s="79" t="s">
        <v>93</v>
      </c>
      <c r="B105" s="44">
        <v>5606</v>
      </c>
      <c r="C105" s="45">
        <v>10578</v>
      </c>
      <c r="D105" s="44">
        <v>1298917</v>
      </c>
      <c r="E105" s="66">
        <f t="shared" si="39"/>
        <v>231.70121298608635</v>
      </c>
      <c r="F105" s="70">
        <f t="shared" ref="F105:F117" si="42">D105</f>
        <v>1298917</v>
      </c>
      <c r="G105" s="64">
        <v>2767</v>
      </c>
      <c r="H105" s="64">
        <f t="shared" si="40"/>
        <v>7811</v>
      </c>
      <c r="I105" s="32">
        <f t="shared" si="41"/>
        <v>5810</v>
      </c>
      <c r="J105" s="35">
        <v>4768</v>
      </c>
      <c r="K105" s="46">
        <v>0</v>
      </c>
    </row>
    <row r="106" spans="1:11" ht="18" x14ac:dyDescent="0.25">
      <c r="A106" s="79" t="s">
        <v>94</v>
      </c>
      <c r="B106" s="39">
        <v>903</v>
      </c>
      <c r="C106" s="70">
        <v>1857</v>
      </c>
      <c r="D106" s="39">
        <v>239850</v>
      </c>
      <c r="E106" s="66">
        <f t="shared" si="39"/>
        <v>265.61461794019931</v>
      </c>
      <c r="F106" s="70">
        <f t="shared" si="42"/>
        <v>239850</v>
      </c>
      <c r="G106" s="64">
        <v>418</v>
      </c>
      <c r="H106" s="64">
        <f t="shared" si="40"/>
        <v>1439</v>
      </c>
      <c r="I106" s="32">
        <f t="shared" si="41"/>
        <v>936</v>
      </c>
      <c r="J106" s="35">
        <v>921</v>
      </c>
      <c r="K106" s="46">
        <v>0</v>
      </c>
    </row>
    <row r="107" spans="1:11" ht="18" x14ac:dyDescent="0.25">
      <c r="A107" s="79" t="s">
        <v>95</v>
      </c>
      <c r="B107" s="44">
        <v>7652</v>
      </c>
      <c r="C107" s="71">
        <v>15218</v>
      </c>
      <c r="D107" s="44">
        <v>1877762</v>
      </c>
      <c r="E107" s="66">
        <f t="shared" si="39"/>
        <v>245.39492943021432</v>
      </c>
      <c r="F107" s="70">
        <f t="shared" si="42"/>
        <v>1877762</v>
      </c>
      <c r="G107" s="64">
        <v>4110</v>
      </c>
      <c r="H107" s="64">
        <f t="shared" si="40"/>
        <v>11108</v>
      </c>
      <c r="I107" s="32">
        <f t="shared" si="41"/>
        <v>8372</v>
      </c>
      <c r="J107" s="35">
        <v>6846</v>
      </c>
      <c r="K107" s="46">
        <v>0</v>
      </c>
    </row>
    <row r="108" spans="1:11" ht="18" x14ac:dyDescent="0.25">
      <c r="A108" s="16" t="s">
        <v>96</v>
      </c>
      <c r="B108" s="44">
        <v>4885</v>
      </c>
      <c r="C108" s="71">
        <v>9727</v>
      </c>
      <c r="D108" s="44">
        <v>1210229</v>
      </c>
      <c r="E108" s="66">
        <f t="shared" si="39"/>
        <v>247.74390992835211</v>
      </c>
      <c r="F108" s="70">
        <f t="shared" si="42"/>
        <v>1210229</v>
      </c>
      <c r="G108" s="64">
        <v>2627</v>
      </c>
      <c r="H108" s="64">
        <f t="shared" si="40"/>
        <v>7100</v>
      </c>
      <c r="I108" s="32">
        <f t="shared" si="41"/>
        <v>5318</v>
      </c>
      <c r="J108" s="35">
        <v>4409</v>
      </c>
      <c r="K108" s="46">
        <v>0</v>
      </c>
    </row>
    <row r="109" spans="1:11" ht="18" x14ac:dyDescent="0.25">
      <c r="A109" s="16" t="s">
        <v>97</v>
      </c>
      <c r="B109" s="44">
        <v>3757</v>
      </c>
      <c r="C109" s="71">
        <v>7823</v>
      </c>
      <c r="D109" s="44">
        <v>976525</v>
      </c>
      <c r="E109" s="66">
        <f t="shared" si="39"/>
        <v>259.92147990417885</v>
      </c>
      <c r="F109" s="70">
        <f t="shared" si="42"/>
        <v>976525</v>
      </c>
      <c r="G109" s="64">
        <v>2108</v>
      </c>
      <c r="H109" s="64">
        <f t="shared" si="40"/>
        <v>5715</v>
      </c>
      <c r="I109" s="32">
        <f t="shared" si="41"/>
        <v>4068</v>
      </c>
      <c r="J109" s="35">
        <v>3752</v>
      </c>
      <c r="K109" s="46">
        <v>3</v>
      </c>
    </row>
    <row r="110" spans="1:11" ht="18" x14ac:dyDescent="0.25">
      <c r="A110" s="16" t="s">
        <v>98</v>
      </c>
      <c r="B110" s="44">
        <v>9064</v>
      </c>
      <c r="C110" s="71">
        <v>18655</v>
      </c>
      <c r="D110" s="44">
        <v>2284363</v>
      </c>
      <c r="E110" s="66">
        <f t="shared" si="39"/>
        <v>252.02592674315974</v>
      </c>
      <c r="F110" s="70">
        <f t="shared" si="42"/>
        <v>2284363</v>
      </c>
      <c r="G110" s="64">
        <v>5109</v>
      </c>
      <c r="H110" s="64">
        <f t="shared" si="40"/>
        <v>13546</v>
      </c>
      <c r="I110" s="32">
        <f t="shared" si="41"/>
        <v>10357</v>
      </c>
      <c r="J110" s="35">
        <v>8298</v>
      </c>
      <c r="K110" s="46">
        <v>0</v>
      </c>
    </row>
    <row r="111" spans="1:11" ht="18" x14ac:dyDescent="0.25">
      <c r="A111" s="16" t="s">
        <v>99</v>
      </c>
      <c r="B111" s="44">
        <v>5948</v>
      </c>
      <c r="C111" s="71">
        <v>12267</v>
      </c>
      <c r="D111" s="44">
        <v>1507262</v>
      </c>
      <c r="E111" s="66">
        <f t="shared" si="39"/>
        <v>253.406523201076</v>
      </c>
      <c r="F111" s="70">
        <f t="shared" si="42"/>
        <v>1507262</v>
      </c>
      <c r="G111" s="64">
        <v>3160</v>
      </c>
      <c r="H111" s="64">
        <f t="shared" si="40"/>
        <v>9107</v>
      </c>
      <c r="I111" s="32">
        <f t="shared" si="41"/>
        <v>6343</v>
      </c>
      <c r="J111" s="35">
        <v>5924</v>
      </c>
      <c r="K111" s="46">
        <v>0</v>
      </c>
    </row>
    <row r="112" spans="1:11" ht="18" x14ac:dyDescent="0.25">
      <c r="A112" s="16" t="s">
        <v>100</v>
      </c>
      <c r="B112" s="44">
        <v>5479</v>
      </c>
      <c r="C112" s="71">
        <v>11446</v>
      </c>
      <c r="D112" s="44">
        <v>1407131</v>
      </c>
      <c r="E112" s="66">
        <f t="shared" si="39"/>
        <v>256.82259536411755</v>
      </c>
      <c r="F112" s="70">
        <f t="shared" si="42"/>
        <v>1407131</v>
      </c>
      <c r="G112" s="64">
        <v>3388</v>
      </c>
      <c r="H112" s="64">
        <f t="shared" si="40"/>
        <v>8058</v>
      </c>
      <c r="I112" s="32">
        <f t="shared" si="41"/>
        <v>6249</v>
      </c>
      <c r="J112" s="35">
        <v>5196</v>
      </c>
      <c r="K112" s="46">
        <v>1</v>
      </c>
    </row>
    <row r="113" spans="1:11" ht="18" x14ac:dyDescent="0.25">
      <c r="A113" s="16" t="s">
        <v>101</v>
      </c>
      <c r="B113" s="44">
        <v>7798</v>
      </c>
      <c r="C113" s="71">
        <v>14604</v>
      </c>
      <c r="D113" s="44">
        <v>1817638</v>
      </c>
      <c r="E113" s="66">
        <f t="shared" si="39"/>
        <v>233.09027955886125</v>
      </c>
      <c r="F113" s="70">
        <f t="shared" si="42"/>
        <v>1817638</v>
      </c>
      <c r="G113" s="64">
        <v>4087</v>
      </c>
      <c r="H113" s="64">
        <f t="shared" si="40"/>
        <v>10517</v>
      </c>
      <c r="I113" s="32">
        <f t="shared" si="41"/>
        <v>8379</v>
      </c>
      <c r="J113" s="35">
        <v>6225</v>
      </c>
      <c r="K113" s="46">
        <v>0</v>
      </c>
    </row>
    <row r="114" spans="1:11" ht="18" x14ac:dyDescent="0.25">
      <c r="A114" s="16" t="s">
        <v>102</v>
      </c>
      <c r="B114" s="44">
        <v>8979</v>
      </c>
      <c r="C114" s="71">
        <v>18637</v>
      </c>
      <c r="D114" s="44">
        <v>2293379</v>
      </c>
      <c r="E114" s="66">
        <f t="shared" si="39"/>
        <v>255.41585922708543</v>
      </c>
      <c r="F114" s="70">
        <f t="shared" si="42"/>
        <v>2293379</v>
      </c>
      <c r="G114" s="64">
        <v>5590</v>
      </c>
      <c r="H114" s="64">
        <f t="shared" si="40"/>
        <v>13047</v>
      </c>
      <c r="I114" s="32">
        <f t="shared" si="41"/>
        <v>10565</v>
      </c>
      <c r="J114" s="35">
        <v>8072</v>
      </c>
      <c r="K114" s="46">
        <v>0</v>
      </c>
    </row>
    <row r="115" spans="1:11" ht="18" x14ac:dyDescent="0.25">
      <c r="A115" s="16" t="s">
        <v>103</v>
      </c>
      <c r="B115" s="44">
        <v>16749</v>
      </c>
      <c r="C115" s="71">
        <v>33221</v>
      </c>
      <c r="D115" s="44">
        <v>4159139</v>
      </c>
      <c r="E115" s="66">
        <f t="shared" si="39"/>
        <v>248.32163114215774</v>
      </c>
      <c r="F115" s="70">
        <f t="shared" si="42"/>
        <v>4159139</v>
      </c>
      <c r="G115" s="64">
        <v>9721</v>
      </c>
      <c r="H115" s="64">
        <f t="shared" si="40"/>
        <v>23500</v>
      </c>
      <c r="I115" s="32">
        <f t="shared" si="41"/>
        <v>18883</v>
      </c>
      <c r="J115" s="35">
        <v>14338</v>
      </c>
      <c r="K115" s="46">
        <v>0</v>
      </c>
    </row>
    <row r="116" spans="1:11" ht="18" x14ac:dyDescent="0.25">
      <c r="A116" s="16" t="s">
        <v>104</v>
      </c>
      <c r="B116" s="44">
        <v>5754</v>
      </c>
      <c r="C116" s="71">
        <v>11929</v>
      </c>
      <c r="D116" s="44">
        <v>1484573</v>
      </c>
      <c r="E116" s="66">
        <f t="shared" si="39"/>
        <v>258.00712547792841</v>
      </c>
      <c r="F116" s="70">
        <f t="shared" si="42"/>
        <v>1484573</v>
      </c>
      <c r="G116" s="64">
        <v>3206</v>
      </c>
      <c r="H116" s="64">
        <f t="shared" si="40"/>
        <v>8723</v>
      </c>
      <c r="I116" s="32">
        <f t="shared" si="41"/>
        <v>6521</v>
      </c>
      <c r="J116" s="35">
        <v>5408</v>
      </c>
      <c r="K116" s="46">
        <v>0</v>
      </c>
    </row>
    <row r="117" spans="1:11" ht="18.75" thickBot="1" x14ac:dyDescent="0.3">
      <c r="A117" s="16" t="s">
        <v>105</v>
      </c>
      <c r="B117" s="67">
        <v>8688</v>
      </c>
      <c r="C117" s="72">
        <v>16922</v>
      </c>
      <c r="D117" s="67">
        <v>2101344</v>
      </c>
      <c r="E117" s="104">
        <f t="shared" si="39"/>
        <v>241.86740331491714</v>
      </c>
      <c r="F117" s="73">
        <f t="shared" si="42"/>
        <v>2101344</v>
      </c>
      <c r="G117" s="74">
        <v>4203</v>
      </c>
      <c r="H117" s="64">
        <f t="shared" si="40"/>
        <v>12719</v>
      </c>
      <c r="I117" s="52">
        <f t="shared" si="41"/>
        <v>9386</v>
      </c>
      <c r="J117" s="98">
        <v>7536</v>
      </c>
      <c r="K117" s="94">
        <v>0</v>
      </c>
    </row>
    <row r="118" spans="1:11" ht="18.75" thickBot="1" x14ac:dyDescent="0.3">
      <c r="A118" s="122" t="s">
        <v>48</v>
      </c>
      <c r="B118" s="136">
        <f>SUM(B104:B117)</f>
        <v>95268</v>
      </c>
      <c r="C118" s="136">
        <f t="shared" ref="C118:K118" si="43">SUM(C104:C117)</f>
        <v>191586</v>
      </c>
      <c r="D118" s="136">
        <f>SUM(D104:D117)</f>
        <v>23739384</v>
      </c>
      <c r="E118" s="128">
        <f t="shared" si="43"/>
        <v>3519.2466245228779</v>
      </c>
      <c r="F118" s="137">
        <f>SUM(F104:F117)</f>
        <v>23739384</v>
      </c>
      <c r="G118" s="137">
        <f t="shared" si="43"/>
        <v>52845</v>
      </c>
      <c r="H118" s="137">
        <f t="shared" si="43"/>
        <v>138741</v>
      </c>
      <c r="I118" s="130">
        <f>SUM(I104:I117)</f>
        <v>105876</v>
      </c>
      <c r="J118" s="131">
        <f t="shared" si="43"/>
        <v>85705</v>
      </c>
      <c r="K118" s="132">
        <f t="shared" si="43"/>
        <v>5</v>
      </c>
    </row>
    <row r="119" spans="1:11" ht="18.75" thickBot="1" x14ac:dyDescent="0.3">
      <c r="A119" s="59"/>
      <c r="B119" s="60"/>
      <c r="C119" s="60"/>
      <c r="D119" s="60"/>
      <c r="E119" s="61"/>
      <c r="F119" s="60"/>
      <c r="G119" s="53"/>
      <c r="H119" s="53"/>
      <c r="I119" s="25"/>
      <c r="J119" s="25"/>
      <c r="K119" s="25"/>
    </row>
    <row r="120" spans="1:11" ht="16.5" thickBot="1" x14ac:dyDescent="0.25">
      <c r="A120" s="632" t="s">
        <v>106</v>
      </c>
      <c r="B120" s="633"/>
      <c r="C120" s="633"/>
      <c r="D120" s="633"/>
      <c r="E120" s="633"/>
      <c r="F120" s="633"/>
      <c r="G120" s="633"/>
      <c r="H120" s="633"/>
      <c r="I120" s="633"/>
      <c r="J120" s="633"/>
      <c r="K120" s="634"/>
    </row>
    <row r="121" spans="1:11" ht="18" x14ac:dyDescent="0.25">
      <c r="A121" s="5" t="s">
        <v>107</v>
      </c>
      <c r="B121" s="62">
        <v>1770</v>
      </c>
      <c r="C121" s="108">
        <v>3706</v>
      </c>
      <c r="D121" s="62">
        <v>463608</v>
      </c>
      <c r="E121" s="103">
        <f t="shared" ref="E121:E128" si="44">D121/B121</f>
        <v>261.92542372881354</v>
      </c>
      <c r="F121" s="63">
        <f>D121</f>
        <v>463608</v>
      </c>
      <c r="G121" s="62">
        <v>1355</v>
      </c>
      <c r="H121" s="108">
        <f t="shared" ref="H121:H128" si="45">C121-G121</f>
        <v>2351</v>
      </c>
      <c r="I121" s="10">
        <f t="shared" ref="I121:I128" si="46">C121-J121-K121</f>
        <v>2113</v>
      </c>
      <c r="J121" s="95">
        <v>1593</v>
      </c>
      <c r="K121" s="96">
        <v>0</v>
      </c>
    </row>
    <row r="122" spans="1:11" ht="18" x14ac:dyDescent="0.25">
      <c r="A122" s="16" t="s">
        <v>108</v>
      </c>
      <c r="B122" s="39">
        <v>9202</v>
      </c>
      <c r="C122" s="64">
        <v>17328</v>
      </c>
      <c r="D122" s="39">
        <v>2155208</v>
      </c>
      <c r="E122" s="66">
        <f t="shared" si="44"/>
        <v>234.21082373397087</v>
      </c>
      <c r="F122" s="64">
        <f>D122</f>
        <v>2155208</v>
      </c>
      <c r="G122" s="44">
        <v>5125</v>
      </c>
      <c r="H122" s="43">
        <f t="shared" si="45"/>
        <v>12203</v>
      </c>
      <c r="I122" s="54">
        <f t="shared" si="46"/>
        <v>10128</v>
      </c>
      <c r="J122" s="35">
        <v>7200</v>
      </c>
      <c r="K122" s="97">
        <v>0</v>
      </c>
    </row>
    <row r="123" spans="1:11" ht="18" x14ac:dyDescent="0.25">
      <c r="A123" s="16" t="s">
        <v>109</v>
      </c>
      <c r="B123" s="44">
        <v>1508</v>
      </c>
      <c r="C123" s="65">
        <v>2882</v>
      </c>
      <c r="D123" s="44">
        <v>358340</v>
      </c>
      <c r="E123" s="66">
        <f t="shared" si="44"/>
        <v>237.62599469496021</v>
      </c>
      <c r="F123" s="64">
        <f t="shared" ref="F123:F128" si="47">D123</f>
        <v>358340</v>
      </c>
      <c r="G123" s="44">
        <v>850</v>
      </c>
      <c r="H123" s="43">
        <f t="shared" si="45"/>
        <v>2032</v>
      </c>
      <c r="I123" s="54">
        <f t="shared" si="46"/>
        <v>1683</v>
      </c>
      <c r="J123" s="35">
        <v>1198</v>
      </c>
      <c r="K123" s="97">
        <v>1</v>
      </c>
    </row>
    <row r="124" spans="1:11" ht="18" x14ac:dyDescent="0.25">
      <c r="A124" s="16" t="s">
        <v>110</v>
      </c>
      <c r="B124" s="44">
        <v>8646</v>
      </c>
      <c r="C124" s="65">
        <v>14246</v>
      </c>
      <c r="D124" s="44">
        <v>1781754</v>
      </c>
      <c r="E124" s="66">
        <f t="shared" si="44"/>
        <v>206.07841776544066</v>
      </c>
      <c r="F124" s="64">
        <f t="shared" si="47"/>
        <v>1781754</v>
      </c>
      <c r="G124" s="44">
        <v>3731</v>
      </c>
      <c r="H124" s="43">
        <f t="shared" si="45"/>
        <v>10515</v>
      </c>
      <c r="I124" s="54">
        <f t="shared" si="46"/>
        <v>8367</v>
      </c>
      <c r="J124" s="35">
        <v>5879</v>
      </c>
      <c r="K124" s="97">
        <v>0</v>
      </c>
    </row>
    <row r="125" spans="1:11" ht="18" x14ac:dyDescent="0.25">
      <c r="A125" s="16" t="s">
        <v>111</v>
      </c>
      <c r="B125" s="44">
        <v>11176</v>
      </c>
      <c r="C125" s="65">
        <v>22154</v>
      </c>
      <c r="D125" s="44">
        <v>2748795</v>
      </c>
      <c r="E125" s="66">
        <f t="shared" si="44"/>
        <v>245.95517179670722</v>
      </c>
      <c r="F125" s="64">
        <f t="shared" si="47"/>
        <v>2748795</v>
      </c>
      <c r="G125" s="44">
        <v>7541</v>
      </c>
      <c r="H125" s="43">
        <f t="shared" si="45"/>
        <v>14613</v>
      </c>
      <c r="I125" s="54">
        <f t="shared" si="46"/>
        <v>13398</v>
      </c>
      <c r="J125" s="35">
        <v>8756</v>
      </c>
      <c r="K125" s="97">
        <v>0</v>
      </c>
    </row>
    <row r="126" spans="1:11" ht="18" x14ac:dyDescent="0.25">
      <c r="A126" s="16" t="s">
        <v>112</v>
      </c>
      <c r="B126" s="44">
        <v>9707</v>
      </c>
      <c r="C126" s="65">
        <v>18771</v>
      </c>
      <c r="D126" s="44">
        <v>2314593</v>
      </c>
      <c r="E126" s="66">
        <f t="shared" si="44"/>
        <v>238.44576079118161</v>
      </c>
      <c r="F126" s="64">
        <f t="shared" si="47"/>
        <v>2314593</v>
      </c>
      <c r="G126" s="44">
        <v>6455</v>
      </c>
      <c r="H126" s="43">
        <f t="shared" si="45"/>
        <v>12316</v>
      </c>
      <c r="I126" s="54">
        <f t="shared" si="46"/>
        <v>11536</v>
      </c>
      <c r="J126" s="35">
        <v>7234</v>
      </c>
      <c r="K126" s="97">
        <v>1</v>
      </c>
    </row>
    <row r="127" spans="1:11" ht="18" x14ac:dyDescent="0.25">
      <c r="A127" s="16" t="s">
        <v>113</v>
      </c>
      <c r="B127" s="44">
        <v>7707</v>
      </c>
      <c r="C127" s="65">
        <v>15451</v>
      </c>
      <c r="D127" s="44">
        <v>1931780</v>
      </c>
      <c r="E127" s="66">
        <f t="shared" si="44"/>
        <v>250.652653431945</v>
      </c>
      <c r="F127" s="64">
        <f t="shared" si="47"/>
        <v>1931780</v>
      </c>
      <c r="G127" s="44">
        <v>5365</v>
      </c>
      <c r="H127" s="43">
        <f t="shared" si="45"/>
        <v>10086</v>
      </c>
      <c r="I127" s="54">
        <f t="shared" si="46"/>
        <v>9296</v>
      </c>
      <c r="J127" s="35">
        <v>6153</v>
      </c>
      <c r="K127" s="97">
        <v>2</v>
      </c>
    </row>
    <row r="128" spans="1:11" ht="18.75" thickBot="1" x14ac:dyDescent="0.3">
      <c r="A128" s="75" t="s">
        <v>114</v>
      </c>
      <c r="B128" s="67">
        <v>14044</v>
      </c>
      <c r="C128" s="68">
        <v>25998</v>
      </c>
      <c r="D128" s="67">
        <v>3234469</v>
      </c>
      <c r="E128" s="104">
        <f t="shared" si="44"/>
        <v>230.30966960979777</v>
      </c>
      <c r="F128" s="64">
        <f t="shared" si="47"/>
        <v>3234469</v>
      </c>
      <c r="G128" s="67">
        <v>8489</v>
      </c>
      <c r="H128" s="109">
        <f t="shared" si="45"/>
        <v>17509</v>
      </c>
      <c r="I128" s="58">
        <f t="shared" si="46"/>
        <v>15748</v>
      </c>
      <c r="J128" s="98">
        <v>10250</v>
      </c>
      <c r="K128" s="99">
        <v>0</v>
      </c>
    </row>
    <row r="129" spans="1:11" ht="18.75" thickBot="1" x14ac:dyDescent="0.3">
      <c r="A129" s="122" t="s">
        <v>48</v>
      </c>
      <c r="B129" s="136">
        <f t="shared" ref="B129:K129" si="48">SUM(B121:B128)</f>
        <v>63760</v>
      </c>
      <c r="C129" s="136">
        <f t="shared" si="48"/>
        <v>120536</v>
      </c>
      <c r="D129" s="136">
        <f>SUM(D121:D128)</f>
        <v>14988547</v>
      </c>
      <c r="E129" s="128">
        <f t="shared" si="48"/>
        <v>1905.2039155528169</v>
      </c>
      <c r="F129" s="137">
        <f t="shared" si="48"/>
        <v>14988547</v>
      </c>
      <c r="G129" s="138">
        <f t="shared" si="48"/>
        <v>38911</v>
      </c>
      <c r="H129" s="138">
        <f t="shared" si="48"/>
        <v>81625</v>
      </c>
      <c r="I129" s="130">
        <f t="shared" si="48"/>
        <v>72269</v>
      </c>
      <c r="J129" s="131">
        <f t="shared" si="48"/>
        <v>48263</v>
      </c>
      <c r="K129" s="132">
        <f t="shared" si="48"/>
        <v>4</v>
      </c>
    </row>
    <row r="130" spans="1:11" ht="18.75" thickBot="1" x14ac:dyDescent="0.3">
      <c r="A130" s="59"/>
      <c r="B130" s="60"/>
      <c r="C130" s="60"/>
      <c r="D130" s="60"/>
      <c r="E130" s="61"/>
      <c r="F130" s="60"/>
      <c r="G130" s="53"/>
      <c r="H130" s="53"/>
      <c r="I130" s="25"/>
      <c r="J130" s="25"/>
      <c r="K130" s="25"/>
    </row>
    <row r="131" spans="1:11" ht="18.75" thickBot="1" x14ac:dyDescent="0.3">
      <c r="A131" s="149" t="s">
        <v>115</v>
      </c>
      <c r="B131" s="150">
        <f>SUM(B129+B118+B101+B89+B76+B67+B57+B47+B32+B16)</f>
        <v>666101</v>
      </c>
      <c r="C131" s="150">
        <f t="shared" ref="C131:K131" si="49">SUM(C129+C118+C101+C89+C76+C67+C57+C47+C32+C16)</f>
        <v>1286017</v>
      </c>
      <c r="D131" s="150">
        <f>SUM(D129+D118+D101+D89+D76+D67+D57+D47+D32+D16)</f>
        <v>159013163</v>
      </c>
      <c r="E131" s="150">
        <f>SUM(E123:E130)</f>
        <v>3314.2715836428497</v>
      </c>
      <c r="F131" s="137">
        <f t="shared" si="49"/>
        <v>159013163</v>
      </c>
      <c r="G131" s="137">
        <f t="shared" si="49"/>
        <v>357790</v>
      </c>
      <c r="H131" s="137">
        <f t="shared" si="49"/>
        <v>928227</v>
      </c>
      <c r="I131" s="136">
        <f t="shared" si="49"/>
        <v>726088</v>
      </c>
      <c r="J131" s="148">
        <f t="shared" si="49"/>
        <v>559898</v>
      </c>
      <c r="K131" s="151">
        <f t="shared" si="49"/>
        <v>31</v>
      </c>
    </row>
    <row r="133" spans="1:11" x14ac:dyDescent="0.2">
      <c r="B133" s="80">
        <f>SUM(B129+B118+B101+B89+B76+B67+B57+B47+B32+B16)</f>
        <v>666101</v>
      </c>
    </row>
    <row r="134" spans="1:11" x14ac:dyDescent="0.2">
      <c r="B134" s="80"/>
    </row>
  </sheetData>
  <mergeCells count="13">
    <mergeCell ref="A18:K18"/>
    <mergeCell ref="D1:F1"/>
    <mergeCell ref="C2:F2"/>
    <mergeCell ref="C3:F3"/>
    <mergeCell ref="C4:F4"/>
    <mergeCell ref="C5:F5"/>
    <mergeCell ref="A120:K120"/>
    <mergeCell ref="A34:K34"/>
    <mergeCell ref="A49:K49"/>
    <mergeCell ref="A59:K59"/>
    <mergeCell ref="A78:K78"/>
    <mergeCell ref="A91:K91"/>
    <mergeCell ref="A103:K10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35"/>
  <sheetViews>
    <sheetView workbookViewId="0">
      <pane xSplit="1" ySplit="6" topLeftCell="B124" activePane="bottomRight" state="frozen"/>
      <selection pane="topRight" activeCell="B1" sqref="B1"/>
      <selection pane="bottomLeft" activeCell="A7" sqref="A7"/>
      <selection pane="bottomRight" activeCell="D17" sqref="D17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6" style="1" customWidth="1"/>
    <col min="4" max="4" width="16.7109375" style="1" bestFit="1" customWidth="1"/>
    <col min="5" max="5" width="13.7109375" style="1" bestFit="1" customWidth="1"/>
    <col min="6" max="6" width="16.7109375" style="1" bestFit="1" customWidth="1"/>
    <col min="7" max="8" width="11.28515625" style="1" bestFit="1" customWidth="1"/>
    <col min="9" max="9" width="12.85546875" style="1" bestFit="1" customWidth="1"/>
    <col min="10" max="10" width="12.28515625" style="1" bestFit="1" customWidth="1"/>
    <col min="11" max="11" width="6.5703125" style="1" bestFit="1" customWidth="1"/>
    <col min="12" max="249" width="9.140625" style="1"/>
    <col min="250" max="250" width="18.7109375" style="1" bestFit="1" customWidth="1"/>
    <col min="251" max="251" width="9.140625" style="1"/>
    <col min="252" max="252" width="10.28515625" style="1" customWidth="1"/>
    <col min="253" max="253" width="12.7109375" style="1" bestFit="1" customWidth="1"/>
    <col min="254" max="254" width="10.85546875" style="1" customWidth="1"/>
    <col min="255" max="255" width="19.140625" style="1" bestFit="1" customWidth="1"/>
    <col min="256" max="256" width="9.140625" style="1"/>
    <col min="257" max="257" width="9.42578125" style="1" customWidth="1"/>
    <col min="258" max="258" width="11.140625" style="1" customWidth="1"/>
    <col min="259" max="259" width="10.42578125" style="1" bestFit="1" customWidth="1"/>
    <col min="260" max="260" width="19.140625" style="1" bestFit="1" customWidth="1"/>
    <col min="261" max="261" width="9.140625" style="1"/>
    <col min="262" max="262" width="9.5703125" style="1" customWidth="1"/>
    <col min="263" max="263" width="9.140625" style="1"/>
    <col min="264" max="264" width="10.42578125" style="1" bestFit="1" customWidth="1"/>
    <col min="265" max="505" width="9.140625" style="1"/>
    <col min="506" max="506" width="18.7109375" style="1" bestFit="1" customWidth="1"/>
    <col min="507" max="507" width="9.140625" style="1"/>
    <col min="508" max="508" width="10.28515625" style="1" customWidth="1"/>
    <col min="509" max="509" width="12.7109375" style="1" bestFit="1" customWidth="1"/>
    <col min="510" max="510" width="10.85546875" style="1" customWidth="1"/>
    <col min="511" max="511" width="19.140625" style="1" bestFit="1" customWidth="1"/>
    <col min="512" max="512" width="9.140625" style="1"/>
    <col min="513" max="513" width="9.42578125" style="1" customWidth="1"/>
    <col min="514" max="514" width="11.140625" style="1" customWidth="1"/>
    <col min="515" max="515" width="10.42578125" style="1" bestFit="1" customWidth="1"/>
    <col min="516" max="516" width="19.140625" style="1" bestFit="1" customWidth="1"/>
    <col min="517" max="517" width="9.140625" style="1"/>
    <col min="518" max="518" width="9.5703125" style="1" customWidth="1"/>
    <col min="519" max="519" width="9.140625" style="1"/>
    <col min="520" max="520" width="10.42578125" style="1" bestFit="1" customWidth="1"/>
    <col min="521" max="761" width="9.140625" style="1"/>
    <col min="762" max="762" width="18.7109375" style="1" bestFit="1" customWidth="1"/>
    <col min="763" max="763" width="9.140625" style="1"/>
    <col min="764" max="764" width="10.28515625" style="1" customWidth="1"/>
    <col min="765" max="765" width="12.7109375" style="1" bestFit="1" customWidth="1"/>
    <col min="766" max="766" width="10.85546875" style="1" customWidth="1"/>
    <col min="767" max="767" width="19.140625" style="1" bestFit="1" customWidth="1"/>
    <col min="768" max="768" width="9.140625" style="1"/>
    <col min="769" max="769" width="9.42578125" style="1" customWidth="1"/>
    <col min="770" max="770" width="11.140625" style="1" customWidth="1"/>
    <col min="771" max="771" width="10.42578125" style="1" bestFit="1" customWidth="1"/>
    <col min="772" max="772" width="19.140625" style="1" bestFit="1" customWidth="1"/>
    <col min="773" max="773" width="9.140625" style="1"/>
    <col min="774" max="774" width="9.5703125" style="1" customWidth="1"/>
    <col min="775" max="775" width="9.140625" style="1"/>
    <col min="776" max="776" width="10.42578125" style="1" bestFit="1" customWidth="1"/>
    <col min="777" max="1017" width="9.140625" style="1"/>
    <col min="1018" max="1018" width="18.7109375" style="1" bestFit="1" customWidth="1"/>
    <col min="1019" max="1019" width="9.140625" style="1"/>
    <col min="1020" max="1020" width="10.28515625" style="1" customWidth="1"/>
    <col min="1021" max="1021" width="12.7109375" style="1" bestFit="1" customWidth="1"/>
    <col min="1022" max="1022" width="10.85546875" style="1" customWidth="1"/>
    <col min="1023" max="1023" width="19.140625" style="1" bestFit="1" customWidth="1"/>
    <col min="1024" max="1024" width="9.140625" style="1"/>
    <col min="1025" max="1025" width="9.42578125" style="1" customWidth="1"/>
    <col min="1026" max="1026" width="11.140625" style="1" customWidth="1"/>
    <col min="1027" max="1027" width="10.42578125" style="1" bestFit="1" customWidth="1"/>
    <col min="1028" max="1028" width="19.140625" style="1" bestFit="1" customWidth="1"/>
    <col min="1029" max="1029" width="9.140625" style="1"/>
    <col min="1030" max="1030" width="9.5703125" style="1" customWidth="1"/>
    <col min="1031" max="1031" width="9.140625" style="1"/>
    <col min="1032" max="1032" width="10.42578125" style="1" bestFit="1" customWidth="1"/>
    <col min="1033" max="1273" width="9.140625" style="1"/>
    <col min="1274" max="1274" width="18.7109375" style="1" bestFit="1" customWidth="1"/>
    <col min="1275" max="1275" width="9.140625" style="1"/>
    <col min="1276" max="1276" width="10.28515625" style="1" customWidth="1"/>
    <col min="1277" max="1277" width="12.7109375" style="1" bestFit="1" customWidth="1"/>
    <col min="1278" max="1278" width="10.85546875" style="1" customWidth="1"/>
    <col min="1279" max="1279" width="19.140625" style="1" bestFit="1" customWidth="1"/>
    <col min="1280" max="1280" width="9.140625" style="1"/>
    <col min="1281" max="1281" width="9.42578125" style="1" customWidth="1"/>
    <col min="1282" max="1282" width="11.140625" style="1" customWidth="1"/>
    <col min="1283" max="1283" width="10.42578125" style="1" bestFit="1" customWidth="1"/>
    <col min="1284" max="1284" width="19.140625" style="1" bestFit="1" customWidth="1"/>
    <col min="1285" max="1285" width="9.140625" style="1"/>
    <col min="1286" max="1286" width="9.5703125" style="1" customWidth="1"/>
    <col min="1287" max="1287" width="9.140625" style="1"/>
    <col min="1288" max="1288" width="10.42578125" style="1" bestFit="1" customWidth="1"/>
    <col min="1289" max="1529" width="9.140625" style="1"/>
    <col min="1530" max="1530" width="18.7109375" style="1" bestFit="1" customWidth="1"/>
    <col min="1531" max="1531" width="9.140625" style="1"/>
    <col min="1532" max="1532" width="10.28515625" style="1" customWidth="1"/>
    <col min="1533" max="1533" width="12.7109375" style="1" bestFit="1" customWidth="1"/>
    <col min="1534" max="1534" width="10.85546875" style="1" customWidth="1"/>
    <col min="1535" max="1535" width="19.140625" style="1" bestFit="1" customWidth="1"/>
    <col min="1536" max="1536" width="9.140625" style="1"/>
    <col min="1537" max="1537" width="9.42578125" style="1" customWidth="1"/>
    <col min="1538" max="1538" width="11.140625" style="1" customWidth="1"/>
    <col min="1539" max="1539" width="10.42578125" style="1" bestFit="1" customWidth="1"/>
    <col min="1540" max="1540" width="19.140625" style="1" bestFit="1" customWidth="1"/>
    <col min="1541" max="1541" width="9.140625" style="1"/>
    <col min="1542" max="1542" width="9.5703125" style="1" customWidth="1"/>
    <col min="1543" max="1543" width="9.140625" style="1"/>
    <col min="1544" max="1544" width="10.42578125" style="1" bestFit="1" customWidth="1"/>
    <col min="1545" max="1785" width="9.140625" style="1"/>
    <col min="1786" max="1786" width="18.7109375" style="1" bestFit="1" customWidth="1"/>
    <col min="1787" max="1787" width="9.140625" style="1"/>
    <col min="1788" max="1788" width="10.28515625" style="1" customWidth="1"/>
    <col min="1789" max="1789" width="12.7109375" style="1" bestFit="1" customWidth="1"/>
    <col min="1790" max="1790" width="10.85546875" style="1" customWidth="1"/>
    <col min="1791" max="1791" width="19.140625" style="1" bestFit="1" customWidth="1"/>
    <col min="1792" max="1792" width="9.140625" style="1"/>
    <col min="1793" max="1793" width="9.42578125" style="1" customWidth="1"/>
    <col min="1794" max="1794" width="11.140625" style="1" customWidth="1"/>
    <col min="1795" max="1795" width="10.42578125" style="1" bestFit="1" customWidth="1"/>
    <col min="1796" max="1796" width="19.140625" style="1" bestFit="1" customWidth="1"/>
    <col min="1797" max="1797" width="9.140625" style="1"/>
    <col min="1798" max="1798" width="9.5703125" style="1" customWidth="1"/>
    <col min="1799" max="1799" width="9.140625" style="1"/>
    <col min="1800" max="1800" width="10.42578125" style="1" bestFit="1" customWidth="1"/>
    <col min="1801" max="2041" width="9.140625" style="1"/>
    <col min="2042" max="2042" width="18.7109375" style="1" bestFit="1" customWidth="1"/>
    <col min="2043" max="2043" width="9.140625" style="1"/>
    <col min="2044" max="2044" width="10.28515625" style="1" customWidth="1"/>
    <col min="2045" max="2045" width="12.7109375" style="1" bestFit="1" customWidth="1"/>
    <col min="2046" max="2046" width="10.85546875" style="1" customWidth="1"/>
    <col min="2047" max="2047" width="19.140625" style="1" bestFit="1" customWidth="1"/>
    <col min="2048" max="2048" width="9.140625" style="1"/>
    <col min="2049" max="2049" width="9.42578125" style="1" customWidth="1"/>
    <col min="2050" max="2050" width="11.140625" style="1" customWidth="1"/>
    <col min="2051" max="2051" width="10.42578125" style="1" bestFit="1" customWidth="1"/>
    <col min="2052" max="2052" width="19.140625" style="1" bestFit="1" customWidth="1"/>
    <col min="2053" max="2053" width="9.140625" style="1"/>
    <col min="2054" max="2054" width="9.5703125" style="1" customWidth="1"/>
    <col min="2055" max="2055" width="9.140625" style="1"/>
    <col min="2056" max="2056" width="10.42578125" style="1" bestFit="1" customWidth="1"/>
    <col min="2057" max="2297" width="9.140625" style="1"/>
    <col min="2298" max="2298" width="18.7109375" style="1" bestFit="1" customWidth="1"/>
    <col min="2299" max="2299" width="9.140625" style="1"/>
    <col min="2300" max="2300" width="10.28515625" style="1" customWidth="1"/>
    <col min="2301" max="2301" width="12.7109375" style="1" bestFit="1" customWidth="1"/>
    <col min="2302" max="2302" width="10.85546875" style="1" customWidth="1"/>
    <col min="2303" max="2303" width="19.140625" style="1" bestFit="1" customWidth="1"/>
    <col min="2304" max="2304" width="9.140625" style="1"/>
    <col min="2305" max="2305" width="9.42578125" style="1" customWidth="1"/>
    <col min="2306" max="2306" width="11.140625" style="1" customWidth="1"/>
    <col min="2307" max="2307" width="10.42578125" style="1" bestFit="1" customWidth="1"/>
    <col min="2308" max="2308" width="19.140625" style="1" bestFit="1" customWidth="1"/>
    <col min="2309" max="2309" width="9.140625" style="1"/>
    <col min="2310" max="2310" width="9.5703125" style="1" customWidth="1"/>
    <col min="2311" max="2311" width="9.140625" style="1"/>
    <col min="2312" max="2312" width="10.42578125" style="1" bestFit="1" customWidth="1"/>
    <col min="2313" max="2553" width="9.140625" style="1"/>
    <col min="2554" max="2554" width="18.7109375" style="1" bestFit="1" customWidth="1"/>
    <col min="2555" max="2555" width="9.140625" style="1"/>
    <col min="2556" max="2556" width="10.28515625" style="1" customWidth="1"/>
    <col min="2557" max="2557" width="12.7109375" style="1" bestFit="1" customWidth="1"/>
    <col min="2558" max="2558" width="10.85546875" style="1" customWidth="1"/>
    <col min="2559" max="2559" width="19.140625" style="1" bestFit="1" customWidth="1"/>
    <col min="2560" max="2560" width="9.140625" style="1"/>
    <col min="2561" max="2561" width="9.42578125" style="1" customWidth="1"/>
    <col min="2562" max="2562" width="11.140625" style="1" customWidth="1"/>
    <col min="2563" max="2563" width="10.42578125" style="1" bestFit="1" customWidth="1"/>
    <col min="2564" max="2564" width="19.140625" style="1" bestFit="1" customWidth="1"/>
    <col min="2565" max="2565" width="9.140625" style="1"/>
    <col min="2566" max="2566" width="9.5703125" style="1" customWidth="1"/>
    <col min="2567" max="2567" width="9.140625" style="1"/>
    <col min="2568" max="2568" width="10.42578125" style="1" bestFit="1" customWidth="1"/>
    <col min="2569" max="2809" width="9.140625" style="1"/>
    <col min="2810" max="2810" width="18.7109375" style="1" bestFit="1" customWidth="1"/>
    <col min="2811" max="2811" width="9.140625" style="1"/>
    <col min="2812" max="2812" width="10.28515625" style="1" customWidth="1"/>
    <col min="2813" max="2813" width="12.7109375" style="1" bestFit="1" customWidth="1"/>
    <col min="2814" max="2814" width="10.85546875" style="1" customWidth="1"/>
    <col min="2815" max="2815" width="19.140625" style="1" bestFit="1" customWidth="1"/>
    <col min="2816" max="2816" width="9.140625" style="1"/>
    <col min="2817" max="2817" width="9.42578125" style="1" customWidth="1"/>
    <col min="2818" max="2818" width="11.140625" style="1" customWidth="1"/>
    <col min="2819" max="2819" width="10.42578125" style="1" bestFit="1" customWidth="1"/>
    <col min="2820" max="2820" width="19.140625" style="1" bestFit="1" customWidth="1"/>
    <col min="2821" max="2821" width="9.140625" style="1"/>
    <col min="2822" max="2822" width="9.5703125" style="1" customWidth="1"/>
    <col min="2823" max="2823" width="9.140625" style="1"/>
    <col min="2824" max="2824" width="10.42578125" style="1" bestFit="1" customWidth="1"/>
    <col min="2825" max="3065" width="9.140625" style="1"/>
    <col min="3066" max="3066" width="18.7109375" style="1" bestFit="1" customWidth="1"/>
    <col min="3067" max="3067" width="9.140625" style="1"/>
    <col min="3068" max="3068" width="10.28515625" style="1" customWidth="1"/>
    <col min="3069" max="3069" width="12.7109375" style="1" bestFit="1" customWidth="1"/>
    <col min="3070" max="3070" width="10.85546875" style="1" customWidth="1"/>
    <col min="3071" max="3071" width="19.140625" style="1" bestFit="1" customWidth="1"/>
    <col min="3072" max="3072" width="9.140625" style="1"/>
    <col min="3073" max="3073" width="9.42578125" style="1" customWidth="1"/>
    <col min="3074" max="3074" width="11.140625" style="1" customWidth="1"/>
    <col min="3075" max="3075" width="10.42578125" style="1" bestFit="1" customWidth="1"/>
    <col min="3076" max="3076" width="19.140625" style="1" bestFit="1" customWidth="1"/>
    <col min="3077" max="3077" width="9.140625" style="1"/>
    <col min="3078" max="3078" width="9.5703125" style="1" customWidth="1"/>
    <col min="3079" max="3079" width="9.140625" style="1"/>
    <col min="3080" max="3080" width="10.42578125" style="1" bestFit="1" customWidth="1"/>
    <col min="3081" max="3321" width="9.140625" style="1"/>
    <col min="3322" max="3322" width="18.7109375" style="1" bestFit="1" customWidth="1"/>
    <col min="3323" max="3323" width="9.140625" style="1"/>
    <col min="3324" max="3324" width="10.28515625" style="1" customWidth="1"/>
    <col min="3325" max="3325" width="12.7109375" style="1" bestFit="1" customWidth="1"/>
    <col min="3326" max="3326" width="10.85546875" style="1" customWidth="1"/>
    <col min="3327" max="3327" width="19.140625" style="1" bestFit="1" customWidth="1"/>
    <col min="3328" max="3328" width="9.140625" style="1"/>
    <col min="3329" max="3329" width="9.42578125" style="1" customWidth="1"/>
    <col min="3330" max="3330" width="11.140625" style="1" customWidth="1"/>
    <col min="3331" max="3331" width="10.42578125" style="1" bestFit="1" customWidth="1"/>
    <col min="3332" max="3332" width="19.140625" style="1" bestFit="1" customWidth="1"/>
    <col min="3333" max="3333" width="9.140625" style="1"/>
    <col min="3334" max="3334" width="9.5703125" style="1" customWidth="1"/>
    <col min="3335" max="3335" width="9.140625" style="1"/>
    <col min="3336" max="3336" width="10.42578125" style="1" bestFit="1" customWidth="1"/>
    <col min="3337" max="3577" width="9.140625" style="1"/>
    <col min="3578" max="3578" width="18.7109375" style="1" bestFit="1" customWidth="1"/>
    <col min="3579" max="3579" width="9.140625" style="1"/>
    <col min="3580" max="3580" width="10.28515625" style="1" customWidth="1"/>
    <col min="3581" max="3581" width="12.7109375" style="1" bestFit="1" customWidth="1"/>
    <col min="3582" max="3582" width="10.85546875" style="1" customWidth="1"/>
    <col min="3583" max="3583" width="19.140625" style="1" bestFit="1" customWidth="1"/>
    <col min="3584" max="3584" width="9.140625" style="1"/>
    <col min="3585" max="3585" width="9.42578125" style="1" customWidth="1"/>
    <col min="3586" max="3586" width="11.140625" style="1" customWidth="1"/>
    <col min="3587" max="3587" width="10.42578125" style="1" bestFit="1" customWidth="1"/>
    <col min="3588" max="3588" width="19.140625" style="1" bestFit="1" customWidth="1"/>
    <col min="3589" max="3589" width="9.140625" style="1"/>
    <col min="3590" max="3590" width="9.5703125" style="1" customWidth="1"/>
    <col min="3591" max="3591" width="9.140625" style="1"/>
    <col min="3592" max="3592" width="10.42578125" style="1" bestFit="1" customWidth="1"/>
    <col min="3593" max="3833" width="9.140625" style="1"/>
    <col min="3834" max="3834" width="18.7109375" style="1" bestFit="1" customWidth="1"/>
    <col min="3835" max="3835" width="9.140625" style="1"/>
    <col min="3836" max="3836" width="10.28515625" style="1" customWidth="1"/>
    <col min="3837" max="3837" width="12.7109375" style="1" bestFit="1" customWidth="1"/>
    <col min="3838" max="3838" width="10.85546875" style="1" customWidth="1"/>
    <col min="3839" max="3839" width="19.140625" style="1" bestFit="1" customWidth="1"/>
    <col min="3840" max="3840" width="9.140625" style="1"/>
    <col min="3841" max="3841" width="9.42578125" style="1" customWidth="1"/>
    <col min="3842" max="3842" width="11.140625" style="1" customWidth="1"/>
    <col min="3843" max="3843" width="10.42578125" style="1" bestFit="1" customWidth="1"/>
    <col min="3844" max="3844" width="19.140625" style="1" bestFit="1" customWidth="1"/>
    <col min="3845" max="3845" width="9.140625" style="1"/>
    <col min="3846" max="3846" width="9.5703125" style="1" customWidth="1"/>
    <col min="3847" max="3847" width="9.140625" style="1"/>
    <col min="3848" max="3848" width="10.42578125" style="1" bestFit="1" customWidth="1"/>
    <col min="3849" max="4089" width="9.140625" style="1"/>
    <col min="4090" max="4090" width="18.7109375" style="1" bestFit="1" customWidth="1"/>
    <col min="4091" max="4091" width="9.140625" style="1"/>
    <col min="4092" max="4092" width="10.28515625" style="1" customWidth="1"/>
    <col min="4093" max="4093" width="12.7109375" style="1" bestFit="1" customWidth="1"/>
    <col min="4094" max="4094" width="10.85546875" style="1" customWidth="1"/>
    <col min="4095" max="4095" width="19.140625" style="1" bestFit="1" customWidth="1"/>
    <col min="4096" max="4096" width="9.140625" style="1"/>
    <col min="4097" max="4097" width="9.42578125" style="1" customWidth="1"/>
    <col min="4098" max="4098" width="11.140625" style="1" customWidth="1"/>
    <col min="4099" max="4099" width="10.42578125" style="1" bestFit="1" customWidth="1"/>
    <col min="4100" max="4100" width="19.140625" style="1" bestFit="1" customWidth="1"/>
    <col min="4101" max="4101" width="9.140625" style="1"/>
    <col min="4102" max="4102" width="9.5703125" style="1" customWidth="1"/>
    <col min="4103" max="4103" width="9.140625" style="1"/>
    <col min="4104" max="4104" width="10.42578125" style="1" bestFit="1" customWidth="1"/>
    <col min="4105" max="4345" width="9.140625" style="1"/>
    <col min="4346" max="4346" width="18.7109375" style="1" bestFit="1" customWidth="1"/>
    <col min="4347" max="4347" width="9.140625" style="1"/>
    <col min="4348" max="4348" width="10.28515625" style="1" customWidth="1"/>
    <col min="4349" max="4349" width="12.7109375" style="1" bestFit="1" customWidth="1"/>
    <col min="4350" max="4350" width="10.85546875" style="1" customWidth="1"/>
    <col min="4351" max="4351" width="19.140625" style="1" bestFit="1" customWidth="1"/>
    <col min="4352" max="4352" width="9.140625" style="1"/>
    <col min="4353" max="4353" width="9.42578125" style="1" customWidth="1"/>
    <col min="4354" max="4354" width="11.140625" style="1" customWidth="1"/>
    <col min="4355" max="4355" width="10.42578125" style="1" bestFit="1" customWidth="1"/>
    <col min="4356" max="4356" width="19.140625" style="1" bestFit="1" customWidth="1"/>
    <col min="4357" max="4357" width="9.140625" style="1"/>
    <col min="4358" max="4358" width="9.5703125" style="1" customWidth="1"/>
    <col min="4359" max="4359" width="9.140625" style="1"/>
    <col min="4360" max="4360" width="10.42578125" style="1" bestFit="1" customWidth="1"/>
    <col min="4361" max="4601" width="9.140625" style="1"/>
    <col min="4602" max="4602" width="18.7109375" style="1" bestFit="1" customWidth="1"/>
    <col min="4603" max="4603" width="9.140625" style="1"/>
    <col min="4604" max="4604" width="10.28515625" style="1" customWidth="1"/>
    <col min="4605" max="4605" width="12.7109375" style="1" bestFit="1" customWidth="1"/>
    <col min="4606" max="4606" width="10.85546875" style="1" customWidth="1"/>
    <col min="4607" max="4607" width="19.140625" style="1" bestFit="1" customWidth="1"/>
    <col min="4608" max="4608" width="9.140625" style="1"/>
    <col min="4609" max="4609" width="9.42578125" style="1" customWidth="1"/>
    <col min="4610" max="4610" width="11.140625" style="1" customWidth="1"/>
    <col min="4611" max="4611" width="10.42578125" style="1" bestFit="1" customWidth="1"/>
    <col min="4612" max="4612" width="19.140625" style="1" bestFit="1" customWidth="1"/>
    <col min="4613" max="4613" width="9.140625" style="1"/>
    <col min="4614" max="4614" width="9.5703125" style="1" customWidth="1"/>
    <col min="4615" max="4615" width="9.140625" style="1"/>
    <col min="4616" max="4616" width="10.42578125" style="1" bestFit="1" customWidth="1"/>
    <col min="4617" max="4857" width="9.140625" style="1"/>
    <col min="4858" max="4858" width="18.7109375" style="1" bestFit="1" customWidth="1"/>
    <col min="4859" max="4859" width="9.140625" style="1"/>
    <col min="4860" max="4860" width="10.28515625" style="1" customWidth="1"/>
    <col min="4861" max="4861" width="12.7109375" style="1" bestFit="1" customWidth="1"/>
    <col min="4862" max="4862" width="10.85546875" style="1" customWidth="1"/>
    <col min="4863" max="4863" width="19.140625" style="1" bestFit="1" customWidth="1"/>
    <col min="4864" max="4864" width="9.140625" style="1"/>
    <col min="4865" max="4865" width="9.42578125" style="1" customWidth="1"/>
    <col min="4866" max="4866" width="11.140625" style="1" customWidth="1"/>
    <col min="4867" max="4867" width="10.42578125" style="1" bestFit="1" customWidth="1"/>
    <col min="4868" max="4868" width="19.140625" style="1" bestFit="1" customWidth="1"/>
    <col min="4869" max="4869" width="9.140625" style="1"/>
    <col min="4870" max="4870" width="9.5703125" style="1" customWidth="1"/>
    <col min="4871" max="4871" width="9.140625" style="1"/>
    <col min="4872" max="4872" width="10.42578125" style="1" bestFit="1" customWidth="1"/>
    <col min="4873" max="5113" width="9.140625" style="1"/>
    <col min="5114" max="5114" width="18.7109375" style="1" bestFit="1" customWidth="1"/>
    <col min="5115" max="5115" width="9.140625" style="1"/>
    <col min="5116" max="5116" width="10.28515625" style="1" customWidth="1"/>
    <col min="5117" max="5117" width="12.7109375" style="1" bestFit="1" customWidth="1"/>
    <col min="5118" max="5118" width="10.85546875" style="1" customWidth="1"/>
    <col min="5119" max="5119" width="19.140625" style="1" bestFit="1" customWidth="1"/>
    <col min="5120" max="5120" width="9.140625" style="1"/>
    <col min="5121" max="5121" width="9.42578125" style="1" customWidth="1"/>
    <col min="5122" max="5122" width="11.140625" style="1" customWidth="1"/>
    <col min="5123" max="5123" width="10.42578125" style="1" bestFit="1" customWidth="1"/>
    <col min="5124" max="5124" width="19.140625" style="1" bestFit="1" customWidth="1"/>
    <col min="5125" max="5125" width="9.140625" style="1"/>
    <col min="5126" max="5126" width="9.5703125" style="1" customWidth="1"/>
    <col min="5127" max="5127" width="9.140625" style="1"/>
    <col min="5128" max="5128" width="10.42578125" style="1" bestFit="1" customWidth="1"/>
    <col min="5129" max="5369" width="9.140625" style="1"/>
    <col min="5370" max="5370" width="18.7109375" style="1" bestFit="1" customWidth="1"/>
    <col min="5371" max="5371" width="9.140625" style="1"/>
    <col min="5372" max="5372" width="10.28515625" style="1" customWidth="1"/>
    <col min="5373" max="5373" width="12.7109375" style="1" bestFit="1" customWidth="1"/>
    <col min="5374" max="5374" width="10.85546875" style="1" customWidth="1"/>
    <col min="5375" max="5375" width="19.140625" style="1" bestFit="1" customWidth="1"/>
    <col min="5376" max="5376" width="9.140625" style="1"/>
    <col min="5377" max="5377" width="9.42578125" style="1" customWidth="1"/>
    <col min="5378" max="5378" width="11.140625" style="1" customWidth="1"/>
    <col min="5379" max="5379" width="10.42578125" style="1" bestFit="1" customWidth="1"/>
    <col min="5380" max="5380" width="19.140625" style="1" bestFit="1" customWidth="1"/>
    <col min="5381" max="5381" width="9.140625" style="1"/>
    <col min="5382" max="5382" width="9.5703125" style="1" customWidth="1"/>
    <col min="5383" max="5383" width="9.140625" style="1"/>
    <col min="5384" max="5384" width="10.42578125" style="1" bestFit="1" customWidth="1"/>
    <col min="5385" max="5625" width="9.140625" style="1"/>
    <col min="5626" max="5626" width="18.7109375" style="1" bestFit="1" customWidth="1"/>
    <col min="5627" max="5627" width="9.140625" style="1"/>
    <col min="5628" max="5628" width="10.28515625" style="1" customWidth="1"/>
    <col min="5629" max="5629" width="12.7109375" style="1" bestFit="1" customWidth="1"/>
    <col min="5630" max="5630" width="10.85546875" style="1" customWidth="1"/>
    <col min="5631" max="5631" width="19.140625" style="1" bestFit="1" customWidth="1"/>
    <col min="5632" max="5632" width="9.140625" style="1"/>
    <col min="5633" max="5633" width="9.42578125" style="1" customWidth="1"/>
    <col min="5634" max="5634" width="11.140625" style="1" customWidth="1"/>
    <col min="5635" max="5635" width="10.42578125" style="1" bestFit="1" customWidth="1"/>
    <col min="5636" max="5636" width="19.140625" style="1" bestFit="1" customWidth="1"/>
    <col min="5637" max="5637" width="9.140625" style="1"/>
    <col min="5638" max="5638" width="9.5703125" style="1" customWidth="1"/>
    <col min="5639" max="5639" width="9.140625" style="1"/>
    <col min="5640" max="5640" width="10.42578125" style="1" bestFit="1" customWidth="1"/>
    <col min="5641" max="5881" width="9.140625" style="1"/>
    <col min="5882" max="5882" width="18.7109375" style="1" bestFit="1" customWidth="1"/>
    <col min="5883" max="5883" width="9.140625" style="1"/>
    <col min="5884" max="5884" width="10.28515625" style="1" customWidth="1"/>
    <col min="5885" max="5885" width="12.7109375" style="1" bestFit="1" customWidth="1"/>
    <col min="5886" max="5886" width="10.85546875" style="1" customWidth="1"/>
    <col min="5887" max="5887" width="19.140625" style="1" bestFit="1" customWidth="1"/>
    <col min="5888" max="5888" width="9.140625" style="1"/>
    <col min="5889" max="5889" width="9.42578125" style="1" customWidth="1"/>
    <col min="5890" max="5890" width="11.140625" style="1" customWidth="1"/>
    <col min="5891" max="5891" width="10.42578125" style="1" bestFit="1" customWidth="1"/>
    <col min="5892" max="5892" width="19.140625" style="1" bestFit="1" customWidth="1"/>
    <col min="5893" max="5893" width="9.140625" style="1"/>
    <col min="5894" max="5894" width="9.5703125" style="1" customWidth="1"/>
    <col min="5895" max="5895" width="9.140625" style="1"/>
    <col min="5896" max="5896" width="10.42578125" style="1" bestFit="1" customWidth="1"/>
    <col min="5897" max="6137" width="9.140625" style="1"/>
    <col min="6138" max="6138" width="18.7109375" style="1" bestFit="1" customWidth="1"/>
    <col min="6139" max="6139" width="9.140625" style="1"/>
    <col min="6140" max="6140" width="10.28515625" style="1" customWidth="1"/>
    <col min="6141" max="6141" width="12.7109375" style="1" bestFit="1" customWidth="1"/>
    <col min="6142" max="6142" width="10.85546875" style="1" customWidth="1"/>
    <col min="6143" max="6143" width="19.140625" style="1" bestFit="1" customWidth="1"/>
    <col min="6144" max="6144" width="9.140625" style="1"/>
    <col min="6145" max="6145" width="9.42578125" style="1" customWidth="1"/>
    <col min="6146" max="6146" width="11.140625" style="1" customWidth="1"/>
    <col min="6147" max="6147" width="10.42578125" style="1" bestFit="1" customWidth="1"/>
    <col min="6148" max="6148" width="19.140625" style="1" bestFit="1" customWidth="1"/>
    <col min="6149" max="6149" width="9.140625" style="1"/>
    <col min="6150" max="6150" width="9.5703125" style="1" customWidth="1"/>
    <col min="6151" max="6151" width="9.140625" style="1"/>
    <col min="6152" max="6152" width="10.42578125" style="1" bestFit="1" customWidth="1"/>
    <col min="6153" max="6393" width="9.140625" style="1"/>
    <col min="6394" max="6394" width="18.7109375" style="1" bestFit="1" customWidth="1"/>
    <col min="6395" max="6395" width="9.140625" style="1"/>
    <col min="6396" max="6396" width="10.28515625" style="1" customWidth="1"/>
    <col min="6397" max="6397" width="12.7109375" style="1" bestFit="1" customWidth="1"/>
    <col min="6398" max="6398" width="10.85546875" style="1" customWidth="1"/>
    <col min="6399" max="6399" width="19.140625" style="1" bestFit="1" customWidth="1"/>
    <col min="6400" max="6400" width="9.140625" style="1"/>
    <col min="6401" max="6401" width="9.42578125" style="1" customWidth="1"/>
    <col min="6402" max="6402" width="11.140625" style="1" customWidth="1"/>
    <col min="6403" max="6403" width="10.42578125" style="1" bestFit="1" customWidth="1"/>
    <col min="6404" max="6404" width="19.140625" style="1" bestFit="1" customWidth="1"/>
    <col min="6405" max="6405" width="9.140625" style="1"/>
    <col min="6406" max="6406" width="9.5703125" style="1" customWidth="1"/>
    <col min="6407" max="6407" width="9.140625" style="1"/>
    <col min="6408" max="6408" width="10.42578125" style="1" bestFit="1" customWidth="1"/>
    <col min="6409" max="6649" width="9.140625" style="1"/>
    <col min="6650" max="6650" width="18.7109375" style="1" bestFit="1" customWidth="1"/>
    <col min="6651" max="6651" width="9.140625" style="1"/>
    <col min="6652" max="6652" width="10.28515625" style="1" customWidth="1"/>
    <col min="6653" max="6653" width="12.7109375" style="1" bestFit="1" customWidth="1"/>
    <col min="6654" max="6654" width="10.85546875" style="1" customWidth="1"/>
    <col min="6655" max="6655" width="19.140625" style="1" bestFit="1" customWidth="1"/>
    <col min="6656" max="6656" width="9.140625" style="1"/>
    <col min="6657" max="6657" width="9.42578125" style="1" customWidth="1"/>
    <col min="6658" max="6658" width="11.140625" style="1" customWidth="1"/>
    <col min="6659" max="6659" width="10.42578125" style="1" bestFit="1" customWidth="1"/>
    <col min="6660" max="6660" width="19.140625" style="1" bestFit="1" customWidth="1"/>
    <col min="6661" max="6661" width="9.140625" style="1"/>
    <col min="6662" max="6662" width="9.5703125" style="1" customWidth="1"/>
    <col min="6663" max="6663" width="9.140625" style="1"/>
    <col min="6664" max="6664" width="10.42578125" style="1" bestFit="1" customWidth="1"/>
    <col min="6665" max="6905" width="9.140625" style="1"/>
    <col min="6906" max="6906" width="18.7109375" style="1" bestFit="1" customWidth="1"/>
    <col min="6907" max="6907" width="9.140625" style="1"/>
    <col min="6908" max="6908" width="10.28515625" style="1" customWidth="1"/>
    <col min="6909" max="6909" width="12.7109375" style="1" bestFit="1" customWidth="1"/>
    <col min="6910" max="6910" width="10.85546875" style="1" customWidth="1"/>
    <col min="6911" max="6911" width="19.140625" style="1" bestFit="1" customWidth="1"/>
    <col min="6912" max="6912" width="9.140625" style="1"/>
    <col min="6913" max="6913" width="9.42578125" style="1" customWidth="1"/>
    <col min="6914" max="6914" width="11.140625" style="1" customWidth="1"/>
    <col min="6915" max="6915" width="10.42578125" style="1" bestFit="1" customWidth="1"/>
    <col min="6916" max="6916" width="19.140625" style="1" bestFit="1" customWidth="1"/>
    <col min="6917" max="6917" width="9.140625" style="1"/>
    <col min="6918" max="6918" width="9.5703125" style="1" customWidth="1"/>
    <col min="6919" max="6919" width="9.140625" style="1"/>
    <col min="6920" max="6920" width="10.42578125" style="1" bestFit="1" customWidth="1"/>
    <col min="6921" max="7161" width="9.140625" style="1"/>
    <col min="7162" max="7162" width="18.7109375" style="1" bestFit="1" customWidth="1"/>
    <col min="7163" max="7163" width="9.140625" style="1"/>
    <col min="7164" max="7164" width="10.28515625" style="1" customWidth="1"/>
    <col min="7165" max="7165" width="12.7109375" style="1" bestFit="1" customWidth="1"/>
    <col min="7166" max="7166" width="10.85546875" style="1" customWidth="1"/>
    <col min="7167" max="7167" width="19.140625" style="1" bestFit="1" customWidth="1"/>
    <col min="7168" max="7168" width="9.140625" style="1"/>
    <col min="7169" max="7169" width="9.42578125" style="1" customWidth="1"/>
    <col min="7170" max="7170" width="11.140625" style="1" customWidth="1"/>
    <col min="7171" max="7171" width="10.42578125" style="1" bestFit="1" customWidth="1"/>
    <col min="7172" max="7172" width="19.140625" style="1" bestFit="1" customWidth="1"/>
    <col min="7173" max="7173" width="9.140625" style="1"/>
    <col min="7174" max="7174" width="9.5703125" style="1" customWidth="1"/>
    <col min="7175" max="7175" width="9.140625" style="1"/>
    <col min="7176" max="7176" width="10.42578125" style="1" bestFit="1" customWidth="1"/>
    <col min="7177" max="7417" width="9.140625" style="1"/>
    <col min="7418" max="7418" width="18.7109375" style="1" bestFit="1" customWidth="1"/>
    <col min="7419" max="7419" width="9.140625" style="1"/>
    <col min="7420" max="7420" width="10.28515625" style="1" customWidth="1"/>
    <col min="7421" max="7421" width="12.7109375" style="1" bestFit="1" customWidth="1"/>
    <col min="7422" max="7422" width="10.85546875" style="1" customWidth="1"/>
    <col min="7423" max="7423" width="19.140625" style="1" bestFit="1" customWidth="1"/>
    <col min="7424" max="7424" width="9.140625" style="1"/>
    <col min="7425" max="7425" width="9.42578125" style="1" customWidth="1"/>
    <col min="7426" max="7426" width="11.140625" style="1" customWidth="1"/>
    <col min="7427" max="7427" width="10.42578125" style="1" bestFit="1" customWidth="1"/>
    <col min="7428" max="7428" width="19.140625" style="1" bestFit="1" customWidth="1"/>
    <col min="7429" max="7429" width="9.140625" style="1"/>
    <col min="7430" max="7430" width="9.5703125" style="1" customWidth="1"/>
    <col min="7431" max="7431" width="9.140625" style="1"/>
    <col min="7432" max="7432" width="10.42578125" style="1" bestFit="1" customWidth="1"/>
    <col min="7433" max="7673" width="9.140625" style="1"/>
    <col min="7674" max="7674" width="18.7109375" style="1" bestFit="1" customWidth="1"/>
    <col min="7675" max="7675" width="9.140625" style="1"/>
    <col min="7676" max="7676" width="10.28515625" style="1" customWidth="1"/>
    <col min="7677" max="7677" width="12.7109375" style="1" bestFit="1" customWidth="1"/>
    <col min="7678" max="7678" width="10.85546875" style="1" customWidth="1"/>
    <col min="7679" max="7679" width="19.140625" style="1" bestFit="1" customWidth="1"/>
    <col min="7680" max="7680" width="9.140625" style="1"/>
    <col min="7681" max="7681" width="9.42578125" style="1" customWidth="1"/>
    <col min="7682" max="7682" width="11.140625" style="1" customWidth="1"/>
    <col min="7683" max="7683" width="10.42578125" style="1" bestFit="1" customWidth="1"/>
    <col min="7684" max="7684" width="19.140625" style="1" bestFit="1" customWidth="1"/>
    <col min="7685" max="7685" width="9.140625" style="1"/>
    <col min="7686" max="7686" width="9.5703125" style="1" customWidth="1"/>
    <col min="7687" max="7687" width="9.140625" style="1"/>
    <col min="7688" max="7688" width="10.42578125" style="1" bestFit="1" customWidth="1"/>
    <col min="7689" max="7929" width="9.140625" style="1"/>
    <col min="7930" max="7930" width="18.7109375" style="1" bestFit="1" customWidth="1"/>
    <col min="7931" max="7931" width="9.140625" style="1"/>
    <col min="7932" max="7932" width="10.28515625" style="1" customWidth="1"/>
    <col min="7933" max="7933" width="12.7109375" style="1" bestFit="1" customWidth="1"/>
    <col min="7934" max="7934" width="10.85546875" style="1" customWidth="1"/>
    <col min="7935" max="7935" width="19.140625" style="1" bestFit="1" customWidth="1"/>
    <col min="7936" max="7936" width="9.140625" style="1"/>
    <col min="7937" max="7937" width="9.42578125" style="1" customWidth="1"/>
    <col min="7938" max="7938" width="11.140625" style="1" customWidth="1"/>
    <col min="7939" max="7939" width="10.42578125" style="1" bestFit="1" customWidth="1"/>
    <col min="7940" max="7940" width="19.140625" style="1" bestFit="1" customWidth="1"/>
    <col min="7941" max="7941" width="9.140625" style="1"/>
    <col min="7942" max="7942" width="9.5703125" style="1" customWidth="1"/>
    <col min="7943" max="7943" width="9.140625" style="1"/>
    <col min="7944" max="7944" width="10.42578125" style="1" bestFit="1" customWidth="1"/>
    <col min="7945" max="8185" width="9.140625" style="1"/>
    <col min="8186" max="8186" width="18.7109375" style="1" bestFit="1" customWidth="1"/>
    <col min="8187" max="8187" width="9.140625" style="1"/>
    <col min="8188" max="8188" width="10.28515625" style="1" customWidth="1"/>
    <col min="8189" max="8189" width="12.7109375" style="1" bestFit="1" customWidth="1"/>
    <col min="8190" max="8190" width="10.85546875" style="1" customWidth="1"/>
    <col min="8191" max="8191" width="19.140625" style="1" bestFit="1" customWidth="1"/>
    <col min="8192" max="8192" width="9.140625" style="1"/>
    <col min="8193" max="8193" width="9.42578125" style="1" customWidth="1"/>
    <col min="8194" max="8194" width="11.140625" style="1" customWidth="1"/>
    <col min="8195" max="8195" width="10.42578125" style="1" bestFit="1" customWidth="1"/>
    <col min="8196" max="8196" width="19.140625" style="1" bestFit="1" customWidth="1"/>
    <col min="8197" max="8197" width="9.140625" style="1"/>
    <col min="8198" max="8198" width="9.5703125" style="1" customWidth="1"/>
    <col min="8199" max="8199" width="9.140625" style="1"/>
    <col min="8200" max="8200" width="10.42578125" style="1" bestFit="1" customWidth="1"/>
    <col min="8201" max="8441" width="9.140625" style="1"/>
    <col min="8442" max="8442" width="18.7109375" style="1" bestFit="1" customWidth="1"/>
    <col min="8443" max="8443" width="9.140625" style="1"/>
    <col min="8444" max="8444" width="10.28515625" style="1" customWidth="1"/>
    <col min="8445" max="8445" width="12.7109375" style="1" bestFit="1" customWidth="1"/>
    <col min="8446" max="8446" width="10.85546875" style="1" customWidth="1"/>
    <col min="8447" max="8447" width="19.140625" style="1" bestFit="1" customWidth="1"/>
    <col min="8448" max="8448" width="9.140625" style="1"/>
    <col min="8449" max="8449" width="9.42578125" style="1" customWidth="1"/>
    <col min="8450" max="8450" width="11.140625" style="1" customWidth="1"/>
    <col min="8451" max="8451" width="10.42578125" style="1" bestFit="1" customWidth="1"/>
    <col min="8452" max="8452" width="19.140625" style="1" bestFit="1" customWidth="1"/>
    <col min="8453" max="8453" width="9.140625" style="1"/>
    <col min="8454" max="8454" width="9.5703125" style="1" customWidth="1"/>
    <col min="8455" max="8455" width="9.140625" style="1"/>
    <col min="8456" max="8456" width="10.42578125" style="1" bestFit="1" customWidth="1"/>
    <col min="8457" max="8697" width="9.140625" style="1"/>
    <col min="8698" max="8698" width="18.7109375" style="1" bestFit="1" customWidth="1"/>
    <col min="8699" max="8699" width="9.140625" style="1"/>
    <col min="8700" max="8700" width="10.28515625" style="1" customWidth="1"/>
    <col min="8701" max="8701" width="12.7109375" style="1" bestFit="1" customWidth="1"/>
    <col min="8702" max="8702" width="10.85546875" style="1" customWidth="1"/>
    <col min="8703" max="8703" width="19.140625" style="1" bestFit="1" customWidth="1"/>
    <col min="8704" max="8704" width="9.140625" style="1"/>
    <col min="8705" max="8705" width="9.42578125" style="1" customWidth="1"/>
    <col min="8706" max="8706" width="11.140625" style="1" customWidth="1"/>
    <col min="8707" max="8707" width="10.42578125" style="1" bestFit="1" customWidth="1"/>
    <col min="8708" max="8708" width="19.140625" style="1" bestFit="1" customWidth="1"/>
    <col min="8709" max="8709" width="9.140625" style="1"/>
    <col min="8710" max="8710" width="9.5703125" style="1" customWidth="1"/>
    <col min="8711" max="8711" width="9.140625" style="1"/>
    <col min="8712" max="8712" width="10.42578125" style="1" bestFit="1" customWidth="1"/>
    <col min="8713" max="8953" width="9.140625" style="1"/>
    <col min="8954" max="8954" width="18.7109375" style="1" bestFit="1" customWidth="1"/>
    <col min="8955" max="8955" width="9.140625" style="1"/>
    <col min="8956" max="8956" width="10.28515625" style="1" customWidth="1"/>
    <col min="8957" max="8957" width="12.7109375" style="1" bestFit="1" customWidth="1"/>
    <col min="8958" max="8958" width="10.85546875" style="1" customWidth="1"/>
    <col min="8959" max="8959" width="19.140625" style="1" bestFit="1" customWidth="1"/>
    <col min="8960" max="8960" width="9.140625" style="1"/>
    <col min="8961" max="8961" width="9.42578125" style="1" customWidth="1"/>
    <col min="8962" max="8962" width="11.140625" style="1" customWidth="1"/>
    <col min="8963" max="8963" width="10.42578125" style="1" bestFit="1" customWidth="1"/>
    <col min="8964" max="8964" width="19.140625" style="1" bestFit="1" customWidth="1"/>
    <col min="8965" max="8965" width="9.140625" style="1"/>
    <col min="8966" max="8966" width="9.5703125" style="1" customWidth="1"/>
    <col min="8967" max="8967" width="9.140625" style="1"/>
    <col min="8968" max="8968" width="10.42578125" style="1" bestFit="1" customWidth="1"/>
    <col min="8969" max="9209" width="9.140625" style="1"/>
    <col min="9210" max="9210" width="18.7109375" style="1" bestFit="1" customWidth="1"/>
    <col min="9211" max="9211" width="9.140625" style="1"/>
    <col min="9212" max="9212" width="10.28515625" style="1" customWidth="1"/>
    <col min="9213" max="9213" width="12.7109375" style="1" bestFit="1" customWidth="1"/>
    <col min="9214" max="9214" width="10.85546875" style="1" customWidth="1"/>
    <col min="9215" max="9215" width="19.140625" style="1" bestFit="1" customWidth="1"/>
    <col min="9216" max="9216" width="9.140625" style="1"/>
    <col min="9217" max="9217" width="9.42578125" style="1" customWidth="1"/>
    <col min="9218" max="9218" width="11.140625" style="1" customWidth="1"/>
    <col min="9219" max="9219" width="10.42578125" style="1" bestFit="1" customWidth="1"/>
    <col min="9220" max="9220" width="19.140625" style="1" bestFit="1" customWidth="1"/>
    <col min="9221" max="9221" width="9.140625" style="1"/>
    <col min="9222" max="9222" width="9.5703125" style="1" customWidth="1"/>
    <col min="9223" max="9223" width="9.140625" style="1"/>
    <col min="9224" max="9224" width="10.42578125" style="1" bestFit="1" customWidth="1"/>
    <col min="9225" max="9465" width="9.140625" style="1"/>
    <col min="9466" max="9466" width="18.7109375" style="1" bestFit="1" customWidth="1"/>
    <col min="9467" max="9467" width="9.140625" style="1"/>
    <col min="9468" max="9468" width="10.28515625" style="1" customWidth="1"/>
    <col min="9469" max="9469" width="12.7109375" style="1" bestFit="1" customWidth="1"/>
    <col min="9470" max="9470" width="10.85546875" style="1" customWidth="1"/>
    <col min="9471" max="9471" width="19.140625" style="1" bestFit="1" customWidth="1"/>
    <col min="9472" max="9472" width="9.140625" style="1"/>
    <col min="9473" max="9473" width="9.42578125" style="1" customWidth="1"/>
    <col min="9474" max="9474" width="11.140625" style="1" customWidth="1"/>
    <col min="9475" max="9475" width="10.42578125" style="1" bestFit="1" customWidth="1"/>
    <col min="9476" max="9476" width="19.140625" style="1" bestFit="1" customWidth="1"/>
    <col min="9477" max="9477" width="9.140625" style="1"/>
    <col min="9478" max="9478" width="9.5703125" style="1" customWidth="1"/>
    <col min="9479" max="9479" width="9.140625" style="1"/>
    <col min="9480" max="9480" width="10.42578125" style="1" bestFit="1" customWidth="1"/>
    <col min="9481" max="9721" width="9.140625" style="1"/>
    <col min="9722" max="9722" width="18.7109375" style="1" bestFit="1" customWidth="1"/>
    <col min="9723" max="9723" width="9.140625" style="1"/>
    <col min="9724" max="9724" width="10.28515625" style="1" customWidth="1"/>
    <col min="9725" max="9725" width="12.7109375" style="1" bestFit="1" customWidth="1"/>
    <col min="9726" max="9726" width="10.85546875" style="1" customWidth="1"/>
    <col min="9727" max="9727" width="19.140625" style="1" bestFit="1" customWidth="1"/>
    <col min="9728" max="9728" width="9.140625" style="1"/>
    <col min="9729" max="9729" width="9.42578125" style="1" customWidth="1"/>
    <col min="9730" max="9730" width="11.140625" style="1" customWidth="1"/>
    <col min="9731" max="9731" width="10.42578125" style="1" bestFit="1" customWidth="1"/>
    <col min="9732" max="9732" width="19.140625" style="1" bestFit="1" customWidth="1"/>
    <col min="9733" max="9733" width="9.140625" style="1"/>
    <col min="9734" max="9734" width="9.5703125" style="1" customWidth="1"/>
    <col min="9735" max="9735" width="9.140625" style="1"/>
    <col min="9736" max="9736" width="10.42578125" style="1" bestFit="1" customWidth="1"/>
    <col min="9737" max="9977" width="9.140625" style="1"/>
    <col min="9978" max="9978" width="18.7109375" style="1" bestFit="1" customWidth="1"/>
    <col min="9979" max="9979" width="9.140625" style="1"/>
    <col min="9980" max="9980" width="10.28515625" style="1" customWidth="1"/>
    <col min="9981" max="9981" width="12.7109375" style="1" bestFit="1" customWidth="1"/>
    <col min="9982" max="9982" width="10.85546875" style="1" customWidth="1"/>
    <col min="9983" max="9983" width="19.140625" style="1" bestFit="1" customWidth="1"/>
    <col min="9984" max="9984" width="9.140625" style="1"/>
    <col min="9985" max="9985" width="9.42578125" style="1" customWidth="1"/>
    <col min="9986" max="9986" width="11.140625" style="1" customWidth="1"/>
    <col min="9987" max="9987" width="10.42578125" style="1" bestFit="1" customWidth="1"/>
    <col min="9988" max="9988" width="19.140625" style="1" bestFit="1" customWidth="1"/>
    <col min="9989" max="9989" width="9.140625" style="1"/>
    <col min="9990" max="9990" width="9.5703125" style="1" customWidth="1"/>
    <col min="9991" max="9991" width="9.140625" style="1"/>
    <col min="9992" max="9992" width="10.42578125" style="1" bestFit="1" customWidth="1"/>
    <col min="9993" max="10233" width="9.140625" style="1"/>
    <col min="10234" max="10234" width="18.7109375" style="1" bestFit="1" customWidth="1"/>
    <col min="10235" max="10235" width="9.140625" style="1"/>
    <col min="10236" max="10236" width="10.28515625" style="1" customWidth="1"/>
    <col min="10237" max="10237" width="12.7109375" style="1" bestFit="1" customWidth="1"/>
    <col min="10238" max="10238" width="10.85546875" style="1" customWidth="1"/>
    <col min="10239" max="10239" width="19.140625" style="1" bestFit="1" customWidth="1"/>
    <col min="10240" max="10240" width="9.140625" style="1"/>
    <col min="10241" max="10241" width="9.42578125" style="1" customWidth="1"/>
    <col min="10242" max="10242" width="11.140625" style="1" customWidth="1"/>
    <col min="10243" max="10243" width="10.42578125" style="1" bestFit="1" customWidth="1"/>
    <col min="10244" max="10244" width="19.140625" style="1" bestFit="1" customWidth="1"/>
    <col min="10245" max="10245" width="9.140625" style="1"/>
    <col min="10246" max="10246" width="9.5703125" style="1" customWidth="1"/>
    <col min="10247" max="10247" width="9.140625" style="1"/>
    <col min="10248" max="10248" width="10.42578125" style="1" bestFit="1" customWidth="1"/>
    <col min="10249" max="10489" width="9.140625" style="1"/>
    <col min="10490" max="10490" width="18.7109375" style="1" bestFit="1" customWidth="1"/>
    <col min="10491" max="10491" width="9.140625" style="1"/>
    <col min="10492" max="10492" width="10.28515625" style="1" customWidth="1"/>
    <col min="10493" max="10493" width="12.7109375" style="1" bestFit="1" customWidth="1"/>
    <col min="10494" max="10494" width="10.85546875" style="1" customWidth="1"/>
    <col min="10495" max="10495" width="19.140625" style="1" bestFit="1" customWidth="1"/>
    <col min="10496" max="10496" width="9.140625" style="1"/>
    <col min="10497" max="10497" width="9.42578125" style="1" customWidth="1"/>
    <col min="10498" max="10498" width="11.140625" style="1" customWidth="1"/>
    <col min="10499" max="10499" width="10.42578125" style="1" bestFit="1" customWidth="1"/>
    <col min="10500" max="10500" width="19.140625" style="1" bestFit="1" customWidth="1"/>
    <col min="10501" max="10501" width="9.140625" style="1"/>
    <col min="10502" max="10502" width="9.5703125" style="1" customWidth="1"/>
    <col min="10503" max="10503" width="9.140625" style="1"/>
    <col min="10504" max="10504" width="10.42578125" style="1" bestFit="1" customWidth="1"/>
    <col min="10505" max="10745" width="9.140625" style="1"/>
    <col min="10746" max="10746" width="18.7109375" style="1" bestFit="1" customWidth="1"/>
    <col min="10747" max="10747" width="9.140625" style="1"/>
    <col min="10748" max="10748" width="10.28515625" style="1" customWidth="1"/>
    <col min="10749" max="10749" width="12.7109375" style="1" bestFit="1" customWidth="1"/>
    <col min="10750" max="10750" width="10.85546875" style="1" customWidth="1"/>
    <col min="10751" max="10751" width="19.140625" style="1" bestFit="1" customWidth="1"/>
    <col min="10752" max="10752" width="9.140625" style="1"/>
    <col min="10753" max="10753" width="9.42578125" style="1" customWidth="1"/>
    <col min="10754" max="10754" width="11.140625" style="1" customWidth="1"/>
    <col min="10755" max="10755" width="10.42578125" style="1" bestFit="1" customWidth="1"/>
    <col min="10756" max="10756" width="19.140625" style="1" bestFit="1" customWidth="1"/>
    <col min="10757" max="10757" width="9.140625" style="1"/>
    <col min="10758" max="10758" width="9.5703125" style="1" customWidth="1"/>
    <col min="10759" max="10759" width="9.140625" style="1"/>
    <col min="10760" max="10760" width="10.42578125" style="1" bestFit="1" customWidth="1"/>
    <col min="10761" max="11001" width="9.140625" style="1"/>
    <col min="11002" max="11002" width="18.7109375" style="1" bestFit="1" customWidth="1"/>
    <col min="11003" max="11003" width="9.140625" style="1"/>
    <col min="11004" max="11004" width="10.28515625" style="1" customWidth="1"/>
    <col min="11005" max="11005" width="12.7109375" style="1" bestFit="1" customWidth="1"/>
    <col min="11006" max="11006" width="10.85546875" style="1" customWidth="1"/>
    <col min="11007" max="11007" width="19.140625" style="1" bestFit="1" customWidth="1"/>
    <col min="11008" max="11008" width="9.140625" style="1"/>
    <col min="11009" max="11009" width="9.42578125" style="1" customWidth="1"/>
    <col min="11010" max="11010" width="11.140625" style="1" customWidth="1"/>
    <col min="11011" max="11011" width="10.42578125" style="1" bestFit="1" customWidth="1"/>
    <col min="11012" max="11012" width="19.140625" style="1" bestFit="1" customWidth="1"/>
    <col min="11013" max="11013" width="9.140625" style="1"/>
    <col min="11014" max="11014" width="9.5703125" style="1" customWidth="1"/>
    <col min="11015" max="11015" width="9.140625" style="1"/>
    <col min="11016" max="11016" width="10.42578125" style="1" bestFit="1" customWidth="1"/>
    <col min="11017" max="11257" width="9.140625" style="1"/>
    <col min="11258" max="11258" width="18.7109375" style="1" bestFit="1" customWidth="1"/>
    <col min="11259" max="11259" width="9.140625" style="1"/>
    <col min="11260" max="11260" width="10.28515625" style="1" customWidth="1"/>
    <col min="11261" max="11261" width="12.7109375" style="1" bestFit="1" customWidth="1"/>
    <col min="11262" max="11262" width="10.85546875" style="1" customWidth="1"/>
    <col min="11263" max="11263" width="19.140625" style="1" bestFit="1" customWidth="1"/>
    <col min="11264" max="11264" width="9.140625" style="1"/>
    <col min="11265" max="11265" width="9.42578125" style="1" customWidth="1"/>
    <col min="11266" max="11266" width="11.140625" style="1" customWidth="1"/>
    <col min="11267" max="11267" width="10.42578125" style="1" bestFit="1" customWidth="1"/>
    <col min="11268" max="11268" width="19.140625" style="1" bestFit="1" customWidth="1"/>
    <col min="11269" max="11269" width="9.140625" style="1"/>
    <col min="11270" max="11270" width="9.5703125" style="1" customWidth="1"/>
    <col min="11271" max="11271" width="9.140625" style="1"/>
    <col min="11272" max="11272" width="10.42578125" style="1" bestFit="1" customWidth="1"/>
    <col min="11273" max="11513" width="9.140625" style="1"/>
    <col min="11514" max="11514" width="18.7109375" style="1" bestFit="1" customWidth="1"/>
    <col min="11515" max="11515" width="9.140625" style="1"/>
    <col min="11516" max="11516" width="10.28515625" style="1" customWidth="1"/>
    <col min="11517" max="11517" width="12.7109375" style="1" bestFit="1" customWidth="1"/>
    <col min="11518" max="11518" width="10.85546875" style="1" customWidth="1"/>
    <col min="11519" max="11519" width="19.140625" style="1" bestFit="1" customWidth="1"/>
    <col min="11520" max="11520" width="9.140625" style="1"/>
    <col min="11521" max="11521" width="9.42578125" style="1" customWidth="1"/>
    <col min="11522" max="11522" width="11.140625" style="1" customWidth="1"/>
    <col min="11523" max="11523" width="10.42578125" style="1" bestFit="1" customWidth="1"/>
    <col min="11524" max="11524" width="19.140625" style="1" bestFit="1" customWidth="1"/>
    <col min="11525" max="11525" width="9.140625" style="1"/>
    <col min="11526" max="11526" width="9.5703125" style="1" customWidth="1"/>
    <col min="11527" max="11527" width="9.140625" style="1"/>
    <col min="11528" max="11528" width="10.42578125" style="1" bestFit="1" customWidth="1"/>
    <col min="11529" max="11769" width="9.140625" style="1"/>
    <col min="11770" max="11770" width="18.7109375" style="1" bestFit="1" customWidth="1"/>
    <col min="11771" max="11771" width="9.140625" style="1"/>
    <col min="11772" max="11772" width="10.28515625" style="1" customWidth="1"/>
    <col min="11773" max="11773" width="12.7109375" style="1" bestFit="1" customWidth="1"/>
    <col min="11774" max="11774" width="10.85546875" style="1" customWidth="1"/>
    <col min="11775" max="11775" width="19.140625" style="1" bestFit="1" customWidth="1"/>
    <col min="11776" max="11776" width="9.140625" style="1"/>
    <col min="11777" max="11777" width="9.42578125" style="1" customWidth="1"/>
    <col min="11778" max="11778" width="11.140625" style="1" customWidth="1"/>
    <col min="11779" max="11779" width="10.42578125" style="1" bestFit="1" customWidth="1"/>
    <col min="11780" max="11780" width="19.140625" style="1" bestFit="1" customWidth="1"/>
    <col min="11781" max="11781" width="9.140625" style="1"/>
    <col min="11782" max="11782" width="9.5703125" style="1" customWidth="1"/>
    <col min="11783" max="11783" width="9.140625" style="1"/>
    <col min="11784" max="11784" width="10.42578125" style="1" bestFit="1" customWidth="1"/>
    <col min="11785" max="12025" width="9.140625" style="1"/>
    <col min="12026" max="12026" width="18.7109375" style="1" bestFit="1" customWidth="1"/>
    <col min="12027" max="12027" width="9.140625" style="1"/>
    <col min="12028" max="12028" width="10.28515625" style="1" customWidth="1"/>
    <col min="12029" max="12029" width="12.7109375" style="1" bestFit="1" customWidth="1"/>
    <col min="12030" max="12030" width="10.85546875" style="1" customWidth="1"/>
    <col min="12031" max="12031" width="19.140625" style="1" bestFit="1" customWidth="1"/>
    <col min="12032" max="12032" width="9.140625" style="1"/>
    <col min="12033" max="12033" width="9.42578125" style="1" customWidth="1"/>
    <col min="12034" max="12034" width="11.140625" style="1" customWidth="1"/>
    <col min="12035" max="12035" width="10.42578125" style="1" bestFit="1" customWidth="1"/>
    <col min="12036" max="12036" width="19.140625" style="1" bestFit="1" customWidth="1"/>
    <col min="12037" max="12037" width="9.140625" style="1"/>
    <col min="12038" max="12038" width="9.5703125" style="1" customWidth="1"/>
    <col min="12039" max="12039" width="9.140625" style="1"/>
    <col min="12040" max="12040" width="10.42578125" style="1" bestFit="1" customWidth="1"/>
    <col min="12041" max="12281" width="9.140625" style="1"/>
    <col min="12282" max="12282" width="18.7109375" style="1" bestFit="1" customWidth="1"/>
    <col min="12283" max="12283" width="9.140625" style="1"/>
    <col min="12284" max="12284" width="10.28515625" style="1" customWidth="1"/>
    <col min="12285" max="12285" width="12.7109375" style="1" bestFit="1" customWidth="1"/>
    <col min="12286" max="12286" width="10.85546875" style="1" customWidth="1"/>
    <col min="12287" max="12287" width="19.140625" style="1" bestFit="1" customWidth="1"/>
    <col min="12288" max="12288" width="9.140625" style="1"/>
    <col min="12289" max="12289" width="9.42578125" style="1" customWidth="1"/>
    <col min="12290" max="12290" width="11.140625" style="1" customWidth="1"/>
    <col min="12291" max="12291" width="10.42578125" style="1" bestFit="1" customWidth="1"/>
    <col min="12292" max="12292" width="19.140625" style="1" bestFit="1" customWidth="1"/>
    <col min="12293" max="12293" width="9.140625" style="1"/>
    <col min="12294" max="12294" width="9.5703125" style="1" customWidth="1"/>
    <col min="12295" max="12295" width="9.140625" style="1"/>
    <col min="12296" max="12296" width="10.42578125" style="1" bestFit="1" customWidth="1"/>
    <col min="12297" max="12537" width="9.140625" style="1"/>
    <col min="12538" max="12538" width="18.7109375" style="1" bestFit="1" customWidth="1"/>
    <col min="12539" max="12539" width="9.140625" style="1"/>
    <col min="12540" max="12540" width="10.28515625" style="1" customWidth="1"/>
    <col min="12541" max="12541" width="12.7109375" style="1" bestFit="1" customWidth="1"/>
    <col min="12542" max="12542" width="10.85546875" style="1" customWidth="1"/>
    <col min="12543" max="12543" width="19.140625" style="1" bestFit="1" customWidth="1"/>
    <col min="12544" max="12544" width="9.140625" style="1"/>
    <col min="12545" max="12545" width="9.42578125" style="1" customWidth="1"/>
    <col min="12546" max="12546" width="11.140625" style="1" customWidth="1"/>
    <col min="12547" max="12547" width="10.42578125" style="1" bestFit="1" customWidth="1"/>
    <col min="12548" max="12548" width="19.140625" style="1" bestFit="1" customWidth="1"/>
    <col min="12549" max="12549" width="9.140625" style="1"/>
    <col min="12550" max="12550" width="9.5703125" style="1" customWidth="1"/>
    <col min="12551" max="12551" width="9.140625" style="1"/>
    <col min="12552" max="12552" width="10.42578125" style="1" bestFit="1" customWidth="1"/>
    <col min="12553" max="12793" width="9.140625" style="1"/>
    <col min="12794" max="12794" width="18.7109375" style="1" bestFit="1" customWidth="1"/>
    <col min="12795" max="12795" width="9.140625" style="1"/>
    <col min="12796" max="12796" width="10.28515625" style="1" customWidth="1"/>
    <col min="12797" max="12797" width="12.7109375" style="1" bestFit="1" customWidth="1"/>
    <col min="12798" max="12798" width="10.85546875" style="1" customWidth="1"/>
    <col min="12799" max="12799" width="19.140625" style="1" bestFit="1" customWidth="1"/>
    <col min="12800" max="12800" width="9.140625" style="1"/>
    <col min="12801" max="12801" width="9.42578125" style="1" customWidth="1"/>
    <col min="12802" max="12802" width="11.140625" style="1" customWidth="1"/>
    <col min="12803" max="12803" width="10.42578125" style="1" bestFit="1" customWidth="1"/>
    <col min="12804" max="12804" width="19.140625" style="1" bestFit="1" customWidth="1"/>
    <col min="12805" max="12805" width="9.140625" style="1"/>
    <col min="12806" max="12806" width="9.5703125" style="1" customWidth="1"/>
    <col min="12807" max="12807" width="9.140625" style="1"/>
    <col min="12808" max="12808" width="10.42578125" style="1" bestFit="1" customWidth="1"/>
    <col min="12809" max="13049" width="9.140625" style="1"/>
    <col min="13050" max="13050" width="18.7109375" style="1" bestFit="1" customWidth="1"/>
    <col min="13051" max="13051" width="9.140625" style="1"/>
    <col min="13052" max="13052" width="10.28515625" style="1" customWidth="1"/>
    <col min="13053" max="13053" width="12.7109375" style="1" bestFit="1" customWidth="1"/>
    <col min="13054" max="13054" width="10.85546875" style="1" customWidth="1"/>
    <col min="13055" max="13055" width="19.140625" style="1" bestFit="1" customWidth="1"/>
    <col min="13056" max="13056" width="9.140625" style="1"/>
    <col min="13057" max="13057" width="9.42578125" style="1" customWidth="1"/>
    <col min="13058" max="13058" width="11.140625" style="1" customWidth="1"/>
    <col min="13059" max="13059" width="10.42578125" style="1" bestFit="1" customWidth="1"/>
    <col min="13060" max="13060" width="19.140625" style="1" bestFit="1" customWidth="1"/>
    <col min="13061" max="13061" width="9.140625" style="1"/>
    <col min="13062" max="13062" width="9.5703125" style="1" customWidth="1"/>
    <col min="13063" max="13063" width="9.140625" style="1"/>
    <col min="13064" max="13064" width="10.42578125" style="1" bestFit="1" customWidth="1"/>
    <col min="13065" max="13305" width="9.140625" style="1"/>
    <col min="13306" max="13306" width="18.7109375" style="1" bestFit="1" customWidth="1"/>
    <col min="13307" max="13307" width="9.140625" style="1"/>
    <col min="13308" max="13308" width="10.28515625" style="1" customWidth="1"/>
    <col min="13309" max="13309" width="12.7109375" style="1" bestFit="1" customWidth="1"/>
    <col min="13310" max="13310" width="10.85546875" style="1" customWidth="1"/>
    <col min="13311" max="13311" width="19.140625" style="1" bestFit="1" customWidth="1"/>
    <col min="13312" max="13312" width="9.140625" style="1"/>
    <col min="13313" max="13313" width="9.42578125" style="1" customWidth="1"/>
    <col min="13314" max="13314" width="11.140625" style="1" customWidth="1"/>
    <col min="13315" max="13315" width="10.42578125" style="1" bestFit="1" customWidth="1"/>
    <col min="13316" max="13316" width="19.140625" style="1" bestFit="1" customWidth="1"/>
    <col min="13317" max="13317" width="9.140625" style="1"/>
    <col min="13318" max="13318" width="9.5703125" style="1" customWidth="1"/>
    <col min="13319" max="13319" width="9.140625" style="1"/>
    <col min="13320" max="13320" width="10.42578125" style="1" bestFit="1" customWidth="1"/>
    <col min="13321" max="13561" width="9.140625" style="1"/>
    <col min="13562" max="13562" width="18.7109375" style="1" bestFit="1" customWidth="1"/>
    <col min="13563" max="13563" width="9.140625" style="1"/>
    <col min="13564" max="13564" width="10.28515625" style="1" customWidth="1"/>
    <col min="13565" max="13565" width="12.7109375" style="1" bestFit="1" customWidth="1"/>
    <col min="13566" max="13566" width="10.85546875" style="1" customWidth="1"/>
    <col min="13567" max="13567" width="19.140625" style="1" bestFit="1" customWidth="1"/>
    <col min="13568" max="13568" width="9.140625" style="1"/>
    <col min="13569" max="13569" width="9.42578125" style="1" customWidth="1"/>
    <col min="13570" max="13570" width="11.140625" style="1" customWidth="1"/>
    <col min="13571" max="13571" width="10.42578125" style="1" bestFit="1" customWidth="1"/>
    <col min="13572" max="13572" width="19.140625" style="1" bestFit="1" customWidth="1"/>
    <col min="13573" max="13573" width="9.140625" style="1"/>
    <col min="13574" max="13574" width="9.5703125" style="1" customWidth="1"/>
    <col min="13575" max="13575" width="9.140625" style="1"/>
    <col min="13576" max="13576" width="10.42578125" style="1" bestFit="1" customWidth="1"/>
    <col min="13577" max="13817" width="9.140625" style="1"/>
    <col min="13818" max="13818" width="18.7109375" style="1" bestFit="1" customWidth="1"/>
    <col min="13819" max="13819" width="9.140625" style="1"/>
    <col min="13820" max="13820" width="10.28515625" style="1" customWidth="1"/>
    <col min="13821" max="13821" width="12.7109375" style="1" bestFit="1" customWidth="1"/>
    <col min="13822" max="13822" width="10.85546875" style="1" customWidth="1"/>
    <col min="13823" max="13823" width="19.140625" style="1" bestFit="1" customWidth="1"/>
    <col min="13824" max="13824" width="9.140625" style="1"/>
    <col min="13825" max="13825" width="9.42578125" style="1" customWidth="1"/>
    <col min="13826" max="13826" width="11.140625" style="1" customWidth="1"/>
    <col min="13827" max="13827" width="10.42578125" style="1" bestFit="1" customWidth="1"/>
    <col min="13828" max="13828" width="19.140625" style="1" bestFit="1" customWidth="1"/>
    <col min="13829" max="13829" width="9.140625" style="1"/>
    <col min="13830" max="13830" width="9.5703125" style="1" customWidth="1"/>
    <col min="13831" max="13831" width="9.140625" style="1"/>
    <col min="13832" max="13832" width="10.42578125" style="1" bestFit="1" customWidth="1"/>
    <col min="13833" max="14073" width="9.140625" style="1"/>
    <col min="14074" max="14074" width="18.7109375" style="1" bestFit="1" customWidth="1"/>
    <col min="14075" max="14075" width="9.140625" style="1"/>
    <col min="14076" max="14076" width="10.28515625" style="1" customWidth="1"/>
    <col min="14077" max="14077" width="12.7109375" style="1" bestFit="1" customWidth="1"/>
    <col min="14078" max="14078" width="10.85546875" style="1" customWidth="1"/>
    <col min="14079" max="14079" width="19.140625" style="1" bestFit="1" customWidth="1"/>
    <col min="14080" max="14080" width="9.140625" style="1"/>
    <col min="14081" max="14081" width="9.42578125" style="1" customWidth="1"/>
    <col min="14082" max="14082" width="11.140625" style="1" customWidth="1"/>
    <col min="14083" max="14083" width="10.42578125" style="1" bestFit="1" customWidth="1"/>
    <col min="14084" max="14084" width="19.140625" style="1" bestFit="1" customWidth="1"/>
    <col min="14085" max="14085" width="9.140625" style="1"/>
    <col min="14086" max="14086" width="9.5703125" style="1" customWidth="1"/>
    <col min="14087" max="14087" width="9.140625" style="1"/>
    <col min="14088" max="14088" width="10.42578125" style="1" bestFit="1" customWidth="1"/>
    <col min="14089" max="14329" width="9.140625" style="1"/>
    <col min="14330" max="14330" width="18.7109375" style="1" bestFit="1" customWidth="1"/>
    <col min="14331" max="14331" width="9.140625" style="1"/>
    <col min="14332" max="14332" width="10.28515625" style="1" customWidth="1"/>
    <col min="14333" max="14333" width="12.7109375" style="1" bestFit="1" customWidth="1"/>
    <col min="14334" max="14334" width="10.85546875" style="1" customWidth="1"/>
    <col min="14335" max="14335" width="19.140625" style="1" bestFit="1" customWidth="1"/>
    <col min="14336" max="14336" width="9.140625" style="1"/>
    <col min="14337" max="14337" width="9.42578125" style="1" customWidth="1"/>
    <col min="14338" max="14338" width="11.140625" style="1" customWidth="1"/>
    <col min="14339" max="14339" width="10.42578125" style="1" bestFit="1" customWidth="1"/>
    <col min="14340" max="14340" width="19.140625" style="1" bestFit="1" customWidth="1"/>
    <col min="14341" max="14341" width="9.140625" style="1"/>
    <col min="14342" max="14342" width="9.5703125" style="1" customWidth="1"/>
    <col min="14343" max="14343" width="9.140625" style="1"/>
    <col min="14344" max="14344" width="10.42578125" style="1" bestFit="1" customWidth="1"/>
    <col min="14345" max="14585" width="9.140625" style="1"/>
    <col min="14586" max="14586" width="18.7109375" style="1" bestFit="1" customWidth="1"/>
    <col min="14587" max="14587" width="9.140625" style="1"/>
    <col min="14588" max="14588" width="10.28515625" style="1" customWidth="1"/>
    <col min="14589" max="14589" width="12.7109375" style="1" bestFit="1" customWidth="1"/>
    <col min="14590" max="14590" width="10.85546875" style="1" customWidth="1"/>
    <col min="14591" max="14591" width="19.140625" style="1" bestFit="1" customWidth="1"/>
    <col min="14592" max="14592" width="9.140625" style="1"/>
    <col min="14593" max="14593" width="9.42578125" style="1" customWidth="1"/>
    <col min="14594" max="14594" width="11.140625" style="1" customWidth="1"/>
    <col min="14595" max="14595" width="10.42578125" style="1" bestFit="1" customWidth="1"/>
    <col min="14596" max="14596" width="19.140625" style="1" bestFit="1" customWidth="1"/>
    <col min="14597" max="14597" width="9.140625" style="1"/>
    <col min="14598" max="14598" width="9.5703125" style="1" customWidth="1"/>
    <col min="14599" max="14599" width="9.140625" style="1"/>
    <col min="14600" max="14600" width="10.42578125" style="1" bestFit="1" customWidth="1"/>
    <col min="14601" max="14841" width="9.140625" style="1"/>
    <col min="14842" max="14842" width="18.7109375" style="1" bestFit="1" customWidth="1"/>
    <col min="14843" max="14843" width="9.140625" style="1"/>
    <col min="14844" max="14844" width="10.28515625" style="1" customWidth="1"/>
    <col min="14845" max="14845" width="12.7109375" style="1" bestFit="1" customWidth="1"/>
    <col min="14846" max="14846" width="10.85546875" style="1" customWidth="1"/>
    <col min="14847" max="14847" width="19.140625" style="1" bestFit="1" customWidth="1"/>
    <col min="14848" max="14848" width="9.140625" style="1"/>
    <col min="14849" max="14849" width="9.42578125" style="1" customWidth="1"/>
    <col min="14850" max="14850" width="11.140625" style="1" customWidth="1"/>
    <col min="14851" max="14851" width="10.42578125" style="1" bestFit="1" customWidth="1"/>
    <col min="14852" max="14852" width="19.140625" style="1" bestFit="1" customWidth="1"/>
    <col min="14853" max="14853" width="9.140625" style="1"/>
    <col min="14854" max="14854" width="9.5703125" style="1" customWidth="1"/>
    <col min="14855" max="14855" width="9.140625" style="1"/>
    <col min="14856" max="14856" width="10.42578125" style="1" bestFit="1" customWidth="1"/>
    <col min="14857" max="15097" width="9.140625" style="1"/>
    <col min="15098" max="15098" width="18.7109375" style="1" bestFit="1" customWidth="1"/>
    <col min="15099" max="15099" width="9.140625" style="1"/>
    <col min="15100" max="15100" width="10.28515625" style="1" customWidth="1"/>
    <col min="15101" max="15101" width="12.7109375" style="1" bestFit="1" customWidth="1"/>
    <col min="15102" max="15102" width="10.85546875" style="1" customWidth="1"/>
    <col min="15103" max="15103" width="19.140625" style="1" bestFit="1" customWidth="1"/>
    <col min="15104" max="15104" width="9.140625" style="1"/>
    <col min="15105" max="15105" width="9.42578125" style="1" customWidth="1"/>
    <col min="15106" max="15106" width="11.140625" style="1" customWidth="1"/>
    <col min="15107" max="15107" width="10.42578125" style="1" bestFit="1" customWidth="1"/>
    <col min="15108" max="15108" width="19.140625" style="1" bestFit="1" customWidth="1"/>
    <col min="15109" max="15109" width="9.140625" style="1"/>
    <col min="15110" max="15110" width="9.5703125" style="1" customWidth="1"/>
    <col min="15111" max="15111" width="9.140625" style="1"/>
    <col min="15112" max="15112" width="10.42578125" style="1" bestFit="1" customWidth="1"/>
    <col min="15113" max="15353" width="9.140625" style="1"/>
    <col min="15354" max="15354" width="18.7109375" style="1" bestFit="1" customWidth="1"/>
    <col min="15355" max="15355" width="9.140625" style="1"/>
    <col min="15356" max="15356" width="10.28515625" style="1" customWidth="1"/>
    <col min="15357" max="15357" width="12.7109375" style="1" bestFit="1" customWidth="1"/>
    <col min="15358" max="15358" width="10.85546875" style="1" customWidth="1"/>
    <col min="15359" max="15359" width="19.140625" style="1" bestFit="1" customWidth="1"/>
    <col min="15360" max="15360" width="9.140625" style="1"/>
    <col min="15361" max="15361" width="9.42578125" style="1" customWidth="1"/>
    <col min="15362" max="15362" width="11.140625" style="1" customWidth="1"/>
    <col min="15363" max="15363" width="10.42578125" style="1" bestFit="1" customWidth="1"/>
    <col min="15364" max="15364" width="19.140625" style="1" bestFit="1" customWidth="1"/>
    <col min="15365" max="15365" width="9.140625" style="1"/>
    <col min="15366" max="15366" width="9.5703125" style="1" customWidth="1"/>
    <col min="15367" max="15367" width="9.140625" style="1"/>
    <col min="15368" max="15368" width="10.42578125" style="1" bestFit="1" customWidth="1"/>
    <col min="15369" max="15609" width="9.140625" style="1"/>
    <col min="15610" max="15610" width="18.7109375" style="1" bestFit="1" customWidth="1"/>
    <col min="15611" max="15611" width="9.140625" style="1"/>
    <col min="15612" max="15612" width="10.28515625" style="1" customWidth="1"/>
    <col min="15613" max="15613" width="12.7109375" style="1" bestFit="1" customWidth="1"/>
    <col min="15614" max="15614" width="10.85546875" style="1" customWidth="1"/>
    <col min="15615" max="15615" width="19.140625" style="1" bestFit="1" customWidth="1"/>
    <col min="15616" max="15616" width="9.140625" style="1"/>
    <col min="15617" max="15617" width="9.42578125" style="1" customWidth="1"/>
    <col min="15618" max="15618" width="11.140625" style="1" customWidth="1"/>
    <col min="15619" max="15619" width="10.42578125" style="1" bestFit="1" customWidth="1"/>
    <col min="15620" max="15620" width="19.140625" style="1" bestFit="1" customWidth="1"/>
    <col min="15621" max="15621" width="9.140625" style="1"/>
    <col min="15622" max="15622" width="9.5703125" style="1" customWidth="1"/>
    <col min="15623" max="15623" width="9.140625" style="1"/>
    <col min="15624" max="15624" width="10.42578125" style="1" bestFit="1" customWidth="1"/>
    <col min="15625" max="15865" width="9.140625" style="1"/>
    <col min="15866" max="15866" width="18.7109375" style="1" bestFit="1" customWidth="1"/>
    <col min="15867" max="15867" width="9.140625" style="1"/>
    <col min="15868" max="15868" width="10.28515625" style="1" customWidth="1"/>
    <col min="15869" max="15869" width="12.7109375" style="1" bestFit="1" customWidth="1"/>
    <col min="15870" max="15870" width="10.85546875" style="1" customWidth="1"/>
    <col min="15871" max="15871" width="19.140625" style="1" bestFit="1" customWidth="1"/>
    <col min="15872" max="15872" width="9.140625" style="1"/>
    <col min="15873" max="15873" width="9.42578125" style="1" customWidth="1"/>
    <col min="15874" max="15874" width="11.140625" style="1" customWidth="1"/>
    <col min="15875" max="15875" width="10.42578125" style="1" bestFit="1" customWidth="1"/>
    <col min="15876" max="15876" width="19.140625" style="1" bestFit="1" customWidth="1"/>
    <col min="15877" max="15877" width="9.140625" style="1"/>
    <col min="15878" max="15878" width="9.5703125" style="1" customWidth="1"/>
    <col min="15879" max="15879" width="9.140625" style="1"/>
    <col min="15880" max="15880" width="10.42578125" style="1" bestFit="1" customWidth="1"/>
    <col min="15881" max="16121" width="9.140625" style="1"/>
    <col min="16122" max="16122" width="18.7109375" style="1" bestFit="1" customWidth="1"/>
    <col min="16123" max="16123" width="9.140625" style="1"/>
    <col min="16124" max="16124" width="10.28515625" style="1" customWidth="1"/>
    <col min="16125" max="16125" width="12.7109375" style="1" bestFit="1" customWidth="1"/>
    <col min="16126" max="16126" width="10.85546875" style="1" customWidth="1"/>
    <col min="16127" max="16127" width="19.140625" style="1" bestFit="1" customWidth="1"/>
    <col min="16128" max="16128" width="9.140625" style="1"/>
    <col min="16129" max="16129" width="9.42578125" style="1" customWidth="1"/>
    <col min="16130" max="16130" width="11.140625" style="1" customWidth="1"/>
    <col min="16131" max="16131" width="10.42578125" style="1" bestFit="1" customWidth="1"/>
    <col min="16132" max="16132" width="19.140625" style="1" bestFit="1" customWidth="1"/>
    <col min="16133" max="16133" width="9.140625" style="1"/>
    <col min="16134" max="16134" width="9.5703125" style="1" customWidth="1"/>
    <col min="16135" max="16135" width="9.140625" style="1"/>
    <col min="16136" max="16136" width="10.42578125" style="1" bestFit="1" customWidth="1"/>
    <col min="16137" max="16384" width="9.140625" style="1"/>
  </cols>
  <sheetData>
    <row r="1" spans="1:11" ht="18" x14ac:dyDescent="0.25">
      <c r="C1" s="641" t="s">
        <v>0</v>
      </c>
      <c r="D1" s="641"/>
      <c r="E1" s="641"/>
      <c r="F1" s="641"/>
      <c r="G1" s="2"/>
      <c r="H1" s="2"/>
      <c r="I1" s="2"/>
      <c r="J1" s="2"/>
    </row>
    <row r="2" spans="1:11" ht="18" x14ac:dyDescent="0.25">
      <c r="C2" s="641" t="s">
        <v>1</v>
      </c>
      <c r="D2" s="641"/>
      <c r="E2" s="641"/>
      <c r="F2" s="641"/>
      <c r="G2" s="2"/>
      <c r="H2" s="2"/>
      <c r="I2" s="2"/>
      <c r="J2" s="2"/>
    </row>
    <row r="3" spans="1:11" ht="15.75" x14ac:dyDescent="0.25">
      <c r="C3" s="642" t="s">
        <v>127</v>
      </c>
      <c r="D3" s="642"/>
      <c r="E3" s="642"/>
      <c r="F3" s="642"/>
      <c r="G3" s="3"/>
      <c r="H3" s="3"/>
      <c r="I3" s="3"/>
      <c r="J3" s="3"/>
    </row>
    <row r="4" spans="1:11" ht="18" x14ac:dyDescent="0.25">
      <c r="C4" s="641" t="s">
        <v>121</v>
      </c>
      <c r="D4" s="641"/>
      <c r="E4" s="641"/>
      <c r="F4" s="641"/>
      <c r="G4" s="2"/>
      <c r="H4" s="2"/>
      <c r="I4" s="2"/>
      <c r="J4" s="2"/>
    </row>
    <row r="5" spans="1:11" ht="18.75" thickBot="1" x14ac:dyDescent="0.3">
      <c r="C5" s="643" t="s">
        <v>2</v>
      </c>
      <c r="D5" s="643"/>
      <c r="E5" s="643"/>
      <c r="F5" s="643"/>
      <c r="G5" s="81"/>
      <c r="H5" s="81"/>
      <c r="I5" s="4"/>
      <c r="J5" s="4"/>
    </row>
    <row r="6" spans="1:11" ht="56.25" customHeight="1" thickBot="1" x14ac:dyDescent="0.25">
      <c r="A6" s="110"/>
      <c r="B6" s="111" t="s">
        <v>3</v>
      </c>
      <c r="C6" s="112" t="s">
        <v>4</v>
      </c>
      <c r="D6" s="113" t="s">
        <v>5</v>
      </c>
      <c r="E6" s="114" t="s">
        <v>6</v>
      </c>
      <c r="F6" s="115" t="s">
        <v>7</v>
      </c>
      <c r="G6" s="116" t="s">
        <v>116</v>
      </c>
      <c r="H6" s="129" t="s">
        <v>117</v>
      </c>
      <c r="I6" s="114" t="s">
        <v>9</v>
      </c>
      <c r="J6" s="135" t="s">
        <v>8</v>
      </c>
      <c r="K6" s="115" t="s">
        <v>118</v>
      </c>
    </row>
    <row r="7" spans="1:11" ht="18.75" customHeight="1" thickBot="1" x14ac:dyDescent="0.3">
      <c r="A7" s="117" t="s">
        <v>11</v>
      </c>
      <c r="B7" s="118"/>
      <c r="C7" s="118"/>
      <c r="D7" s="118"/>
      <c r="E7" s="119"/>
      <c r="F7" s="120"/>
      <c r="G7" s="118"/>
      <c r="H7" s="118"/>
      <c r="I7" s="121"/>
      <c r="J7" s="118"/>
      <c r="K7" s="120"/>
    </row>
    <row r="8" spans="1:11" ht="18" x14ac:dyDescent="0.25">
      <c r="A8" s="5" t="s">
        <v>12</v>
      </c>
      <c r="B8" s="83">
        <v>8212</v>
      </c>
      <c r="C8" s="332">
        <v>16473</v>
      </c>
      <c r="D8" s="333">
        <v>2007121</v>
      </c>
      <c r="E8" s="82">
        <f>D8/B8</f>
        <v>244.41317584023381</v>
      </c>
      <c r="F8" s="11">
        <f>D8</f>
        <v>2007121</v>
      </c>
      <c r="G8" s="83">
        <v>3997</v>
      </c>
      <c r="H8" s="84">
        <f>C8-G8</f>
        <v>12476</v>
      </c>
      <c r="I8" s="20">
        <f>C8-J8-K8</f>
        <v>9022</v>
      </c>
      <c r="J8" s="14">
        <v>7451</v>
      </c>
      <c r="K8" s="13">
        <v>0</v>
      </c>
    </row>
    <row r="9" spans="1:11" ht="18" x14ac:dyDescent="0.25">
      <c r="A9" s="16" t="s">
        <v>13</v>
      </c>
      <c r="B9" s="89">
        <v>5801</v>
      </c>
      <c r="C9" s="18">
        <v>11118</v>
      </c>
      <c r="D9" s="33">
        <v>1390007</v>
      </c>
      <c r="E9" s="85">
        <f t="shared" ref="E9:E16" si="0">D9/B9</f>
        <v>239.6150663678676</v>
      </c>
      <c r="F9" s="11">
        <f t="shared" ref="F9:F15" si="1">D9</f>
        <v>1390007</v>
      </c>
      <c r="G9" s="29">
        <v>2994</v>
      </c>
      <c r="H9" s="84">
        <f t="shared" ref="H9:H15" si="2">C9-G9</f>
        <v>8124</v>
      </c>
      <c r="I9" s="54">
        <f>C9-J9-K9</f>
        <v>6167</v>
      </c>
      <c r="J9" s="14">
        <v>4951</v>
      </c>
      <c r="K9" s="13">
        <v>0</v>
      </c>
    </row>
    <row r="10" spans="1:11" ht="18" x14ac:dyDescent="0.25">
      <c r="A10" s="16" t="s">
        <v>14</v>
      </c>
      <c r="B10" s="89">
        <v>6545</v>
      </c>
      <c r="C10" s="18">
        <v>12171</v>
      </c>
      <c r="D10" s="33">
        <v>1533247</v>
      </c>
      <c r="E10" s="85">
        <f t="shared" si="0"/>
        <v>234.26233766233767</v>
      </c>
      <c r="F10" s="11">
        <f t="shared" si="1"/>
        <v>1533247</v>
      </c>
      <c r="G10" s="29">
        <v>3071</v>
      </c>
      <c r="H10" s="84">
        <f t="shared" si="2"/>
        <v>9100</v>
      </c>
      <c r="I10" s="54">
        <f t="shared" ref="I10:I15" si="3">C10-J10-K10</f>
        <v>6792</v>
      </c>
      <c r="J10" s="14">
        <v>5379</v>
      </c>
      <c r="K10" s="13">
        <v>0</v>
      </c>
    </row>
    <row r="11" spans="1:11" ht="18" x14ac:dyDescent="0.25">
      <c r="A11" s="16" t="s">
        <v>15</v>
      </c>
      <c r="B11" s="89">
        <v>8602</v>
      </c>
      <c r="C11" s="18">
        <v>16607</v>
      </c>
      <c r="D11" s="33">
        <v>2033142</v>
      </c>
      <c r="E11" s="85">
        <f t="shared" si="0"/>
        <v>236.35689374564055</v>
      </c>
      <c r="F11" s="11">
        <f t="shared" si="1"/>
        <v>2033142</v>
      </c>
      <c r="G11" s="29">
        <v>4060</v>
      </c>
      <c r="H11" s="84">
        <f t="shared" si="2"/>
        <v>12547</v>
      </c>
      <c r="I11" s="54">
        <f t="shared" si="3"/>
        <v>9110</v>
      </c>
      <c r="J11" s="14">
        <v>7497</v>
      </c>
      <c r="K11" s="13">
        <v>0</v>
      </c>
    </row>
    <row r="12" spans="1:11" ht="18" x14ac:dyDescent="0.25">
      <c r="A12" s="16" t="s">
        <v>16</v>
      </c>
      <c r="B12" s="89">
        <v>2178</v>
      </c>
      <c r="C12" s="18">
        <v>4429</v>
      </c>
      <c r="D12" s="33">
        <v>550860</v>
      </c>
      <c r="E12" s="85">
        <f t="shared" si="0"/>
        <v>252.92011019283746</v>
      </c>
      <c r="F12" s="11">
        <f t="shared" si="1"/>
        <v>550860</v>
      </c>
      <c r="G12" s="29">
        <v>1129</v>
      </c>
      <c r="H12" s="84">
        <f t="shared" si="2"/>
        <v>3300</v>
      </c>
      <c r="I12" s="54">
        <f t="shared" si="3"/>
        <v>2304</v>
      </c>
      <c r="J12" s="14">
        <v>2125</v>
      </c>
      <c r="K12" s="13">
        <v>0</v>
      </c>
    </row>
    <row r="13" spans="1:11" ht="18" x14ac:dyDescent="0.25">
      <c r="A13" s="16" t="s">
        <v>17</v>
      </c>
      <c r="B13" s="89">
        <v>8757</v>
      </c>
      <c r="C13" s="18">
        <v>17701</v>
      </c>
      <c r="D13" s="33">
        <v>2175441</v>
      </c>
      <c r="E13" s="85">
        <f t="shared" si="0"/>
        <v>248.42309009934908</v>
      </c>
      <c r="F13" s="11">
        <f t="shared" si="1"/>
        <v>2175441</v>
      </c>
      <c r="G13" s="29">
        <v>4614</v>
      </c>
      <c r="H13" s="84">
        <f t="shared" si="2"/>
        <v>13087</v>
      </c>
      <c r="I13" s="54">
        <f t="shared" si="3"/>
        <v>9520</v>
      </c>
      <c r="J13" s="14">
        <v>8181</v>
      </c>
      <c r="K13" s="13">
        <v>0</v>
      </c>
    </row>
    <row r="14" spans="1:11" ht="18" x14ac:dyDescent="0.25">
      <c r="A14" s="16" t="s">
        <v>18</v>
      </c>
      <c r="B14" s="89">
        <v>3154</v>
      </c>
      <c r="C14" s="18">
        <v>5802</v>
      </c>
      <c r="D14" s="33">
        <v>714014</v>
      </c>
      <c r="E14" s="85">
        <f t="shared" si="0"/>
        <v>226.38363982244769</v>
      </c>
      <c r="F14" s="11">
        <f t="shared" si="1"/>
        <v>714014</v>
      </c>
      <c r="G14" s="29">
        <v>1380</v>
      </c>
      <c r="H14" s="84">
        <f t="shared" si="2"/>
        <v>4422</v>
      </c>
      <c r="I14" s="54">
        <f t="shared" si="3"/>
        <v>3157</v>
      </c>
      <c r="J14" s="14">
        <v>2645</v>
      </c>
      <c r="K14" s="13">
        <v>0</v>
      </c>
    </row>
    <row r="15" spans="1:11" ht="18.75" thickBot="1" x14ac:dyDescent="0.3">
      <c r="A15" s="21" t="s">
        <v>19</v>
      </c>
      <c r="B15" s="92">
        <v>9855</v>
      </c>
      <c r="C15" s="334">
        <v>18936</v>
      </c>
      <c r="D15" s="335">
        <v>2380703</v>
      </c>
      <c r="E15" s="86">
        <f t="shared" si="0"/>
        <v>241.57311009639776</v>
      </c>
      <c r="F15" s="11">
        <f t="shared" si="1"/>
        <v>2380703</v>
      </c>
      <c r="G15" s="87">
        <v>4710</v>
      </c>
      <c r="H15" s="84">
        <f t="shared" si="2"/>
        <v>14226</v>
      </c>
      <c r="I15" s="54">
        <f t="shared" si="3"/>
        <v>10405</v>
      </c>
      <c r="J15" s="133">
        <v>8531</v>
      </c>
      <c r="K15" s="134">
        <v>0</v>
      </c>
    </row>
    <row r="16" spans="1:11" ht="18.75" thickBot="1" x14ac:dyDescent="0.3">
      <c r="A16" s="122" t="s">
        <v>10</v>
      </c>
      <c r="B16" s="123">
        <f>SUM(B8:B15)</f>
        <v>53104</v>
      </c>
      <c r="C16" s="123">
        <f>SUM(C8:C15)</f>
        <v>103237</v>
      </c>
      <c r="D16" s="124">
        <f>SUM(D8:D15)</f>
        <v>12784535</v>
      </c>
      <c r="E16" s="125">
        <f t="shared" si="0"/>
        <v>240.74523576378428</v>
      </c>
      <c r="F16" s="124">
        <f t="shared" ref="F16:K16" si="4">SUM(F8:F15)</f>
        <v>12784535</v>
      </c>
      <c r="G16" s="124">
        <f t="shared" si="4"/>
        <v>25955</v>
      </c>
      <c r="H16" s="124">
        <f t="shared" si="4"/>
        <v>77282</v>
      </c>
      <c r="I16" s="123">
        <f t="shared" si="4"/>
        <v>56477</v>
      </c>
      <c r="J16" s="340">
        <f t="shared" si="4"/>
        <v>46760</v>
      </c>
      <c r="K16" s="341">
        <f t="shared" si="4"/>
        <v>0</v>
      </c>
    </row>
    <row r="17" spans="1:11" ht="18.75" thickBot="1" x14ac:dyDescent="0.3">
      <c r="A17" s="27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6.5" thickBot="1" x14ac:dyDescent="0.25">
      <c r="A18" s="637" t="s">
        <v>20</v>
      </c>
      <c r="B18" s="638"/>
      <c r="C18" s="638"/>
      <c r="D18" s="638"/>
      <c r="E18" s="638"/>
      <c r="F18" s="638"/>
      <c r="G18" s="638"/>
      <c r="H18" s="638"/>
      <c r="I18" s="639"/>
      <c r="J18" s="639"/>
      <c r="K18" s="640"/>
    </row>
    <row r="19" spans="1:11" ht="18" x14ac:dyDescent="0.25">
      <c r="A19" s="28" t="s">
        <v>21</v>
      </c>
      <c r="B19" s="83">
        <v>14656</v>
      </c>
      <c r="C19" s="332">
        <v>26446</v>
      </c>
      <c r="D19" s="333">
        <v>3323560</v>
      </c>
      <c r="E19" s="12">
        <f t="shared" ref="E19:E32" si="5">D19/B19</f>
        <v>226.77128820960698</v>
      </c>
      <c r="F19" s="9">
        <f>D19</f>
        <v>3323560</v>
      </c>
      <c r="G19" s="83">
        <v>6591</v>
      </c>
      <c r="H19" s="88">
        <f>C19-G19</f>
        <v>19855</v>
      </c>
      <c r="I19" s="10">
        <f>C19-J19-K19</f>
        <v>14693</v>
      </c>
      <c r="J19" s="95">
        <v>11753</v>
      </c>
      <c r="K19" s="31">
        <v>0</v>
      </c>
    </row>
    <row r="20" spans="1:11" ht="18" x14ac:dyDescent="0.25">
      <c r="A20" s="28" t="s">
        <v>22</v>
      </c>
      <c r="B20" s="29">
        <v>7471</v>
      </c>
      <c r="C20" s="7">
        <v>13138</v>
      </c>
      <c r="D20" s="9">
        <v>1656078</v>
      </c>
      <c r="E20" s="32">
        <f t="shared" si="5"/>
        <v>221.66751438897069</v>
      </c>
      <c r="F20" s="33">
        <f t="shared" ref="F20:F31" si="6">D20</f>
        <v>1656078</v>
      </c>
      <c r="G20" s="29">
        <v>3269</v>
      </c>
      <c r="H20" s="84">
        <f t="shared" ref="H20:H31" si="7">C20-G20</f>
        <v>9869</v>
      </c>
      <c r="I20" s="54">
        <f t="shared" ref="I20:I31" si="8">C20-J20-K20</f>
        <v>7414</v>
      </c>
      <c r="J20" s="35">
        <v>5724</v>
      </c>
      <c r="K20" s="34">
        <v>0</v>
      </c>
    </row>
    <row r="21" spans="1:11" ht="18" x14ac:dyDescent="0.25">
      <c r="A21" s="5" t="s">
        <v>23</v>
      </c>
      <c r="B21" s="39">
        <v>6048</v>
      </c>
      <c r="C21" s="37">
        <v>11261</v>
      </c>
      <c r="D21" s="40">
        <v>1397804</v>
      </c>
      <c r="E21" s="32">
        <f t="shared" si="5"/>
        <v>231.11838624338625</v>
      </c>
      <c r="F21" s="33">
        <f t="shared" si="6"/>
        <v>1397804</v>
      </c>
      <c r="G21" s="29">
        <v>3014</v>
      </c>
      <c r="H21" s="84">
        <f t="shared" si="7"/>
        <v>8247</v>
      </c>
      <c r="I21" s="54">
        <f t="shared" si="8"/>
        <v>6261</v>
      </c>
      <c r="J21" s="35">
        <v>4999</v>
      </c>
      <c r="K21" s="34">
        <v>1</v>
      </c>
    </row>
    <row r="22" spans="1:11" ht="18" x14ac:dyDescent="0.25">
      <c r="A22" s="16" t="s">
        <v>24</v>
      </c>
      <c r="B22" s="44">
        <v>7519</v>
      </c>
      <c r="C22" s="42">
        <v>14391</v>
      </c>
      <c r="D22" s="45">
        <v>1754770</v>
      </c>
      <c r="E22" s="32">
        <f t="shared" si="5"/>
        <v>233.37810879106263</v>
      </c>
      <c r="F22" s="33">
        <f t="shared" si="6"/>
        <v>1754770</v>
      </c>
      <c r="G22" s="89">
        <v>3482</v>
      </c>
      <c r="H22" s="90">
        <f t="shared" si="7"/>
        <v>10909</v>
      </c>
      <c r="I22" s="54">
        <f t="shared" si="8"/>
        <v>7889</v>
      </c>
      <c r="J22" s="35">
        <v>6502</v>
      </c>
      <c r="K22" s="46">
        <v>0</v>
      </c>
    </row>
    <row r="23" spans="1:11" ht="18" x14ac:dyDescent="0.25">
      <c r="A23" s="16" t="s">
        <v>25</v>
      </c>
      <c r="B23" s="44">
        <v>4868</v>
      </c>
      <c r="C23" s="42">
        <v>9552</v>
      </c>
      <c r="D23" s="45">
        <v>1174382</v>
      </c>
      <c r="E23" s="32">
        <f t="shared" si="5"/>
        <v>241.24527526705012</v>
      </c>
      <c r="F23" s="33">
        <f t="shared" si="6"/>
        <v>1174382</v>
      </c>
      <c r="G23" s="89">
        <v>2515</v>
      </c>
      <c r="H23" s="90">
        <f t="shared" si="7"/>
        <v>7037</v>
      </c>
      <c r="I23" s="54">
        <f t="shared" si="8"/>
        <v>5139</v>
      </c>
      <c r="J23" s="35">
        <v>4413</v>
      </c>
      <c r="K23" s="46">
        <v>0</v>
      </c>
    </row>
    <row r="24" spans="1:11" ht="18" x14ac:dyDescent="0.25">
      <c r="A24" s="16" t="s">
        <v>26</v>
      </c>
      <c r="B24" s="44">
        <v>3387</v>
      </c>
      <c r="C24" s="42">
        <v>6656</v>
      </c>
      <c r="D24" s="45">
        <v>828328</v>
      </c>
      <c r="E24" s="32">
        <f t="shared" si="5"/>
        <v>244.56096840862119</v>
      </c>
      <c r="F24" s="33">
        <f t="shared" si="6"/>
        <v>828328</v>
      </c>
      <c r="G24" s="89">
        <v>1823</v>
      </c>
      <c r="H24" s="90">
        <f t="shared" si="7"/>
        <v>4833</v>
      </c>
      <c r="I24" s="54">
        <f t="shared" si="8"/>
        <v>3652</v>
      </c>
      <c r="J24" s="35">
        <v>3004</v>
      </c>
      <c r="K24" s="46">
        <v>0</v>
      </c>
    </row>
    <row r="25" spans="1:11" ht="18" x14ac:dyDescent="0.25">
      <c r="A25" s="16" t="s">
        <v>27</v>
      </c>
      <c r="B25" s="44">
        <v>8642</v>
      </c>
      <c r="C25" s="42">
        <v>16350</v>
      </c>
      <c r="D25" s="45">
        <v>2032682</v>
      </c>
      <c r="E25" s="32">
        <f t="shared" si="5"/>
        <v>235.2096736866466</v>
      </c>
      <c r="F25" s="33">
        <f t="shared" si="6"/>
        <v>2032682</v>
      </c>
      <c r="G25" s="89">
        <v>4206</v>
      </c>
      <c r="H25" s="90">
        <f t="shared" si="7"/>
        <v>12144</v>
      </c>
      <c r="I25" s="54">
        <f t="shared" si="8"/>
        <v>9005</v>
      </c>
      <c r="J25" s="35">
        <v>7345</v>
      </c>
      <c r="K25" s="46">
        <v>0</v>
      </c>
    </row>
    <row r="26" spans="1:11" ht="18" x14ac:dyDescent="0.25">
      <c r="A26" s="16" t="s">
        <v>28</v>
      </c>
      <c r="B26" s="44">
        <v>7836</v>
      </c>
      <c r="C26" s="42">
        <v>15620</v>
      </c>
      <c r="D26" s="45">
        <v>1952428</v>
      </c>
      <c r="E26" s="32">
        <f t="shared" si="5"/>
        <v>249.16130678917816</v>
      </c>
      <c r="F26" s="33">
        <f t="shared" si="6"/>
        <v>1952428</v>
      </c>
      <c r="G26" s="89">
        <v>3772</v>
      </c>
      <c r="H26" s="90">
        <f t="shared" si="7"/>
        <v>11848</v>
      </c>
      <c r="I26" s="54">
        <f t="shared" si="8"/>
        <v>8231</v>
      </c>
      <c r="J26" s="35">
        <v>7388</v>
      </c>
      <c r="K26" s="46">
        <v>1</v>
      </c>
    </row>
    <row r="27" spans="1:11" ht="18" x14ac:dyDescent="0.25">
      <c r="A27" s="16" t="s">
        <v>29</v>
      </c>
      <c r="B27" s="44">
        <v>9870</v>
      </c>
      <c r="C27" s="42">
        <v>18532</v>
      </c>
      <c r="D27" s="45">
        <v>2289572</v>
      </c>
      <c r="E27" s="32">
        <f t="shared" si="5"/>
        <v>231.97284701114489</v>
      </c>
      <c r="F27" s="33">
        <f t="shared" si="6"/>
        <v>2289572</v>
      </c>
      <c r="G27" s="89">
        <v>5183</v>
      </c>
      <c r="H27" s="90">
        <f t="shared" si="7"/>
        <v>13349</v>
      </c>
      <c r="I27" s="54">
        <f t="shared" si="8"/>
        <v>10466</v>
      </c>
      <c r="J27" s="35">
        <v>8065</v>
      </c>
      <c r="K27" s="46">
        <v>1</v>
      </c>
    </row>
    <row r="28" spans="1:11" ht="18" x14ac:dyDescent="0.25">
      <c r="A28" s="16" t="s">
        <v>30</v>
      </c>
      <c r="B28" s="44">
        <v>7091</v>
      </c>
      <c r="C28" s="42">
        <v>14386</v>
      </c>
      <c r="D28" s="45">
        <v>1772657</v>
      </c>
      <c r="E28" s="32">
        <f t="shared" si="5"/>
        <v>249.98688478352841</v>
      </c>
      <c r="F28" s="33">
        <f t="shared" si="6"/>
        <v>1772657</v>
      </c>
      <c r="G28" s="89">
        <v>3921</v>
      </c>
      <c r="H28" s="90">
        <f t="shared" si="7"/>
        <v>10465</v>
      </c>
      <c r="I28" s="54">
        <f t="shared" si="8"/>
        <v>7809</v>
      </c>
      <c r="J28" s="35">
        <v>6577</v>
      </c>
      <c r="K28" s="46">
        <v>0</v>
      </c>
    </row>
    <row r="29" spans="1:11" ht="18" x14ac:dyDescent="0.25">
      <c r="A29" s="16" t="s">
        <v>31</v>
      </c>
      <c r="B29" s="44">
        <v>5703</v>
      </c>
      <c r="C29" s="42">
        <v>11169</v>
      </c>
      <c r="D29" s="45">
        <v>1370877</v>
      </c>
      <c r="E29" s="32">
        <f t="shared" si="5"/>
        <v>240.37822198842716</v>
      </c>
      <c r="F29" s="33">
        <f t="shared" si="6"/>
        <v>1370877</v>
      </c>
      <c r="G29" s="89">
        <v>2829</v>
      </c>
      <c r="H29" s="90">
        <f t="shared" si="7"/>
        <v>8340</v>
      </c>
      <c r="I29" s="54">
        <f t="shared" si="8"/>
        <v>6085</v>
      </c>
      <c r="J29" s="35">
        <v>5084</v>
      </c>
      <c r="K29" s="46">
        <v>0</v>
      </c>
    </row>
    <row r="30" spans="1:11" ht="18" x14ac:dyDescent="0.25">
      <c r="A30" s="26" t="s">
        <v>32</v>
      </c>
      <c r="B30" s="44">
        <v>5277</v>
      </c>
      <c r="C30" s="47">
        <v>10529</v>
      </c>
      <c r="D30" s="336">
        <v>1318326</v>
      </c>
      <c r="E30" s="32">
        <f t="shared" si="5"/>
        <v>249.82490051165436</v>
      </c>
      <c r="F30" s="33">
        <f t="shared" si="6"/>
        <v>1318326</v>
      </c>
      <c r="G30" s="91">
        <v>2731</v>
      </c>
      <c r="H30" s="90">
        <f t="shared" si="7"/>
        <v>7798</v>
      </c>
      <c r="I30" s="54">
        <f t="shared" si="8"/>
        <v>5650</v>
      </c>
      <c r="J30" s="35">
        <v>4879</v>
      </c>
      <c r="K30" s="50">
        <v>0</v>
      </c>
    </row>
    <row r="31" spans="1:11" ht="18.75" thickBot="1" x14ac:dyDescent="0.3">
      <c r="A31" s="26" t="s">
        <v>33</v>
      </c>
      <c r="B31" s="55">
        <v>1987</v>
      </c>
      <c r="C31" s="56">
        <v>3857</v>
      </c>
      <c r="D31" s="57">
        <v>485731</v>
      </c>
      <c r="E31" s="32">
        <f t="shared" si="5"/>
        <v>244.45445395067941</v>
      </c>
      <c r="F31" s="33">
        <f t="shared" si="6"/>
        <v>485731</v>
      </c>
      <c r="G31" s="92">
        <v>887</v>
      </c>
      <c r="H31" s="93">
        <f t="shared" si="7"/>
        <v>2970</v>
      </c>
      <c r="I31" s="58">
        <f t="shared" si="8"/>
        <v>2020</v>
      </c>
      <c r="J31" s="98">
        <v>1837</v>
      </c>
      <c r="K31" s="94">
        <v>0</v>
      </c>
    </row>
    <row r="32" spans="1:11" ht="18.75" thickBot="1" x14ac:dyDescent="0.3">
      <c r="A32" s="122" t="s">
        <v>34</v>
      </c>
      <c r="B32" s="136">
        <f>SUM(B19:B31)</f>
        <v>90355</v>
      </c>
      <c r="C32" s="136">
        <f>SUM(C19:C31)</f>
        <v>171887</v>
      </c>
      <c r="D32" s="137">
        <f>SUM(D19:D31)</f>
        <v>21357195</v>
      </c>
      <c r="E32" s="125">
        <f t="shared" si="5"/>
        <v>236.36981904709202</v>
      </c>
      <c r="F32" s="138">
        <f t="shared" ref="F32:K32" si="9">SUM(F19:F31)</f>
        <v>21357195</v>
      </c>
      <c r="G32" s="139">
        <f t="shared" si="9"/>
        <v>44223</v>
      </c>
      <c r="H32" s="140">
        <f t="shared" si="9"/>
        <v>127664</v>
      </c>
      <c r="I32" s="123">
        <f t="shared" si="9"/>
        <v>94314</v>
      </c>
      <c r="J32" s="340">
        <f t="shared" si="9"/>
        <v>77570</v>
      </c>
      <c r="K32" s="341">
        <f t="shared" si="9"/>
        <v>3</v>
      </c>
    </row>
    <row r="33" spans="1:11" ht="18.75" thickBot="1" x14ac:dyDescent="0.3">
      <c r="A33" s="27"/>
      <c r="B33" s="53"/>
      <c r="C33" s="53"/>
      <c r="D33" s="53"/>
      <c r="E33" s="25"/>
      <c r="F33" s="53"/>
      <c r="G33" s="53"/>
      <c r="H33" s="53"/>
      <c r="I33" s="25"/>
      <c r="J33" s="25"/>
      <c r="K33" s="25"/>
    </row>
    <row r="34" spans="1:11" ht="16.5" thickBot="1" x14ac:dyDescent="0.25">
      <c r="A34" s="632" t="s">
        <v>35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4"/>
    </row>
    <row r="35" spans="1:11" ht="18" x14ac:dyDescent="0.25">
      <c r="A35" s="16" t="s">
        <v>36</v>
      </c>
      <c r="B35" s="44">
        <v>11334</v>
      </c>
      <c r="C35" s="42">
        <v>20942</v>
      </c>
      <c r="D35" s="45">
        <v>2606231</v>
      </c>
      <c r="E35" s="20">
        <f t="shared" ref="E35:E47" si="10">D35/B35</f>
        <v>229.94803246867832</v>
      </c>
      <c r="F35" s="40">
        <f>D35</f>
        <v>2606231</v>
      </c>
      <c r="G35" s="62">
        <v>6157</v>
      </c>
      <c r="H35" s="69">
        <f t="shared" ref="H35:H46" si="11">C35-G35</f>
        <v>14785</v>
      </c>
      <c r="I35" s="10">
        <f>C35-J35-K35</f>
        <v>12598</v>
      </c>
      <c r="J35" s="95">
        <v>8343</v>
      </c>
      <c r="K35" s="96">
        <v>1</v>
      </c>
    </row>
    <row r="36" spans="1:11" ht="18" x14ac:dyDescent="0.25">
      <c r="A36" s="16" t="s">
        <v>37</v>
      </c>
      <c r="B36" s="44">
        <v>15279</v>
      </c>
      <c r="C36" s="42">
        <v>29739</v>
      </c>
      <c r="D36" s="45">
        <v>3658150</v>
      </c>
      <c r="E36" s="54">
        <f t="shared" si="10"/>
        <v>239.4233915832188</v>
      </c>
      <c r="F36" s="45">
        <f>D36</f>
        <v>3658150</v>
      </c>
      <c r="G36" s="44">
        <v>9212</v>
      </c>
      <c r="H36" s="71">
        <f t="shared" si="11"/>
        <v>20527</v>
      </c>
      <c r="I36" s="54">
        <f t="shared" ref="I36:I46" si="12">C36-J36-K36</f>
        <v>17742</v>
      </c>
      <c r="J36" s="35">
        <v>11997</v>
      </c>
      <c r="K36" s="97">
        <v>0</v>
      </c>
    </row>
    <row r="37" spans="1:11" ht="18" x14ac:dyDescent="0.25">
      <c r="A37" s="16" t="s">
        <v>38</v>
      </c>
      <c r="B37" s="44">
        <v>5435</v>
      </c>
      <c r="C37" s="42">
        <v>10805</v>
      </c>
      <c r="D37" s="45">
        <v>1346118</v>
      </c>
      <c r="E37" s="54">
        <f t="shared" si="10"/>
        <v>247.6758049678013</v>
      </c>
      <c r="F37" s="45">
        <f t="shared" ref="F37:F46" si="13">D37</f>
        <v>1346118</v>
      </c>
      <c r="G37" s="44">
        <v>3503</v>
      </c>
      <c r="H37" s="71">
        <f t="shared" si="11"/>
        <v>7302</v>
      </c>
      <c r="I37" s="54">
        <f t="shared" si="12"/>
        <v>6245</v>
      </c>
      <c r="J37" s="35">
        <v>4560</v>
      </c>
      <c r="K37" s="97">
        <v>0</v>
      </c>
    </row>
    <row r="38" spans="1:11" ht="18" x14ac:dyDescent="0.25">
      <c r="A38" s="16" t="s">
        <v>39</v>
      </c>
      <c r="B38" s="44">
        <v>8591</v>
      </c>
      <c r="C38" s="42">
        <v>17120</v>
      </c>
      <c r="D38" s="45">
        <v>2095225</v>
      </c>
      <c r="E38" s="54">
        <f t="shared" si="10"/>
        <v>243.88604353393086</v>
      </c>
      <c r="F38" s="45">
        <f t="shared" si="13"/>
        <v>2095225</v>
      </c>
      <c r="G38" s="44">
        <v>4586</v>
      </c>
      <c r="H38" s="71">
        <f t="shared" si="11"/>
        <v>12534</v>
      </c>
      <c r="I38" s="54">
        <f t="shared" si="12"/>
        <v>9285</v>
      </c>
      <c r="J38" s="35">
        <v>7835</v>
      </c>
      <c r="K38" s="97">
        <v>0</v>
      </c>
    </row>
    <row r="39" spans="1:11" ht="18" x14ac:dyDescent="0.25">
      <c r="A39" s="16" t="s">
        <v>40</v>
      </c>
      <c r="B39" s="44">
        <v>5923</v>
      </c>
      <c r="C39" s="42">
        <v>11311</v>
      </c>
      <c r="D39" s="45">
        <v>1384060</v>
      </c>
      <c r="E39" s="54">
        <f t="shared" si="10"/>
        <v>233.67550227925037</v>
      </c>
      <c r="F39" s="45">
        <f t="shared" si="13"/>
        <v>1384060</v>
      </c>
      <c r="G39" s="44">
        <v>3365</v>
      </c>
      <c r="H39" s="71">
        <f t="shared" si="11"/>
        <v>7946</v>
      </c>
      <c r="I39" s="54">
        <f t="shared" si="12"/>
        <v>6512</v>
      </c>
      <c r="J39" s="35">
        <v>4799</v>
      </c>
      <c r="K39" s="97">
        <v>0</v>
      </c>
    </row>
    <row r="40" spans="1:11" ht="18" x14ac:dyDescent="0.25">
      <c r="A40" s="16" t="s">
        <v>41</v>
      </c>
      <c r="B40" s="44">
        <v>7608</v>
      </c>
      <c r="C40" s="42">
        <v>15354</v>
      </c>
      <c r="D40" s="45">
        <v>1888950</v>
      </c>
      <c r="E40" s="54">
        <f t="shared" si="10"/>
        <v>248.2847003154574</v>
      </c>
      <c r="F40" s="45">
        <f t="shared" si="13"/>
        <v>1888950</v>
      </c>
      <c r="G40" s="44">
        <v>4065</v>
      </c>
      <c r="H40" s="71">
        <f t="shared" si="11"/>
        <v>11289</v>
      </c>
      <c r="I40" s="54">
        <f t="shared" si="12"/>
        <v>8216</v>
      </c>
      <c r="J40" s="35">
        <v>7138</v>
      </c>
      <c r="K40" s="97">
        <v>0</v>
      </c>
    </row>
    <row r="41" spans="1:11" ht="18" x14ac:dyDescent="0.25">
      <c r="A41" s="16" t="s">
        <v>42</v>
      </c>
      <c r="B41" s="44">
        <v>10334</v>
      </c>
      <c r="C41" s="42">
        <v>20803</v>
      </c>
      <c r="D41" s="45">
        <v>2537624</v>
      </c>
      <c r="E41" s="54">
        <f t="shared" si="10"/>
        <v>245.56067350493515</v>
      </c>
      <c r="F41" s="45">
        <f t="shared" si="13"/>
        <v>2537624</v>
      </c>
      <c r="G41" s="44">
        <v>6189</v>
      </c>
      <c r="H41" s="71">
        <f t="shared" si="11"/>
        <v>14614</v>
      </c>
      <c r="I41" s="54">
        <f t="shared" si="12"/>
        <v>11775</v>
      </c>
      <c r="J41" s="35">
        <v>9027</v>
      </c>
      <c r="K41" s="97">
        <v>1</v>
      </c>
    </row>
    <row r="42" spans="1:11" ht="18" x14ac:dyDescent="0.25">
      <c r="A42" s="16" t="s">
        <v>43</v>
      </c>
      <c r="B42" s="44">
        <v>7154</v>
      </c>
      <c r="C42" s="42">
        <v>13841</v>
      </c>
      <c r="D42" s="45">
        <v>1691298</v>
      </c>
      <c r="E42" s="54">
        <f t="shared" si="10"/>
        <v>236.412915851272</v>
      </c>
      <c r="F42" s="45">
        <f t="shared" si="13"/>
        <v>1691298</v>
      </c>
      <c r="G42" s="44">
        <v>4074</v>
      </c>
      <c r="H42" s="71">
        <f t="shared" si="11"/>
        <v>9767</v>
      </c>
      <c r="I42" s="54">
        <f t="shared" si="12"/>
        <v>7950</v>
      </c>
      <c r="J42" s="35">
        <v>5891</v>
      </c>
      <c r="K42" s="97">
        <v>0</v>
      </c>
    </row>
    <row r="43" spans="1:11" ht="18" x14ac:dyDescent="0.25">
      <c r="A43" s="16" t="s">
        <v>44</v>
      </c>
      <c r="B43" s="44">
        <v>4999</v>
      </c>
      <c r="C43" s="42">
        <v>9324</v>
      </c>
      <c r="D43" s="45">
        <v>1153246</v>
      </c>
      <c r="E43" s="54">
        <f t="shared" si="10"/>
        <v>230.69533906781356</v>
      </c>
      <c r="F43" s="45">
        <f t="shared" si="13"/>
        <v>1153246</v>
      </c>
      <c r="G43" s="44">
        <v>2690</v>
      </c>
      <c r="H43" s="71">
        <f t="shared" si="11"/>
        <v>6634</v>
      </c>
      <c r="I43" s="54">
        <f t="shared" si="12"/>
        <v>5616</v>
      </c>
      <c r="J43" s="35">
        <v>3708</v>
      </c>
      <c r="K43" s="97">
        <v>0</v>
      </c>
    </row>
    <row r="44" spans="1:11" ht="18" x14ac:dyDescent="0.25">
      <c r="A44" s="16" t="s">
        <v>45</v>
      </c>
      <c r="B44" s="44">
        <v>7995</v>
      </c>
      <c r="C44" s="42">
        <v>15752</v>
      </c>
      <c r="D44" s="45">
        <v>1934432</v>
      </c>
      <c r="E44" s="54">
        <f t="shared" si="10"/>
        <v>241.9552220137586</v>
      </c>
      <c r="F44" s="45">
        <f t="shared" si="13"/>
        <v>1934432</v>
      </c>
      <c r="G44" s="44">
        <v>4700</v>
      </c>
      <c r="H44" s="71">
        <f t="shared" si="11"/>
        <v>11052</v>
      </c>
      <c r="I44" s="54">
        <f t="shared" si="12"/>
        <v>8923</v>
      </c>
      <c r="J44" s="35">
        <v>6828</v>
      </c>
      <c r="K44" s="97">
        <v>1</v>
      </c>
    </row>
    <row r="45" spans="1:11" ht="18" x14ac:dyDescent="0.25">
      <c r="A45" s="26" t="s">
        <v>46</v>
      </c>
      <c r="B45" s="44">
        <v>11667</v>
      </c>
      <c r="C45" s="42">
        <v>22422</v>
      </c>
      <c r="D45" s="45">
        <v>2769460</v>
      </c>
      <c r="E45" s="54">
        <f t="shared" si="10"/>
        <v>237.37550355704121</v>
      </c>
      <c r="F45" s="45">
        <f t="shared" si="13"/>
        <v>2769460</v>
      </c>
      <c r="G45" s="49">
        <v>6132</v>
      </c>
      <c r="H45" s="71">
        <f t="shared" si="11"/>
        <v>16290</v>
      </c>
      <c r="I45" s="54">
        <f t="shared" si="12"/>
        <v>12583</v>
      </c>
      <c r="J45" s="35">
        <v>9838</v>
      </c>
      <c r="K45" s="97">
        <v>1</v>
      </c>
    </row>
    <row r="46" spans="1:11" ht="18.75" thickBot="1" x14ac:dyDescent="0.3">
      <c r="A46" s="26" t="s">
        <v>47</v>
      </c>
      <c r="B46" s="55">
        <v>0</v>
      </c>
      <c r="C46" s="56">
        <v>0</v>
      </c>
      <c r="D46" s="57">
        <v>0</v>
      </c>
      <c r="E46" s="54" t="e">
        <f t="shared" si="10"/>
        <v>#DIV/0!</v>
      </c>
      <c r="F46" s="45">
        <f t="shared" si="13"/>
        <v>0</v>
      </c>
      <c r="G46" s="67">
        <v>0</v>
      </c>
      <c r="H46" s="72">
        <f t="shared" si="11"/>
        <v>0</v>
      </c>
      <c r="I46" s="58">
        <f t="shared" si="12"/>
        <v>0</v>
      </c>
      <c r="J46" s="98">
        <v>0</v>
      </c>
      <c r="K46" s="99">
        <v>0</v>
      </c>
    </row>
    <row r="47" spans="1:11" ht="18.75" thickBot="1" x14ac:dyDescent="0.3">
      <c r="A47" s="122" t="s">
        <v>48</v>
      </c>
      <c r="B47" s="136">
        <f>SUM(B35:B46)</f>
        <v>96319</v>
      </c>
      <c r="C47" s="136">
        <f>SUM(C35:C46)</f>
        <v>187413</v>
      </c>
      <c r="D47" s="137">
        <f>SUM(D35:D46)</f>
        <v>23064794</v>
      </c>
      <c r="E47" s="125">
        <f t="shared" si="10"/>
        <v>239.46255671259044</v>
      </c>
      <c r="F47" s="138">
        <f t="shared" ref="F47:K47" si="14">SUM(F35:F46)</f>
        <v>23064794</v>
      </c>
      <c r="G47" s="138">
        <f t="shared" si="14"/>
        <v>54673</v>
      </c>
      <c r="H47" s="138">
        <f t="shared" si="14"/>
        <v>132740</v>
      </c>
      <c r="I47" s="123">
        <f t="shared" si="14"/>
        <v>107445</v>
      </c>
      <c r="J47" s="340">
        <f t="shared" si="14"/>
        <v>79964</v>
      </c>
      <c r="K47" s="341">
        <f t="shared" si="14"/>
        <v>4</v>
      </c>
    </row>
    <row r="48" spans="1:11" ht="18.75" thickBot="1" x14ac:dyDescent="0.3">
      <c r="A48" s="59"/>
      <c r="B48" s="60"/>
      <c r="C48" s="60"/>
      <c r="D48" s="60"/>
      <c r="E48" s="61"/>
      <c r="F48" s="60"/>
      <c r="G48" s="53"/>
      <c r="H48" s="53"/>
      <c r="I48" s="25"/>
      <c r="J48" s="25"/>
      <c r="K48" s="25"/>
    </row>
    <row r="49" spans="1:11" ht="16.5" thickBot="1" x14ac:dyDescent="0.25">
      <c r="A49" s="632" t="s">
        <v>49</v>
      </c>
      <c r="B49" s="633"/>
      <c r="C49" s="633"/>
      <c r="D49" s="633"/>
      <c r="E49" s="633"/>
      <c r="F49" s="633"/>
      <c r="G49" s="633"/>
      <c r="H49" s="633"/>
      <c r="I49" s="635"/>
      <c r="J49" s="635"/>
      <c r="K49" s="635"/>
    </row>
    <row r="50" spans="1:11" ht="18" x14ac:dyDescent="0.25">
      <c r="A50" s="5" t="s">
        <v>50</v>
      </c>
      <c r="B50" s="62">
        <v>5501</v>
      </c>
      <c r="C50" s="63">
        <v>10476</v>
      </c>
      <c r="D50" s="100">
        <v>1301039</v>
      </c>
      <c r="E50" s="10">
        <f t="shared" ref="E50:E57" si="15">D50/B50</f>
        <v>236.50954371932377</v>
      </c>
      <c r="F50" s="69">
        <f t="shared" ref="F50:F56" si="16">D50</f>
        <v>1301039</v>
      </c>
      <c r="G50" s="62">
        <v>2935</v>
      </c>
      <c r="H50" s="64">
        <f t="shared" ref="H50:H56" si="17">C50-G50</f>
        <v>7541</v>
      </c>
      <c r="I50" s="30">
        <f t="shared" ref="I50:I56" si="18">C50-J50-K50</f>
        <v>5936</v>
      </c>
      <c r="J50" s="95">
        <v>4540</v>
      </c>
      <c r="K50" s="31">
        <v>0</v>
      </c>
    </row>
    <row r="51" spans="1:11" ht="18" x14ac:dyDescent="0.25">
      <c r="A51" s="16" t="s">
        <v>51</v>
      </c>
      <c r="B51" s="44">
        <v>8169</v>
      </c>
      <c r="C51" s="65">
        <v>16744</v>
      </c>
      <c r="D51" s="101">
        <v>2069405</v>
      </c>
      <c r="E51" s="54">
        <f t="shared" si="15"/>
        <v>253.32415228302116</v>
      </c>
      <c r="F51" s="70">
        <f t="shared" si="16"/>
        <v>2069405</v>
      </c>
      <c r="G51" s="39">
        <v>4755</v>
      </c>
      <c r="H51" s="64">
        <f t="shared" si="17"/>
        <v>11989</v>
      </c>
      <c r="I51" s="32">
        <f t="shared" si="18"/>
        <v>9055</v>
      </c>
      <c r="J51" s="35">
        <v>7689</v>
      </c>
      <c r="K51" s="46">
        <v>0</v>
      </c>
    </row>
    <row r="52" spans="1:11" ht="18" x14ac:dyDescent="0.25">
      <c r="A52" s="16" t="s">
        <v>52</v>
      </c>
      <c r="B52" s="44">
        <v>23342</v>
      </c>
      <c r="C52" s="65">
        <v>43440</v>
      </c>
      <c r="D52" s="101">
        <v>5342609</v>
      </c>
      <c r="E52" s="54">
        <f t="shared" si="15"/>
        <v>228.88394310684603</v>
      </c>
      <c r="F52" s="70">
        <f t="shared" si="16"/>
        <v>5342609</v>
      </c>
      <c r="G52" s="39">
        <v>12003</v>
      </c>
      <c r="H52" s="64">
        <f t="shared" si="17"/>
        <v>31437</v>
      </c>
      <c r="I52" s="32">
        <f t="shared" si="18"/>
        <v>25429</v>
      </c>
      <c r="J52" s="35">
        <v>18009</v>
      </c>
      <c r="K52" s="46">
        <v>2</v>
      </c>
    </row>
    <row r="53" spans="1:11" ht="18" x14ac:dyDescent="0.25">
      <c r="A53" s="16" t="s">
        <v>53</v>
      </c>
      <c r="B53" s="44">
        <v>8081</v>
      </c>
      <c r="C53" s="65">
        <v>15442</v>
      </c>
      <c r="D53" s="101">
        <v>1876130</v>
      </c>
      <c r="E53" s="54">
        <f t="shared" si="15"/>
        <v>232.16557356762777</v>
      </c>
      <c r="F53" s="70">
        <f t="shared" si="16"/>
        <v>1876130</v>
      </c>
      <c r="G53" s="39">
        <v>4166</v>
      </c>
      <c r="H53" s="64">
        <f t="shared" si="17"/>
        <v>11276</v>
      </c>
      <c r="I53" s="32">
        <f t="shared" si="18"/>
        <v>8698</v>
      </c>
      <c r="J53" s="35">
        <v>6744</v>
      </c>
      <c r="K53" s="46">
        <v>0</v>
      </c>
    </row>
    <row r="54" spans="1:11" ht="18" x14ac:dyDescent="0.25">
      <c r="A54" s="16" t="s">
        <v>54</v>
      </c>
      <c r="B54" s="44">
        <v>5878</v>
      </c>
      <c r="C54" s="65">
        <v>10961</v>
      </c>
      <c r="D54" s="101">
        <v>1375842</v>
      </c>
      <c r="E54" s="54">
        <f t="shared" si="15"/>
        <v>234.06634909833278</v>
      </c>
      <c r="F54" s="70">
        <f t="shared" si="16"/>
        <v>1375842</v>
      </c>
      <c r="G54" s="39">
        <v>2972</v>
      </c>
      <c r="H54" s="64">
        <f t="shared" si="17"/>
        <v>7989</v>
      </c>
      <c r="I54" s="32">
        <f t="shared" si="18"/>
        <v>5935</v>
      </c>
      <c r="J54" s="35">
        <v>5026</v>
      </c>
      <c r="K54" s="46">
        <v>0</v>
      </c>
    </row>
    <row r="55" spans="1:11" ht="18" x14ac:dyDescent="0.25">
      <c r="A55" s="16" t="s">
        <v>55</v>
      </c>
      <c r="B55" s="44">
        <v>5603</v>
      </c>
      <c r="C55" s="65">
        <v>10640</v>
      </c>
      <c r="D55" s="101">
        <v>1315125</v>
      </c>
      <c r="E55" s="54">
        <f t="shared" si="15"/>
        <v>234.71800820988756</v>
      </c>
      <c r="F55" s="70">
        <f t="shared" si="16"/>
        <v>1315125</v>
      </c>
      <c r="G55" s="39">
        <v>2790</v>
      </c>
      <c r="H55" s="64">
        <f t="shared" si="17"/>
        <v>7850</v>
      </c>
      <c r="I55" s="32">
        <f t="shared" si="18"/>
        <v>5962</v>
      </c>
      <c r="J55" s="35">
        <v>4678</v>
      </c>
      <c r="K55" s="46">
        <v>0</v>
      </c>
    </row>
    <row r="56" spans="1:11" ht="18.75" thickBot="1" x14ac:dyDescent="0.3">
      <c r="A56" s="16" t="s">
        <v>56</v>
      </c>
      <c r="B56" s="67">
        <v>8386</v>
      </c>
      <c r="C56" s="68">
        <v>15631</v>
      </c>
      <c r="D56" s="102">
        <v>1920098</v>
      </c>
      <c r="E56" s="54">
        <f t="shared" si="15"/>
        <v>228.96470307655616</v>
      </c>
      <c r="F56" s="70">
        <f t="shared" si="16"/>
        <v>1920098</v>
      </c>
      <c r="G56" s="55">
        <v>3765</v>
      </c>
      <c r="H56" s="64">
        <f t="shared" si="17"/>
        <v>11866</v>
      </c>
      <c r="I56" s="52">
        <f t="shared" si="18"/>
        <v>8648</v>
      </c>
      <c r="J56" s="98">
        <v>6982</v>
      </c>
      <c r="K56" s="94">
        <v>1</v>
      </c>
    </row>
    <row r="57" spans="1:11" ht="18.75" thickBot="1" x14ac:dyDescent="0.3">
      <c r="A57" s="122" t="s">
        <v>48</v>
      </c>
      <c r="B57" s="136">
        <f>SUM(B50:B56)</f>
        <v>64960</v>
      </c>
      <c r="C57" s="136">
        <f t="shared" ref="C57:K57" si="19">SUM(C50:C56)</f>
        <v>123334</v>
      </c>
      <c r="D57" s="139">
        <f>SUM(D50:D56)</f>
        <v>15200248</v>
      </c>
      <c r="E57" s="128">
        <f t="shared" si="15"/>
        <v>233.99396551724138</v>
      </c>
      <c r="F57" s="137">
        <f t="shared" si="19"/>
        <v>15200248</v>
      </c>
      <c r="G57" s="137">
        <f t="shared" si="19"/>
        <v>33386</v>
      </c>
      <c r="H57" s="137">
        <f t="shared" si="19"/>
        <v>89948</v>
      </c>
      <c r="I57" s="123">
        <f t="shared" si="19"/>
        <v>69663</v>
      </c>
      <c r="J57" s="340">
        <f t="shared" si="19"/>
        <v>53668</v>
      </c>
      <c r="K57" s="341">
        <f t="shared" si="19"/>
        <v>3</v>
      </c>
    </row>
    <row r="58" spans="1:11" ht="18.75" thickBot="1" x14ac:dyDescent="0.3">
      <c r="A58" s="59"/>
      <c r="B58" s="60"/>
      <c r="C58" s="60"/>
      <c r="D58" s="60"/>
      <c r="E58" s="61"/>
      <c r="F58" s="60"/>
      <c r="G58" s="53"/>
      <c r="H58" s="53"/>
      <c r="I58" s="25"/>
      <c r="J58" s="25"/>
      <c r="K58" s="25"/>
    </row>
    <row r="59" spans="1:11" ht="16.5" thickBot="1" x14ac:dyDescent="0.25">
      <c r="A59" s="632" t="s">
        <v>57</v>
      </c>
      <c r="B59" s="633"/>
      <c r="C59" s="633"/>
      <c r="D59" s="633"/>
      <c r="E59" s="633"/>
      <c r="F59" s="633"/>
      <c r="G59" s="633"/>
      <c r="H59" s="633"/>
      <c r="I59" s="635"/>
      <c r="J59" s="635"/>
      <c r="K59" s="636"/>
    </row>
    <row r="60" spans="1:11" ht="18" x14ac:dyDescent="0.25">
      <c r="A60" s="5" t="s">
        <v>58</v>
      </c>
      <c r="B60" s="62">
        <v>9417</v>
      </c>
      <c r="C60" s="69">
        <v>18606</v>
      </c>
      <c r="D60" s="62">
        <v>2264820</v>
      </c>
      <c r="E60" s="10">
        <f t="shared" ref="E60:E67" si="20">D60/B60</f>
        <v>240.50334501433576</v>
      </c>
      <c r="F60" s="69">
        <f>D60</f>
        <v>2264820</v>
      </c>
      <c r="G60" s="64">
        <v>5405</v>
      </c>
      <c r="H60" s="64">
        <f t="shared" ref="H60:H66" si="21">C60-G60</f>
        <v>13201</v>
      </c>
      <c r="I60" s="30">
        <f t="shared" ref="I60:I66" si="22">C60-J60-K60</f>
        <v>10553</v>
      </c>
      <c r="J60" s="95">
        <v>8053</v>
      </c>
      <c r="K60" s="31">
        <v>0</v>
      </c>
    </row>
    <row r="61" spans="1:11" ht="18" x14ac:dyDescent="0.25">
      <c r="A61" s="16" t="s">
        <v>59</v>
      </c>
      <c r="B61" s="44">
        <v>9788</v>
      </c>
      <c r="C61" s="71">
        <v>18864</v>
      </c>
      <c r="D61" s="44">
        <v>2309126</v>
      </c>
      <c r="E61" s="54">
        <f t="shared" si="20"/>
        <v>235.91397629750716</v>
      </c>
      <c r="F61" s="70">
        <f t="shared" ref="F61:F66" si="23">D61</f>
        <v>2309126</v>
      </c>
      <c r="G61" s="64">
        <v>5855</v>
      </c>
      <c r="H61" s="64">
        <f t="shared" si="21"/>
        <v>13009</v>
      </c>
      <c r="I61" s="32">
        <f t="shared" si="22"/>
        <v>11125</v>
      </c>
      <c r="J61" s="35">
        <v>7739</v>
      </c>
      <c r="K61" s="46">
        <v>0</v>
      </c>
    </row>
    <row r="62" spans="1:11" ht="18" x14ac:dyDescent="0.25">
      <c r="A62" s="16" t="s">
        <v>60</v>
      </c>
      <c r="B62" s="44">
        <v>11800</v>
      </c>
      <c r="C62" s="71">
        <v>22196</v>
      </c>
      <c r="D62" s="44">
        <v>2711417</v>
      </c>
      <c r="E62" s="54">
        <f t="shared" si="20"/>
        <v>229.78110169491526</v>
      </c>
      <c r="F62" s="70">
        <f t="shared" si="23"/>
        <v>2711417</v>
      </c>
      <c r="G62" s="64">
        <v>7015</v>
      </c>
      <c r="H62" s="64">
        <f t="shared" si="21"/>
        <v>15181</v>
      </c>
      <c r="I62" s="32">
        <f t="shared" si="22"/>
        <v>13624</v>
      </c>
      <c r="J62" s="35">
        <v>8571</v>
      </c>
      <c r="K62" s="46">
        <v>1</v>
      </c>
    </row>
    <row r="63" spans="1:11" ht="18" x14ac:dyDescent="0.25">
      <c r="A63" s="16" t="s">
        <v>61</v>
      </c>
      <c r="B63" s="44">
        <v>5241</v>
      </c>
      <c r="C63" s="71">
        <v>10809</v>
      </c>
      <c r="D63" s="44">
        <v>1353665</v>
      </c>
      <c r="E63" s="54">
        <f t="shared" si="20"/>
        <v>258.28372448006104</v>
      </c>
      <c r="F63" s="70">
        <f t="shared" si="23"/>
        <v>1353665</v>
      </c>
      <c r="G63" s="64">
        <v>3261</v>
      </c>
      <c r="H63" s="64">
        <f t="shared" si="21"/>
        <v>7548</v>
      </c>
      <c r="I63" s="32">
        <f t="shared" si="22"/>
        <v>6212</v>
      </c>
      <c r="J63" s="35">
        <v>4596</v>
      </c>
      <c r="K63" s="46">
        <v>1</v>
      </c>
    </row>
    <row r="64" spans="1:11" ht="18" x14ac:dyDescent="0.25">
      <c r="A64" s="16" t="s">
        <v>62</v>
      </c>
      <c r="B64" s="44">
        <v>3898</v>
      </c>
      <c r="C64" s="71">
        <v>7424</v>
      </c>
      <c r="D64" s="44">
        <v>908666</v>
      </c>
      <c r="E64" s="54">
        <f t="shared" si="20"/>
        <v>233.11082606464853</v>
      </c>
      <c r="F64" s="70">
        <f t="shared" si="23"/>
        <v>908666</v>
      </c>
      <c r="G64" s="64">
        <v>2059</v>
      </c>
      <c r="H64" s="64">
        <f t="shared" si="21"/>
        <v>5365</v>
      </c>
      <c r="I64" s="32">
        <f t="shared" si="22"/>
        <v>4164</v>
      </c>
      <c r="J64" s="35">
        <v>3260</v>
      </c>
      <c r="K64" s="46">
        <v>0</v>
      </c>
    </row>
    <row r="65" spans="1:11" ht="18" x14ac:dyDescent="0.25">
      <c r="A65" s="16" t="s">
        <v>63</v>
      </c>
      <c r="B65" s="44">
        <v>9744</v>
      </c>
      <c r="C65" s="71">
        <v>18774</v>
      </c>
      <c r="D65" s="44">
        <v>2295345</v>
      </c>
      <c r="E65" s="54">
        <f t="shared" si="20"/>
        <v>235.56496305418719</v>
      </c>
      <c r="F65" s="70">
        <f t="shared" si="23"/>
        <v>2295345</v>
      </c>
      <c r="G65" s="64">
        <v>5343</v>
      </c>
      <c r="H65" s="64">
        <f t="shared" si="21"/>
        <v>13431</v>
      </c>
      <c r="I65" s="32">
        <f t="shared" si="22"/>
        <v>10718</v>
      </c>
      <c r="J65" s="35">
        <v>8056</v>
      </c>
      <c r="K65" s="46">
        <v>0</v>
      </c>
    </row>
    <row r="66" spans="1:11" ht="18.75" thickBot="1" x14ac:dyDescent="0.3">
      <c r="A66" s="16" t="s">
        <v>64</v>
      </c>
      <c r="B66" s="67">
        <v>9416</v>
      </c>
      <c r="C66" s="72">
        <v>17773</v>
      </c>
      <c r="D66" s="67">
        <v>2192590</v>
      </c>
      <c r="E66" s="54">
        <f t="shared" si="20"/>
        <v>232.85790144435003</v>
      </c>
      <c r="F66" s="70">
        <f t="shared" si="23"/>
        <v>2192590</v>
      </c>
      <c r="G66" s="74">
        <v>5350</v>
      </c>
      <c r="H66" s="64">
        <f t="shared" si="21"/>
        <v>12423</v>
      </c>
      <c r="I66" s="52">
        <f t="shared" si="22"/>
        <v>10287</v>
      </c>
      <c r="J66" s="98">
        <v>7486</v>
      </c>
      <c r="K66" s="94">
        <v>0</v>
      </c>
    </row>
    <row r="67" spans="1:11" ht="18.75" thickBot="1" x14ac:dyDescent="0.3">
      <c r="A67" s="122" t="s">
        <v>48</v>
      </c>
      <c r="B67" s="136">
        <f>SUM(B60:B66)</f>
        <v>59304</v>
      </c>
      <c r="C67" s="136">
        <f t="shared" ref="C67:K67" si="24">SUM(C60:C66)</f>
        <v>114446</v>
      </c>
      <c r="D67" s="136">
        <f>SUM(D60:D66)</f>
        <v>14035629</v>
      </c>
      <c r="E67" s="141">
        <f t="shared" si="20"/>
        <v>236.67255159854309</v>
      </c>
      <c r="F67" s="137">
        <f t="shared" si="24"/>
        <v>14035629</v>
      </c>
      <c r="G67" s="137">
        <f t="shared" si="24"/>
        <v>34288</v>
      </c>
      <c r="H67" s="137">
        <f t="shared" si="24"/>
        <v>80158</v>
      </c>
      <c r="I67" s="123">
        <f t="shared" si="24"/>
        <v>66683</v>
      </c>
      <c r="J67" s="340">
        <f t="shared" si="24"/>
        <v>47761</v>
      </c>
      <c r="K67" s="341">
        <f t="shared" si="24"/>
        <v>2</v>
      </c>
    </row>
    <row r="68" spans="1:11" ht="18.75" thickBot="1" x14ac:dyDescent="0.3">
      <c r="A68" s="59"/>
      <c r="B68" s="60"/>
      <c r="C68" s="60"/>
      <c r="D68" s="60"/>
      <c r="E68" s="61"/>
      <c r="F68" s="60"/>
      <c r="G68" s="53"/>
      <c r="H68" s="53"/>
      <c r="I68" s="25"/>
      <c r="J68" s="25"/>
      <c r="K68" s="25"/>
    </row>
    <row r="69" spans="1:11" ht="18.75" thickBot="1" x14ac:dyDescent="0.3">
      <c r="A69" s="143" t="s">
        <v>65</v>
      </c>
      <c r="B69" s="144"/>
      <c r="C69" s="144"/>
      <c r="D69" s="144"/>
      <c r="E69" s="144"/>
      <c r="F69" s="145"/>
      <c r="G69" s="144"/>
      <c r="H69" s="144"/>
      <c r="I69" s="144"/>
      <c r="J69" s="146"/>
      <c r="K69" s="145"/>
    </row>
    <row r="70" spans="1:11" ht="18" x14ac:dyDescent="0.25">
      <c r="A70" s="5" t="s">
        <v>66</v>
      </c>
      <c r="B70" s="62">
        <v>4112</v>
      </c>
      <c r="C70" s="69">
        <v>8006</v>
      </c>
      <c r="D70" s="62">
        <v>982686</v>
      </c>
      <c r="E70" s="103">
        <f t="shared" ref="E70:E76" si="25">D70/B70</f>
        <v>238.98005836575877</v>
      </c>
      <c r="F70" s="69">
        <f t="shared" ref="F70:F75" si="26">D70</f>
        <v>982686</v>
      </c>
      <c r="G70" s="64">
        <v>2167</v>
      </c>
      <c r="H70" s="64">
        <f t="shared" ref="H70:H75" si="27">C70-G70</f>
        <v>5839</v>
      </c>
      <c r="I70" s="30">
        <f t="shared" ref="I70:I75" si="28">C70-J70-K70</f>
        <v>4520</v>
      </c>
      <c r="J70" s="35">
        <v>3485</v>
      </c>
      <c r="K70" s="31">
        <v>1</v>
      </c>
    </row>
    <row r="71" spans="1:11" ht="18" x14ac:dyDescent="0.25">
      <c r="A71" s="16" t="s">
        <v>67</v>
      </c>
      <c r="B71" s="44">
        <v>7823</v>
      </c>
      <c r="C71" s="71">
        <v>14351</v>
      </c>
      <c r="D71" s="44">
        <v>1753769</v>
      </c>
      <c r="E71" s="66">
        <f t="shared" si="25"/>
        <v>224.18113255784226</v>
      </c>
      <c r="F71" s="70">
        <f t="shared" si="26"/>
        <v>1753769</v>
      </c>
      <c r="G71" s="64">
        <v>3706</v>
      </c>
      <c r="H71" s="64">
        <f t="shared" si="27"/>
        <v>10645</v>
      </c>
      <c r="I71" s="32">
        <f t="shared" si="28"/>
        <v>8057</v>
      </c>
      <c r="J71" s="35">
        <v>6294</v>
      </c>
      <c r="K71" s="46">
        <v>0</v>
      </c>
    </row>
    <row r="72" spans="1:11" ht="18" x14ac:dyDescent="0.25">
      <c r="A72" s="16" t="s">
        <v>65</v>
      </c>
      <c r="B72" s="44">
        <v>8176</v>
      </c>
      <c r="C72" s="71">
        <v>15745</v>
      </c>
      <c r="D72" s="44">
        <v>1936038</v>
      </c>
      <c r="E72" s="66">
        <f t="shared" si="25"/>
        <v>236.79525440313111</v>
      </c>
      <c r="F72" s="70">
        <f t="shared" si="26"/>
        <v>1936038</v>
      </c>
      <c r="G72" s="64">
        <v>4424</v>
      </c>
      <c r="H72" s="64">
        <f t="shared" si="27"/>
        <v>11321</v>
      </c>
      <c r="I72" s="32">
        <f t="shared" si="28"/>
        <v>8799</v>
      </c>
      <c r="J72" s="35">
        <v>6946</v>
      </c>
      <c r="K72" s="46">
        <v>0</v>
      </c>
    </row>
    <row r="73" spans="1:11" ht="18" x14ac:dyDescent="0.25">
      <c r="A73" s="16" t="s">
        <v>68</v>
      </c>
      <c r="B73" s="44">
        <v>4303</v>
      </c>
      <c r="C73" s="71">
        <v>8101</v>
      </c>
      <c r="D73" s="44">
        <v>1001596</v>
      </c>
      <c r="E73" s="66">
        <f t="shared" si="25"/>
        <v>232.76690680920288</v>
      </c>
      <c r="F73" s="70">
        <f t="shared" si="26"/>
        <v>1001596</v>
      </c>
      <c r="G73" s="64">
        <v>1980</v>
      </c>
      <c r="H73" s="64">
        <f t="shared" si="27"/>
        <v>6121</v>
      </c>
      <c r="I73" s="32">
        <f t="shared" si="28"/>
        <v>4343</v>
      </c>
      <c r="J73" s="35">
        <v>3758</v>
      </c>
      <c r="K73" s="46">
        <v>0</v>
      </c>
    </row>
    <row r="74" spans="1:11" ht="18" x14ac:dyDescent="0.25">
      <c r="A74" s="16" t="s">
        <v>69</v>
      </c>
      <c r="B74" s="44">
        <v>6719</v>
      </c>
      <c r="C74" s="71">
        <v>12853</v>
      </c>
      <c r="D74" s="44">
        <v>1580687</v>
      </c>
      <c r="E74" s="66">
        <f t="shared" si="25"/>
        <v>235.25628813811579</v>
      </c>
      <c r="F74" s="70">
        <f t="shared" si="26"/>
        <v>1580687</v>
      </c>
      <c r="G74" s="64">
        <v>3540</v>
      </c>
      <c r="H74" s="64">
        <f t="shared" si="27"/>
        <v>9313</v>
      </c>
      <c r="I74" s="32">
        <f t="shared" si="28"/>
        <v>7148</v>
      </c>
      <c r="J74" s="35">
        <v>5705</v>
      </c>
      <c r="K74" s="46">
        <v>0</v>
      </c>
    </row>
    <row r="75" spans="1:11" ht="18.75" thickBot="1" x14ac:dyDescent="0.3">
      <c r="A75" s="21" t="s">
        <v>70</v>
      </c>
      <c r="B75" s="67">
        <v>4542</v>
      </c>
      <c r="C75" s="72">
        <v>8870</v>
      </c>
      <c r="D75" s="67">
        <v>1090779</v>
      </c>
      <c r="E75" s="104">
        <f t="shared" si="25"/>
        <v>240.15389696169089</v>
      </c>
      <c r="F75" s="73">
        <f t="shared" si="26"/>
        <v>1090779</v>
      </c>
      <c r="G75" s="74">
        <v>2480</v>
      </c>
      <c r="H75" s="64">
        <f t="shared" si="27"/>
        <v>6390</v>
      </c>
      <c r="I75" s="343">
        <f t="shared" si="28"/>
        <v>4938</v>
      </c>
      <c r="J75" s="344">
        <v>3932</v>
      </c>
      <c r="K75" s="50">
        <v>0</v>
      </c>
    </row>
    <row r="76" spans="1:11" ht="18.75" thickBot="1" x14ac:dyDescent="0.3">
      <c r="A76" s="122" t="s">
        <v>48</v>
      </c>
      <c r="B76" s="136">
        <f>SUM(B70:B75)</f>
        <v>35675</v>
      </c>
      <c r="C76" s="136">
        <f t="shared" ref="C76:K76" si="29">SUM(C70:C75)</f>
        <v>67926</v>
      </c>
      <c r="D76" s="136">
        <f>SUM(D70:D75)</f>
        <v>8345555</v>
      </c>
      <c r="E76" s="128">
        <f t="shared" si="25"/>
        <v>233.93286615276804</v>
      </c>
      <c r="F76" s="137">
        <f t="shared" si="29"/>
        <v>8345555</v>
      </c>
      <c r="G76" s="137">
        <f t="shared" si="29"/>
        <v>18297</v>
      </c>
      <c r="H76" s="137">
        <f t="shared" si="29"/>
        <v>49629</v>
      </c>
      <c r="I76" s="123">
        <f t="shared" si="29"/>
        <v>37805</v>
      </c>
      <c r="J76" s="340">
        <f t="shared" si="29"/>
        <v>30120</v>
      </c>
      <c r="K76" s="341">
        <f t="shared" si="29"/>
        <v>1</v>
      </c>
    </row>
    <row r="77" spans="1:11" ht="18.75" thickBot="1" x14ac:dyDescent="0.3">
      <c r="A77" s="59"/>
      <c r="B77" s="60"/>
      <c r="C77" s="60"/>
      <c r="D77" s="60"/>
      <c r="E77" s="61"/>
      <c r="F77" s="60"/>
      <c r="G77" s="53"/>
      <c r="H77" s="53"/>
      <c r="I77" s="25"/>
      <c r="J77" s="25"/>
      <c r="K77" s="25"/>
    </row>
    <row r="78" spans="1:11" ht="16.5" thickBot="1" x14ac:dyDescent="0.25">
      <c r="A78" s="632" t="s">
        <v>71</v>
      </c>
      <c r="B78" s="633"/>
      <c r="C78" s="633"/>
      <c r="D78" s="633"/>
      <c r="E78" s="633"/>
      <c r="F78" s="633"/>
      <c r="G78" s="633"/>
      <c r="H78" s="633"/>
      <c r="I78" s="635"/>
      <c r="J78" s="635"/>
      <c r="K78" s="636"/>
    </row>
    <row r="79" spans="1:11" ht="18" x14ac:dyDescent="0.25">
      <c r="A79" s="5" t="s">
        <v>72</v>
      </c>
      <c r="B79" s="62">
        <v>2616</v>
      </c>
      <c r="C79" s="69">
        <v>4992</v>
      </c>
      <c r="D79" s="62">
        <v>609444</v>
      </c>
      <c r="E79" s="103">
        <f t="shared" ref="E79:E89" si="30">D79/B79</f>
        <v>232.96788990825689</v>
      </c>
      <c r="F79" s="69">
        <f>D79</f>
        <v>609444</v>
      </c>
      <c r="G79" s="64">
        <v>1442</v>
      </c>
      <c r="H79" s="64">
        <f t="shared" ref="H79:H88" si="31">C79-G79</f>
        <v>3550</v>
      </c>
      <c r="I79" s="30">
        <f t="shared" ref="I79:I87" si="32">C79-J79-K79</f>
        <v>2857</v>
      </c>
      <c r="J79" s="95">
        <v>2135</v>
      </c>
      <c r="K79" s="31">
        <v>0</v>
      </c>
    </row>
    <row r="80" spans="1:11" ht="18" x14ac:dyDescent="0.25">
      <c r="A80" s="16" t="s">
        <v>73</v>
      </c>
      <c r="B80" s="44">
        <v>247</v>
      </c>
      <c r="C80" s="71">
        <v>510</v>
      </c>
      <c r="D80" s="44">
        <v>59703</v>
      </c>
      <c r="E80" s="66">
        <f t="shared" si="30"/>
        <v>241.71255060728745</v>
      </c>
      <c r="F80" s="70">
        <f t="shared" ref="F80:F88" si="33">D80</f>
        <v>59703</v>
      </c>
      <c r="G80" s="64">
        <v>146</v>
      </c>
      <c r="H80" s="64">
        <f t="shared" si="31"/>
        <v>364</v>
      </c>
      <c r="I80" s="32">
        <f t="shared" si="32"/>
        <v>276</v>
      </c>
      <c r="J80" s="35">
        <v>234</v>
      </c>
      <c r="K80" s="46">
        <v>0</v>
      </c>
    </row>
    <row r="81" spans="1:11" ht="18" x14ac:dyDescent="0.25">
      <c r="A81" s="16" t="s">
        <v>74</v>
      </c>
      <c r="B81" s="44">
        <v>6729</v>
      </c>
      <c r="C81" s="71">
        <v>12821</v>
      </c>
      <c r="D81" s="44">
        <v>1589497</v>
      </c>
      <c r="E81" s="66">
        <f t="shared" si="30"/>
        <v>236.21593104473175</v>
      </c>
      <c r="F81" s="70">
        <f t="shared" si="33"/>
        <v>1589497</v>
      </c>
      <c r="G81" s="64">
        <v>3826</v>
      </c>
      <c r="H81" s="64">
        <f t="shared" si="31"/>
        <v>8995</v>
      </c>
      <c r="I81" s="32">
        <f t="shared" si="32"/>
        <v>7478</v>
      </c>
      <c r="J81" s="35">
        <v>5343</v>
      </c>
      <c r="K81" s="46">
        <v>0</v>
      </c>
    </row>
    <row r="82" spans="1:11" ht="18" x14ac:dyDescent="0.25">
      <c r="A82" s="16" t="s">
        <v>71</v>
      </c>
      <c r="B82" s="44">
        <v>10717</v>
      </c>
      <c r="C82" s="71">
        <v>20086</v>
      </c>
      <c r="D82" s="44">
        <v>2460907</v>
      </c>
      <c r="E82" s="66">
        <f t="shared" si="30"/>
        <v>229.62648129140618</v>
      </c>
      <c r="F82" s="70">
        <f t="shared" si="33"/>
        <v>2460907</v>
      </c>
      <c r="G82" s="64">
        <v>5663</v>
      </c>
      <c r="H82" s="64">
        <f t="shared" si="31"/>
        <v>14423</v>
      </c>
      <c r="I82" s="32">
        <f t="shared" si="32"/>
        <v>11623</v>
      </c>
      <c r="J82" s="35">
        <v>8463</v>
      </c>
      <c r="K82" s="46">
        <v>0</v>
      </c>
    </row>
    <row r="83" spans="1:11" ht="18" x14ac:dyDescent="0.25">
      <c r="A83" s="16" t="s">
        <v>75</v>
      </c>
      <c r="B83" s="44">
        <v>8319</v>
      </c>
      <c r="C83" s="71">
        <v>16381</v>
      </c>
      <c r="D83" s="44">
        <v>2021784</v>
      </c>
      <c r="E83" s="66">
        <f t="shared" si="30"/>
        <v>243.03209520375046</v>
      </c>
      <c r="F83" s="70">
        <f t="shared" si="33"/>
        <v>2021784</v>
      </c>
      <c r="G83" s="64">
        <v>4681</v>
      </c>
      <c r="H83" s="64">
        <f t="shared" si="31"/>
        <v>11700</v>
      </c>
      <c r="I83" s="32">
        <f t="shared" si="32"/>
        <v>9279</v>
      </c>
      <c r="J83" s="35">
        <v>7102</v>
      </c>
      <c r="K83" s="46">
        <v>0</v>
      </c>
    </row>
    <row r="84" spans="1:11" ht="18" x14ac:dyDescent="0.25">
      <c r="A84" s="16" t="s">
        <v>76</v>
      </c>
      <c r="B84" s="44">
        <v>8028</v>
      </c>
      <c r="C84" s="71">
        <v>14974</v>
      </c>
      <c r="D84" s="44">
        <v>1848587</v>
      </c>
      <c r="E84" s="66">
        <f t="shared" si="30"/>
        <v>230.26743896362731</v>
      </c>
      <c r="F84" s="70">
        <f t="shared" si="33"/>
        <v>1848587</v>
      </c>
      <c r="G84" s="64">
        <v>4062</v>
      </c>
      <c r="H84" s="64">
        <f t="shared" si="31"/>
        <v>10912</v>
      </c>
      <c r="I84" s="32">
        <f t="shared" si="32"/>
        <v>8377</v>
      </c>
      <c r="J84" s="35">
        <v>6595</v>
      </c>
      <c r="K84" s="46">
        <v>2</v>
      </c>
    </row>
    <row r="85" spans="1:11" ht="18" x14ac:dyDescent="0.25">
      <c r="A85" s="16" t="s">
        <v>77</v>
      </c>
      <c r="B85" s="44">
        <v>2969</v>
      </c>
      <c r="C85" s="71">
        <v>5475</v>
      </c>
      <c r="D85" s="44">
        <v>672469</v>
      </c>
      <c r="E85" s="66">
        <f t="shared" si="30"/>
        <v>226.496800269451</v>
      </c>
      <c r="F85" s="70">
        <f t="shared" si="33"/>
        <v>672469</v>
      </c>
      <c r="G85" s="64">
        <v>1303</v>
      </c>
      <c r="H85" s="64">
        <f t="shared" si="31"/>
        <v>4172</v>
      </c>
      <c r="I85" s="32">
        <f t="shared" si="32"/>
        <v>2930</v>
      </c>
      <c r="J85" s="35">
        <v>2545</v>
      </c>
      <c r="K85" s="46">
        <v>0</v>
      </c>
    </row>
    <row r="86" spans="1:11" ht="18" x14ac:dyDescent="0.25">
      <c r="A86" s="16" t="s">
        <v>78</v>
      </c>
      <c r="B86" s="44">
        <v>5884</v>
      </c>
      <c r="C86" s="71">
        <v>11462</v>
      </c>
      <c r="D86" s="44">
        <v>1411762</v>
      </c>
      <c r="E86" s="66">
        <f t="shared" si="30"/>
        <v>239.93235893949694</v>
      </c>
      <c r="F86" s="70">
        <f t="shared" si="33"/>
        <v>1411762</v>
      </c>
      <c r="G86" s="64">
        <v>3283</v>
      </c>
      <c r="H86" s="64">
        <f t="shared" si="31"/>
        <v>8179</v>
      </c>
      <c r="I86" s="32">
        <f t="shared" si="32"/>
        <v>6472</v>
      </c>
      <c r="J86" s="35">
        <v>4990</v>
      </c>
      <c r="K86" s="46">
        <v>0</v>
      </c>
    </row>
    <row r="87" spans="1:11" ht="18" x14ac:dyDescent="0.25">
      <c r="A87" s="16" t="s">
        <v>79</v>
      </c>
      <c r="B87" s="44">
        <v>1969</v>
      </c>
      <c r="C87" s="71">
        <v>3715</v>
      </c>
      <c r="D87" s="44">
        <v>466858</v>
      </c>
      <c r="E87" s="66">
        <f t="shared" si="30"/>
        <v>237.10411376333164</v>
      </c>
      <c r="F87" s="70">
        <f t="shared" si="33"/>
        <v>466858</v>
      </c>
      <c r="G87" s="64">
        <v>1168</v>
      </c>
      <c r="H87" s="64">
        <f t="shared" si="31"/>
        <v>2547</v>
      </c>
      <c r="I87" s="32">
        <f t="shared" si="32"/>
        <v>2034</v>
      </c>
      <c r="J87" s="35">
        <v>1681</v>
      </c>
      <c r="K87" s="46">
        <v>0</v>
      </c>
    </row>
    <row r="88" spans="1:11" ht="18.75" thickBot="1" x14ac:dyDescent="0.3">
      <c r="A88" s="21" t="s">
        <v>80</v>
      </c>
      <c r="B88" s="67">
        <v>9412</v>
      </c>
      <c r="C88" s="72">
        <v>17088</v>
      </c>
      <c r="D88" s="67">
        <v>2099791</v>
      </c>
      <c r="E88" s="104">
        <f t="shared" si="30"/>
        <v>223.09721631959201</v>
      </c>
      <c r="F88" s="73">
        <f t="shared" si="33"/>
        <v>2099791</v>
      </c>
      <c r="G88" s="74">
        <v>4256</v>
      </c>
      <c r="H88" s="64">
        <f t="shared" si="31"/>
        <v>12832</v>
      </c>
      <c r="I88" s="52">
        <f>C88-J88-K88</f>
        <v>9358</v>
      </c>
      <c r="J88" s="98">
        <v>7730</v>
      </c>
      <c r="K88" s="94">
        <v>0</v>
      </c>
    </row>
    <row r="89" spans="1:11" ht="18.75" thickBot="1" x14ac:dyDescent="0.3">
      <c r="A89" s="122" t="s">
        <v>48</v>
      </c>
      <c r="B89" s="136">
        <f>SUM(B79:B88)</f>
        <v>56890</v>
      </c>
      <c r="C89" s="136">
        <f>SUM(C79:C88)</f>
        <v>107504</v>
      </c>
      <c r="D89" s="136">
        <f>SUM(D79:D88)</f>
        <v>13240802</v>
      </c>
      <c r="E89" s="126">
        <f t="shared" si="30"/>
        <v>232.74392687642819</v>
      </c>
      <c r="F89" s="147">
        <f t="shared" ref="F89:K89" si="34">SUM(F79:F88)</f>
        <v>13240802</v>
      </c>
      <c r="G89" s="148">
        <f t="shared" si="34"/>
        <v>29830</v>
      </c>
      <c r="H89" s="148">
        <f t="shared" si="34"/>
        <v>77674</v>
      </c>
      <c r="I89" s="123">
        <f t="shared" si="34"/>
        <v>60684</v>
      </c>
      <c r="J89" s="340">
        <f t="shared" si="34"/>
        <v>46818</v>
      </c>
      <c r="K89" s="341">
        <f t="shared" si="34"/>
        <v>2</v>
      </c>
    </row>
    <row r="90" spans="1:11" ht="18.75" thickBot="1" x14ac:dyDescent="0.3">
      <c r="A90" s="59"/>
      <c r="B90" s="60"/>
      <c r="C90" s="60"/>
      <c r="D90" s="60"/>
      <c r="E90" s="25"/>
      <c r="F90" s="53"/>
      <c r="G90" s="53"/>
      <c r="H90" s="53"/>
      <c r="I90" s="25"/>
      <c r="J90" s="25"/>
      <c r="K90" s="25"/>
    </row>
    <row r="91" spans="1:11" ht="16.5" thickBot="1" x14ac:dyDescent="0.25">
      <c r="A91" s="632" t="s">
        <v>81</v>
      </c>
      <c r="B91" s="633"/>
      <c r="C91" s="633"/>
      <c r="D91" s="633"/>
      <c r="E91" s="633"/>
      <c r="F91" s="633"/>
      <c r="G91" s="633"/>
      <c r="H91" s="633"/>
      <c r="I91" s="635"/>
      <c r="J91" s="635"/>
      <c r="K91" s="636"/>
    </row>
    <row r="92" spans="1:11" ht="18" x14ac:dyDescent="0.25">
      <c r="A92" s="5" t="s">
        <v>82</v>
      </c>
      <c r="B92" s="62">
        <v>5858</v>
      </c>
      <c r="C92" s="69">
        <v>10972</v>
      </c>
      <c r="D92" s="100">
        <v>1338949</v>
      </c>
      <c r="E92" s="10">
        <f t="shared" ref="E92:E101" si="35">D92/B92</f>
        <v>228.56759986343462</v>
      </c>
      <c r="F92" s="69">
        <f>D92</f>
        <v>1338949</v>
      </c>
      <c r="G92" s="64">
        <v>2596</v>
      </c>
      <c r="H92" s="64">
        <f t="shared" ref="H92:H100" si="36">C92-G92</f>
        <v>8376</v>
      </c>
      <c r="I92" s="30">
        <f t="shared" ref="I92:I100" si="37">C92-J92-K92</f>
        <v>5918</v>
      </c>
      <c r="J92" s="95">
        <v>5054</v>
      </c>
      <c r="K92" s="31">
        <v>0</v>
      </c>
    </row>
    <row r="93" spans="1:11" ht="18" x14ac:dyDescent="0.25">
      <c r="A93" s="16" t="s">
        <v>83</v>
      </c>
      <c r="B93" s="44">
        <v>8311</v>
      </c>
      <c r="C93" s="71">
        <v>16233</v>
      </c>
      <c r="D93" s="101">
        <v>1998067</v>
      </c>
      <c r="E93" s="54">
        <f t="shared" si="35"/>
        <v>240.41234508482734</v>
      </c>
      <c r="F93" s="70">
        <f t="shared" ref="F93:F100" si="38">D93</f>
        <v>1998067</v>
      </c>
      <c r="G93" s="64">
        <v>4122</v>
      </c>
      <c r="H93" s="64">
        <f t="shared" si="36"/>
        <v>12111</v>
      </c>
      <c r="I93" s="32">
        <f t="shared" si="37"/>
        <v>9096</v>
      </c>
      <c r="J93" s="35">
        <v>7137</v>
      </c>
      <c r="K93" s="46">
        <v>0</v>
      </c>
    </row>
    <row r="94" spans="1:11" ht="18" x14ac:dyDescent="0.25">
      <c r="A94" s="16" t="s">
        <v>84</v>
      </c>
      <c r="B94" s="44">
        <v>4262</v>
      </c>
      <c r="C94" s="71">
        <v>8344</v>
      </c>
      <c r="D94" s="101">
        <v>1034774</v>
      </c>
      <c r="E94" s="54">
        <f t="shared" si="35"/>
        <v>242.7907085875176</v>
      </c>
      <c r="F94" s="70">
        <f t="shared" si="38"/>
        <v>1034774</v>
      </c>
      <c r="G94" s="64">
        <v>2129</v>
      </c>
      <c r="H94" s="64">
        <f t="shared" si="36"/>
        <v>6215</v>
      </c>
      <c r="I94" s="32">
        <f t="shared" si="37"/>
        <v>4597</v>
      </c>
      <c r="J94" s="35">
        <v>3746</v>
      </c>
      <c r="K94" s="46">
        <v>1</v>
      </c>
    </row>
    <row r="95" spans="1:11" ht="18" x14ac:dyDescent="0.25">
      <c r="A95" s="16" t="s">
        <v>85</v>
      </c>
      <c r="B95" s="44">
        <v>2770</v>
      </c>
      <c r="C95" s="71">
        <v>4951</v>
      </c>
      <c r="D95" s="101">
        <v>611517</v>
      </c>
      <c r="E95" s="54">
        <f t="shared" si="35"/>
        <v>220.76425992779784</v>
      </c>
      <c r="F95" s="70">
        <f t="shared" si="38"/>
        <v>611517</v>
      </c>
      <c r="G95" s="64">
        <v>1101</v>
      </c>
      <c r="H95" s="64">
        <f t="shared" si="36"/>
        <v>3850</v>
      </c>
      <c r="I95" s="32">
        <f t="shared" si="37"/>
        <v>2840</v>
      </c>
      <c r="J95" s="35">
        <v>2111</v>
      </c>
      <c r="K95" s="46">
        <v>0</v>
      </c>
    </row>
    <row r="96" spans="1:11" ht="18" x14ac:dyDescent="0.25">
      <c r="A96" s="16" t="s">
        <v>86</v>
      </c>
      <c r="B96" s="44">
        <v>5478</v>
      </c>
      <c r="C96" s="71">
        <v>10879</v>
      </c>
      <c r="D96" s="101">
        <v>1342850</v>
      </c>
      <c r="E96" s="54">
        <f t="shared" si="35"/>
        <v>245.13508579773639</v>
      </c>
      <c r="F96" s="70">
        <f t="shared" si="38"/>
        <v>1342850</v>
      </c>
      <c r="G96" s="64">
        <v>2784</v>
      </c>
      <c r="H96" s="64">
        <f t="shared" si="36"/>
        <v>8095</v>
      </c>
      <c r="I96" s="32">
        <f t="shared" si="37"/>
        <v>5925</v>
      </c>
      <c r="J96" s="35">
        <v>4954</v>
      </c>
      <c r="K96" s="46">
        <v>0</v>
      </c>
    </row>
    <row r="97" spans="1:11" ht="18" x14ac:dyDescent="0.25">
      <c r="A97" s="16" t="s">
        <v>87</v>
      </c>
      <c r="B97" s="44">
        <v>1214</v>
      </c>
      <c r="C97" s="71">
        <v>2662</v>
      </c>
      <c r="D97" s="101">
        <v>331205</v>
      </c>
      <c r="E97" s="54">
        <f t="shared" si="35"/>
        <v>272.82125205930805</v>
      </c>
      <c r="F97" s="70">
        <f t="shared" si="38"/>
        <v>331205</v>
      </c>
      <c r="G97" s="64">
        <v>710</v>
      </c>
      <c r="H97" s="64">
        <f t="shared" si="36"/>
        <v>1952</v>
      </c>
      <c r="I97" s="32">
        <f t="shared" si="37"/>
        <v>1367</v>
      </c>
      <c r="J97" s="35">
        <v>1295</v>
      </c>
      <c r="K97" s="46">
        <v>0</v>
      </c>
    </row>
    <row r="98" spans="1:11" ht="18" x14ac:dyDescent="0.25">
      <c r="A98" s="16" t="s">
        <v>88</v>
      </c>
      <c r="B98" s="44">
        <v>16563</v>
      </c>
      <c r="C98" s="71">
        <v>30695</v>
      </c>
      <c r="D98" s="101">
        <v>3849768</v>
      </c>
      <c r="E98" s="54">
        <f t="shared" si="35"/>
        <v>232.43180583227675</v>
      </c>
      <c r="F98" s="70">
        <f t="shared" si="38"/>
        <v>3849768</v>
      </c>
      <c r="G98" s="64">
        <v>8039</v>
      </c>
      <c r="H98" s="64">
        <f t="shared" si="36"/>
        <v>22656</v>
      </c>
      <c r="I98" s="32">
        <f t="shared" si="37"/>
        <v>17544</v>
      </c>
      <c r="J98" s="35">
        <v>13151</v>
      </c>
      <c r="K98" s="46">
        <v>0</v>
      </c>
    </row>
    <row r="99" spans="1:11" ht="18.75" customHeight="1" x14ac:dyDescent="0.25">
      <c r="A99" s="75" t="s">
        <v>89</v>
      </c>
      <c r="B99" s="44">
        <v>4650</v>
      </c>
      <c r="C99" s="71">
        <v>9267</v>
      </c>
      <c r="D99" s="105">
        <v>1125625</v>
      </c>
      <c r="E99" s="106">
        <f t="shared" si="35"/>
        <v>242.06989247311827</v>
      </c>
      <c r="F99" s="107">
        <f t="shared" si="38"/>
        <v>1125625</v>
      </c>
      <c r="G99" s="64">
        <v>2454</v>
      </c>
      <c r="H99" s="64">
        <f t="shared" si="36"/>
        <v>6813</v>
      </c>
      <c r="I99" s="32">
        <f t="shared" si="37"/>
        <v>5114</v>
      </c>
      <c r="J99" s="35">
        <v>4153</v>
      </c>
      <c r="K99" s="46">
        <v>0</v>
      </c>
    </row>
    <row r="100" spans="1:11" ht="18.75" thickBot="1" x14ac:dyDescent="0.3">
      <c r="A100" s="16" t="s">
        <v>90</v>
      </c>
      <c r="B100" s="67">
        <v>6927</v>
      </c>
      <c r="C100" s="72">
        <v>13562</v>
      </c>
      <c r="D100" s="102">
        <v>1671935</v>
      </c>
      <c r="E100" s="58">
        <f t="shared" si="35"/>
        <v>241.36494875126317</v>
      </c>
      <c r="F100" s="72">
        <f t="shared" si="38"/>
        <v>1671935</v>
      </c>
      <c r="G100" s="74">
        <v>3579</v>
      </c>
      <c r="H100" s="64">
        <f t="shared" si="36"/>
        <v>9983</v>
      </c>
      <c r="I100" s="52">
        <f t="shared" si="37"/>
        <v>7425</v>
      </c>
      <c r="J100" s="98">
        <v>6137</v>
      </c>
      <c r="K100" s="94">
        <v>0</v>
      </c>
    </row>
    <row r="101" spans="1:11" ht="18.75" thickBot="1" x14ac:dyDescent="0.3">
      <c r="A101" s="122" t="s">
        <v>48</v>
      </c>
      <c r="B101" s="136">
        <f>SUM(B92:B100)</f>
        <v>56033</v>
      </c>
      <c r="C101" s="136">
        <f t="shared" ref="C101:H101" si="39">SUM(C92:C100)</f>
        <v>107565</v>
      </c>
      <c r="D101" s="136">
        <f>SUM(D92:D100)</f>
        <v>13304690</v>
      </c>
      <c r="E101" s="128">
        <f t="shared" si="35"/>
        <v>237.44382774436494</v>
      </c>
      <c r="F101" s="137">
        <f>SUM(F92:F100)</f>
        <v>13304690</v>
      </c>
      <c r="G101" s="137">
        <f t="shared" si="39"/>
        <v>27514</v>
      </c>
      <c r="H101" s="137">
        <f t="shared" si="39"/>
        <v>80051</v>
      </c>
      <c r="I101" s="123">
        <f>SUM(I92:I100)</f>
        <v>59826</v>
      </c>
      <c r="J101" s="340">
        <f>SUM(J92:J100)</f>
        <v>47738</v>
      </c>
      <c r="K101" s="341">
        <f>SUM(K92:K100)</f>
        <v>1</v>
      </c>
    </row>
    <row r="102" spans="1:11" ht="18.75" thickBot="1" x14ac:dyDescent="0.3">
      <c r="A102" s="59"/>
      <c r="B102" s="60"/>
      <c r="C102" s="60"/>
      <c r="D102" s="60"/>
      <c r="E102" s="61"/>
      <c r="F102" s="60"/>
      <c r="G102" s="53"/>
      <c r="H102" s="53"/>
      <c r="I102" s="25"/>
      <c r="J102" s="25"/>
      <c r="K102" s="25"/>
    </row>
    <row r="103" spans="1:11" ht="16.5" thickBot="1" x14ac:dyDescent="0.25">
      <c r="A103" s="637" t="s">
        <v>91</v>
      </c>
      <c r="B103" s="638"/>
      <c r="C103" s="638"/>
      <c r="D103" s="638"/>
      <c r="E103" s="638"/>
      <c r="F103" s="638"/>
      <c r="G103" s="638"/>
      <c r="H103" s="638"/>
      <c r="I103" s="639"/>
      <c r="J103" s="639"/>
      <c r="K103" s="640"/>
    </row>
    <row r="104" spans="1:11" ht="18" x14ac:dyDescent="0.25">
      <c r="A104" s="76" t="s">
        <v>92</v>
      </c>
      <c r="B104" s="77">
        <v>4028</v>
      </c>
      <c r="C104" s="78">
        <v>8755</v>
      </c>
      <c r="D104" s="77">
        <v>1087804</v>
      </c>
      <c r="E104" s="103">
        <f t="shared" ref="E104:E118" si="40">D104/B104</f>
        <v>270.06057596822245</v>
      </c>
      <c r="F104" s="69">
        <f>D104</f>
        <v>1087804</v>
      </c>
      <c r="G104" s="64">
        <v>2363</v>
      </c>
      <c r="H104" s="64">
        <f t="shared" ref="H104:H117" si="41">C104-G104</f>
        <v>6392</v>
      </c>
      <c r="I104" s="30">
        <f t="shared" ref="I104:I117" si="42">C104-J104-K104</f>
        <v>4710</v>
      </c>
      <c r="J104" s="95">
        <v>4043</v>
      </c>
      <c r="K104" s="31">
        <v>2</v>
      </c>
    </row>
    <row r="105" spans="1:11" ht="18" x14ac:dyDescent="0.25">
      <c r="A105" s="79" t="s">
        <v>93</v>
      </c>
      <c r="B105" s="44">
        <v>5645</v>
      </c>
      <c r="C105" s="45">
        <v>10645</v>
      </c>
      <c r="D105" s="44">
        <v>1306628</v>
      </c>
      <c r="E105" s="66">
        <f t="shared" si="40"/>
        <v>231.46643046944197</v>
      </c>
      <c r="F105" s="70">
        <f t="shared" ref="F105:F117" si="43">D105</f>
        <v>1306628</v>
      </c>
      <c r="G105" s="64">
        <v>2794</v>
      </c>
      <c r="H105" s="64">
        <f t="shared" si="41"/>
        <v>7851</v>
      </c>
      <c r="I105" s="32">
        <f t="shared" si="42"/>
        <v>5852</v>
      </c>
      <c r="J105" s="35">
        <v>4793</v>
      </c>
      <c r="K105" s="46">
        <v>0</v>
      </c>
    </row>
    <row r="106" spans="1:11" ht="18" x14ac:dyDescent="0.25">
      <c r="A106" s="79" t="s">
        <v>94</v>
      </c>
      <c r="B106" s="39">
        <v>920</v>
      </c>
      <c r="C106" s="70">
        <v>1882</v>
      </c>
      <c r="D106" s="39">
        <v>242125</v>
      </c>
      <c r="E106" s="66">
        <f t="shared" si="40"/>
        <v>263.17934782608694</v>
      </c>
      <c r="F106" s="70">
        <f t="shared" si="43"/>
        <v>242125</v>
      </c>
      <c r="G106" s="64">
        <v>422</v>
      </c>
      <c r="H106" s="64">
        <f t="shared" si="41"/>
        <v>1460</v>
      </c>
      <c r="I106" s="32">
        <f t="shared" si="42"/>
        <v>948</v>
      </c>
      <c r="J106" s="35">
        <v>934</v>
      </c>
      <c r="K106" s="46">
        <v>0</v>
      </c>
    </row>
    <row r="107" spans="1:11" ht="18" x14ac:dyDescent="0.25">
      <c r="A107" s="79" t="s">
        <v>95</v>
      </c>
      <c r="B107" s="44">
        <v>7770</v>
      </c>
      <c r="C107" s="71">
        <v>15413</v>
      </c>
      <c r="D107" s="44">
        <v>1896374</v>
      </c>
      <c r="E107" s="66">
        <f t="shared" si="40"/>
        <v>244.06357786357788</v>
      </c>
      <c r="F107" s="70">
        <f t="shared" si="43"/>
        <v>1896374</v>
      </c>
      <c r="G107" s="64">
        <v>4159</v>
      </c>
      <c r="H107" s="64">
        <f t="shared" si="41"/>
        <v>11254</v>
      </c>
      <c r="I107" s="32">
        <f t="shared" si="42"/>
        <v>8460</v>
      </c>
      <c r="J107" s="35">
        <v>6953</v>
      </c>
      <c r="K107" s="46">
        <v>0</v>
      </c>
    </row>
    <row r="108" spans="1:11" ht="18" x14ac:dyDescent="0.25">
      <c r="A108" s="16" t="s">
        <v>96</v>
      </c>
      <c r="B108" s="44">
        <v>4935</v>
      </c>
      <c r="C108" s="71">
        <v>9819</v>
      </c>
      <c r="D108" s="44">
        <v>1222015</v>
      </c>
      <c r="E108" s="66">
        <f t="shared" si="40"/>
        <v>247.62208713272543</v>
      </c>
      <c r="F108" s="70">
        <f t="shared" si="43"/>
        <v>1222015</v>
      </c>
      <c r="G108" s="64">
        <v>2659</v>
      </c>
      <c r="H108" s="64">
        <f t="shared" si="41"/>
        <v>7160</v>
      </c>
      <c r="I108" s="32">
        <f t="shared" si="42"/>
        <v>5372</v>
      </c>
      <c r="J108" s="35">
        <v>4447</v>
      </c>
      <c r="K108" s="46">
        <v>0</v>
      </c>
    </row>
    <row r="109" spans="1:11" ht="18" x14ac:dyDescent="0.25">
      <c r="A109" s="16" t="s">
        <v>97</v>
      </c>
      <c r="B109" s="44">
        <v>3818</v>
      </c>
      <c r="C109" s="71">
        <v>7958</v>
      </c>
      <c r="D109" s="44">
        <v>990677</v>
      </c>
      <c r="E109" s="66">
        <f t="shared" si="40"/>
        <v>259.47537977998951</v>
      </c>
      <c r="F109" s="70">
        <f t="shared" si="43"/>
        <v>990677</v>
      </c>
      <c r="G109" s="64">
        <v>2151</v>
      </c>
      <c r="H109" s="64">
        <f t="shared" si="41"/>
        <v>5807</v>
      </c>
      <c r="I109" s="32">
        <f t="shared" si="42"/>
        <v>4150</v>
      </c>
      <c r="J109" s="35">
        <v>3805</v>
      </c>
      <c r="K109" s="46">
        <v>3</v>
      </c>
    </row>
    <row r="110" spans="1:11" ht="18" x14ac:dyDescent="0.25">
      <c r="A110" s="16" t="s">
        <v>98</v>
      </c>
      <c r="B110" s="44">
        <v>9175</v>
      </c>
      <c r="C110" s="71">
        <v>18824</v>
      </c>
      <c r="D110" s="44">
        <v>2303060</v>
      </c>
      <c r="E110" s="66">
        <f t="shared" si="40"/>
        <v>251.01471389645778</v>
      </c>
      <c r="F110" s="70">
        <f t="shared" si="43"/>
        <v>2303060</v>
      </c>
      <c r="G110" s="64">
        <v>5138</v>
      </c>
      <c r="H110" s="64">
        <f t="shared" si="41"/>
        <v>13686</v>
      </c>
      <c r="I110" s="32">
        <f t="shared" si="42"/>
        <v>10444</v>
      </c>
      <c r="J110" s="35">
        <v>8380</v>
      </c>
      <c r="K110" s="46">
        <v>0</v>
      </c>
    </row>
    <row r="111" spans="1:11" ht="18" x14ac:dyDescent="0.25">
      <c r="A111" s="16" t="s">
        <v>99</v>
      </c>
      <c r="B111" s="44">
        <v>5978</v>
      </c>
      <c r="C111" s="71">
        <v>12296</v>
      </c>
      <c r="D111" s="44">
        <v>1511400</v>
      </c>
      <c r="E111" s="66">
        <f t="shared" si="40"/>
        <v>252.8270324523252</v>
      </c>
      <c r="F111" s="70">
        <f t="shared" si="43"/>
        <v>1511400</v>
      </c>
      <c r="G111" s="64">
        <v>3153</v>
      </c>
      <c r="H111" s="64">
        <f t="shared" si="41"/>
        <v>9143</v>
      </c>
      <c r="I111" s="32">
        <f t="shared" si="42"/>
        <v>6361</v>
      </c>
      <c r="J111" s="35">
        <v>5935</v>
      </c>
      <c r="K111" s="46">
        <v>0</v>
      </c>
    </row>
    <row r="112" spans="1:11" ht="18" x14ac:dyDescent="0.25">
      <c r="A112" s="16" t="s">
        <v>100</v>
      </c>
      <c r="B112" s="44">
        <v>5512</v>
      </c>
      <c r="C112" s="71">
        <v>11488</v>
      </c>
      <c r="D112" s="44">
        <v>1413267</v>
      </c>
      <c r="E112" s="66">
        <f t="shared" si="40"/>
        <v>256.39822206095789</v>
      </c>
      <c r="F112" s="70">
        <f t="shared" si="43"/>
        <v>1413267</v>
      </c>
      <c r="G112" s="64">
        <v>3389</v>
      </c>
      <c r="H112" s="64">
        <f t="shared" si="41"/>
        <v>8099</v>
      </c>
      <c r="I112" s="32">
        <f t="shared" si="42"/>
        <v>6285</v>
      </c>
      <c r="J112" s="35">
        <v>5202</v>
      </c>
      <c r="K112" s="46">
        <v>1</v>
      </c>
    </row>
    <row r="113" spans="1:11" ht="18" x14ac:dyDescent="0.25">
      <c r="A113" s="16" t="s">
        <v>101</v>
      </c>
      <c r="B113" s="44">
        <v>7898</v>
      </c>
      <c r="C113" s="71">
        <v>14762</v>
      </c>
      <c r="D113" s="44">
        <v>1837592</v>
      </c>
      <c r="E113" s="66">
        <f t="shared" si="40"/>
        <v>232.6654849328944</v>
      </c>
      <c r="F113" s="70">
        <f t="shared" si="43"/>
        <v>1837592</v>
      </c>
      <c r="G113" s="64">
        <v>4139</v>
      </c>
      <c r="H113" s="64">
        <f t="shared" si="41"/>
        <v>10623</v>
      </c>
      <c r="I113" s="32">
        <f t="shared" si="42"/>
        <v>8476</v>
      </c>
      <c r="J113" s="35">
        <v>6286</v>
      </c>
      <c r="K113" s="46">
        <v>0</v>
      </c>
    </row>
    <row r="114" spans="1:11" ht="18" x14ac:dyDescent="0.25">
      <c r="A114" s="16" t="s">
        <v>102</v>
      </c>
      <c r="B114" s="44">
        <v>9064</v>
      </c>
      <c r="C114" s="71">
        <v>18770</v>
      </c>
      <c r="D114" s="44">
        <v>2305937</v>
      </c>
      <c r="E114" s="66">
        <f t="shared" si="40"/>
        <v>254.4061120917917</v>
      </c>
      <c r="F114" s="70">
        <f t="shared" si="43"/>
        <v>2305937</v>
      </c>
      <c r="G114" s="64">
        <v>5613</v>
      </c>
      <c r="H114" s="64">
        <f t="shared" si="41"/>
        <v>13157</v>
      </c>
      <c r="I114" s="32">
        <f t="shared" si="42"/>
        <v>10637</v>
      </c>
      <c r="J114" s="35">
        <v>8133</v>
      </c>
      <c r="K114" s="46">
        <v>0</v>
      </c>
    </row>
    <row r="115" spans="1:11" ht="18" x14ac:dyDescent="0.25">
      <c r="A115" s="16" t="s">
        <v>103</v>
      </c>
      <c r="B115" s="44">
        <v>16930</v>
      </c>
      <c r="C115" s="71">
        <v>33553</v>
      </c>
      <c r="D115" s="44">
        <v>4192816</v>
      </c>
      <c r="E115" s="66">
        <f t="shared" si="40"/>
        <v>247.65599527466037</v>
      </c>
      <c r="F115" s="70">
        <f t="shared" si="43"/>
        <v>4192816</v>
      </c>
      <c r="G115" s="64">
        <v>9823</v>
      </c>
      <c r="H115" s="64">
        <f t="shared" si="41"/>
        <v>23730</v>
      </c>
      <c r="I115" s="32">
        <f t="shared" si="42"/>
        <v>19079</v>
      </c>
      <c r="J115" s="35">
        <v>14474</v>
      </c>
      <c r="K115" s="46">
        <v>0</v>
      </c>
    </row>
    <row r="116" spans="1:11" ht="18" x14ac:dyDescent="0.25">
      <c r="A116" s="16" t="s">
        <v>104</v>
      </c>
      <c r="B116" s="44">
        <v>5839</v>
      </c>
      <c r="C116" s="71">
        <v>12093</v>
      </c>
      <c r="D116" s="44">
        <v>1500574</v>
      </c>
      <c r="E116" s="66">
        <f t="shared" si="40"/>
        <v>256.99160815208086</v>
      </c>
      <c r="F116" s="70">
        <f t="shared" si="43"/>
        <v>1500574</v>
      </c>
      <c r="G116" s="64">
        <v>3243</v>
      </c>
      <c r="H116" s="64">
        <f t="shared" si="41"/>
        <v>8850</v>
      </c>
      <c r="I116" s="32">
        <f t="shared" si="42"/>
        <v>6618</v>
      </c>
      <c r="J116" s="35">
        <v>5475</v>
      </c>
      <c r="K116" s="46">
        <v>0</v>
      </c>
    </row>
    <row r="117" spans="1:11" ht="18.75" thickBot="1" x14ac:dyDescent="0.3">
      <c r="A117" s="16" t="s">
        <v>105</v>
      </c>
      <c r="B117" s="67">
        <v>8755</v>
      </c>
      <c r="C117" s="72">
        <v>17026</v>
      </c>
      <c r="D117" s="67">
        <v>2115296</v>
      </c>
      <c r="E117" s="104">
        <f t="shared" si="40"/>
        <v>241.61005139920044</v>
      </c>
      <c r="F117" s="73">
        <f t="shared" si="43"/>
        <v>2115296</v>
      </c>
      <c r="G117" s="74">
        <v>4206</v>
      </c>
      <c r="H117" s="64">
        <f t="shared" si="41"/>
        <v>12820</v>
      </c>
      <c r="I117" s="52">
        <f t="shared" si="42"/>
        <v>9422</v>
      </c>
      <c r="J117" s="98">
        <v>7604</v>
      </c>
      <c r="K117" s="94">
        <v>0</v>
      </c>
    </row>
    <row r="118" spans="1:11" ht="18.75" thickBot="1" x14ac:dyDescent="0.3">
      <c r="A118" s="122" t="s">
        <v>48</v>
      </c>
      <c r="B118" s="136">
        <f>SUM(B104:B117)</f>
        <v>96267</v>
      </c>
      <c r="C118" s="136">
        <f t="shared" ref="C118:K118" si="44">SUM(C104:C117)</f>
        <v>193284</v>
      </c>
      <c r="D118" s="136">
        <f>SUM(D104:D117)</f>
        <v>23925565</v>
      </c>
      <c r="E118" s="128">
        <f t="shared" si="40"/>
        <v>248.53340189265273</v>
      </c>
      <c r="F118" s="137">
        <f>SUM(F104:F117)</f>
        <v>23925565</v>
      </c>
      <c r="G118" s="137">
        <f t="shared" si="44"/>
        <v>53252</v>
      </c>
      <c r="H118" s="137">
        <f t="shared" si="44"/>
        <v>140032</v>
      </c>
      <c r="I118" s="123">
        <f>SUM(I104:I117)</f>
        <v>106814</v>
      </c>
      <c r="J118" s="340">
        <f>SUM(J104:J117)</f>
        <v>86464</v>
      </c>
      <c r="K118" s="341">
        <f t="shared" si="44"/>
        <v>6</v>
      </c>
    </row>
    <row r="119" spans="1:11" ht="18.75" thickBot="1" x14ac:dyDescent="0.3">
      <c r="A119" s="59"/>
      <c r="B119" s="60"/>
      <c r="C119" s="60"/>
      <c r="D119" s="60"/>
      <c r="E119" s="61"/>
      <c r="F119" s="60"/>
      <c r="G119" s="53"/>
      <c r="H119" s="53"/>
      <c r="I119" s="25"/>
      <c r="J119" s="25"/>
      <c r="K119" s="25"/>
    </row>
    <row r="120" spans="1:11" ht="16.5" thickBot="1" x14ac:dyDescent="0.25">
      <c r="A120" s="632" t="s">
        <v>106</v>
      </c>
      <c r="B120" s="633"/>
      <c r="C120" s="633"/>
      <c r="D120" s="633"/>
      <c r="E120" s="633"/>
      <c r="F120" s="633"/>
      <c r="G120" s="633"/>
      <c r="H120" s="633"/>
      <c r="I120" s="633"/>
      <c r="J120" s="633"/>
      <c r="K120" s="634"/>
    </row>
    <row r="121" spans="1:11" ht="18" x14ac:dyDescent="0.25">
      <c r="A121" s="5" t="s">
        <v>107</v>
      </c>
      <c r="B121" s="62">
        <v>1770</v>
      </c>
      <c r="C121" s="108">
        <v>3702</v>
      </c>
      <c r="D121" s="62">
        <v>465033</v>
      </c>
      <c r="E121" s="103">
        <f t="shared" ref="E121:E131" si="45">D121/B121</f>
        <v>262.73050847457625</v>
      </c>
      <c r="F121" s="63">
        <f>D121</f>
        <v>465033</v>
      </c>
      <c r="G121" s="62">
        <v>1342</v>
      </c>
      <c r="H121" s="108">
        <f t="shared" ref="H121:H128" si="46">C121-G121</f>
        <v>2360</v>
      </c>
      <c r="I121" s="10">
        <f t="shared" ref="I121:I128" si="47">C121-J121-K121</f>
        <v>2113</v>
      </c>
      <c r="J121" s="95">
        <v>1589</v>
      </c>
      <c r="K121" s="96">
        <v>0</v>
      </c>
    </row>
    <row r="122" spans="1:11" ht="18" x14ac:dyDescent="0.25">
      <c r="A122" s="16" t="s">
        <v>108</v>
      </c>
      <c r="B122" s="39">
        <v>9299</v>
      </c>
      <c r="C122" s="64">
        <v>17494</v>
      </c>
      <c r="D122" s="39">
        <v>2174921</v>
      </c>
      <c r="E122" s="66">
        <f t="shared" si="45"/>
        <v>233.88762232498118</v>
      </c>
      <c r="F122" s="64">
        <f>D122</f>
        <v>2174921</v>
      </c>
      <c r="G122" s="44">
        <v>5180</v>
      </c>
      <c r="H122" s="43">
        <f t="shared" si="46"/>
        <v>12314</v>
      </c>
      <c r="I122" s="54">
        <f t="shared" si="47"/>
        <v>10235</v>
      </c>
      <c r="J122" s="35">
        <v>7259</v>
      </c>
      <c r="K122" s="97">
        <v>0</v>
      </c>
    </row>
    <row r="123" spans="1:11" ht="18" x14ac:dyDescent="0.25">
      <c r="A123" s="16" t="s">
        <v>109</v>
      </c>
      <c r="B123" s="44">
        <v>1515</v>
      </c>
      <c r="C123" s="65">
        <v>2877</v>
      </c>
      <c r="D123" s="44">
        <v>358656</v>
      </c>
      <c r="E123" s="66">
        <f t="shared" si="45"/>
        <v>236.73663366336635</v>
      </c>
      <c r="F123" s="64">
        <f t="shared" ref="F123:F128" si="48">D123</f>
        <v>358656</v>
      </c>
      <c r="G123" s="44">
        <v>832</v>
      </c>
      <c r="H123" s="43">
        <f t="shared" si="46"/>
        <v>2045</v>
      </c>
      <c r="I123" s="54">
        <f t="shared" si="47"/>
        <v>1676</v>
      </c>
      <c r="J123" s="35">
        <v>1200</v>
      </c>
      <c r="K123" s="97">
        <v>1</v>
      </c>
    </row>
    <row r="124" spans="1:11" ht="18" x14ac:dyDescent="0.25">
      <c r="A124" s="16" t="s">
        <v>110</v>
      </c>
      <c r="B124" s="44">
        <v>8847</v>
      </c>
      <c r="C124" s="65">
        <v>14567</v>
      </c>
      <c r="D124" s="44">
        <v>1815751</v>
      </c>
      <c r="E124" s="66">
        <f t="shared" si="45"/>
        <v>205.23917712218832</v>
      </c>
      <c r="F124" s="64">
        <f t="shared" si="48"/>
        <v>1815751</v>
      </c>
      <c r="G124" s="44">
        <v>3807</v>
      </c>
      <c r="H124" s="43">
        <f t="shared" si="46"/>
        <v>10760</v>
      </c>
      <c r="I124" s="54">
        <f t="shared" si="47"/>
        <v>8529</v>
      </c>
      <c r="J124" s="35">
        <v>6038</v>
      </c>
      <c r="K124" s="97">
        <v>0</v>
      </c>
    </row>
    <row r="125" spans="1:11" ht="18" x14ac:dyDescent="0.25">
      <c r="A125" s="16" t="s">
        <v>111</v>
      </c>
      <c r="B125" s="44">
        <v>11298</v>
      </c>
      <c r="C125" s="65">
        <v>22365</v>
      </c>
      <c r="D125" s="44">
        <v>2776446</v>
      </c>
      <c r="E125" s="66">
        <f t="shared" si="45"/>
        <v>245.7466808284652</v>
      </c>
      <c r="F125" s="64">
        <f t="shared" si="48"/>
        <v>2776446</v>
      </c>
      <c r="G125" s="44">
        <v>7604</v>
      </c>
      <c r="H125" s="43">
        <f t="shared" si="46"/>
        <v>14761</v>
      </c>
      <c r="I125" s="54">
        <f t="shared" si="47"/>
        <v>13502</v>
      </c>
      <c r="J125" s="35">
        <v>8863</v>
      </c>
      <c r="K125" s="97">
        <v>0</v>
      </c>
    </row>
    <row r="126" spans="1:11" ht="18" x14ac:dyDescent="0.25">
      <c r="A126" s="16" t="s">
        <v>112</v>
      </c>
      <c r="B126" s="44">
        <v>9873</v>
      </c>
      <c r="C126" s="65">
        <v>19037</v>
      </c>
      <c r="D126" s="44">
        <v>2343817</v>
      </c>
      <c r="E126" s="66">
        <f t="shared" si="45"/>
        <v>237.39663729362908</v>
      </c>
      <c r="F126" s="64">
        <f t="shared" si="48"/>
        <v>2343817</v>
      </c>
      <c r="G126" s="44">
        <v>6535</v>
      </c>
      <c r="H126" s="43">
        <f t="shared" si="46"/>
        <v>12502</v>
      </c>
      <c r="I126" s="54">
        <f t="shared" si="47"/>
        <v>11695</v>
      </c>
      <c r="J126" s="35">
        <v>7341</v>
      </c>
      <c r="K126" s="97">
        <v>1</v>
      </c>
    </row>
    <row r="127" spans="1:11" ht="18" x14ac:dyDescent="0.25">
      <c r="A127" s="16" t="s">
        <v>113</v>
      </c>
      <c r="B127" s="44">
        <v>7901</v>
      </c>
      <c r="C127" s="65">
        <v>15769</v>
      </c>
      <c r="D127" s="44">
        <v>1972187</v>
      </c>
      <c r="E127" s="66">
        <f t="shared" si="45"/>
        <v>249.61232755347424</v>
      </c>
      <c r="F127" s="64">
        <f t="shared" si="48"/>
        <v>1972187</v>
      </c>
      <c r="G127" s="44">
        <v>5456</v>
      </c>
      <c r="H127" s="43">
        <f t="shared" si="46"/>
        <v>10313</v>
      </c>
      <c r="I127" s="54">
        <f t="shared" si="47"/>
        <v>9465</v>
      </c>
      <c r="J127" s="35">
        <v>6303</v>
      </c>
      <c r="K127" s="97">
        <v>1</v>
      </c>
    </row>
    <row r="128" spans="1:11" ht="18.75" thickBot="1" x14ac:dyDescent="0.3">
      <c r="A128" s="75" t="s">
        <v>114</v>
      </c>
      <c r="B128" s="67">
        <v>14348</v>
      </c>
      <c r="C128" s="68">
        <v>26497</v>
      </c>
      <c r="D128" s="67">
        <v>3304903</v>
      </c>
      <c r="E128" s="104">
        <f t="shared" si="45"/>
        <v>230.33893225536661</v>
      </c>
      <c r="F128" s="64">
        <f t="shared" si="48"/>
        <v>3304903</v>
      </c>
      <c r="G128" s="67">
        <v>8627</v>
      </c>
      <c r="H128" s="109">
        <f t="shared" si="46"/>
        <v>17870</v>
      </c>
      <c r="I128" s="58">
        <f t="shared" si="47"/>
        <v>16005</v>
      </c>
      <c r="J128" s="98">
        <v>10492</v>
      </c>
      <c r="K128" s="99">
        <v>0</v>
      </c>
    </row>
    <row r="129" spans="1:11" ht="18.75" thickBot="1" x14ac:dyDescent="0.3">
      <c r="A129" s="122" t="s">
        <v>48</v>
      </c>
      <c r="B129" s="136">
        <f t="shared" ref="B129:K129" si="49">SUM(B121:B128)</f>
        <v>64851</v>
      </c>
      <c r="C129" s="136">
        <f t="shared" si="49"/>
        <v>122308</v>
      </c>
      <c r="D129" s="136">
        <f>SUM(D121:D128)</f>
        <v>15211714</v>
      </c>
      <c r="E129" s="128">
        <f t="shared" si="45"/>
        <v>234.56406223496938</v>
      </c>
      <c r="F129" s="137">
        <f>SUM(F121:F128)</f>
        <v>15211714</v>
      </c>
      <c r="G129" s="138">
        <f t="shared" si="49"/>
        <v>39383</v>
      </c>
      <c r="H129" s="138">
        <f t="shared" si="49"/>
        <v>82925</v>
      </c>
      <c r="I129" s="123">
        <f>SUM(I121:I128)</f>
        <v>73220</v>
      </c>
      <c r="J129" s="340">
        <f t="shared" si="49"/>
        <v>49085</v>
      </c>
      <c r="K129" s="341">
        <f t="shared" si="49"/>
        <v>3</v>
      </c>
    </row>
    <row r="130" spans="1:11" ht="18.75" thickBot="1" x14ac:dyDescent="0.3">
      <c r="A130" s="59"/>
      <c r="B130" s="60"/>
      <c r="C130" s="60"/>
      <c r="D130" s="60"/>
      <c r="E130" s="61"/>
      <c r="F130" s="60"/>
      <c r="G130" s="53"/>
      <c r="H130" s="53"/>
      <c r="I130" s="25"/>
      <c r="J130" s="25"/>
      <c r="K130" s="25"/>
    </row>
    <row r="131" spans="1:11" ht="18.75" thickBot="1" x14ac:dyDescent="0.3">
      <c r="A131" s="149" t="s">
        <v>115</v>
      </c>
      <c r="B131" s="150">
        <f>SUM(B129+B118+B101+B89+B76+B67+B57+B47+B32+B16)</f>
        <v>673758</v>
      </c>
      <c r="C131" s="150">
        <f t="shared" ref="C131:K131" si="50">SUM(C129+C118+C101+C89+C76+C67+C57+C47+C32+C16)</f>
        <v>1298904</v>
      </c>
      <c r="D131" s="150">
        <f>SUM(D129+D118+D101+D89+D76+D67+D57+D47+D32+D16)</f>
        <v>160470727</v>
      </c>
      <c r="E131" s="150">
        <f t="shared" si="45"/>
        <v>238.17264804276905</v>
      </c>
      <c r="F131" s="137">
        <f t="shared" si="50"/>
        <v>160470727</v>
      </c>
      <c r="G131" s="137">
        <f t="shared" si="50"/>
        <v>360801</v>
      </c>
      <c r="H131" s="137">
        <f t="shared" si="50"/>
        <v>938103</v>
      </c>
      <c r="I131" s="136">
        <f t="shared" si="50"/>
        <v>732931</v>
      </c>
      <c r="J131" s="148">
        <f t="shared" si="50"/>
        <v>565948</v>
      </c>
      <c r="K131" s="151">
        <f t="shared" si="50"/>
        <v>25</v>
      </c>
    </row>
    <row r="133" spans="1:11" x14ac:dyDescent="0.2">
      <c r="B133" s="80">
        <f>SUM(B129+B118+B101+B89+B76+B67+B57+B47+B32+B16)</f>
        <v>673758</v>
      </c>
    </row>
    <row r="134" spans="1:11" x14ac:dyDescent="0.2">
      <c r="B134" s="80"/>
    </row>
    <row r="135" spans="1:11" x14ac:dyDescent="0.2">
      <c r="B135" s="1">
        <v>667113</v>
      </c>
      <c r="C135" s="1">
        <v>647173</v>
      </c>
    </row>
  </sheetData>
  <mergeCells count="13">
    <mergeCell ref="C1:F1"/>
    <mergeCell ref="A18:K18"/>
    <mergeCell ref="C2:F2"/>
    <mergeCell ref="C3:F3"/>
    <mergeCell ref="C4:F4"/>
    <mergeCell ref="C5:F5"/>
    <mergeCell ref="A120:K120"/>
    <mergeCell ref="A34:K34"/>
    <mergeCell ref="A49:K49"/>
    <mergeCell ref="A59:K59"/>
    <mergeCell ref="A78:K78"/>
    <mergeCell ref="A91:K91"/>
    <mergeCell ref="A103:K10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Z134"/>
  <sheetViews>
    <sheetView workbookViewId="0">
      <pane xSplit="1" ySplit="6" topLeftCell="B126" activePane="bottomRight" state="frozen"/>
      <selection pane="topRight" activeCell="B1" sqref="B1"/>
      <selection pane="bottomLeft" activeCell="A7" sqref="A7"/>
      <selection pane="bottomRight" activeCell="D132" sqref="D132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6" style="1" customWidth="1"/>
    <col min="4" max="4" width="16.7109375" style="1" bestFit="1" customWidth="1"/>
    <col min="5" max="5" width="13.7109375" style="1" bestFit="1" customWidth="1"/>
    <col min="6" max="6" width="16.7109375" style="1" bestFit="1" customWidth="1"/>
    <col min="7" max="7" width="15.140625" style="1" bestFit="1" customWidth="1"/>
    <col min="8" max="8" width="16" style="1" bestFit="1" customWidth="1"/>
    <col min="9" max="9" width="12.85546875" style="1" bestFit="1" customWidth="1"/>
    <col min="10" max="10" width="12.28515625" style="1" bestFit="1" customWidth="1"/>
    <col min="11" max="11" width="6.5703125" style="1" bestFit="1" customWidth="1"/>
    <col min="12" max="249" width="9.140625" style="1"/>
    <col min="250" max="250" width="18.7109375" style="1" bestFit="1" customWidth="1"/>
    <col min="251" max="251" width="9.140625" style="1"/>
    <col min="252" max="252" width="10.28515625" style="1" customWidth="1"/>
    <col min="253" max="253" width="12.7109375" style="1" bestFit="1" customWidth="1"/>
    <col min="254" max="254" width="10.85546875" style="1" customWidth="1"/>
    <col min="255" max="255" width="19.140625" style="1" bestFit="1" customWidth="1"/>
    <col min="256" max="256" width="9.140625" style="1"/>
    <col min="257" max="257" width="9.42578125" style="1" customWidth="1"/>
    <col min="258" max="258" width="11.140625" style="1" customWidth="1"/>
    <col min="259" max="259" width="10.42578125" style="1" bestFit="1" customWidth="1"/>
    <col min="260" max="260" width="19.140625" style="1" bestFit="1" customWidth="1"/>
    <col min="261" max="261" width="9.140625" style="1"/>
    <col min="262" max="262" width="9.5703125" style="1" customWidth="1"/>
    <col min="263" max="263" width="9.140625" style="1"/>
    <col min="264" max="264" width="10.42578125" style="1" bestFit="1" customWidth="1"/>
    <col min="265" max="505" width="9.140625" style="1"/>
    <col min="506" max="506" width="18.7109375" style="1" bestFit="1" customWidth="1"/>
    <col min="507" max="507" width="9.140625" style="1"/>
    <col min="508" max="508" width="10.28515625" style="1" customWidth="1"/>
    <col min="509" max="509" width="12.7109375" style="1" bestFit="1" customWidth="1"/>
    <col min="510" max="510" width="10.85546875" style="1" customWidth="1"/>
    <col min="511" max="511" width="19.140625" style="1" bestFit="1" customWidth="1"/>
    <col min="512" max="512" width="9.140625" style="1"/>
    <col min="513" max="513" width="9.42578125" style="1" customWidth="1"/>
    <col min="514" max="514" width="11.140625" style="1" customWidth="1"/>
    <col min="515" max="515" width="10.42578125" style="1" bestFit="1" customWidth="1"/>
    <col min="516" max="516" width="19.140625" style="1" bestFit="1" customWidth="1"/>
    <col min="517" max="517" width="9.140625" style="1"/>
    <col min="518" max="518" width="9.5703125" style="1" customWidth="1"/>
    <col min="519" max="519" width="9.140625" style="1"/>
    <col min="520" max="520" width="10.42578125" style="1" bestFit="1" customWidth="1"/>
    <col min="521" max="761" width="9.140625" style="1"/>
    <col min="762" max="762" width="18.7109375" style="1" bestFit="1" customWidth="1"/>
    <col min="763" max="763" width="9.140625" style="1"/>
    <col min="764" max="764" width="10.28515625" style="1" customWidth="1"/>
    <col min="765" max="765" width="12.7109375" style="1" bestFit="1" customWidth="1"/>
    <col min="766" max="766" width="10.85546875" style="1" customWidth="1"/>
    <col min="767" max="767" width="19.140625" style="1" bestFit="1" customWidth="1"/>
    <col min="768" max="768" width="9.140625" style="1"/>
    <col min="769" max="769" width="9.42578125" style="1" customWidth="1"/>
    <col min="770" max="770" width="11.140625" style="1" customWidth="1"/>
    <col min="771" max="771" width="10.42578125" style="1" bestFit="1" customWidth="1"/>
    <col min="772" max="772" width="19.140625" style="1" bestFit="1" customWidth="1"/>
    <col min="773" max="773" width="9.140625" style="1"/>
    <col min="774" max="774" width="9.5703125" style="1" customWidth="1"/>
    <col min="775" max="775" width="9.140625" style="1"/>
    <col min="776" max="776" width="10.42578125" style="1" bestFit="1" customWidth="1"/>
    <col min="777" max="1017" width="9.140625" style="1"/>
    <col min="1018" max="1018" width="18.7109375" style="1" bestFit="1" customWidth="1"/>
    <col min="1019" max="1019" width="9.140625" style="1"/>
    <col min="1020" max="1020" width="10.28515625" style="1" customWidth="1"/>
    <col min="1021" max="1021" width="12.7109375" style="1" bestFit="1" customWidth="1"/>
    <col min="1022" max="1022" width="10.85546875" style="1" customWidth="1"/>
    <col min="1023" max="1023" width="19.140625" style="1" bestFit="1" customWidth="1"/>
    <col min="1024" max="1024" width="9.140625" style="1"/>
    <col min="1025" max="1025" width="9.42578125" style="1" customWidth="1"/>
    <col min="1026" max="1026" width="11.140625" style="1" customWidth="1"/>
    <col min="1027" max="1027" width="10.42578125" style="1" bestFit="1" customWidth="1"/>
    <col min="1028" max="1028" width="19.140625" style="1" bestFit="1" customWidth="1"/>
    <col min="1029" max="1029" width="9.140625" style="1"/>
    <col min="1030" max="1030" width="9.5703125" style="1" customWidth="1"/>
    <col min="1031" max="1031" width="9.140625" style="1"/>
    <col min="1032" max="1032" width="10.42578125" style="1" bestFit="1" customWidth="1"/>
    <col min="1033" max="1273" width="9.140625" style="1"/>
    <col min="1274" max="1274" width="18.7109375" style="1" bestFit="1" customWidth="1"/>
    <col min="1275" max="1275" width="9.140625" style="1"/>
    <col min="1276" max="1276" width="10.28515625" style="1" customWidth="1"/>
    <col min="1277" max="1277" width="12.7109375" style="1" bestFit="1" customWidth="1"/>
    <col min="1278" max="1278" width="10.85546875" style="1" customWidth="1"/>
    <col min="1279" max="1279" width="19.140625" style="1" bestFit="1" customWidth="1"/>
    <col min="1280" max="1280" width="9.140625" style="1"/>
    <col min="1281" max="1281" width="9.42578125" style="1" customWidth="1"/>
    <col min="1282" max="1282" width="11.140625" style="1" customWidth="1"/>
    <col min="1283" max="1283" width="10.42578125" style="1" bestFit="1" customWidth="1"/>
    <col min="1284" max="1284" width="19.140625" style="1" bestFit="1" customWidth="1"/>
    <col min="1285" max="1285" width="9.140625" style="1"/>
    <col min="1286" max="1286" width="9.5703125" style="1" customWidth="1"/>
    <col min="1287" max="1287" width="9.140625" style="1"/>
    <col min="1288" max="1288" width="10.42578125" style="1" bestFit="1" customWidth="1"/>
    <col min="1289" max="1529" width="9.140625" style="1"/>
    <col min="1530" max="1530" width="18.7109375" style="1" bestFit="1" customWidth="1"/>
    <col min="1531" max="1531" width="9.140625" style="1"/>
    <col min="1532" max="1532" width="10.28515625" style="1" customWidth="1"/>
    <col min="1533" max="1533" width="12.7109375" style="1" bestFit="1" customWidth="1"/>
    <col min="1534" max="1534" width="10.85546875" style="1" customWidth="1"/>
    <col min="1535" max="1535" width="19.140625" style="1" bestFit="1" customWidth="1"/>
    <col min="1536" max="1536" width="9.140625" style="1"/>
    <col min="1537" max="1537" width="9.42578125" style="1" customWidth="1"/>
    <col min="1538" max="1538" width="11.140625" style="1" customWidth="1"/>
    <col min="1539" max="1539" width="10.42578125" style="1" bestFit="1" customWidth="1"/>
    <col min="1540" max="1540" width="19.140625" style="1" bestFit="1" customWidth="1"/>
    <col min="1541" max="1541" width="9.140625" style="1"/>
    <col min="1542" max="1542" width="9.5703125" style="1" customWidth="1"/>
    <col min="1543" max="1543" width="9.140625" style="1"/>
    <col min="1544" max="1544" width="10.42578125" style="1" bestFit="1" customWidth="1"/>
    <col min="1545" max="1785" width="9.140625" style="1"/>
    <col min="1786" max="1786" width="18.7109375" style="1" bestFit="1" customWidth="1"/>
    <col min="1787" max="1787" width="9.140625" style="1"/>
    <col min="1788" max="1788" width="10.28515625" style="1" customWidth="1"/>
    <col min="1789" max="1789" width="12.7109375" style="1" bestFit="1" customWidth="1"/>
    <col min="1790" max="1790" width="10.85546875" style="1" customWidth="1"/>
    <col min="1791" max="1791" width="19.140625" style="1" bestFit="1" customWidth="1"/>
    <col min="1792" max="1792" width="9.140625" style="1"/>
    <col min="1793" max="1793" width="9.42578125" style="1" customWidth="1"/>
    <col min="1794" max="1794" width="11.140625" style="1" customWidth="1"/>
    <col min="1795" max="1795" width="10.42578125" style="1" bestFit="1" customWidth="1"/>
    <col min="1796" max="1796" width="19.140625" style="1" bestFit="1" customWidth="1"/>
    <col min="1797" max="1797" width="9.140625" style="1"/>
    <col min="1798" max="1798" width="9.5703125" style="1" customWidth="1"/>
    <col min="1799" max="1799" width="9.140625" style="1"/>
    <col min="1800" max="1800" width="10.42578125" style="1" bestFit="1" customWidth="1"/>
    <col min="1801" max="2041" width="9.140625" style="1"/>
    <col min="2042" max="2042" width="18.7109375" style="1" bestFit="1" customWidth="1"/>
    <col min="2043" max="2043" width="9.140625" style="1"/>
    <col min="2044" max="2044" width="10.28515625" style="1" customWidth="1"/>
    <col min="2045" max="2045" width="12.7109375" style="1" bestFit="1" customWidth="1"/>
    <col min="2046" max="2046" width="10.85546875" style="1" customWidth="1"/>
    <col min="2047" max="2047" width="19.140625" style="1" bestFit="1" customWidth="1"/>
    <col min="2048" max="2048" width="9.140625" style="1"/>
    <col min="2049" max="2049" width="9.42578125" style="1" customWidth="1"/>
    <col min="2050" max="2050" width="11.140625" style="1" customWidth="1"/>
    <col min="2051" max="2051" width="10.42578125" style="1" bestFit="1" customWidth="1"/>
    <col min="2052" max="2052" width="19.140625" style="1" bestFit="1" customWidth="1"/>
    <col min="2053" max="2053" width="9.140625" style="1"/>
    <col min="2054" max="2054" width="9.5703125" style="1" customWidth="1"/>
    <col min="2055" max="2055" width="9.140625" style="1"/>
    <col min="2056" max="2056" width="10.42578125" style="1" bestFit="1" customWidth="1"/>
    <col min="2057" max="2297" width="9.140625" style="1"/>
    <col min="2298" max="2298" width="18.7109375" style="1" bestFit="1" customWidth="1"/>
    <col min="2299" max="2299" width="9.140625" style="1"/>
    <col min="2300" max="2300" width="10.28515625" style="1" customWidth="1"/>
    <col min="2301" max="2301" width="12.7109375" style="1" bestFit="1" customWidth="1"/>
    <col min="2302" max="2302" width="10.85546875" style="1" customWidth="1"/>
    <col min="2303" max="2303" width="19.140625" style="1" bestFit="1" customWidth="1"/>
    <col min="2304" max="2304" width="9.140625" style="1"/>
    <col min="2305" max="2305" width="9.42578125" style="1" customWidth="1"/>
    <col min="2306" max="2306" width="11.140625" style="1" customWidth="1"/>
    <col min="2307" max="2307" width="10.42578125" style="1" bestFit="1" customWidth="1"/>
    <col min="2308" max="2308" width="19.140625" style="1" bestFit="1" customWidth="1"/>
    <col min="2309" max="2309" width="9.140625" style="1"/>
    <col min="2310" max="2310" width="9.5703125" style="1" customWidth="1"/>
    <col min="2311" max="2311" width="9.140625" style="1"/>
    <col min="2312" max="2312" width="10.42578125" style="1" bestFit="1" customWidth="1"/>
    <col min="2313" max="2553" width="9.140625" style="1"/>
    <col min="2554" max="2554" width="18.7109375" style="1" bestFit="1" customWidth="1"/>
    <col min="2555" max="2555" width="9.140625" style="1"/>
    <col min="2556" max="2556" width="10.28515625" style="1" customWidth="1"/>
    <col min="2557" max="2557" width="12.7109375" style="1" bestFit="1" customWidth="1"/>
    <col min="2558" max="2558" width="10.85546875" style="1" customWidth="1"/>
    <col min="2559" max="2559" width="19.140625" style="1" bestFit="1" customWidth="1"/>
    <col min="2560" max="2560" width="9.140625" style="1"/>
    <col min="2561" max="2561" width="9.42578125" style="1" customWidth="1"/>
    <col min="2562" max="2562" width="11.140625" style="1" customWidth="1"/>
    <col min="2563" max="2563" width="10.42578125" style="1" bestFit="1" customWidth="1"/>
    <col min="2564" max="2564" width="19.140625" style="1" bestFit="1" customWidth="1"/>
    <col min="2565" max="2565" width="9.140625" style="1"/>
    <col min="2566" max="2566" width="9.5703125" style="1" customWidth="1"/>
    <col min="2567" max="2567" width="9.140625" style="1"/>
    <col min="2568" max="2568" width="10.42578125" style="1" bestFit="1" customWidth="1"/>
    <col min="2569" max="2809" width="9.140625" style="1"/>
    <col min="2810" max="2810" width="18.7109375" style="1" bestFit="1" customWidth="1"/>
    <col min="2811" max="2811" width="9.140625" style="1"/>
    <col min="2812" max="2812" width="10.28515625" style="1" customWidth="1"/>
    <col min="2813" max="2813" width="12.7109375" style="1" bestFit="1" customWidth="1"/>
    <col min="2814" max="2814" width="10.85546875" style="1" customWidth="1"/>
    <col min="2815" max="2815" width="19.140625" style="1" bestFit="1" customWidth="1"/>
    <col min="2816" max="2816" width="9.140625" style="1"/>
    <col min="2817" max="2817" width="9.42578125" style="1" customWidth="1"/>
    <col min="2818" max="2818" width="11.140625" style="1" customWidth="1"/>
    <col min="2819" max="2819" width="10.42578125" style="1" bestFit="1" customWidth="1"/>
    <col min="2820" max="2820" width="19.140625" style="1" bestFit="1" customWidth="1"/>
    <col min="2821" max="2821" width="9.140625" style="1"/>
    <col min="2822" max="2822" width="9.5703125" style="1" customWidth="1"/>
    <col min="2823" max="2823" width="9.140625" style="1"/>
    <col min="2824" max="2824" width="10.42578125" style="1" bestFit="1" customWidth="1"/>
    <col min="2825" max="3065" width="9.140625" style="1"/>
    <col min="3066" max="3066" width="18.7109375" style="1" bestFit="1" customWidth="1"/>
    <col min="3067" max="3067" width="9.140625" style="1"/>
    <col min="3068" max="3068" width="10.28515625" style="1" customWidth="1"/>
    <col min="3069" max="3069" width="12.7109375" style="1" bestFit="1" customWidth="1"/>
    <col min="3070" max="3070" width="10.85546875" style="1" customWidth="1"/>
    <col min="3071" max="3071" width="19.140625" style="1" bestFit="1" customWidth="1"/>
    <col min="3072" max="3072" width="9.140625" style="1"/>
    <col min="3073" max="3073" width="9.42578125" style="1" customWidth="1"/>
    <col min="3074" max="3074" width="11.140625" style="1" customWidth="1"/>
    <col min="3075" max="3075" width="10.42578125" style="1" bestFit="1" customWidth="1"/>
    <col min="3076" max="3076" width="19.140625" style="1" bestFit="1" customWidth="1"/>
    <col min="3077" max="3077" width="9.140625" style="1"/>
    <col min="3078" max="3078" width="9.5703125" style="1" customWidth="1"/>
    <col min="3079" max="3079" width="9.140625" style="1"/>
    <col min="3080" max="3080" width="10.42578125" style="1" bestFit="1" customWidth="1"/>
    <col min="3081" max="3321" width="9.140625" style="1"/>
    <col min="3322" max="3322" width="18.7109375" style="1" bestFit="1" customWidth="1"/>
    <col min="3323" max="3323" width="9.140625" style="1"/>
    <col min="3324" max="3324" width="10.28515625" style="1" customWidth="1"/>
    <col min="3325" max="3325" width="12.7109375" style="1" bestFit="1" customWidth="1"/>
    <col min="3326" max="3326" width="10.85546875" style="1" customWidth="1"/>
    <col min="3327" max="3327" width="19.140625" style="1" bestFit="1" customWidth="1"/>
    <col min="3328" max="3328" width="9.140625" style="1"/>
    <col min="3329" max="3329" width="9.42578125" style="1" customWidth="1"/>
    <col min="3330" max="3330" width="11.140625" style="1" customWidth="1"/>
    <col min="3331" max="3331" width="10.42578125" style="1" bestFit="1" customWidth="1"/>
    <col min="3332" max="3332" width="19.140625" style="1" bestFit="1" customWidth="1"/>
    <col min="3333" max="3333" width="9.140625" style="1"/>
    <col min="3334" max="3334" width="9.5703125" style="1" customWidth="1"/>
    <col min="3335" max="3335" width="9.140625" style="1"/>
    <col min="3336" max="3336" width="10.42578125" style="1" bestFit="1" customWidth="1"/>
    <col min="3337" max="3577" width="9.140625" style="1"/>
    <col min="3578" max="3578" width="18.7109375" style="1" bestFit="1" customWidth="1"/>
    <col min="3579" max="3579" width="9.140625" style="1"/>
    <col min="3580" max="3580" width="10.28515625" style="1" customWidth="1"/>
    <col min="3581" max="3581" width="12.7109375" style="1" bestFit="1" customWidth="1"/>
    <col min="3582" max="3582" width="10.85546875" style="1" customWidth="1"/>
    <col min="3583" max="3583" width="19.140625" style="1" bestFit="1" customWidth="1"/>
    <col min="3584" max="3584" width="9.140625" style="1"/>
    <col min="3585" max="3585" width="9.42578125" style="1" customWidth="1"/>
    <col min="3586" max="3586" width="11.140625" style="1" customWidth="1"/>
    <col min="3587" max="3587" width="10.42578125" style="1" bestFit="1" customWidth="1"/>
    <col min="3588" max="3588" width="19.140625" style="1" bestFit="1" customWidth="1"/>
    <col min="3589" max="3589" width="9.140625" style="1"/>
    <col min="3590" max="3590" width="9.5703125" style="1" customWidth="1"/>
    <col min="3591" max="3591" width="9.140625" style="1"/>
    <col min="3592" max="3592" width="10.42578125" style="1" bestFit="1" customWidth="1"/>
    <col min="3593" max="3833" width="9.140625" style="1"/>
    <col min="3834" max="3834" width="18.7109375" style="1" bestFit="1" customWidth="1"/>
    <col min="3835" max="3835" width="9.140625" style="1"/>
    <col min="3836" max="3836" width="10.28515625" style="1" customWidth="1"/>
    <col min="3837" max="3837" width="12.7109375" style="1" bestFit="1" customWidth="1"/>
    <col min="3838" max="3838" width="10.85546875" style="1" customWidth="1"/>
    <col min="3839" max="3839" width="19.140625" style="1" bestFit="1" customWidth="1"/>
    <col min="3840" max="3840" width="9.140625" style="1"/>
    <col min="3841" max="3841" width="9.42578125" style="1" customWidth="1"/>
    <col min="3842" max="3842" width="11.140625" style="1" customWidth="1"/>
    <col min="3843" max="3843" width="10.42578125" style="1" bestFit="1" customWidth="1"/>
    <col min="3844" max="3844" width="19.140625" style="1" bestFit="1" customWidth="1"/>
    <col min="3845" max="3845" width="9.140625" style="1"/>
    <col min="3846" max="3846" width="9.5703125" style="1" customWidth="1"/>
    <col min="3847" max="3847" width="9.140625" style="1"/>
    <col min="3848" max="3848" width="10.42578125" style="1" bestFit="1" customWidth="1"/>
    <col min="3849" max="4089" width="9.140625" style="1"/>
    <col min="4090" max="4090" width="18.7109375" style="1" bestFit="1" customWidth="1"/>
    <col min="4091" max="4091" width="9.140625" style="1"/>
    <col min="4092" max="4092" width="10.28515625" style="1" customWidth="1"/>
    <col min="4093" max="4093" width="12.7109375" style="1" bestFit="1" customWidth="1"/>
    <col min="4094" max="4094" width="10.85546875" style="1" customWidth="1"/>
    <col min="4095" max="4095" width="19.140625" style="1" bestFit="1" customWidth="1"/>
    <col min="4096" max="4096" width="9.140625" style="1"/>
    <col min="4097" max="4097" width="9.42578125" style="1" customWidth="1"/>
    <col min="4098" max="4098" width="11.140625" style="1" customWidth="1"/>
    <col min="4099" max="4099" width="10.42578125" style="1" bestFit="1" customWidth="1"/>
    <col min="4100" max="4100" width="19.140625" style="1" bestFit="1" customWidth="1"/>
    <col min="4101" max="4101" width="9.140625" style="1"/>
    <col min="4102" max="4102" width="9.5703125" style="1" customWidth="1"/>
    <col min="4103" max="4103" width="9.140625" style="1"/>
    <col min="4104" max="4104" width="10.42578125" style="1" bestFit="1" customWidth="1"/>
    <col min="4105" max="4345" width="9.140625" style="1"/>
    <col min="4346" max="4346" width="18.7109375" style="1" bestFit="1" customWidth="1"/>
    <col min="4347" max="4347" width="9.140625" style="1"/>
    <col min="4348" max="4348" width="10.28515625" style="1" customWidth="1"/>
    <col min="4349" max="4349" width="12.7109375" style="1" bestFit="1" customWidth="1"/>
    <col min="4350" max="4350" width="10.85546875" style="1" customWidth="1"/>
    <col min="4351" max="4351" width="19.140625" style="1" bestFit="1" customWidth="1"/>
    <col min="4352" max="4352" width="9.140625" style="1"/>
    <col min="4353" max="4353" width="9.42578125" style="1" customWidth="1"/>
    <col min="4354" max="4354" width="11.140625" style="1" customWidth="1"/>
    <col min="4355" max="4355" width="10.42578125" style="1" bestFit="1" customWidth="1"/>
    <col min="4356" max="4356" width="19.140625" style="1" bestFit="1" customWidth="1"/>
    <col min="4357" max="4357" width="9.140625" style="1"/>
    <col min="4358" max="4358" width="9.5703125" style="1" customWidth="1"/>
    <col min="4359" max="4359" width="9.140625" style="1"/>
    <col min="4360" max="4360" width="10.42578125" style="1" bestFit="1" customWidth="1"/>
    <col min="4361" max="4601" width="9.140625" style="1"/>
    <col min="4602" max="4602" width="18.7109375" style="1" bestFit="1" customWidth="1"/>
    <col min="4603" max="4603" width="9.140625" style="1"/>
    <col min="4604" max="4604" width="10.28515625" style="1" customWidth="1"/>
    <col min="4605" max="4605" width="12.7109375" style="1" bestFit="1" customWidth="1"/>
    <col min="4606" max="4606" width="10.85546875" style="1" customWidth="1"/>
    <col min="4607" max="4607" width="19.140625" style="1" bestFit="1" customWidth="1"/>
    <col min="4608" max="4608" width="9.140625" style="1"/>
    <col min="4609" max="4609" width="9.42578125" style="1" customWidth="1"/>
    <col min="4610" max="4610" width="11.140625" style="1" customWidth="1"/>
    <col min="4611" max="4611" width="10.42578125" style="1" bestFit="1" customWidth="1"/>
    <col min="4612" max="4612" width="19.140625" style="1" bestFit="1" customWidth="1"/>
    <col min="4613" max="4613" width="9.140625" style="1"/>
    <col min="4614" max="4614" width="9.5703125" style="1" customWidth="1"/>
    <col min="4615" max="4615" width="9.140625" style="1"/>
    <col min="4616" max="4616" width="10.42578125" style="1" bestFit="1" customWidth="1"/>
    <col min="4617" max="4857" width="9.140625" style="1"/>
    <col min="4858" max="4858" width="18.7109375" style="1" bestFit="1" customWidth="1"/>
    <col min="4859" max="4859" width="9.140625" style="1"/>
    <col min="4860" max="4860" width="10.28515625" style="1" customWidth="1"/>
    <col min="4861" max="4861" width="12.7109375" style="1" bestFit="1" customWidth="1"/>
    <col min="4862" max="4862" width="10.85546875" style="1" customWidth="1"/>
    <col min="4863" max="4863" width="19.140625" style="1" bestFit="1" customWidth="1"/>
    <col min="4864" max="4864" width="9.140625" style="1"/>
    <col min="4865" max="4865" width="9.42578125" style="1" customWidth="1"/>
    <col min="4866" max="4866" width="11.140625" style="1" customWidth="1"/>
    <col min="4867" max="4867" width="10.42578125" style="1" bestFit="1" customWidth="1"/>
    <col min="4868" max="4868" width="19.140625" style="1" bestFit="1" customWidth="1"/>
    <col min="4869" max="4869" width="9.140625" style="1"/>
    <col min="4870" max="4870" width="9.5703125" style="1" customWidth="1"/>
    <col min="4871" max="4871" width="9.140625" style="1"/>
    <col min="4872" max="4872" width="10.42578125" style="1" bestFit="1" customWidth="1"/>
    <col min="4873" max="5113" width="9.140625" style="1"/>
    <col min="5114" max="5114" width="18.7109375" style="1" bestFit="1" customWidth="1"/>
    <col min="5115" max="5115" width="9.140625" style="1"/>
    <col min="5116" max="5116" width="10.28515625" style="1" customWidth="1"/>
    <col min="5117" max="5117" width="12.7109375" style="1" bestFit="1" customWidth="1"/>
    <col min="5118" max="5118" width="10.85546875" style="1" customWidth="1"/>
    <col min="5119" max="5119" width="19.140625" style="1" bestFit="1" customWidth="1"/>
    <col min="5120" max="5120" width="9.140625" style="1"/>
    <col min="5121" max="5121" width="9.42578125" style="1" customWidth="1"/>
    <col min="5122" max="5122" width="11.140625" style="1" customWidth="1"/>
    <col min="5123" max="5123" width="10.42578125" style="1" bestFit="1" customWidth="1"/>
    <col min="5124" max="5124" width="19.140625" style="1" bestFit="1" customWidth="1"/>
    <col min="5125" max="5125" width="9.140625" style="1"/>
    <col min="5126" max="5126" width="9.5703125" style="1" customWidth="1"/>
    <col min="5127" max="5127" width="9.140625" style="1"/>
    <col min="5128" max="5128" width="10.42578125" style="1" bestFit="1" customWidth="1"/>
    <col min="5129" max="5369" width="9.140625" style="1"/>
    <col min="5370" max="5370" width="18.7109375" style="1" bestFit="1" customWidth="1"/>
    <col min="5371" max="5371" width="9.140625" style="1"/>
    <col min="5372" max="5372" width="10.28515625" style="1" customWidth="1"/>
    <col min="5373" max="5373" width="12.7109375" style="1" bestFit="1" customWidth="1"/>
    <col min="5374" max="5374" width="10.85546875" style="1" customWidth="1"/>
    <col min="5375" max="5375" width="19.140625" style="1" bestFit="1" customWidth="1"/>
    <col min="5376" max="5376" width="9.140625" style="1"/>
    <col min="5377" max="5377" width="9.42578125" style="1" customWidth="1"/>
    <col min="5378" max="5378" width="11.140625" style="1" customWidth="1"/>
    <col min="5379" max="5379" width="10.42578125" style="1" bestFit="1" customWidth="1"/>
    <col min="5380" max="5380" width="19.140625" style="1" bestFit="1" customWidth="1"/>
    <col min="5381" max="5381" width="9.140625" style="1"/>
    <col min="5382" max="5382" width="9.5703125" style="1" customWidth="1"/>
    <col min="5383" max="5383" width="9.140625" style="1"/>
    <col min="5384" max="5384" width="10.42578125" style="1" bestFit="1" customWidth="1"/>
    <col min="5385" max="5625" width="9.140625" style="1"/>
    <col min="5626" max="5626" width="18.7109375" style="1" bestFit="1" customWidth="1"/>
    <col min="5627" max="5627" width="9.140625" style="1"/>
    <col min="5628" max="5628" width="10.28515625" style="1" customWidth="1"/>
    <col min="5629" max="5629" width="12.7109375" style="1" bestFit="1" customWidth="1"/>
    <col min="5630" max="5630" width="10.85546875" style="1" customWidth="1"/>
    <col min="5631" max="5631" width="19.140625" style="1" bestFit="1" customWidth="1"/>
    <col min="5632" max="5632" width="9.140625" style="1"/>
    <col min="5633" max="5633" width="9.42578125" style="1" customWidth="1"/>
    <col min="5634" max="5634" width="11.140625" style="1" customWidth="1"/>
    <col min="5635" max="5635" width="10.42578125" style="1" bestFit="1" customWidth="1"/>
    <col min="5636" max="5636" width="19.140625" style="1" bestFit="1" customWidth="1"/>
    <col min="5637" max="5637" width="9.140625" style="1"/>
    <col min="5638" max="5638" width="9.5703125" style="1" customWidth="1"/>
    <col min="5639" max="5639" width="9.140625" style="1"/>
    <col min="5640" max="5640" width="10.42578125" style="1" bestFit="1" customWidth="1"/>
    <col min="5641" max="5881" width="9.140625" style="1"/>
    <col min="5882" max="5882" width="18.7109375" style="1" bestFit="1" customWidth="1"/>
    <col min="5883" max="5883" width="9.140625" style="1"/>
    <col min="5884" max="5884" width="10.28515625" style="1" customWidth="1"/>
    <col min="5885" max="5885" width="12.7109375" style="1" bestFit="1" customWidth="1"/>
    <col min="5886" max="5886" width="10.85546875" style="1" customWidth="1"/>
    <col min="5887" max="5887" width="19.140625" style="1" bestFit="1" customWidth="1"/>
    <col min="5888" max="5888" width="9.140625" style="1"/>
    <col min="5889" max="5889" width="9.42578125" style="1" customWidth="1"/>
    <col min="5890" max="5890" width="11.140625" style="1" customWidth="1"/>
    <col min="5891" max="5891" width="10.42578125" style="1" bestFit="1" customWidth="1"/>
    <col min="5892" max="5892" width="19.140625" style="1" bestFit="1" customWidth="1"/>
    <col min="5893" max="5893" width="9.140625" style="1"/>
    <col min="5894" max="5894" width="9.5703125" style="1" customWidth="1"/>
    <col min="5895" max="5895" width="9.140625" style="1"/>
    <col min="5896" max="5896" width="10.42578125" style="1" bestFit="1" customWidth="1"/>
    <col min="5897" max="6137" width="9.140625" style="1"/>
    <col min="6138" max="6138" width="18.7109375" style="1" bestFit="1" customWidth="1"/>
    <col min="6139" max="6139" width="9.140625" style="1"/>
    <col min="6140" max="6140" width="10.28515625" style="1" customWidth="1"/>
    <col min="6141" max="6141" width="12.7109375" style="1" bestFit="1" customWidth="1"/>
    <col min="6142" max="6142" width="10.85546875" style="1" customWidth="1"/>
    <col min="6143" max="6143" width="19.140625" style="1" bestFit="1" customWidth="1"/>
    <col min="6144" max="6144" width="9.140625" style="1"/>
    <col min="6145" max="6145" width="9.42578125" style="1" customWidth="1"/>
    <col min="6146" max="6146" width="11.140625" style="1" customWidth="1"/>
    <col min="6147" max="6147" width="10.42578125" style="1" bestFit="1" customWidth="1"/>
    <col min="6148" max="6148" width="19.140625" style="1" bestFit="1" customWidth="1"/>
    <col min="6149" max="6149" width="9.140625" style="1"/>
    <col min="6150" max="6150" width="9.5703125" style="1" customWidth="1"/>
    <col min="6151" max="6151" width="9.140625" style="1"/>
    <col min="6152" max="6152" width="10.42578125" style="1" bestFit="1" customWidth="1"/>
    <col min="6153" max="6393" width="9.140625" style="1"/>
    <col min="6394" max="6394" width="18.7109375" style="1" bestFit="1" customWidth="1"/>
    <col min="6395" max="6395" width="9.140625" style="1"/>
    <col min="6396" max="6396" width="10.28515625" style="1" customWidth="1"/>
    <col min="6397" max="6397" width="12.7109375" style="1" bestFit="1" customWidth="1"/>
    <col min="6398" max="6398" width="10.85546875" style="1" customWidth="1"/>
    <col min="6399" max="6399" width="19.140625" style="1" bestFit="1" customWidth="1"/>
    <col min="6400" max="6400" width="9.140625" style="1"/>
    <col min="6401" max="6401" width="9.42578125" style="1" customWidth="1"/>
    <col min="6402" max="6402" width="11.140625" style="1" customWidth="1"/>
    <col min="6403" max="6403" width="10.42578125" style="1" bestFit="1" customWidth="1"/>
    <col min="6404" max="6404" width="19.140625" style="1" bestFit="1" customWidth="1"/>
    <col min="6405" max="6405" width="9.140625" style="1"/>
    <col min="6406" max="6406" width="9.5703125" style="1" customWidth="1"/>
    <col min="6407" max="6407" width="9.140625" style="1"/>
    <col min="6408" max="6408" width="10.42578125" style="1" bestFit="1" customWidth="1"/>
    <col min="6409" max="6649" width="9.140625" style="1"/>
    <col min="6650" max="6650" width="18.7109375" style="1" bestFit="1" customWidth="1"/>
    <col min="6651" max="6651" width="9.140625" style="1"/>
    <col min="6652" max="6652" width="10.28515625" style="1" customWidth="1"/>
    <col min="6653" max="6653" width="12.7109375" style="1" bestFit="1" customWidth="1"/>
    <col min="6654" max="6654" width="10.85546875" style="1" customWidth="1"/>
    <col min="6655" max="6655" width="19.140625" style="1" bestFit="1" customWidth="1"/>
    <col min="6656" max="6656" width="9.140625" style="1"/>
    <col min="6657" max="6657" width="9.42578125" style="1" customWidth="1"/>
    <col min="6658" max="6658" width="11.140625" style="1" customWidth="1"/>
    <col min="6659" max="6659" width="10.42578125" style="1" bestFit="1" customWidth="1"/>
    <col min="6660" max="6660" width="19.140625" style="1" bestFit="1" customWidth="1"/>
    <col min="6661" max="6661" width="9.140625" style="1"/>
    <col min="6662" max="6662" width="9.5703125" style="1" customWidth="1"/>
    <col min="6663" max="6663" width="9.140625" style="1"/>
    <col min="6664" max="6664" width="10.42578125" style="1" bestFit="1" customWidth="1"/>
    <col min="6665" max="6905" width="9.140625" style="1"/>
    <col min="6906" max="6906" width="18.7109375" style="1" bestFit="1" customWidth="1"/>
    <col min="6907" max="6907" width="9.140625" style="1"/>
    <col min="6908" max="6908" width="10.28515625" style="1" customWidth="1"/>
    <col min="6909" max="6909" width="12.7109375" style="1" bestFit="1" customWidth="1"/>
    <col min="6910" max="6910" width="10.85546875" style="1" customWidth="1"/>
    <col min="6911" max="6911" width="19.140625" style="1" bestFit="1" customWidth="1"/>
    <col min="6912" max="6912" width="9.140625" style="1"/>
    <col min="6913" max="6913" width="9.42578125" style="1" customWidth="1"/>
    <col min="6914" max="6914" width="11.140625" style="1" customWidth="1"/>
    <col min="6915" max="6915" width="10.42578125" style="1" bestFit="1" customWidth="1"/>
    <col min="6916" max="6916" width="19.140625" style="1" bestFit="1" customWidth="1"/>
    <col min="6917" max="6917" width="9.140625" style="1"/>
    <col min="6918" max="6918" width="9.5703125" style="1" customWidth="1"/>
    <col min="6919" max="6919" width="9.140625" style="1"/>
    <col min="6920" max="6920" width="10.42578125" style="1" bestFit="1" customWidth="1"/>
    <col min="6921" max="7161" width="9.140625" style="1"/>
    <col min="7162" max="7162" width="18.7109375" style="1" bestFit="1" customWidth="1"/>
    <col min="7163" max="7163" width="9.140625" style="1"/>
    <col min="7164" max="7164" width="10.28515625" style="1" customWidth="1"/>
    <col min="7165" max="7165" width="12.7109375" style="1" bestFit="1" customWidth="1"/>
    <col min="7166" max="7166" width="10.85546875" style="1" customWidth="1"/>
    <col min="7167" max="7167" width="19.140625" style="1" bestFit="1" customWidth="1"/>
    <col min="7168" max="7168" width="9.140625" style="1"/>
    <col min="7169" max="7169" width="9.42578125" style="1" customWidth="1"/>
    <col min="7170" max="7170" width="11.140625" style="1" customWidth="1"/>
    <col min="7171" max="7171" width="10.42578125" style="1" bestFit="1" customWidth="1"/>
    <col min="7172" max="7172" width="19.140625" style="1" bestFit="1" customWidth="1"/>
    <col min="7173" max="7173" width="9.140625" style="1"/>
    <col min="7174" max="7174" width="9.5703125" style="1" customWidth="1"/>
    <col min="7175" max="7175" width="9.140625" style="1"/>
    <col min="7176" max="7176" width="10.42578125" style="1" bestFit="1" customWidth="1"/>
    <col min="7177" max="7417" width="9.140625" style="1"/>
    <col min="7418" max="7418" width="18.7109375" style="1" bestFit="1" customWidth="1"/>
    <col min="7419" max="7419" width="9.140625" style="1"/>
    <col min="7420" max="7420" width="10.28515625" style="1" customWidth="1"/>
    <col min="7421" max="7421" width="12.7109375" style="1" bestFit="1" customWidth="1"/>
    <col min="7422" max="7422" width="10.85546875" style="1" customWidth="1"/>
    <col min="7423" max="7423" width="19.140625" style="1" bestFit="1" customWidth="1"/>
    <col min="7424" max="7424" width="9.140625" style="1"/>
    <col min="7425" max="7425" width="9.42578125" style="1" customWidth="1"/>
    <col min="7426" max="7426" width="11.140625" style="1" customWidth="1"/>
    <col min="7427" max="7427" width="10.42578125" style="1" bestFit="1" customWidth="1"/>
    <col min="7428" max="7428" width="19.140625" style="1" bestFit="1" customWidth="1"/>
    <col min="7429" max="7429" width="9.140625" style="1"/>
    <col min="7430" max="7430" width="9.5703125" style="1" customWidth="1"/>
    <col min="7431" max="7431" width="9.140625" style="1"/>
    <col min="7432" max="7432" width="10.42578125" style="1" bestFit="1" customWidth="1"/>
    <col min="7433" max="7673" width="9.140625" style="1"/>
    <col min="7674" max="7674" width="18.7109375" style="1" bestFit="1" customWidth="1"/>
    <col min="7675" max="7675" width="9.140625" style="1"/>
    <col min="7676" max="7676" width="10.28515625" style="1" customWidth="1"/>
    <col min="7677" max="7677" width="12.7109375" style="1" bestFit="1" customWidth="1"/>
    <col min="7678" max="7678" width="10.85546875" style="1" customWidth="1"/>
    <col min="7679" max="7679" width="19.140625" style="1" bestFit="1" customWidth="1"/>
    <col min="7680" max="7680" width="9.140625" style="1"/>
    <col min="7681" max="7681" width="9.42578125" style="1" customWidth="1"/>
    <col min="7682" max="7682" width="11.140625" style="1" customWidth="1"/>
    <col min="7683" max="7683" width="10.42578125" style="1" bestFit="1" customWidth="1"/>
    <col min="7684" max="7684" width="19.140625" style="1" bestFit="1" customWidth="1"/>
    <col min="7685" max="7685" width="9.140625" style="1"/>
    <col min="7686" max="7686" width="9.5703125" style="1" customWidth="1"/>
    <col min="7687" max="7687" width="9.140625" style="1"/>
    <col min="7688" max="7688" width="10.42578125" style="1" bestFit="1" customWidth="1"/>
    <col min="7689" max="7929" width="9.140625" style="1"/>
    <col min="7930" max="7930" width="18.7109375" style="1" bestFit="1" customWidth="1"/>
    <col min="7931" max="7931" width="9.140625" style="1"/>
    <col min="7932" max="7932" width="10.28515625" style="1" customWidth="1"/>
    <col min="7933" max="7933" width="12.7109375" style="1" bestFit="1" customWidth="1"/>
    <col min="7934" max="7934" width="10.85546875" style="1" customWidth="1"/>
    <col min="7935" max="7935" width="19.140625" style="1" bestFit="1" customWidth="1"/>
    <col min="7936" max="7936" width="9.140625" style="1"/>
    <col min="7937" max="7937" width="9.42578125" style="1" customWidth="1"/>
    <col min="7938" max="7938" width="11.140625" style="1" customWidth="1"/>
    <col min="7939" max="7939" width="10.42578125" style="1" bestFit="1" customWidth="1"/>
    <col min="7940" max="7940" width="19.140625" style="1" bestFit="1" customWidth="1"/>
    <col min="7941" max="7941" width="9.140625" style="1"/>
    <col min="7942" max="7942" width="9.5703125" style="1" customWidth="1"/>
    <col min="7943" max="7943" width="9.140625" style="1"/>
    <col min="7944" max="7944" width="10.42578125" style="1" bestFit="1" customWidth="1"/>
    <col min="7945" max="8185" width="9.140625" style="1"/>
    <col min="8186" max="8186" width="18.7109375" style="1" bestFit="1" customWidth="1"/>
    <col min="8187" max="8187" width="9.140625" style="1"/>
    <col min="8188" max="8188" width="10.28515625" style="1" customWidth="1"/>
    <col min="8189" max="8189" width="12.7109375" style="1" bestFit="1" customWidth="1"/>
    <col min="8190" max="8190" width="10.85546875" style="1" customWidth="1"/>
    <col min="8191" max="8191" width="19.140625" style="1" bestFit="1" customWidth="1"/>
    <col min="8192" max="8192" width="9.140625" style="1"/>
    <col min="8193" max="8193" width="9.42578125" style="1" customWidth="1"/>
    <col min="8194" max="8194" width="11.140625" style="1" customWidth="1"/>
    <col min="8195" max="8195" width="10.42578125" style="1" bestFit="1" customWidth="1"/>
    <col min="8196" max="8196" width="19.140625" style="1" bestFit="1" customWidth="1"/>
    <col min="8197" max="8197" width="9.140625" style="1"/>
    <col min="8198" max="8198" width="9.5703125" style="1" customWidth="1"/>
    <col min="8199" max="8199" width="9.140625" style="1"/>
    <col min="8200" max="8200" width="10.42578125" style="1" bestFit="1" customWidth="1"/>
    <col min="8201" max="8441" width="9.140625" style="1"/>
    <col min="8442" max="8442" width="18.7109375" style="1" bestFit="1" customWidth="1"/>
    <col min="8443" max="8443" width="9.140625" style="1"/>
    <col min="8444" max="8444" width="10.28515625" style="1" customWidth="1"/>
    <col min="8445" max="8445" width="12.7109375" style="1" bestFit="1" customWidth="1"/>
    <col min="8446" max="8446" width="10.85546875" style="1" customWidth="1"/>
    <col min="8447" max="8447" width="19.140625" style="1" bestFit="1" customWidth="1"/>
    <col min="8448" max="8448" width="9.140625" style="1"/>
    <col min="8449" max="8449" width="9.42578125" style="1" customWidth="1"/>
    <col min="8450" max="8450" width="11.140625" style="1" customWidth="1"/>
    <col min="8451" max="8451" width="10.42578125" style="1" bestFit="1" customWidth="1"/>
    <col min="8452" max="8452" width="19.140625" style="1" bestFit="1" customWidth="1"/>
    <col min="8453" max="8453" width="9.140625" style="1"/>
    <col min="8454" max="8454" width="9.5703125" style="1" customWidth="1"/>
    <col min="8455" max="8455" width="9.140625" style="1"/>
    <col min="8456" max="8456" width="10.42578125" style="1" bestFit="1" customWidth="1"/>
    <col min="8457" max="8697" width="9.140625" style="1"/>
    <col min="8698" max="8698" width="18.7109375" style="1" bestFit="1" customWidth="1"/>
    <col min="8699" max="8699" width="9.140625" style="1"/>
    <col min="8700" max="8700" width="10.28515625" style="1" customWidth="1"/>
    <col min="8701" max="8701" width="12.7109375" style="1" bestFit="1" customWidth="1"/>
    <col min="8702" max="8702" width="10.85546875" style="1" customWidth="1"/>
    <col min="8703" max="8703" width="19.140625" style="1" bestFit="1" customWidth="1"/>
    <col min="8704" max="8704" width="9.140625" style="1"/>
    <col min="8705" max="8705" width="9.42578125" style="1" customWidth="1"/>
    <col min="8706" max="8706" width="11.140625" style="1" customWidth="1"/>
    <col min="8707" max="8707" width="10.42578125" style="1" bestFit="1" customWidth="1"/>
    <col min="8708" max="8708" width="19.140625" style="1" bestFit="1" customWidth="1"/>
    <col min="8709" max="8709" width="9.140625" style="1"/>
    <col min="8710" max="8710" width="9.5703125" style="1" customWidth="1"/>
    <col min="8711" max="8711" width="9.140625" style="1"/>
    <col min="8712" max="8712" width="10.42578125" style="1" bestFit="1" customWidth="1"/>
    <col min="8713" max="8953" width="9.140625" style="1"/>
    <col min="8954" max="8954" width="18.7109375" style="1" bestFit="1" customWidth="1"/>
    <col min="8955" max="8955" width="9.140625" style="1"/>
    <col min="8956" max="8956" width="10.28515625" style="1" customWidth="1"/>
    <col min="8957" max="8957" width="12.7109375" style="1" bestFit="1" customWidth="1"/>
    <col min="8958" max="8958" width="10.85546875" style="1" customWidth="1"/>
    <col min="8959" max="8959" width="19.140625" style="1" bestFit="1" customWidth="1"/>
    <col min="8960" max="8960" width="9.140625" style="1"/>
    <col min="8961" max="8961" width="9.42578125" style="1" customWidth="1"/>
    <col min="8962" max="8962" width="11.140625" style="1" customWidth="1"/>
    <col min="8963" max="8963" width="10.42578125" style="1" bestFit="1" customWidth="1"/>
    <col min="8964" max="8964" width="19.140625" style="1" bestFit="1" customWidth="1"/>
    <col min="8965" max="8965" width="9.140625" style="1"/>
    <col min="8966" max="8966" width="9.5703125" style="1" customWidth="1"/>
    <col min="8967" max="8967" width="9.140625" style="1"/>
    <col min="8968" max="8968" width="10.42578125" style="1" bestFit="1" customWidth="1"/>
    <col min="8969" max="9209" width="9.140625" style="1"/>
    <col min="9210" max="9210" width="18.7109375" style="1" bestFit="1" customWidth="1"/>
    <col min="9211" max="9211" width="9.140625" style="1"/>
    <col min="9212" max="9212" width="10.28515625" style="1" customWidth="1"/>
    <col min="9213" max="9213" width="12.7109375" style="1" bestFit="1" customWidth="1"/>
    <col min="9214" max="9214" width="10.85546875" style="1" customWidth="1"/>
    <col min="9215" max="9215" width="19.140625" style="1" bestFit="1" customWidth="1"/>
    <col min="9216" max="9216" width="9.140625" style="1"/>
    <col min="9217" max="9217" width="9.42578125" style="1" customWidth="1"/>
    <col min="9218" max="9218" width="11.140625" style="1" customWidth="1"/>
    <col min="9219" max="9219" width="10.42578125" style="1" bestFit="1" customWidth="1"/>
    <col min="9220" max="9220" width="19.140625" style="1" bestFit="1" customWidth="1"/>
    <col min="9221" max="9221" width="9.140625" style="1"/>
    <col min="9222" max="9222" width="9.5703125" style="1" customWidth="1"/>
    <col min="9223" max="9223" width="9.140625" style="1"/>
    <col min="9224" max="9224" width="10.42578125" style="1" bestFit="1" customWidth="1"/>
    <col min="9225" max="9465" width="9.140625" style="1"/>
    <col min="9466" max="9466" width="18.7109375" style="1" bestFit="1" customWidth="1"/>
    <col min="9467" max="9467" width="9.140625" style="1"/>
    <col min="9468" max="9468" width="10.28515625" style="1" customWidth="1"/>
    <col min="9469" max="9469" width="12.7109375" style="1" bestFit="1" customWidth="1"/>
    <col min="9470" max="9470" width="10.85546875" style="1" customWidth="1"/>
    <col min="9471" max="9471" width="19.140625" style="1" bestFit="1" customWidth="1"/>
    <col min="9472" max="9472" width="9.140625" style="1"/>
    <col min="9473" max="9473" width="9.42578125" style="1" customWidth="1"/>
    <col min="9474" max="9474" width="11.140625" style="1" customWidth="1"/>
    <col min="9475" max="9475" width="10.42578125" style="1" bestFit="1" customWidth="1"/>
    <col min="9476" max="9476" width="19.140625" style="1" bestFit="1" customWidth="1"/>
    <col min="9477" max="9477" width="9.140625" style="1"/>
    <col min="9478" max="9478" width="9.5703125" style="1" customWidth="1"/>
    <col min="9479" max="9479" width="9.140625" style="1"/>
    <col min="9480" max="9480" width="10.42578125" style="1" bestFit="1" customWidth="1"/>
    <col min="9481" max="9721" width="9.140625" style="1"/>
    <col min="9722" max="9722" width="18.7109375" style="1" bestFit="1" customWidth="1"/>
    <col min="9723" max="9723" width="9.140625" style="1"/>
    <col min="9724" max="9724" width="10.28515625" style="1" customWidth="1"/>
    <col min="9725" max="9725" width="12.7109375" style="1" bestFit="1" customWidth="1"/>
    <col min="9726" max="9726" width="10.85546875" style="1" customWidth="1"/>
    <col min="9727" max="9727" width="19.140625" style="1" bestFit="1" customWidth="1"/>
    <col min="9728" max="9728" width="9.140625" style="1"/>
    <col min="9729" max="9729" width="9.42578125" style="1" customWidth="1"/>
    <col min="9730" max="9730" width="11.140625" style="1" customWidth="1"/>
    <col min="9731" max="9731" width="10.42578125" style="1" bestFit="1" customWidth="1"/>
    <col min="9732" max="9732" width="19.140625" style="1" bestFit="1" customWidth="1"/>
    <col min="9733" max="9733" width="9.140625" style="1"/>
    <col min="9734" max="9734" width="9.5703125" style="1" customWidth="1"/>
    <col min="9735" max="9735" width="9.140625" style="1"/>
    <col min="9736" max="9736" width="10.42578125" style="1" bestFit="1" customWidth="1"/>
    <col min="9737" max="9977" width="9.140625" style="1"/>
    <col min="9978" max="9978" width="18.7109375" style="1" bestFit="1" customWidth="1"/>
    <col min="9979" max="9979" width="9.140625" style="1"/>
    <col min="9980" max="9980" width="10.28515625" style="1" customWidth="1"/>
    <col min="9981" max="9981" width="12.7109375" style="1" bestFit="1" customWidth="1"/>
    <col min="9982" max="9982" width="10.85546875" style="1" customWidth="1"/>
    <col min="9983" max="9983" width="19.140625" style="1" bestFit="1" customWidth="1"/>
    <col min="9984" max="9984" width="9.140625" style="1"/>
    <col min="9985" max="9985" width="9.42578125" style="1" customWidth="1"/>
    <col min="9986" max="9986" width="11.140625" style="1" customWidth="1"/>
    <col min="9987" max="9987" width="10.42578125" style="1" bestFit="1" customWidth="1"/>
    <col min="9988" max="9988" width="19.140625" style="1" bestFit="1" customWidth="1"/>
    <col min="9989" max="9989" width="9.140625" style="1"/>
    <col min="9990" max="9990" width="9.5703125" style="1" customWidth="1"/>
    <col min="9991" max="9991" width="9.140625" style="1"/>
    <col min="9992" max="9992" width="10.42578125" style="1" bestFit="1" customWidth="1"/>
    <col min="9993" max="10233" width="9.140625" style="1"/>
    <col min="10234" max="10234" width="18.7109375" style="1" bestFit="1" customWidth="1"/>
    <col min="10235" max="10235" width="9.140625" style="1"/>
    <col min="10236" max="10236" width="10.28515625" style="1" customWidth="1"/>
    <col min="10237" max="10237" width="12.7109375" style="1" bestFit="1" customWidth="1"/>
    <col min="10238" max="10238" width="10.85546875" style="1" customWidth="1"/>
    <col min="10239" max="10239" width="19.140625" style="1" bestFit="1" customWidth="1"/>
    <col min="10240" max="10240" width="9.140625" style="1"/>
    <col min="10241" max="10241" width="9.42578125" style="1" customWidth="1"/>
    <col min="10242" max="10242" width="11.140625" style="1" customWidth="1"/>
    <col min="10243" max="10243" width="10.42578125" style="1" bestFit="1" customWidth="1"/>
    <col min="10244" max="10244" width="19.140625" style="1" bestFit="1" customWidth="1"/>
    <col min="10245" max="10245" width="9.140625" style="1"/>
    <col min="10246" max="10246" width="9.5703125" style="1" customWidth="1"/>
    <col min="10247" max="10247" width="9.140625" style="1"/>
    <col min="10248" max="10248" width="10.42578125" style="1" bestFit="1" customWidth="1"/>
    <col min="10249" max="10489" width="9.140625" style="1"/>
    <col min="10490" max="10490" width="18.7109375" style="1" bestFit="1" customWidth="1"/>
    <col min="10491" max="10491" width="9.140625" style="1"/>
    <col min="10492" max="10492" width="10.28515625" style="1" customWidth="1"/>
    <col min="10493" max="10493" width="12.7109375" style="1" bestFit="1" customWidth="1"/>
    <col min="10494" max="10494" width="10.85546875" style="1" customWidth="1"/>
    <col min="10495" max="10495" width="19.140625" style="1" bestFit="1" customWidth="1"/>
    <col min="10496" max="10496" width="9.140625" style="1"/>
    <col min="10497" max="10497" width="9.42578125" style="1" customWidth="1"/>
    <col min="10498" max="10498" width="11.140625" style="1" customWidth="1"/>
    <col min="10499" max="10499" width="10.42578125" style="1" bestFit="1" customWidth="1"/>
    <col min="10500" max="10500" width="19.140625" style="1" bestFit="1" customWidth="1"/>
    <col min="10501" max="10501" width="9.140625" style="1"/>
    <col min="10502" max="10502" width="9.5703125" style="1" customWidth="1"/>
    <col min="10503" max="10503" width="9.140625" style="1"/>
    <col min="10504" max="10504" width="10.42578125" style="1" bestFit="1" customWidth="1"/>
    <col min="10505" max="10745" width="9.140625" style="1"/>
    <col min="10746" max="10746" width="18.7109375" style="1" bestFit="1" customWidth="1"/>
    <col min="10747" max="10747" width="9.140625" style="1"/>
    <col min="10748" max="10748" width="10.28515625" style="1" customWidth="1"/>
    <col min="10749" max="10749" width="12.7109375" style="1" bestFit="1" customWidth="1"/>
    <col min="10750" max="10750" width="10.85546875" style="1" customWidth="1"/>
    <col min="10751" max="10751" width="19.140625" style="1" bestFit="1" customWidth="1"/>
    <col min="10752" max="10752" width="9.140625" style="1"/>
    <col min="10753" max="10753" width="9.42578125" style="1" customWidth="1"/>
    <col min="10754" max="10754" width="11.140625" style="1" customWidth="1"/>
    <col min="10755" max="10755" width="10.42578125" style="1" bestFit="1" customWidth="1"/>
    <col min="10756" max="10756" width="19.140625" style="1" bestFit="1" customWidth="1"/>
    <col min="10757" max="10757" width="9.140625" style="1"/>
    <col min="10758" max="10758" width="9.5703125" style="1" customWidth="1"/>
    <col min="10759" max="10759" width="9.140625" style="1"/>
    <col min="10760" max="10760" width="10.42578125" style="1" bestFit="1" customWidth="1"/>
    <col min="10761" max="11001" width="9.140625" style="1"/>
    <col min="11002" max="11002" width="18.7109375" style="1" bestFit="1" customWidth="1"/>
    <col min="11003" max="11003" width="9.140625" style="1"/>
    <col min="11004" max="11004" width="10.28515625" style="1" customWidth="1"/>
    <col min="11005" max="11005" width="12.7109375" style="1" bestFit="1" customWidth="1"/>
    <col min="11006" max="11006" width="10.85546875" style="1" customWidth="1"/>
    <col min="11007" max="11007" width="19.140625" style="1" bestFit="1" customWidth="1"/>
    <col min="11008" max="11008" width="9.140625" style="1"/>
    <col min="11009" max="11009" width="9.42578125" style="1" customWidth="1"/>
    <col min="11010" max="11010" width="11.140625" style="1" customWidth="1"/>
    <col min="11011" max="11011" width="10.42578125" style="1" bestFit="1" customWidth="1"/>
    <col min="11012" max="11012" width="19.140625" style="1" bestFit="1" customWidth="1"/>
    <col min="11013" max="11013" width="9.140625" style="1"/>
    <col min="11014" max="11014" width="9.5703125" style="1" customWidth="1"/>
    <col min="11015" max="11015" width="9.140625" style="1"/>
    <col min="11016" max="11016" width="10.42578125" style="1" bestFit="1" customWidth="1"/>
    <col min="11017" max="11257" width="9.140625" style="1"/>
    <col min="11258" max="11258" width="18.7109375" style="1" bestFit="1" customWidth="1"/>
    <col min="11259" max="11259" width="9.140625" style="1"/>
    <col min="11260" max="11260" width="10.28515625" style="1" customWidth="1"/>
    <col min="11261" max="11261" width="12.7109375" style="1" bestFit="1" customWidth="1"/>
    <col min="11262" max="11262" width="10.85546875" style="1" customWidth="1"/>
    <col min="11263" max="11263" width="19.140625" style="1" bestFit="1" customWidth="1"/>
    <col min="11264" max="11264" width="9.140625" style="1"/>
    <col min="11265" max="11265" width="9.42578125" style="1" customWidth="1"/>
    <col min="11266" max="11266" width="11.140625" style="1" customWidth="1"/>
    <col min="11267" max="11267" width="10.42578125" style="1" bestFit="1" customWidth="1"/>
    <col min="11268" max="11268" width="19.140625" style="1" bestFit="1" customWidth="1"/>
    <col min="11269" max="11269" width="9.140625" style="1"/>
    <col min="11270" max="11270" width="9.5703125" style="1" customWidth="1"/>
    <col min="11271" max="11271" width="9.140625" style="1"/>
    <col min="11272" max="11272" width="10.42578125" style="1" bestFit="1" customWidth="1"/>
    <col min="11273" max="11513" width="9.140625" style="1"/>
    <col min="11514" max="11514" width="18.7109375" style="1" bestFit="1" customWidth="1"/>
    <col min="11515" max="11515" width="9.140625" style="1"/>
    <col min="11516" max="11516" width="10.28515625" style="1" customWidth="1"/>
    <col min="11517" max="11517" width="12.7109375" style="1" bestFit="1" customWidth="1"/>
    <col min="11518" max="11518" width="10.85546875" style="1" customWidth="1"/>
    <col min="11519" max="11519" width="19.140625" style="1" bestFit="1" customWidth="1"/>
    <col min="11520" max="11520" width="9.140625" style="1"/>
    <col min="11521" max="11521" width="9.42578125" style="1" customWidth="1"/>
    <col min="11522" max="11522" width="11.140625" style="1" customWidth="1"/>
    <col min="11523" max="11523" width="10.42578125" style="1" bestFit="1" customWidth="1"/>
    <col min="11524" max="11524" width="19.140625" style="1" bestFit="1" customWidth="1"/>
    <col min="11525" max="11525" width="9.140625" style="1"/>
    <col min="11526" max="11526" width="9.5703125" style="1" customWidth="1"/>
    <col min="11527" max="11527" width="9.140625" style="1"/>
    <col min="11528" max="11528" width="10.42578125" style="1" bestFit="1" customWidth="1"/>
    <col min="11529" max="11769" width="9.140625" style="1"/>
    <col min="11770" max="11770" width="18.7109375" style="1" bestFit="1" customWidth="1"/>
    <col min="11771" max="11771" width="9.140625" style="1"/>
    <col min="11772" max="11772" width="10.28515625" style="1" customWidth="1"/>
    <col min="11773" max="11773" width="12.7109375" style="1" bestFit="1" customWidth="1"/>
    <col min="11774" max="11774" width="10.85546875" style="1" customWidth="1"/>
    <col min="11775" max="11775" width="19.140625" style="1" bestFit="1" customWidth="1"/>
    <col min="11776" max="11776" width="9.140625" style="1"/>
    <col min="11777" max="11777" width="9.42578125" style="1" customWidth="1"/>
    <col min="11778" max="11778" width="11.140625" style="1" customWidth="1"/>
    <col min="11779" max="11779" width="10.42578125" style="1" bestFit="1" customWidth="1"/>
    <col min="11780" max="11780" width="19.140625" style="1" bestFit="1" customWidth="1"/>
    <col min="11781" max="11781" width="9.140625" style="1"/>
    <col min="11782" max="11782" width="9.5703125" style="1" customWidth="1"/>
    <col min="11783" max="11783" width="9.140625" style="1"/>
    <col min="11784" max="11784" width="10.42578125" style="1" bestFit="1" customWidth="1"/>
    <col min="11785" max="12025" width="9.140625" style="1"/>
    <col min="12026" max="12026" width="18.7109375" style="1" bestFit="1" customWidth="1"/>
    <col min="12027" max="12027" width="9.140625" style="1"/>
    <col min="12028" max="12028" width="10.28515625" style="1" customWidth="1"/>
    <col min="12029" max="12029" width="12.7109375" style="1" bestFit="1" customWidth="1"/>
    <col min="12030" max="12030" width="10.85546875" style="1" customWidth="1"/>
    <col min="12031" max="12031" width="19.140625" style="1" bestFit="1" customWidth="1"/>
    <col min="12032" max="12032" width="9.140625" style="1"/>
    <col min="12033" max="12033" width="9.42578125" style="1" customWidth="1"/>
    <col min="12034" max="12034" width="11.140625" style="1" customWidth="1"/>
    <col min="12035" max="12035" width="10.42578125" style="1" bestFit="1" customWidth="1"/>
    <col min="12036" max="12036" width="19.140625" style="1" bestFit="1" customWidth="1"/>
    <col min="12037" max="12037" width="9.140625" style="1"/>
    <col min="12038" max="12038" width="9.5703125" style="1" customWidth="1"/>
    <col min="12039" max="12039" width="9.140625" style="1"/>
    <col min="12040" max="12040" width="10.42578125" style="1" bestFit="1" customWidth="1"/>
    <col min="12041" max="12281" width="9.140625" style="1"/>
    <col min="12282" max="12282" width="18.7109375" style="1" bestFit="1" customWidth="1"/>
    <col min="12283" max="12283" width="9.140625" style="1"/>
    <col min="12284" max="12284" width="10.28515625" style="1" customWidth="1"/>
    <col min="12285" max="12285" width="12.7109375" style="1" bestFit="1" customWidth="1"/>
    <col min="12286" max="12286" width="10.85546875" style="1" customWidth="1"/>
    <col min="12287" max="12287" width="19.140625" style="1" bestFit="1" customWidth="1"/>
    <col min="12288" max="12288" width="9.140625" style="1"/>
    <col min="12289" max="12289" width="9.42578125" style="1" customWidth="1"/>
    <col min="12290" max="12290" width="11.140625" style="1" customWidth="1"/>
    <col min="12291" max="12291" width="10.42578125" style="1" bestFit="1" customWidth="1"/>
    <col min="12292" max="12292" width="19.140625" style="1" bestFit="1" customWidth="1"/>
    <col min="12293" max="12293" width="9.140625" style="1"/>
    <col min="12294" max="12294" width="9.5703125" style="1" customWidth="1"/>
    <col min="12295" max="12295" width="9.140625" style="1"/>
    <col min="12296" max="12296" width="10.42578125" style="1" bestFit="1" customWidth="1"/>
    <col min="12297" max="12537" width="9.140625" style="1"/>
    <col min="12538" max="12538" width="18.7109375" style="1" bestFit="1" customWidth="1"/>
    <col min="12539" max="12539" width="9.140625" style="1"/>
    <col min="12540" max="12540" width="10.28515625" style="1" customWidth="1"/>
    <col min="12541" max="12541" width="12.7109375" style="1" bestFit="1" customWidth="1"/>
    <col min="12542" max="12542" width="10.85546875" style="1" customWidth="1"/>
    <col min="12543" max="12543" width="19.140625" style="1" bestFit="1" customWidth="1"/>
    <col min="12544" max="12544" width="9.140625" style="1"/>
    <col min="12545" max="12545" width="9.42578125" style="1" customWidth="1"/>
    <col min="12546" max="12546" width="11.140625" style="1" customWidth="1"/>
    <col min="12547" max="12547" width="10.42578125" style="1" bestFit="1" customWidth="1"/>
    <col min="12548" max="12548" width="19.140625" style="1" bestFit="1" customWidth="1"/>
    <col min="12549" max="12549" width="9.140625" style="1"/>
    <col min="12550" max="12550" width="9.5703125" style="1" customWidth="1"/>
    <col min="12551" max="12551" width="9.140625" style="1"/>
    <col min="12552" max="12552" width="10.42578125" style="1" bestFit="1" customWidth="1"/>
    <col min="12553" max="12793" width="9.140625" style="1"/>
    <col min="12794" max="12794" width="18.7109375" style="1" bestFit="1" customWidth="1"/>
    <col min="12795" max="12795" width="9.140625" style="1"/>
    <col min="12796" max="12796" width="10.28515625" style="1" customWidth="1"/>
    <col min="12797" max="12797" width="12.7109375" style="1" bestFit="1" customWidth="1"/>
    <col min="12798" max="12798" width="10.85546875" style="1" customWidth="1"/>
    <col min="12799" max="12799" width="19.140625" style="1" bestFit="1" customWidth="1"/>
    <col min="12800" max="12800" width="9.140625" style="1"/>
    <col min="12801" max="12801" width="9.42578125" style="1" customWidth="1"/>
    <col min="12802" max="12802" width="11.140625" style="1" customWidth="1"/>
    <col min="12803" max="12803" width="10.42578125" style="1" bestFit="1" customWidth="1"/>
    <col min="12804" max="12804" width="19.140625" style="1" bestFit="1" customWidth="1"/>
    <col min="12805" max="12805" width="9.140625" style="1"/>
    <col min="12806" max="12806" width="9.5703125" style="1" customWidth="1"/>
    <col min="12807" max="12807" width="9.140625" style="1"/>
    <col min="12808" max="12808" width="10.42578125" style="1" bestFit="1" customWidth="1"/>
    <col min="12809" max="13049" width="9.140625" style="1"/>
    <col min="13050" max="13050" width="18.7109375" style="1" bestFit="1" customWidth="1"/>
    <col min="13051" max="13051" width="9.140625" style="1"/>
    <col min="13052" max="13052" width="10.28515625" style="1" customWidth="1"/>
    <col min="13053" max="13053" width="12.7109375" style="1" bestFit="1" customWidth="1"/>
    <col min="13054" max="13054" width="10.85546875" style="1" customWidth="1"/>
    <col min="13055" max="13055" width="19.140625" style="1" bestFit="1" customWidth="1"/>
    <col min="13056" max="13056" width="9.140625" style="1"/>
    <col min="13057" max="13057" width="9.42578125" style="1" customWidth="1"/>
    <col min="13058" max="13058" width="11.140625" style="1" customWidth="1"/>
    <col min="13059" max="13059" width="10.42578125" style="1" bestFit="1" customWidth="1"/>
    <col min="13060" max="13060" width="19.140625" style="1" bestFit="1" customWidth="1"/>
    <col min="13061" max="13061" width="9.140625" style="1"/>
    <col min="13062" max="13062" width="9.5703125" style="1" customWidth="1"/>
    <col min="13063" max="13063" width="9.140625" style="1"/>
    <col min="13064" max="13064" width="10.42578125" style="1" bestFit="1" customWidth="1"/>
    <col min="13065" max="13305" width="9.140625" style="1"/>
    <col min="13306" max="13306" width="18.7109375" style="1" bestFit="1" customWidth="1"/>
    <col min="13307" max="13307" width="9.140625" style="1"/>
    <col min="13308" max="13308" width="10.28515625" style="1" customWidth="1"/>
    <col min="13309" max="13309" width="12.7109375" style="1" bestFit="1" customWidth="1"/>
    <col min="13310" max="13310" width="10.85546875" style="1" customWidth="1"/>
    <col min="13311" max="13311" width="19.140625" style="1" bestFit="1" customWidth="1"/>
    <col min="13312" max="13312" width="9.140625" style="1"/>
    <col min="13313" max="13313" width="9.42578125" style="1" customWidth="1"/>
    <col min="13314" max="13314" width="11.140625" style="1" customWidth="1"/>
    <col min="13315" max="13315" width="10.42578125" style="1" bestFit="1" customWidth="1"/>
    <col min="13316" max="13316" width="19.140625" style="1" bestFit="1" customWidth="1"/>
    <col min="13317" max="13317" width="9.140625" style="1"/>
    <col min="13318" max="13318" width="9.5703125" style="1" customWidth="1"/>
    <col min="13319" max="13319" width="9.140625" style="1"/>
    <col min="13320" max="13320" width="10.42578125" style="1" bestFit="1" customWidth="1"/>
    <col min="13321" max="13561" width="9.140625" style="1"/>
    <col min="13562" max="13562" width="18.7109375" style="1" bestFit="1" customWidth="1"/>
    <col min="13563" max="13563" width="9.140625" style="1"/>
    <col min="13564" max="13564" width="10.28515625" style="1" customWidth="1"/>
    <col min="13565" max="13565" width="12.7109375" style="1" bestFit="1" customWidth="1"/>
    <col min="13566" max="13566" width="10.85546875" style="1" customWidth="1"/>
    <col min="13567" max="13567" width="19.140625" style="1" bestFit="1" customWidth="1"/>
    <col min="13568" max="13568" width="9.140625" style="1"/>
    <col min="13569" max="13569" width="9.42578125" style="1" customWidth="1"/>
    <col min="13570" max="13570" width="11.140625" style="1" customWidth="1"/>
    <col min="13571" max="13571" width="10.42578125" style="1" bestFit="1" customWidth="1"/>
    <col min="13572" max="13572" width="19.140625" style="1" bestFit="1" customWidth="1"/>
    <col min="13573" max="13573" width="9.140625" style="1"/>
    <col min="13574" max="13574" width="9.5703125" style="1" customWidth="1"/>
    <col min="13575" max="13575" width="9.140625" style="1"/>
    <col min="13576" max="13576" width="10.42578125" style="1" bestFit="1" customWidth="1"/>
    <col min="13577" max="13817" width="9.140625" style="1"/>
    <col min="13818" max="13818" width="18.7109375" style="1" bestFit="1" customWidth="1"/>
    <col min="13819" max="13819" width="9.140625" style="1"/>
    <col min="13820" max="13820" width="10.28515625" style="1" customWidth="1"/>
    <col min="13821" max="13821" width="12.7109375" style="1" bestFit="1" customWidth="1"/>
    <col min="13822" max="13822" width="10.85546875" style="1" customWidth="1"/>
    <col min="13823" max="13823" width="19.140625" style="1" bestFit="1" customWidth="1"/>
    <col min="13824" max="13824" width="9.140625" style="1"/>
    <col min="13825" max="13825" width="9.42578125" style="1" customWidth="1"/>
    <col min="13826" max="13826" width="11.140625" style="1" customWidth="1"/>
    <col min="13827" max="13827" width="10.42578125" style="1" bestFit="1" customWidth="1"/>
    <col min="13828" max="13828" width="19.140625" style="1" bestFit="1" customWidth="1"/>
    <col min="13829" max="13829" width="9.140625" style="1"/>
    <col min="13830" max="13830" width="9.5703125" style="1" customWidth="1"/>
    <col min="13831" max="13831" width="9.140625" style="1"/>
    <col min="13832" max="13832" width="10.42578125" style="1" bestFit="1" customWidth="1"/>
    <col min="13833" max="14073" width="9.140625" style="1"/>
    <col min="14074" max="14074" width="18.7109375" style="1" bestFit="1" customWidth="1"/>
    <col min="14075" max="14075" width="9.140625" style="1"/>
    <col min="14076" max="14076" width="10.28515625" style="1" customWidth="1"/>
    <col min="14077" max="14077" width="12.7109375" style="1" bestFit="1" customWidth="1"/>
    <col min="14078" max="14078" width="10.85546875" style="1" customWidth="1"/>
    <col min="14079" max="14079" width="19.140625" style="1" bestFit="1" customWidth="1"/>
    <col min="14080" max="14080" width="9.140625" style="1"/>
    <col min="14081" max="14081" width="9.42578125" style="1" customWidth="1"/>
    <col min="14082" max="14082" width="11.140625" style="1" customWidth="1"/>
    <col min="14083" max="14083" width="10.42578125" style="1" bestFit="1" customWidth="1"/>
    <col min="14084" max="14084" width="19.140625" style="1" bestFit="1" customWidth="1"/>
    <col min="14085" max="14085" width="9.140625" style="1"/>
    <col min="14086" max="14086" width="9.5703125" style="1" customWidth="1"/>
    <col min="14087" max="14087" width="9.140625" style="1"/>
    <col min="14088" max="14088" width="10.42578125" style="1" bestFit="1" customWidth="1"/>
    <col min="14089" max="14329" width="9.140625" style="1"/>
    <col min="14330" max="14330" width="18.7109375" style="1" bestFit="1" customWidth="1"/>
    <col min="14331" max="14331" width="9.140625" style="1"/>
    <col min="14332" max="14332" width="10.28515625" style="1" customWidth="1"/>
    <col min="14333" max="14333" width="12.7109375" style="1" bestFit="1" customWidth="1"/>
    <col min="14334" max="14334" width="10.85546875" style="1" customWidth="1"/>
    <col min="14335" max="14335" width="19.140625" style="1" bestFit="1" customWidth="1"/>
    <col min="14336" max="14336" width="9.140625" style="1"/>
    <col min="14337" max="14337" width="9.42578125" style="1" customWidth="1"/>
    <col min="14338" max="14338" width="11.140625" style="1" customWidth="1"/>
    <col min="14339" max="14339" width="10.42578125" style="1" bestFit="1" customWidth="1"/>
    <col min="14340" max="14340" width="19.140625" style="1" bestFit="1" customWidth="1"/>
    <col min="14341" max="14341" width="9.140625" style="1"/>
    <col min="14342" max="14342" width="9.5703125" style="1" customWidth="1"/>
    <col min="14343" max="14343" width="9.140625" style="1"/>
    <col min="14344" max="14344" width="10.42578125" style="1" bestFit="1" customWidth="1"/>
    <col min="14345" max="14585" width="9.140625" style="1"/>
    <col min="14586" max="14586" width="18.7109375" style="1" bestFit="1" customWidth="1"/>
    <col min="14587" max="14587" width="9.140625" style="1"/>
    <col min="14588" max="14588" width="10.28515625" style="1" customWidth="1"/>
    <col min="14589" max="14589" width="12.7109375" style="1" bestFit="1" customWidth="1"/>
    <col min="14590" max="14590" width="10.85546875" style="1" customWidth="1"/>
    <col min="14591" max="14591" width="19.140625" style="1" bestFit="1" customWidth="1"/>
    <col min="14592" max="14592" width="9.140625" style="1"/>
    <col min="14593" max="14593" width="9.42578125" style="1" customWidth="1"/>
    <col min="14594" max="14594" width="11.140625" style="1" customWidth="1"/>
    <col min="14595" max="14595" width="10.42578125" style="1" bestFit="1" customWidth="1"/>
    <col min="14596" max="14596" width="19.140625" style="1" bestFit="1" customWidth="1"/>
    <col min="14597" max="14597" width="9.140625" style="1"/>
    <col min="14598" max="14598" width="9.5703125" style="1" customWidth="1"/>
    <col min="14599" max="14599" width="9.140625" style="1"/>
    <col min="14600" max="14600" width="10.42578125" style="1" bestFit="1" customWidth="1"/>
    <col min="14601" max="14841" width="9.140625" style="1"/>
    <col min="14842" max="14842" width="18.7109375" style="1" bestFit="1" customWidth="1"/>
    <col min="14843" max="14843" width="9.140625" style="1"/>
    <col min="14844" max="14844" width="10.28515625" style="1" customWidth="1"/>
    <col min="14845" max="14845" width="12.7109375" style="1" bestFit="1" customWidth="1"/>
    <col min="14846" max="14846" width="10.85546875" style="1" customWidth="1"/>
    <col min="14847" max="14847" width="19.140625" style="1" bestFit="1" customWidth="1"/>
    <col min="14848" max="14848" width="9.140625" style="1"/>
    <col min="14849" max="14849" width="9.42578125" style="1" customWidth="1"/>
    <col min="14850" max="14850" width="11.140625" style="1" customWidth="1"/>
    <col min="14851" max="14851" width="10.42578125" style="1" bestFit="1" customWidth="1"/>
    <col min="14852" max="14852" width="19.140625" style="1" bestFit="1" customWidth="1"/>
    <col min="14853" max="14853" width="9.140625" style="1"/>
    <col min="14854" max="14854" width="9.5703125" style="1" customWidth="1"/>
    <col min="14855" max="14855" width="9.140625" style="1"/>
    <col min="14856" max="14856" width="10.42578125" style="1" bestFit="1" customWidth="1"/>
    <col min="14857" max="15097" width="9.140625" style="1"/>
    <col min="15098" max="15098" width="18.7109375" style="1" bestFit="1" customWidth="1"/>
    <col min="15099" max="15099" width="9.140625" style="1"/>
    <col min="15100" max="15100" width="10.28515625" style="1" customWidth="1"/>
    <col min="15101" max="15101" width="12.7109375" style="1" bestFit="1" customWidth="1"/>
    <col min="15102" max="15102" width="10.85546875" style="1" customWidth="1"/>
    <col min="15103" max="15103" width="19.140625" style="1" bestFit="1" customWidth="1"/>
    <col min="15104" max="15104" width="9.140625" style="1"/>
    <col min="15105" max="15105" width="9.42578125" style="1" customWidth="1"/>
    <col min="15106" max="15106" width="11.140625" style="1" customWidth="1"/>
    <col min="15107" max="15107" width="10.42578125" style="1" bestFit="1" customWidth="1"/>
    <col min="15108" max="15108" width="19.140625" style="1" bestFit="1" customWidth="1"/>
    <col min="15109" max="15109" width="9.140625" style="1"/>
    <col min="15110" max="15110" width="9.5703125" style="1" customWidth="1"/>
    <col min="15111" max="15111" width="9.140625" style="1"/>
    <col min="15112" max="15112" width="10.42578125" style="1" bestFit="1" customWidth="1"/>
    <col min="15113" max="15353" width="9.140625" style="1"/>
    <col min="15354" max="15354" width="18.7109375" style="1" bestFit="1" customWidth="1"/>
    <col min="15355" max="15355" width="9.140625" style="1"/>
    <col min="15356" max="15356" width="10.28515625" style="1" customWidth="1"/>
    <col min="15357" max="15357" width="12.7109375" style="1" bestFit="1" customWidth="1"/>
    <col min="15358" max="15358" width="10.85546875" style="1" customWidth="1"/>
    <col min="15359" max="15359" width="19.140625" style="1" bestFit="1" customWidth="1"/>
    <col min="15360" max="15360" width="9.140625" style="1"/>
    <col min="15361" max="15361" width="9.42578125" style="1" customWidth="1"/>
    <col min="15362" max="15362" width="11.140625" style="1" customWidth="1"/>
    <col min="15363" max="15363" width="10.42578125" style="1" bestFit="1" customWidth="1"/>
    <col min="15364" max="15364" width="19.140625" style="1" bestFit="1" customWidth="1"/>
    <col min="15365" max="15365" width="9.140625" style="1"/>
    <col min="15366" max="15366" width="9.5703125" style="1" customWidth="1"/>
    <col min="15367" max="15367" width="9.140625" style="1"/>
    <col min="15368" max="15368" width="10.42578125" style="1" bestFit="1" customWidth="1"/>
    <col min="15369" max="15609" width="9.140625" style="1"/>
    <col min="15610" max="15610" width="18.7109375" style="1" bestFit="1" customWidth="1"/>
    <col min="15611" max="15611" width="9.140625" style="1"/>
    <col min="15612" max="15612" width="10.28515625" style="1" customWidth="1"/>
    <col min="15613" max="15613" width="12.7109375" style="1" bestFit="1" customWidth="1"/>
    <col min="15614" max="15614" width="10.85546875" style="1" customWidth="1"/>
    <col min="15615" max="15615" width="19.140625" style="1" bestFit="1" customWidth="1"/>
    <col min="15616" max="15616" width="9.140625" style="1"/>
    <col min="15617" max="15617" width="9.42578125" style="1" customWidth="1"/>
    <col min="15618" max="15618" width="11.140625" style="1" customWidth="1"/>
    <col min="15619" max="15619" width="10.42578125" style="1" bestFit="1" customWidth="1"/>
    <col min="15620" max="15620" width="19.140625" style="1" bestFit="1" customWidth="1"/>
    <col min="15621" max="15621" width="9.140625" style="1"/>
    <col min="15622" max="15622" width="9.5703125" style="1" customWidth="1"/>
    <col min="15623" max="15623" width="9.140625" style="1"/>
    <col min="15624" max="15624" width="10.42578125" style="1" bestFit="1" customWidth="1"/>
    <col min="15625" max="15865" width="9.140625" style="1"/>
    <col min="15866" max="15866" width="18.7109375" style="1" bestFit="1" customWidth="1"/>
    <col min="15867" max="15867" width="9.140625" style="1"/>
    <col min="15868" max="15868" width="10.28515625" style="1" customWidth="1"/>
    <col min="15869" max="15869" width="12.7109375" style="1" bestFit="1" customWidth="1"/>
    <col min="15870" max="15870" width="10.85546875" style="1" customWidth="1"/>
    <col min="15871" max="15871" width="19.140625" style="1" bestFit="1" customWidth="1"/>
    <col min="15872" max="15872" width="9.140625" style="1"/>
    <col min="15873" max="15873" width="9.42578125" style="1" customWidth="1"/>
    <col min="15874" max="15874" width="11.140625" style="1" customWidth="1"/>
    <col min="15875" max="15875" width="10.42578125" style="1" bestFit="1" customWidth="1"/>
    <col min="15876" max="15876" width="19.140625" style="1" bestFit="1" customWidth="1"/>
    <col min="15877" max="15877" width="9.140625" style="1"/>
    <col min="15878" max="15878" width="9.5703125" style="1" customWidth="1"/>
    <col min="15879" max="15879" width="9.140625" style="1"/>
    <col min="15880" max="15880" width="10.42578125" style="1" bestFit="1" customWidth="1"/>
    <col min="15881" max="16121" width="9.140625" style="1"/>
    <col min="16122" max="16122" width="18.7109375" style="1" bestFit="1" customWidth="1"/>
    <col min="16123" max="16123" width="9.140625" style="1"/>
    <col min="16124" max="16124" width="10.28515625" style="1" customWidth="1"/>
    <col min="16125" max="16125" width="12.7109375" style="1" bestFit="1" customWidth="1"/>
    <col min="16126" max="16126" width="10.85546875" style="1" customWidth="1"/>
    <col min="16127" max="16127" width="19.140625" style="1" bestFit="1" customWidth="1"/>
    <col min="16128" max="16128" width="9.140625" style="1"/>
    <col min="16129" max="16129" width="9.42578125" style="1" customWidth="1"/>
    <col min="16130" max="16130" width="11.140625" style="1" customWidth="1"/>
    <col min="16131" max="16131" width="10.42578125" style="1" bestFit="1" customWidth="1"/>
    <col min="16132" max="16132" width="19.140625" style="1" bestFit="1" customWidth="1"/>
    <col min="16133" max="16133" width="9.140625" style="1"/>
    <col min="16134" max="16134" width="9.5703125" style="1" customWidth="1"/>
    <col min="16135" max="16135" width="9.140625" style="1"/>
    <col min="16136" max="16136" width="10.42578125" style="1" bestFit="1" customWidth="1"/>
    <col min="16137" max="16384" width="9.140625" style="1"/>
  </cols>
  <sheetData>
    <row r="1" spans="1:11" ht="18" x14ac:dyDescent="0.25">
      <c r="D1" s="641" t="s">
        <v>0</v>
      </c>
      <c r="E1" s="641"/>
      <c r="F1" s="641"/>
      <c r="G1" s="2"/>
      <c r="H1" s="2"/>
      <c r="I1" s="2"/>
      <c r="J1" s="2"/>
    </row>
    <row r="2" spans="1:11" ht="18" x14ac:dyDescent="0.25">
      <c r="C2" s="641" t="s">
        <v>1</v>
      </c>
      <c r="D2" s="641"/>
      <c r="E2" s="641"/>
      <c r="F2" s="641"/>
      <c r="G2" s="2"/>
      <c r="H2" s="2"/>
      <c r="I2" s="2"/>
      <c r="J2" s="2"/>
    </row>
    <row r="3" spans="1:11" ht="15.75" x14ac:dyDescent="0.25">
      <c r="C3" s="642" t="s">
        <v>127</v>
      </c>
      <c r="D3" s="642"/>
      <c r="E3" s="642"/>
      <c r="F3" s="642"/>
      <c r="G3" s="3"/>
      <c r="H3" s="3"/>
      <c r="I3" s="3"/>
      <c r="J3" s="3"/>
    </row>
    <row r="4" spans="1:11" ht="18" x14ac:dyDescent="0.25">
      <c r="C4" s="641" t="s">
        <v>120</v>
      </c>
      <c r="D4" s="641"/>
      <c r="E4" s="641"/>
      <c r="F4" s="641"/>
      <c r="G4" s="2"/>
      <c r="H4" s="2"/>
      <c r="I4" s="2"/>
      <c r="J4" s="2"/>
    </row>
    <row r="5" spans="1:11" ht="18.75" thickBot="1" x14ac:dyDescent="0.3">
      <c r="C5" s="643" t="s">
        <v>2</v>
      </c>
      <c r="D5" s="643"/>
      <c r="E5" s="643"/>
      <c r="F5" s="643"/>
      <c r="G5" s="81"/>
      <c r="H5" s="81"/>
      <c r="I5" s="4"/>
      <c r="J5" s="4"/>
    </row>
    <row r="6" spans="1:11" ht="56.25" customHeight="1" thickBot="1" x14ac:dyDescent="0.25">
      <c r="A6" s="110"/>
      <c r="B6" s="111" t="s">
        <v>3</v>
      </c>
      <c r="C6" s="112" t="s">
        <v>4</v>
      </c>
      <c r="D6" s="113" t="s">
        <v>5</v>
      </c>
      <c r="E6" s="114" t="s">
        <v>6</v>
      </c>
      <c r="F6" s="115" t="s">
        <v>7</v>
      </c>
      <c r="G6" s="116" t="s">
        <v>116</v>
      </c>
      <c r="H6" s="129" t="s">
        <v>117</v>
      </c>
      <c r="I6" s="114" t="s">
        <v>9</v>
      </c>
      <c r="J6" s="135" t="s">
        <v>8</v>
      </c>
      <c r="K6" s="115" t="s">
        <v>118</v>
      </c>
    </row>
    <row r="7" spans="1:11" ht="18.75" customHeight="1" thickBot="1" x14ac:dyDescent="0.3">
      <c r="A7" s="117" t="s">
        <v>11</v>
      </c>
      <c r="B7" s="118"/>
      <c r="C7" s="118"/>
      <c r="D7" s="118"/>
      <c r="E7" s="119"/>
      <c r="F7" s="120"/>
      <c r="G7" s="118"/>
      <c r="H7" s="118"/>
      <c r="I7" s="121"/>
      <c r="J7" s="118"/>
      <c r="K7" s="120"/>
    </row>
    <row r="8" spans="1:11" ht="18" x14ac:dyDescent="0.25">
      <c r="A8" s="5" t="s">
        <v>12</v>
      </c>
      <c r="B8" s="83">
        <v>8195</v>
      </c>
      <c r="C8" s="332">
        <v>16416</v>
      </c>
      <c r="D8" s="333">
        <v>1940238</v>
      </c>
      <c r="E8" s="82">
        <f>D8/B8</f>
        <v>236.75875533862111</v>
      </c>
      <c r="F8" s="11">
        <f>D8</f>
        <v>1940238</v>
      </c>
      <c r="G8" s="83">
        <v>3972</v>
      </c>
      <c r="H8" s="84">
        <f>C8-G8</f>
        <v>12444</v>
      </c>
      <c r="I8" s="20">
        <v>9008</v>
      </c>
      <c r="J8" s="14">
        <v>7408</v>
      </c>
      <c r="K8" s="13">
        <v>0</v>
      </c>
    </row>
    <row r="9" spans="1:11" ht="18" x14ac:dyDescent="0.25">
      <c r="A9" s="16" t="s">
        <v>13</v>
      </c>
      <c r="B9" s="89">
        <v>5776</v>
      </c>
      <c r="C9" s="18">
        <v>11072</v>
      </c>
      <c r="D9" s="33">
        <v>1345607</v>
      </c>
      <c r="E9" s="85">
        <f t="shared" ref="E9:E15" si="0">D9/B9</f>
        <v>232.96520083102493</v>
      </c>
      <c r="F9" s="11">
        <f t="shared" ref="F9:F15" si="1">D9</f>
        <v>1345607</v>
      </c>
      <c r="G9" s="29">
        <v>2977</v>
      </c>
      <c r="H9" s="84">
        <f t="shared" ref="H9:H15" si="2">C9-G9</f>
        <v>8095</v>
      </c>
      <c r="I9" s="54">
        <v>6132</v>
      </c>
      <c r="J9" s="14">
        <v>4940</v>
      </c>
      <c r="K9" s="13">
        <v>0</v>
      </c>
    </row>
    <row r="10" spans="1:11" ht="18" x14ac:dyDescent="0.25">
      <c r="A10" s="16" t="s">
        <v>14</v>
      </c>
      <c r="B10" s="89">
        <v>6538</v>
      </c>
      <c r="C10" s="18">
        <v>12179</v>
      </c>
      <c r="D10" s="33">
        <v>1487890</v>
      </c>
      <c r="E10" s="85">
        <f t="shared" si="0"/>
        <v>227.57571122667483</v>
      </c>
      <c r="F10" s="11">
        <f t="shared" si="1"/>
        <v>1487890</v>
      </c>
      <c r="G10" s="29">
        <v>3082</v>
      </c>
      <c r="H10" s="84">
        <f t="shared" si="2"/>
        <v>9097</v>
      </c>
      <c r="I10" s="54">
        <v>6803</v>
      </c>
      <c r="J10" s="14">
        <v>5376</v>
      </c>
      <c r="K10" s="13">
        <v>0</v>
      </c>
    </row>
    <row r="11" spans="1:11" ht="18" x14ac:dyDescent="0.25">
      <c r="A11" s="16" t="s">
        <v>15</v>
      </c>
      <c r="B11" s="89">
        <v>8562</v>
      </c>
      <c r="C11" s="18">
        <v>16569</v>
      </c>
      <c r="D11" s="33">
        <v>1969997</v>
      </c>
      <c r="E11" s="85">
        <f t="shared" si="0"/>
        <v>230.0860780191544</v>
      </c>
      <c r="F11" s="11">
        <f t="shared" si="1"/>
        <v>1969997</v>
      </c>
      <c r="G11" s="29">
        <v>4081</v>
      </c>
      <c r="H11" s="84">
        <f t="shared" si="2"/>
        <v>12488</v>
      </c>
      <c r="I11" s="54">
        <v>9117</v>
      </c>
      <c r="J11" s="14">
        <v>7452</v>
      </c>
      <c r="K11" s="13">
        <v>0</v>
      </c>
    </row>
    <row r="12" spans="1:11" ht="18" x14ac:dyDescent="0.25">
      <c r="A12" s="16" t="s">
        <v>16</v>
      </c>
      <c r="B12" s="89">
        <v>2176</v>
      </c>
      <c r="C12" s="18">
        <v>4409</v>
      </c>
      <c r="D12" s="33">
        <v>530621</v>
      </c>
      <c r="E12" s="85">
        <f t="shared" si="0"/>
        <v>243.8515625</v>
      </c>
      <c r="F12" s="11">
        <f t="shared" si="1"/>
        <v>530621</v>
      </c>
      <c r="G12" s="29">
        <v>1111</v>
      </c>
      <c r="H12" s="84">
        <f t="shared" si="2"/>
        <v>3298</v>
      </c>
      <c r="I12" s="54">
        <v>2294</v>
      </c>
      <c r="J12" s="14">
        <v>2115</v>
      </c>
      <c r="K12" s="13">
        <v>0</v>
      </c>
    </row>
    <row r="13" spans="1:11" ht="18" x14ac:dyDescent="0.25">
      <c r="A13" s="16" t="s">
        <v>17</v>
      </c>
      <c r="B13" s="89">
        <v>8727</v>
      </c>
      <c r="C13" s="18">
        <v>17609</v>
      </c>
      <c r="D13" s="33">
        <v>2100260</v>
      </c>
      <c r="E13" s="85">
        <f t="shared" si="0"/>
        <v>240.66231236392804</v>
      </c>
      <c r="F13" s="11">
        <f t="shared" si="1"/>
        <v>2100260</v>
      </c>
      <c r="G13" s="29">
        <v>4562</v>
      </c>
      <c r="H13" s="84">
        <f t="shared" si="2"/>
        <v>13047</v>
      </c>
      <c r="I13" s="54">
        <v>9455</v>
      </c>
      <c r="J13" s="14">
        <v>8154</v>
      </c>
      <c r="K13" s="13">
        <v>0</v>
      </c>
    </row>
    <row r="14" spans="1:11" ht="18" x14ac:dyDescent="0.25">
      <c r="A14" s="16" t="s">
        <v>18</v>
      </c>
      <c r="B14" s="89">
        <v>3130</v>
      </c>
      <c r="C14" s="18">
        <v>5759</v>
      </c>
      <c r="D14" s="33">
        <v>686173</v>
      </c>
      <c r="E14" s="85">
        <f t="shared" si="0"/>
        <v>219.22460063897765</v>
      </c>
      <c r="F14" s="11">
        <f t="shared" si="1"/>
        <v>686173</v>
      </c>
      <c r="G14" s="29">
        <v>1366</v>
      </c>
      <c r="H14" s="84">
        <f t="shared" si="2"/>
        <v>4393</v>
      </c>
      <c r="I14" s="54">
        <v>3133</v>
      </c>
      <c r="J14" s="14">
        <v>2626</v>
      </c>
      <c r="K14" s="13">
        <v>0</v>
      </c>
    </row>
    <row r="15" spans="1:11" ht="18.75" thickBot="1" x14ac:dyDescent="0.3">
      <c r="A15" s="21" t="s">
        <v>19</v>
      </c>
      <c r="B15" s="92">
        <v>9910</v>
      </c>
      <c r="C15" s="334">
        <v>18960</v>
      </c>
      <c r="D15" s="335">
        <v>2319207</v>
      </c>
      <c r="E15" s="86">
        <f t="shared" si="0"/>
        <v>234.02694248234107</v>
      </c>
      <c r="F15" s="11">
        <f t="shared" si="1"/>
        <v>2319207</v>
      </c>
      <c r="G15" s="87">
        <v>4686</v>
      </c>
      <c r="H15" s="84">
        <f t="shared" si="2"/>
        <v>14274</v>
      </c>
      <c r="I15" s="58">
        <v>10422</v>
      </c>
      <c r="J15" s="133">
        <v>8538</v>
      </c>
      <c r="K15" s="134">
        <v>0</v>
      </c>
    </row>
    <row r="16" spans="1:11" ht="18.75" thickBot="1" x14ac:dyDescent="0.3">
      <c r="A16" s="122" t="s">
        <v>10</v>
      </c>
      <c r="B16" s="123">
        <f t="shared" ref="B16:K16" si="3">SUM(B8:B15)</f>
        <v>53014</v>
      </c>
      <c r="C16" s="123">
        <f t="shared" si="3"/>
        <v>102973</v>
      </c>
      <c r="D16" s="124">
        <f t="shared" si="3"/>
        <v>12379993</v>
      </c>
      <c r="E16" s="125">
        <f t="shared" si="3"/>
        <v>1865.151163400722</v>
      </c>
      <c r="F16" s="124">
        <f t="shared" si="3"/>
        <v>12379993</v>
      </c>
      <c r="G16" s="124">
        <f t="shared" si="3"/>
        <v>25837</v>
      </c>
      <c r="H16" s="124">
        <f t="shared" si="3"/>
        <v>77136</v>
      </c>
      <c r="I16" s="123">
        <f t="shared" si="3"/>
        <v>56364</v>
      </c>
      <c r="J16" s="340">
        <f t="shared" si="3"/>
        <v>46609</v>
      </c>
      <c r="K16" s="341">
        <f t="shared" si="3"/>
        <v>0</v>
      </c>
    </row>
    <row r="17" spans="1:11" ht="18.75" thickBot="1" x14ac:dyDescent="0.3">
      <c r="A17" s="27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6.5" thickBot="1" x14ac:dyDescent="0.25">
      <c r="A18" s="637" t="s">
        <v>20</v>
      </c>
      <c r="B18" s="638"/>
      <c r="C18" s="638"/>
      <c r="D18" s="638"/>
      <c r="E18" s="638"/>
      <c r="F18" s="638"/>
      <c r="G18" s="638"/>
      <c r="H18" s="638"/>
      <c r="I18" s="639"/>
      <c r="J18" s="639"/>
      <c r="K18" s="640"/>
    </row>
    <row r="19" spans="1:11" ht="18" x14ac:dyDescent="0.25">
      <c r="A19" s="28" t="s">
        <v>21</v>
      </c>
      <c r="B19" s="83">
        <v>14563</v>
      </c>
      <c r="C19" s="332">
        <v>26252</v>
      </c>
      <c r="D19" s="333">
        <v>3203552</v>
      </c>
      <c r="E19" s="12">
        <f t="shared" ref="E19:E31" si="4">D19/B19</f>
        <v>219.97885051157041</v>
      </c>
      <c r="F19" s="9">
        <f>D19</f>
        <v>3203552</v>
      </c>
      <c r="G19" s="83">
        <v>6541</v>
      </c>
      <c r="H19" s="88">
        <f>C19-G19</f>
        <v>19711</v>
      </c>
      <c r="I19" s="10">
        <f>C19-J19-K19</f>
        <v>14570</v>
      </c>
      <c r="J19" s="95">
        <v>11682</v>
      </c>
      <c r="K19" s="31">
        <v>0</v>
      </c>
    </row>
    <row r="20" spans="1:11" ht="18" x14ac:dyDescent="0.25">
      <c r="A20" s="28" t="s">
        <v>22</v>
      </c>
      <c r="B20" s="29">
        <v>7455</v>
      </c>
      <c r="C20" s="7">
        <v>13120</v>
      </c>
      <c r="D20" s="9">
        <v>1605504</v>
      </c>
      <c r="E20" s="32">
        <f t="shared" si="4"/>
        <v>215.35935613682094</v>
      </c>
      <c r="F20" s="33">
        <f t="shared" ref="F20:F31" si="5">D20</f>
        <v>1605504</v>
      </c>
      <c r="G20" s="29">
        <v>3265</v>
      </c>
      <c r="H20" s="84">
        <f t="shared" ref="H20:H31" si="6">C20-G20</f>
        <v>9855</v>
      </c>
      <c r="I20" s="54">
        <f t="shared" ref="I20:I31" si="7">C20-J20-K20</f>
        <v>7405</v>
      </c>
      <c r="J20" s="35">
        <v>5715</v>
      </c>
      <c r="K20" s="34">
        <v>0</v>
      </c>
    </row>
    <row r="21" spans="1:11" ht="18" x14ac:dyDescent="0.25">
      <c r="A21" s="5" t="s">
        <v>23</v>
      </c>
      <c r="B21" s="39">
        <v>6041</v>
      </c>
      <c r="C21" s="37">
        <v>11244</v>
      </c>
      <c r="D21" s="40">
        <v>1355257</v>
      </c>
      <c r="E21" s="32">
        <f t="shared" si="4"/>
        <v>224.34315510677041</v>
      </c>
      <c r="F21" s="33">
        <f t="shared" si="5"/>
        <v>1355257</v>
      </c>
      <c r="G21" s="29">
        <v>3002</v>
      </c>
      <c r="H21" s="84">
        <f t="shared" si="6"/>
        <v>8242</v>
      </c>
      <c r="I21" s="54">
        <f t="shared" si="7"/>
        <v>6240</v>
      </c>
      <c r="J21" s="35">
        <v>5003</v>
      </c>
      <c r="K21" s="34">
        <v>1</v>
      </c>
    </row>
    <row r="22" spans="1:11" ht="18" x14ac:dyDescent="0.25">
      <c r="A22" s="16" t="s">
        <v>24</v>
      </c>
      <c r="B22" s="44">
        <v>7448</v>
      </c>
      <c r="C22" s="42">
        <v>14202</v>
      </c>
      <c r="D22" s="45">
        <v>1687020</v>
      </c>
      <c r="E22" s="32">
        <f t="shared" si="4"/>
        <v>226.50644468313641</v>
      </c>
      <c r="F22" s="33">
        <f t="shared" si="5"/>
        <v>1687020</v>
      </c>
      <c r="G22" s="89">
        <v>3401</v>
      </c>
      <c r="H22" s="90">
        <f t="shared" si="6"/>
        <v>10801</v>
      </c>
      <c r="I22" s="54">
        <f t="shared" si="7"/>
        <v>7798</v>
      </c>
      <c r="J22" s="35">
        <v>6404</v>
      </c>
      <c r="K22" s="46">
        <v>0</v>
      </c>
    </row>
    <row r="23" spans="1:11" ht="18" x14ac:dyDescent="0.25">
      <c r="A23" s="16" t="s">
        <v>25</v>
      </c>
      <c r="B23" s="44">
        <v>4871</v>
      </c>
      <c r="C23" s="42">
        <v>9556</v>
      </c>
      <c r="D23" s="45">
        <v>1136985</v>
      </c>
      <c r="E23" s="32">
        <f t="shared" si="4"/>
        <v>233.419215766783</v>
      </c>
      <c r="F23" s="33">
        <f t="shared" si="5"/>
        <v>1136985</v>
      </c>
      <c r="G23" s="89">
        <v>2506</v>
      </c>
      <c r="H23" s="90">
        <f t="shared" si="6"/>
        <v>7050</v>
      </c>
      <c r="I23" s="54">
        <f t="shared" si="7"/>
        <v>5153</v>
      </c>
      <c r="J23" s="35">
        <v>4403</v>
      </c>
      <c r="K23" s="46">
        <v>0</v>
      </c>
    </row>
    <row r="24" spans="1:11" ht="18" x14ac:dyDescent="0.25">
      <c r="A24" s="16" t="s">
        <v>26</v>
      </c>
      <c r="B24" s="44">
        <v>3386</v>
      </c>
      <c r="C24" s="42">
        <v>6644</v>
      </c>
      <c r="D24" s="45">
        <v>802587</v>
      </c>
      <c r="E24" s="32">
        <f t="shared" si="4"/>
        <v>237.03101004134672</v>
      </c>
      <c r="F24" s="33">
        <f t="shared" si="5"/>
        <v>802587</v>
      </c>
      <c r="G24" s="89">
        <v>1820</v>
      </c>
      <c r="H24" s="90">
        <f t="shared" si="6"/>
        <v>4824</v>
      </c>
      <c r="I24" s="54">
        <f t="shared" si="7"/>
        <v>3645</v>
      </c>
      <c r="J24" s="35">
        <v>2999</v>
      </c>
      <c r="K24" s="46">
        <v>0</v>
      </c>
    </row>
    <row r="25" spans="1:11" ht="18" x14ac:dyDescent="0.25">
      <c r="A25" s="16" t="s">
        <v>27</v>
      </c>
      <c r="B25" s="44">
        <v>8589</v>
      </c>
      <c r="C25" s="42">
        <v>16244</v>
      </c>
      <c r="D25" s="45">
        <v>1959113</v>
      </c>
      <c r="E25" s="32">
        <f t="shared" si="4"/>
        <v>228.09558737920597</v>
      </c>
      <c r="F25" s="33">
        <f t="shared" si="5"/>
        <v>1959113</v>
      </c>
      <c r="G25" s="89">
        <v>4187</v>
      </c>
      <c r="H25" s="90">
        <f t="shared" si="6"/>
        <v>12057</v>
      </c>
      <c r="I25" s="54">
        <f t="shared" si="7"/>
        <v>8966</v>
      </c>
      <c r="J25" s="35">
        <v>7278</v>
      </c>
      <c r="K25" s="46">
        <v>0</v>
      </c>
    </row>
    <row r="26" spans="1:11" ht="18" x14ac:dyDescent="0.25">
      <c r="A26" s="16" t="s">
        <v>28</v>
      </c>
      <c r="B26" s="44">
        <v>7780</v>
      </c>
      <c r="C26" s="42">
        <v>15476</v>
      </c>
      <c r="D26" s="45">
        <v>1880660</v>
      </c>
      <c r="E26" s="32">
        <f t="shared" si="4"/>
        <v>241.73007712082261</v>
      </c>
      <c r="F26" s="33">
        <f t="shared" si="5"/>
        <v>1880660</v>
      </c>
      <c r="G26" s="89">
        <v>3731</v>
      </c>
      <c r="H26" s="90">
        <f t="shared" si="6"/>
        <v>11745</v>
      </c>
      <c r="I26" s="54">
        <f t="shared" si="7"/>
        <v>8165</v>
      </c>
      <c r="J26" s="35">
        <v>7310</v>
      </c>
      <c r="K26" s="46">
        <v>1</v>
      </c>
    </row>
    <row r="27" spans="1:11" ht="18" x14ac:dyDescent="0.25">
      <c r="A27" s="16" t="s">
        <v>29</v>
      </c>
      <c r="B27" s="44">
        <v>9808</v>
      </c>
      <c r="C27" s="42">
        <v>18469</v>
      </c>
      <c r="D27" s="45">
        <v>2218591</v>
      </c>
      <c r="E27" s="32">
        <f t="shared" si="4"/>
        <v>226.20218189233279</v>
      </c>
      <c r="F27" s="33">
        <f t="shared" si="5"/>
        <v>2218591</v>
      </c>
      <c r="G27" s="89">
        <v>5193</v>
      </c>
      <c r="H27" s="90">
        <f t="shared" si="6"/>
        <v>13276</v>
      </c>
      <c r="I27" s="54">
        <f t="shared" si="7"/>
        <v>10435</v>
      </c>
      <c r="J27" s="35">
        <v>8033</v>
      </c>
      <c r="K27" s="46">
        <v>1</v>
      </c>
    </row>
    <row r="28" spans="1:11" ht="18" x14ac:dyDescent="0.25">
      <c r="A28" s="16" t="s">
        <v>30</v>
      </c>
      <c r="B28" s="44">
        <v>7086</v>
      </c>
      <c r="C28" s="42">
        <v>14386</v>
      </c>
      <c r="D28" s="45">
        <v>1719386</v>
      </c>
      <c r="E28" s="32">
        <f t="shared" si="4"/>
        <v>242.64549816539656</v>
      </c>
      <c r="F28" s="33">
        <f t="shared" si="5"/>
        <v>1719386</v>
      </c>
      <c r="G28" s="89">
        <v>3934</v>
      </c>
      <c r="H28" s="90">
        <f t="shared" si="6"/>
        <v>10452</v>
      </c>
      <c r="I28" s="54">
        <f t="shared" si="7"/>
        <v>7812</v>
      </c>
      <c r="J28" s="35">
        <v>6574</v>
      </c>
      <c r="K28" s="46">
        <v>0</v>
      </c>
    </row>
    <row r="29" spans="1:11" ht="18" x14ac:dyDescent="0.25">
      <c r="A29" s="16" t="s">
        <v>31</v>
      </c>
      <c r="B29" s="44">
        <v>5637</v>
      </c>
      <c r="C29" s="42">
        <v>11051</v>
      </c>
      <c r="D29" s="45">
        <v>1320295</v>
      </c>
      <c r="E29" s="32">
        <f t="shared" si="4"/>
        <v>234.21944296611673</v>
      </c>
      <c r="F29" s="33">
        <f t="shared" si="5"/>
        <v>1320295</v>
      </c>
      <c r="G29" s="89">
        <v>2801</v>
      </c>
      <c r="H29" s="90">
        <f t="shared" si="6"/>
        <v>8250</v>
      </c>
      <c r="I29" s="54">
        <f t="shared" si="7"/>
        <v>6037</v>
      </c>
      <c r="J29" s="35">
        <v>5014</v>
      </c>
      <c r="K29" s="46">
        <v>0</v>
      </c>
    </row>
    <row r="30" spans="1:11" ht="18" x14ac:dyDescent="0.25">
      <c r="A30" s="26" t="s">
        <v>32</v>
      </c>
      <c r="B30" s="44">
        <v>5272</v>
      </c>
      <c r="C30" s="47">
        <v>10497</v>
      </c>
      <c r="D30" s="336">
        <v>1274618</v>
      </c>
      <c r="E30" s="32">
        <f t="shared" si="4"/>
        <v>241.77124430955993</v>
      </c>
      <c r="F30" s="33">
        <f t="shared" si="5"/>
        <v>1274618</v>
      </c>
      <c r="G30" s="91">
        <v>2715</v>
      </c>
      <c r="H30" s="90">
        <f t="shared" si="6"/>
        <v>7782</v>
      </c>
      <c r="I30" s="54">
        <f t="shared" si="7"/>
        <v>5645</v>
      </c>
      <c r="J30" s="35">
        <v>4852</v>
      </c>
      <c r="K30" s="50">
        <v>0</v>
      </c>
    </row>
    <row r="31" spans="1:11" ht="18.75" thickBot="1" x14ac:dyDescent="0.3">
      <c r="A31" s="26" t="s">
        <v>33</v>
      </c>
      <c r="B31" s="55">
        <v>1964</v>
      </c>
      <c r="C31" s="56">
        <v>3805</v>
      </c>
      <c r="D31" s="57">
        <v>466358</v>
      </c>
      <c r="E31" s="32">
        <f t="shared" si="4"/>
        <v>237.4531568228106</v>
      </c>
      <c r="F31" s="33">
        <f t="shared" si="5"/>
        <v>466358</v>
      </c>
      <c r="G31" s="92">
        <v>871</v>
      </c>
      <c r="H31" s="93">
        <f t="shared" si="6"/>
        <v>2934</v>
      </c>
      <c r="I31" s="58">
        <f t="shared" si="7"/>
        <v>1999</v>
      </c>
      <c r="J31" s="98">
        <v>1806</v>
      </c>
      <c r="K31" s="94">
        <v>0</v>
      </c>
    </row>
    <row r="32" spans="1:11" ht="18.75" thickBot="1" x14ac:dyDescent="0.3">
      <c r="A32" s="122" t="s">
        <v>34</v>
      </c>
      <c r="B32" s="136">
        <f t="shared" ref="B32:K32" si="8">SUM(B19:B31)</f>
        <v>89900</v>
      </c>
      <c r="C32" s="136">
        <f t="shared" si="8"/>
        <v>170946</v>
      </c>
      <c r="D32" s="137">
        <f t="shared" si="8"/>
        <v>20629926</v>
      </c>
      <c r="E32" s="125">
        <f t="shared" si="8"/>
        <v>3008.755220902673</v>
      </c>
      <c r="F32" s="138">
        <f t="shared" si="8"/>
        <v>20629926</v>
      </c>
      <c r="G32" s="139">
        <f t="shared" si="8"/>
        <v>43967</v>
      </c>
      <c r="H32" s="140">
        <f t="shared" si="8"/>
        <v>126979</v>
      </c>
      <c r="I32" s="337">
        <f t="shared" si="8"/>
        <v>93870</v>
      </c>
      <c r="J32" s="338">
        <f t="shared" si="8"/>
        <v>77073</v>
      </c>
      <c r="K32" s="339">
        <f t="shared" si="8"/>
        <v>3</v>
      </c>
    </row>
    <row r="33" spans="1:11" ht="18.75" thickBot="1" x14ac:dyDescent="0.3">
      <c r="A33" s="27"/>
      <c r="B33" s="53"/>
      <c r="C33" s="53"/>
      <c r="D33" s="53"/>
      <c r="E33" s="25"/>
      <c r="F33" s="53"/>
      <c r="G33" s="53"/>
      <c r="H33" s="53"/>
      <c r="I33" s="25"/>
      <c r="J33" s="25"/>
      <c r="K33" s="25"/>
    </row>
    <row r="34" spans="1:11" ht="16.5" thickBot="1" x14ac:dyDescent="0.25">
      <c r="A34" s="632" t="s">
        <v>35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4"/>
    </row>
    <row r="35" spans="1:11" ht="18" x14ac:dyDescent="0.25">
      <c r="A35" s="16" t="s">
        <v>36</v>
      </c>
      <c r="B35" s="44">
        <v>11385</v>
      </c>
      <c r="C35" s="42">
        <v>20993</v>
      </c>
      <c r="D35" s="45">
        <v>2541930</v>
      </c>
      <c r="E35" s="20">
        <f t="shared" ref="E35:E46" si="9">D35/B35</f>
        <v>223.27009222661397</v>
      </c>
      <c r="F35" s="40">
        <f>D35</f>
        <v>2541930</v>
      </c>
      <c r="G35" s="62">
        <v>6170</v>
      </c>
      <c r="H35" s="69">
        <f t="shared" ref="H35:H46" si="10">C35-G35</f>
        <v>14823</v>
      </c>
      <c r="I35" s="10">
        <f>C35-J35-K35</f>
        <v>12645</v>
      </c>
      <c r="J35" s="95">
        <v>8348</v>
      </c>
      <c r="K35" s="96">
        <v>0</v>
      </c>
    </row>
    <row r="36" spans="1:11" ht="18" x14ac:dyDescent="0.25">
      <c r="A36" s="16" t="s">
        <v>37</v>
      </c>
      <c r="B36" s="44">
        <v>15558</v>
      </c>
      <c r="C36" s="42">
        <v>30250</v>
      </c>
      <c r="D36" s="45">
        <v>3619015</v>
      </c>
      <c r="E36" s="54">
        <f t="shared" si="9"/>
        <v>232.61441059262117</v>
      </c>
      <c r="F36" s="45">
        <f>D36</f>
        <v>3619015</v>
      </c>
      <c r="G36" s="44">
        <v>9391</v>
      </c>
      <c r="H36" s="71">
        <f t="shared" si="10"/>
        <v>20859</v>
      </c>
      <c r="I36" s="54">
        <f t="shared" ref="I36:I46" si="11">C36-J36-K36</f>
        <v>17989</v>
      </c>
      <c r="J36" s="35">
        <v>12261</v>
      </c>
      <c r="K36" s="97">
        <v>0</v>
      </c>
    </row>
    <row r="37" spans="1:11" ht="18" x14ac:dyDescent="0.25">
      <c r="A37" s="16" t="s">
        <v>38</v>
      </c>
      <c r="B37" s="44">
        <v>5417</v>
      </c>
      <c r="C37" s="42">
        <v>10731</v>
      </c>
      <c r="D37" s="45">
        <v>1300134</v>
      </c>
      <c r="E37" s="54">
        <f t="shared" si="9"/>
        <v>240.00996861731585</v>
      </c>
      <c r="F37" s="45">
        <f t="shared" ref="F37:F46" si="12">D37</f>
        <v>1300134</v>
      </c>
      <c r="G37" s="44">
        <v>3456</v>
      </c>
      <c r="H37" s="71">
        <f t="shared" si="10"/>
        <v>7275</v>
      </c>
      <c r="I37" s="54">
        <f t="shared" si="11"/>
        <v>6207</v>
      </c>
      <c r="J37" s="35">
        <v>4524</v>
      </c>
      <c r="K37" s="97">
        <v>0</v>
      </c>
    </row>
    <row r="38" spans="1:11" ht="18" x14ac:dyDescent="0.25">
      <c r="A38" s="16" t="s">
        <v>39</v>
      </c>
      <c r="B38" s="44">
        <v>8531</v>
      </c>
      <c r="C38" s="42">
        <v>16941</v>
      </c>
      <c r="D38" s="45">
        <v>2018365</v>
      </c>
      <c r="E38" s="54">
        <f t="shared" si="9"/>
        <v>236.5918415191654</v>
      </c>
      <c r="F38" s="45">
        <f t="shared" si="12"/>
        <v>2018365</v>
      </c>
      <c r="G38" s="44">
        <v>4501</v>
      </c>
      <c r="H38" s="71">
        <f t="shared" si="10"/>
        <v>12440</v>
      </c>
      <c r="I38" s="54">
        <f t="shared" si="11"/>
        <v>9192</v>
      </c>
      <c r="J38" s="35">
        <v>7749</v>
      </c>
      <c r="K38" s="97">
        <v>0</v>
      </c>
    </row>
    <row r="39" spans="1:11" ht="18" x14ac:dyDescent="0.25">
      <c r="A39" s="16" t="s">
        <v>40</v>
      </c>
      <c r="B39" s="44">
        <v>5909</v>
      </c>
      <c r="C39" s="42">
        <v>11291</v>
      </c>
      <c r="D39" s="45">
        <v>1340462</v>
      </c>
      <c r="E39" s="54">
        <f t="shared" si="9"/>
        <v>226.8509053985446</v>
      </c>
      <c r="F39" s="45">
        <f t="shared" si="12"/>
        <v>1340462</v>
      </c>
      <c r="G39" s="44">
        <v>3373</v>
      </c>
      <c r="H39" s="71">
        <f t="shared" si="10"/>
        <v>7918</v>
      </c>
      <c r="I39" s="54">
        <f t="shared" si="11"/>
        <v>6511</v>
      </c>
      <c r="J39" s="35">
        <v>4780</v>
      </c>
      <c r="K39" s="97">
        <v>0</v>
      </c>
    </row>
    <row r="40" spans="1:11" ht="18" x14ac:dyDescent="0.25">
      <c r="A40" s="16" t="s">
        <v>41</v>
      </c>
      <c r="B40" s="44">
        <v>7588</v>
      </c>
      <c r="C40" s="42">
        <v>15314</v>
      </c>
      <c r="D40" s="45">
        <v>1833677</v>
      </c>
      <c r="E40" s="54">
        <f t="shared" si="9"/>
        <v>241.65484976278333</v>
      </c>
      <c r="F40" s="45">
        <f t="shared" si="12"/>
        <v>1833677</v>
      </c>
      <c r="G40" s="44">
        <v>4040</v>
      </c>
      <c r="H40" s="71">
        <f t="shared" si="10"/>
        <v>11274</v>
      </c>
      <c r="I40" s="54">
        <f t="shared" si="11"/>
        <v>8198</v>
      </c>
      <c r="J40" s="35">
        <v>7116</v>
      </c>
      <c r="K40" s="97">
        <v>0</v>
      </c>
    </row>
    <row r="41" spans="1:11" ht="18" x14ac:dyDescent="0.25">
      <c r="A41" s="16" t="s">
        <v>42</v>
      </c>
      <c r="B41" s="44">
        <v>10282</v>
      </c>
      <c r="C41" s="42">
        <v>20670</v>
      </c>
      <c r="D41" s="45">
        <v>2449239</v>
      </c>
      <c r="E41" s="54">
        <f t="shared" si="9"/>
        <v>238.20647733903911</v>
      </c>
      <c r="F41" s="45">
        <f t="shared" si="12"/>
        <v>2449239</v>
      </c>
      <c r="G41" s="44">
        <v>6141</v>
      </c>
      <c r="H41" s="71">
        <f t="shared" si="10"/>
        <v>14529</v>
      </c>
      <c r="I41" s="54">
        <f t="shared" si="11"/>
        <v>11704</v>
      </c>
      <c r="J41" s="35">
        <v>8965</v>
      </c>
      <c r="K41" s="97">
        <v>1</v>
      </c>
    </row>
    <row r="42" spans="1:11" ht="18" x14ac:dyDescent="0.25">
      <c r="A42" s="16" t="s">
        <v>43</v>
      </c>
      <c r="B42" s="44">
        <v>7202</v>
      </c>
      <c r="C42" s="42">
        <v>13883</v>
      </c>
      <c r="D42" s="45">
        <v>1648753</v>
      </c>
      <c r="E42" s="54">
        <f t="shared" si="9"/>
        <v>228.92988058872535</v>
      </c>
      <c r="F42" s="45">
        <f t="shared" si="12"/>
        <v>1648753</v>
      </c>
      <c r="G42" s="44">
        <v>4092</v>
      </c>
      <c r="H42" s="71">
        <f t="shared" si="10"/>
        <v>9791</v>
      </c>
      <c r="I42" s="54">
        <f t="shared" si="11"/>
        <v>7974</v>
      </c>
      <c r="J42" s="35">
        <v>5909</v>
      </c>
      <c r="K42" s="97">
        <v>0</v>
      </c>
    </row>
    <row r="43" spans="1:11" ht="18" x14ac:dyDescent="0.25">
      <c r="A43" s="16" t="s">
        <v>44</v>
      </c>
      <c r="B43" s="44">
        <v>5007</v>
      </c>
      <c r="C43" s="42">
        <v>9351</v>
      </c>
      <c r="D43" s="45">
        <v>1120240</v>
      </c>
      <c r="E43" s="54">
        <f t="shared" si="9"/>
        <v>223.73477132015179</v>
      </c>
      <c r="F43" s="45">
        <f t="shared" si="12"/>
        <v>1120240</v>
      </c>
      <c r="G43" s="44">
        <v>2712</v>
      </c>
      <c r="H43" s="71">
        <f t="shared" si="10"/>
        <v>6639</v>
      </c>
      <c r="I43" s="54">
        <f t="shared" si="11"/>
        <v>5629</v>
      </c>
      <c r="J43" s="35">
        <v>3722</v>
      </c>
      <c r="K43" s="97">
        <v>0</v>
      </c>
    </row>
    <row r="44" spans="1:11" ht="18" x14ac:dyDescent="0.25">
      <c r="A44" s="16" t="s">
        <v>45</v>
      </c>
      <c r="B44" s="44">
        <v>7998</v>
      </c>
      <c r="C44" s="42">
        <v>15711</v>
      </c>
      <c r="D44" s="45">
        <v>1873163</v>
      </c>
      <c r="E44" s="54">
        <f t="shared" si="9"/>
        <v>234.20392598149539</v>
      </c>
      <c r="F44" s="45">
        <f t="shared" si="12"/>
        <v>1873163</v>
      </c>
      <c r="G44" s="44">
        <v>4666</v>
      </c>
      <c r="H44" s="71">
        <f t="shared" si="10"/>
        <v>11045</v>
      </c>
      <c r="I44" s="54">
        <f t="shared" si="11"/>
        <v>8886</v>
      </c>
      <c r="J44" s="35">
        <v>6824</v>
      </c>
      <c r="K44" s="97">
        <v>1</v>
      </c>
    </row>
    <row r="45" spans="1:11" ht="18" x14ac:dyDescent="0.25">
      <c r="A45" s="26" t="s">
        <v>46</v>
      </c>
      <c r="B45" s="44">
        <v>11562</v>
      </c>
      <c r="C45" s="42">
        <v>22179</v>
      </c>
      <c r="D45" s="45">
        <v>2659844</v>
      </c>
      <c r="E45" s="54">
        <f t="shared" si="9"/>
        <v>230.05051029233695</v>
      </c>
      <c r="F45" s="45">
        <f t="shared" si="12"/>
        <v>2659844</v>
      </c>
      <c r="G45" s="49">
        <v>6041</v>
      </c>
      <c r="H45" s="71">
        <f t="shared" si="10"/>
        <v>16138</v>
      </c>
      <c r="I45" s="54">
        <f t="shared" si="11"/>
        <v>12463</v>
      </c>
      <c r="J45" s="35">
        <v>9715</v>
      </c>
      <c r="K45" s="97">
        <v>1</v>
      </c>
    </row>
    <row r="46" spans="1:11" ht="18.75" thickBot="1" x14ac:dyDescent="0.3">
      <c r="A46" s="26" t="s">
        <v>47</v>
      </c>
      <c r="B46" s="55">
        <v>0</v>
      </c>
      <c r="C46" s="56"/>
      <c r="D46" s="57"/>
      <c r="E46" s="54" t="e">
        <f t="shared" si="9"/>
        <v>#DIV/0!</v>
      </c>
      <c r="F46" s="45">
        <f t="shared" si="12"/>
        <v>0</v>
      </c>
      <c r="G46" s="67"/>
      <c r="H46" s="72">
        <f t="shared" si="10"/>
        <v>0</v>
      </c>
      <c r="I46" s="58">
        <f t="shared" si="11"/>
        <v>0</v>
      </c>
      <c r="J46" s="98"/>
      <c r="K46" s="99"/>
    </row>
    <row r="47" spans="1:11" ht="18.75" thickBot="1" x14ac:dyDescent="0.3">
      <c r="A47" s="122" t="s">
        <v>48</v>
      </c>
      <c r="B47" s="136">
        <f t="shared" ref="B47:K47" si="13">SUM(B35:B46)</f>
        <v>96439</v>
      </c>
      <c r="C47" s="136">
        <f t="shared" si="13"/>
        <v>187314</v>
      </c>
      <c r="D47" s="137">
        <f t="shared" si="13"/>
        <v>22404822</v>
      </c>
      <c r="E47" s="125" t="e">
        <f t="shared" si="13"/>
        <v>#DIV/0!</v>
      </c>
      <c r="F47" s="138">
        <f t="shared" si="13"/>
        <v>22404822</v>
      </c>
      <c r="G47" s="138">
        <f t="shared" si="13"/>
        <v>54583</v>
      </c>
      <c r="H47" s="138">
        <f t="shared" si="13"/>
        <v>132731</v>
      </c>
      <c r="I47" s="337">
        <f t="shared" si="13"/>
        <v>107398</v>
      </c>
      <c r="J47" s="338">
        <f t="shared" si="13"/>
        <v>79913</v>
      </c>
      <c r="K47" s="339">
        <f t="shared" si="13"/>
        <v>3</v>
      </c>
    </row>
    <row r="48" spans="1:11" ht="18.75" thickBot="1" x14ac:dyDescent="0.3">
      <c r="A48" s="59"/>
      <c r="B48" s="60"/>
      <c r="C48" s="60"/>
      <c r="D48" s="60"/>
      <c r="E48" s="61"/>
      <c r="F48" s="60"/>
      <c r="G48" s="53"/>
      <c r="H48" s="53"/>
      <c r="I48" s="25"/>
      <c r="J48" s="25"/>
      <c r="K48" s="25"/>
    </row>
    <row r="49" spans="1:11" ht="16.5" thickBot="1" x14ac:dyDescent="0.25">
      <c r="A49" s="632" t="s">
        <v>49</v>
      </c>
      <c r="B49" s="633"/>
      <c r="C49" s="633"/>
      <c r="D49" s="633"/>
      <c r="E49" s="633"/>
      <c r="F49" s="633"/>
      <c r="G49" s="633"/>
      <c r="H49" s="633"/>
      <c r="I49" s="635"/>
      <c r="J49" s="635"/>
      <c r="K49" s="635"/>
    </row>
    <row r="50" spans="1:11" ht="18" x14ac:dyDescent="0.25">
      <c r="A50" s="5" t="s">
        <v>50</v>
      </c>
      <c r="B50" s="62">
        <v>5480</v>
      </c>
      <c r="C50" s="63">
        <v>10481</v>
      </c>
      <c r="D50" s="100">
        <v>1257765</v>
      </c>
      <c r="E50" s="10">
        <f t="shared" ref="E50:E56" si="14">D50/B50</f>
        <v>229.51916058394161</v>
      </c>
      <c r="F50" s="69">
        <f t="shared" ref="F50:F56" si="15">D50</f>
        <v>1257765</v>
      </c>
      <c r="G50" s="62">
        <v>2937</v>
      </c>
      <c r="H50" s="64">
        <f t="shared" ref="H50:H56" si="16">C50-G50</f>
        <v>7544</v>
      </c>
      <c r="I50" s="30">
        <f t="shared" ref="I50:I56" si="17">C50-J50-K50</f>
        <v>5947</v>
      </c>
      <c r="J50" s="95">
        <v>4534</v>
      </c>
      <c r="K50" s="31">
        <v>0</v>
      </c>
    </row>
    <row r="51" spans="1:11" ht="18" x14ac:dyDescent="0.25">
      <c r="A51" s="16" t="s">
        <v>51</v>
      </c>
      <c r="B51" s="44">
        <v>8104</v>
      </c>
      <c r="C51" s="65">
        <v>16614</v>
      </c>
      <c r="D51" s="101">
        <v>1995879</v>
      </c>
      <c r="E51" s="54">
        <f t="shared" si="14"/>
        <v>246.28319348469893</v>
      </c>
      <c r="F51" s="70">
        <f t="shared" si="15"/>
        <v>1995879</v>
      </c>
      <c r="G51" s="39">
        <v>4719</v>
      </c>
      <c r="H51" s="64">
        <f t="shared" si="16"/>
        <v>11895</v>
      </c>
      <c r="I51" s="32">
        <f t="shared" si="17"/>
        <v>9006</v>
      </c>
      <c r="J51" s="35">
        <v>7608</v>
      </c>
      <c r="K51" s="46">
        <v>0</v>
      </c>
    </row>
    <row r="52" spans="1:11" ht="18" x14ac:dyDescent="0.25">
      <c r="A52" s="16" t="s">
        <v>52</v>
      </c>
      <c r="B52" s="44">
        <v>23322</v>
      </c>
      <c r="C52" s="65">
        <v>43311</v>
      </c>
      <c r="D52" s="101">
        <v>5168954</v>
      </c>
      <c r="E52" s="54">
        <f t="shared" si="14"/>
        <v>221.63425092187634</v>
      </c>
      <c r="F52" s="70">
        <f t="shared" si="15"/>
        <v>5168954</v>
      </c>
      <c r="G52" s="39">
        <v>11962</v>
      </c>
      <c r="H52" s="64">
        <f t="shared" si="16"/>
        <v>31349</v>
      </c>
      <c r="I52" s="32">
        <f t="shared" si="17"/>
        <v>25351</v>
      </c>
      <c r="J52" s="35">
        <v>17960</v>
      </c>
      <c r="K52" s="46">
        <v>0</v>
      </c>
    </row>
    <row r="53" spans="1:11" ht="18" x14ac:dyDescent="0.25">
      <c r="A53" s="16" t="s">
        <v>53</v>
      </c>
      <c r="B53" s="44">
        <v>8006</v>
      </c>
      <c r="C53" s="65">
        <v>15291</v>
      </c>
      <c r="D53" s="101">
        <v>1805384</v>
      </c>
      <c r="E53" s="54">
        <f t="shared" si="14"/>
        <v>225.50387209592805</v>
      </c>
      <c r="F53" s="70">
        <f t="shared" si="15"/>
        <v>1805384</v>
      </c>
      <c r="G53" s="39">
        <v>4109</v>
      </c>
      <c r="H53" s="64">
        <f t="shared" si="16"/>
        <v>11182</v>
      </c>
      <c r="I53" s="32">
        <f t="shared" si="17"/>
        <v>8595</v>
      </c>
      <c r="J53" s="35">
        <v>6696</v>
      </c>
      <c r="K53" s="46">
        <v>0</v>
      </c>
    </row>
    <row r="54" spans="1:11" ht="18" x14ac:dyDescent="0.25">
      <c r="A54" s="16" t="s">
        <v>54</v>
      </c>
      <c r="B54" s="44">
        <v>5839</v>
      </c>
      <c r="C54" s="65">
        <v>10848</v>
      </c>
      <c r="D54" s="101">
        <v>1325656</v>
      </c>
      <c r="E54" s="54">
        <f t="shared" si="14"/>
        <v>227.03476622709368</v>
      </c>
      <c r="F54" s="70">
        <f t="shared" si="15"/>
        <v>1325656</v>
      </c>
      <c r="G54" s="39">
        <v>2918</v>
      </c>
      <c r="H54" s="64">
        <f t="shared" si="16"/>
        <v>7930</v>
      </c>
      <c r="I54" s="32">
        <f t="shared" si="17"/>
        <v>5883</v>
      </c>
      <c r="J54" s="35">
        <v>4965</v>
      </c>
      <c r="K54" s="46">
        <v>0</v>
      </c>
    </row>
    <row r="55" spans="1:11" ht="18" x14ac:dyDescent="0.25">
      <c r="A55" s="16" t="s">
        <v>55</v>
      </c>
      <c r="B55" s="44">
        <v>5578</v>
      </c>
      <c r="C55" s="65">
        <v>10569</v>
      </c>
      <c r="D55" s="101">
        <v>1268656</v>
      </c>
      <c r="E55" s="54">
        <f t="shared" si="14"/>
        <v>227.4392255288634</v>
      </c>
      <c r="F55" s="70">
        <f t="shared" si="15"/>
        <v>1268656</v>
      </c>
      <c r="G55" s="39">
        <v>2756</v>
      </c>
      <c r="H55" s="64">
        <f t="shared" si="16"/>
        <v>7813</v>
      </c>
      <c r="I55" s="32">
        <f t="shared" si="17"/>
        <v>5936</v>
      </c>
      <c r="J55" s="35">
        <v>4633</v>
      </c>
      <c r="K55" s="46">
        <v>0</v>
      </c>
    </row>
    <row r="56" spans="1:11" ht="18.75" thickBot="1" x14ac:dyDescent="0.3">
      <c r="A56" s="16" t="s">
        <v>56</v>
      </c>
      <c r="B56" s="67">
        <v>8357</v>
      </c>
      <c r="C56" s="68">
        <v>15528</v>
      </c>
      <c r="D56" s="102">
        <v>1855090</v>
      </c>
      <c r="E56" s="54">
        <f t="shared" si="14"/>
        <v>221.9803757329185</v>
      </c>
      <c r="F56" s="70">
        <f t="shared" si="15"/>
        <v>1855090</v>
      </c>
      <c r="G56" s="55">
        <v>3725</v>
      </c>
      <c r="H56" s="64">
        <f t="shared" si="16"/>
        <v>11803</v>
      </c>
      <c r="I56" s="52">
        <f t="shared" si="17"/>
        <v>8583</v>
      </c>
      <c r="J56" s="98">
        <v>6944</v>
      </c>
      <c r="K56" s="94">
        <v>1</v>
      </c>
    </row>
    <row r="57" spans="1:11" ht="18.75" thickBot="1" x14ac:dyDescent="0.3">
      <c r="A57" s="122" t="s">
        <v>48</v>
      </c>
      <c r="B57" s="136">
        <f>SUM(B50:B56)</f>
        <v>64686</v>
      </c>
      <c r="C57" s="136">
        <f t="shared" ref="C57:K57" si="18">SUM(C50:C56)</f>
        <v>122642</v>
      </c>
      <c r="D57" s="139">
        <f t="shared" si="18"/>
        <v>14677384</v>
      </c>
      <c r="E57" s="128">
        <f t="shared" si="18"/>
        <v>1599.3948445753206</v>
      </c>
      <c r="F57" s="137">
        <f t="shared" si="18"/>
        <v>14677384</v>
      </c>
      <c r="G57" s="137">
        <f t="shared" si="18"/>
        <v>33126</v>
      </c>
      <c r="H57" s="137">
        <f t="shared" si="18"/>
        <v>89516</v>
      </c>
      <c r="I57" s="123">
        <f t="shared" si="18"/>
        <v>69301</v>
      </c>
      <c r="J57" s="340">
        <f t="shared" si="18"/>
        <v>53340</v>
      </c>
      <c r="K57" s="341">
        <f t="shared" si="18"/>
        <v>1</v>
      </c>
    </row>
    <row r="58" spans="1:11" ht="18.75" thickBot="1" x14ac:dyDescent="0.3">
      <c r="A58" s="59"/>
      <c r="B58" s="60"/>
      <c r="C58" s="60"/>
      <c r="D58" s="60"/>
      <c r="E58" s="61"/>
      <c r="F58" s="60"/>
      <c r="G58" s="53"/>
      <c r="H58" s="53"/>
      <c r="I58" s="25"/>
      <c r="J58" s="25"/>
      <c r="K58" s="25"/>
    </row>
    <row r="59" spans="1:11" ht="16.5" thickBot="1" x14ac:dyDescent="0.25">
      <c r="A59" s="632" t="s">
        <v>57</v>
      </c>
      <c r="B59" s="633"/>
      <c r="C59" s="633"/>
      <c r="D59" s="633"/>
      <c r="E59" s="633"/>
      <c r="F59" s="633"/>
      <c r="G59" s="633"/>
      <c r="H59" s="633"/>
      <c r="I59" s="635"/>
      <c r="J59" s="635"/>
      <c r="K59" s="636"/>
    </row>
    <row r="60" spans="1:11" ht="18" x14ac:dyDescent="0.25">
      <c r="A60" s="5" t="s">
        <v>58</v>
      </c>
      <c r="B60" s="62">
        <v>9345</v>
      </c>
      <c r="C60" s="69">
        <v>18450</v>
      </c>
      <c r="D60" s="62">
        <v>2182528</v>
      </c>
      <c r="E60" s="10">
        <f t="shared" ref="E60:E66" si="19">D60/B60</f>
        <v>233.55034777956126</v>
      </c>
      <c r="F60" s="69">
        <f>D60</f>
        <v>2182528</v>
      </c>
      <c r="G60" s="64">
        <v>5315</v>
      </c>
      <c r="H60" s="64">
        <f t="shared" ref="H60:H66" si="20">C60-G60</f>
        <v>13135</v>
      </c>
      <c r="I60" s="30">
        <f t="shared" ref="I60:I66" si="21">C60-J60-K60</f>
        <v>10480</v>
      </c>
      <c r="J60" s="95">
        <v>7970</v>
      </c>
      <c r="K60" s="31">
        <v>0</v>
      </c>
    </row>
    <row r="61" spans="1:11" ht="18" x14ac:dyDescent="0.25">
      <c r="A61" s="16" t="s">
        <v>59</v>
      </c>
      <c r="B61" s="44">
        <v>9798</v>
      </c>
      <c r="C61" s="71">
        <v>18899</v>
      </c>
      <c r="D61" s="44">
        <v>2246848</v>
      </c>
      <c r="E61" s="54">
        <f t="shared" si="19"/>
        <v>229.31700347009593</v>
      </c>
      <c r="F61" s="70">
        <f t="shared" ref="F61:F66" si="22">D61</f>
        <v>2246848</v>
      </c>
      <c r="G61" s="64">
        <v>5861</v>
      </c>
      <c r="H61" s="64">
        <f t="shared" si="20"/>
        <v>13038</v>
      </c>
      <c r="I61" s="32">
        <f t="shared" si="21"/>
        <v>11124</v>
      </c>
      <c r="J61" s="35">
        <v>7775</v>
      </c>
      <c r="K61" s="46">
        <v>0</v>
      </c>
    </row>
    <row r="62" spans="1:11" ht="18" x14ac:dyDescent="0.25">
      <c r="A62" s="16" t="s">
        <v>60</v>
      </c>
      <c r="B62" s="44">
        <v>11768</v>
      </c>
      <c r="C62" s="71">
        <v>22091</v>
      </c>
      <c r="D62" s="44">
        <v>2622877</v>
      </c>
      <c r="E62" s="54">
        <f t="shared" si="19"/>
        <v>222.88213800135961</v>
      </c>
      <c r="F62" s="70">
        <f t="shared" si="22"/>
        <v>2622877</v>
      </c>
      <c r="G62" s="64">
        <v>6958</v>
      </c>
      <c r="H62" s="64">
        <f t="shared" si="20"/>
        <v>15133</v>
      </c>
      <c r="I62" s="32">
        <f t="shared" si="21"/>
        <v>13558</v>
      </c>
      <c r="J62" s="35">
        <v>8533</v>
      </c>
      <c r="K62" s="46">
        <v>0</v>
      </c>
    </row>
    <row r="63" spans="1:11" ht="18" x14ac:dyDescent="0.25">
      <c r="A63" s="16" t="s">
        <v>61</v>
      </c>
      <c r="B63" s="44">
        <v>5233</v>
      </c>
      <c r="C63" s="71">
        <v>10761</v>
      </c>
      <c r="D63" s="44">
        <v>1307641</v>
      </c>
      <c r="E63" s="54">
        <f t="shared" si="19"/>
        <v>249.88362316071087</v>
      </c>
      <c r="F63" s="70">
        <f t="shared" si="22"/>
        <v>1307641</v>
      </c>
      <c r="G63" s="64">
        <v>3242</v>
      </c>
      <c r="H63" s="64">
        <f t="shared" si="20"/>
        <v>7519</v>
      </c>
      <c r="I63" s="32">
        <f t="shared" si="21"/>
        <v>6182</v>
      </c>
      <c r="J63" s="35">
        <v>4578</v>
      </c>
      <c r="K63" s="46">
        <v>1</v>
      </c>
    </row>
    <row r="64" spans="1:11" ht="18" x14ac:dyDescent="0.25">
      <c r="A64" s="16" t="s">
        <v>62</v>
      </c>
      <c r="B64" s="44">
        <v>3873</v>
      </c>
      <c r="C64" s="71">
        <v>7378</v>
      </c>
      <c r="D64" s="44">
        <v>877963</v>
      </c>
      <c r="E64" s="54">
        <f t="shared" si="19"/>
        <v>226.68809708236509</v>
      </c>
      <c r="F64" s="70">
        <f t="shared" si="22"/>
        <v>877963</v>
      </c>
      <c r="G64" s="64">
        <v>2027</v>
      </c>
      <c r="H64" s="64">
        <f t="shared" si="20"/>
        <v>5351</v>
      </c>
      <c r="I64" s="32">
        <f t="shared" si="21"/>
        <v>4137</v>
      </c>
      <c r="J64" s="35">
        <v>3241</v>
      </c>
      <c r="K64" s="46">
        <v>0</v>
      </c>
    </row>
    <row r="65" spans="1:11" ht="18" x14ac:dyDescent="0.25">
      <c r="A65" s="16" t="s">
        <v>63</v>
      </c>
      <c r="B65" s="44">
        <v>9770</v>
      </c>
      <c r="C65" s="71">
        <v>18821</v>
      </c>
      <c r="D65" s="44">
        <v>2228946</v>
      </c>
      <c r="E65" s="54">
        <f t="shared" si="19"/>
        <v>228.14186284544525</v>
      </c>
      <c r="F65" s="70">
        <f t="shared" si="22"/>
        <v>2228946</v>
      </c>
      <c r="G65" s="64">
        <v>5357</v>
      </c>
      <c r="H65" s="64">
        <f t="shared" si="20"/>
        <v>13464</v>
      </c>
      <c r="I65" s="32">
        <f t="shared" si="21"/>
        <v>10740</v>
      </c>
      <c r="J65" s="35">
        <v>8081</v>
      </c>
      <c r="K65" s="46">
        <v>0</v>
      </c>
    </row>
    <row r="66" spans="1:11" ht="18.75" thickBot="1" x14ac:dyDescent="0.3">
      <c r="A66" s="16" t="s">
        <v>64</v>
      </c>
      <c r="B66" s="67">
        <v>9334</v>
      </c>
      <c r="C66" s="72">
        <v>17632</v>
      </c>
      <c r="D66" s="67">
        <v>2117357</v>
      </c>
      <c r="E66" s="54">
        <f t="shared" si="19"/>
        <v>226.84347546603814</v>
      </c>
      <c r="F66" s="70">
        <f t="shared" si="22"/>
        <v>2117357</v>
      </c>
      <c r="G66" s="74">
        <v>5313</v>
      </c>
      <c r="H66" s="64">
        <f t="shared" si="20"/>
        <v>12319</v>
      </c>
      <c r="I66" s="52">
        <f t="shared" si="21"/>
        <v>10233</v>
      </c>
      <c r="J66" s="98">
        <v>7399</v>
      </c>
      <c r="K66" s="94">
        <v>0</v>
      </c>
    </row>
    <row r="67" spans="1:11" ht="18.75" thickBot="1" x14ac:dyDescent="0.3">
      <c r="A67" s="122" t="s">
        <v>48</v>
      </c>
      <c r="B67" s="136">
        <f>SUM(B60:B66)</f>
        <v>59121</v>
      </c>
      <c r="C67" s="136">
        <f t="shared" ref="C67:K67" si="23">SUM(C60:C66)</f>
        <v>114032</v>
      </c>
      <c r="D67" s="136">
        <f t="shared" si="23"/>
        <v>13584160</v>
      </c>
      <c r="E67" s="141">
        <f t="shared" si="23"/>
        <v>1617.3065478055762</v>
      </c>
      <c r="F67" s="137">
        <f t="shared" si="23"/>
        <v>13584160</v>
      </c>
      <c r="G67" s="137">
        <f t="shared" si="23"/>
        <v>34073</v>
      </c>
      <c r="H67" s="137">
        <f t="shared" si="23"/>
        <v>79959</v>
      </c>
      <c r="I67" s="123">
        <f t="shared" si="23"/>
        <v>66454</v>
      </c>
      <c r="J67" s="340">
        <f t="shared" si="23"/>
        <v>47577</v>
      </c>
      <c r="K67" s="341">
        <f t="shared" si="23"/>
        <v>1</v>
      </c>
    </row>
    <row r="68" spans="1:11" ht="18.75" thickBot="1" x14ac:dyDescent="0.3">
      <c r="A68" s="59"/>
      <c r="B68" s="60"/>
      <c r="C68" s="60"/>
      <c r="D68" s="60"/>
      <c r="E68" s="61"/>
      <c r="F68" s="60"/>
      <c r="G68" s="53"/>
      <c r="H68" s="53"/>
      <c r="I68" s="25"/>
      <c r="J68" s="25"/>
      <c r="K68" s="25"/>
    </row>
    <row r="69" spans="1:11" ht="18.75" thickBot="1" x14ac:dyDescent="0.3">
      <c r="A69" s="143" t="s">
        <v>65</v>
      </c>
      <c r="B69" s="144"/>
      <c r="C69" s="144"/>
      <c r="D69" s="144"/>
      <c r="E69" s="144"/>
      <c r="F69" s="145"/>
      <c r="G69" s="346"/>
      <c r="H69" s="144"/>
      <c r="I69" s="144"/>
      <c r="J69" s="144"/>
      <c r="K69" s="145"/>
    </row>
    <row r="70" spans="1:11" ht="18" x14ac:dyDescent="0.25">
      <c r="A70" s="5" t="s">
        <v>66</v>
      </c>
      <c r="B70" s="62">
        <v>4077</v>
      </c>
      <c r="C70" s="69">
        <v>7920</v>
      </c>
      <c r="D70" s="62">
        <v>945423</v>
      </c>
      <c r="E70" s="103">
        <f t="shared" ref="E70:E75" si="24">D70/B70</f>
        <v>231.89183222958059</v>
      </c>
      <c r="F70" s="69">
        <f t="shared" ref="F70:F75" si="25">D70</f>
        <v>945423</v>
      </c>
      <c r="G70" s="64">
        <v>2134</v>
      </c>
      <c r="H70" s="64">
        <f t="shared" ref="H70:H75" si="26">C70-G70</f>
        <v>5786</v>
      </c>
      <c r="I70" s="12">
        <f t="shared" ref="I70:I75" si="27">C70-J70-K70</f>
        <v>4465</v>
      </c>
      <c r="J70" s="345">
        <v>3454</v>
      </c>
      <c r="K70" s="34">
        <v>1</v>
      </c>
    </row>
    <row r="71" spans="1:11" ht="18" x14ac:dyDescent="0.25">
      <c r="A71" s="16" t="s">
        <v>67</v>
      </c>
      <c r="B71" s="44">
        <v>7792</v>
      </c>
      <c r="C71" s="71">
        <v>14306</v>
      </c>
      <c r="D71" s="44">
        <v>1697968</v>
      </c>
      <c r="E71" s="66">
        <f t="shared" si="24"/>
        <v>217.91170431211498</v>
      </c>
      <c r="F71" s="70">
        <f t="shared" si="25"/>
        <v>1697968</v>
      </c>
      <c r="G71" s="64">
        <v>3701</v>
      </c>
      <c r="H71" s="64">
        <f t="shared" si="26"/>
        <v>10605</v>
      </c>
      <c r="I71" s="32">
        <f t="shared" si="27"/>
        <v>8037</v>
      </c>
      <c r="J71" s="35">
        <v>6269</v>
      </c>
      <c r="K71" s="46">
        <v>0</v>
      </c>
    </row>
    <row r="72" spans="1:11" ht="18" x14ac:dyDescent="0.25">
      <c r="A72" s="16" t="s">
        <v>65</v>
      </c>
      <c r="B72" s="44">
        <v>8148</v>
      </c>
      <c r="C72" s="71">
        <v>15667</v>
      </c>
      <c r="D72" s="44">
        <v>1873416</v>
      </c>
      <c r="E72" s="66">
        <f t="shared" si="24"/>
        <v>229.92341678939616</v>
      </c>
      <c r="F72" s="70">
        <f t="shared" si="25"/>
        <v>1873416</v>
      </c>
      <c r="G72" s="64">
        <v>4400</v>
      </c>
      <c r="H72" s="64">
        <f t="shared" si="26"/>
        <v>11267</v>
      </c>
      <c r="I72" s="32">
        <f t="shared" si="27"/>
        <v>8761</v>
      </c>
      <c r="J72" s="35">
        <v>6906</v>
      </c>
      <c r="K72" s="46">
        <v>0</v>
      </c>
    </row>
    <row r="73" spans="1:11" ht="18" x14ac:dyDescent="0.25">
      <c r="A73" s="16" t="s">
        <v>68</v>
      </c>
      <c r="B73" s="44">
        <v>4310</v>
      </c>
      <c r="C73" s="71">
        <v>8086</v>
      </c>
      <c r="D73" s="44">
        <v>969701</v>
      </c>
      <c r="E73" s="66">
        <f t="shared" si="24"/>
        <v>224.98863109048725</v>
      </c>
      <c r="F73" s="70">
        <f t="shared" si="25"/>
        <v>969701</v>
      </c>
      <c r="G73" s="64">
        <v>1964</v>
      </c>
      <c r="H73" s="64">
        <f t="shared" si="26"/>
        <v>6122</v>
      </c>
      <c r="I73" s="32">
        <f t="shared" si="27"/>
        <v>4334</v>
      </c>
      <c r="J73" s="35">
        <v>3752</v>
      </c>
      <c r="K73" s="46">
        <v>0</v>
      </c>
    </row>
    <row r="74" spans="1:11" ht="18" x14ac:dyDescent="0.25">
      <c r="A74" s="16" t="s">
        <v>69</v>
      </c>
      <c r="B74" s="44">
        <v>6689</v>
      </c>
      <c r="C74" s="71">
        <v>12787</v>
      </c>
      <c r="D74" s="44">
        <v>1527086</v>
      </c>
      <c r="E74" s="66">
        <f t="shared" si="24"/>
        <v>228.29810136044253</v>
      </c>
      <c r="F74" s="70">
        <f t="shared" si="25"/>
        <v>1527086</v>
      </c>
      <c r="G74" s="64">
        <v>3497</v>
      </c>
      <c r="H74" s="64">
        <f t="shared" si="26"/>
        <v>9290</v>
      </c>
      <c r="I74" s="32">
        <f t="shared" si="27"/>
        <v>7084</v>
      </c>
      <c r="J74" s="35">
        <v>5703</v>
      </c>
      <c r="K74" s="46">
        <v>0</v>
      </c>
    </row>
    <row r="75" spans="1:11" ht="18.75" thickBot="1" x14ac:dyDescent="0.3">
      <c r="A75" s="21" t="s">
        <v>70</v>
      </c>
      <c r="B75" s="67">
        <v>4507</v>
      </c>
      <c r="C75" s="72">
        <v>8823</v>
      </c>
      <c r="D75" s="67">
        <v>1052734</v>
      </c>
      <c r="E75" s="104">
        <f t="shared" si="24"/>
        <v>233.57754603949411</v>
      </c>
      <c r="F75" s="73">
        <f t="shared" si="25"/>
        <v>1052734</v>
      </c>
      <c r="G75" s="74">
        <v>2491</v>
      </c>
      <c r="H75" s="64">
        <f t="shared" si="26"/>
        <v>6332</v>
      </c>
      <c r="I75" s="343">
        <f t="shared" si="27"/>
        <v>4929</v>
      </c>
      <c r="J75" s="344">
        <v>3894</v>
      </c>
      <c r="K75" s="50">
        <v>0</v>
      </c>
    </row>
    <row r="76" spans="1:11" ht="18.75" thickBot="1" x14ac:dyDescent="0.3">
      <c r="A76" s="122" t="s">
        <v>48</v>
      </c>
      <c r="B76" s="136">
        <f>SUM(B70:B75)</f>
        <v>35523</v>
      </c>
      <c r="C76" s="136">
        <f t="shared" ref="C76:K76" si="28">SUM(C70:C75)</f>
        <v>67589</v>
      </c>
      <c r="D76" s="136">
        <f t="shared" si="28"/>
        <v>8066328</v>
      </c>
      <c r="E76" s="128">
        <f t="shared" si="28"/>
        <v>1366.5912318215157</v>
      </c>
      <c r="F76" s="137">
        <f t="shared" si="28"/>
        <v>8066328</v>
      </c>
      <c r="G76" s="137">
        <f t="shared" si="28"/>
        <v>18187</v>
      </c>
      <c r="H76" s="137">
        <f t="shared" si="28"/>
        <v>49402</v>
      </c>
      <c r="I76" s="126">
        <f t="shared" si="28"/>
        <v>37610</v>
      </c>
      <c r="J76" s="127">
        <f t="shared" si="28"/>
        <v>29978</v>
      </c>
      <c r="K76" s="128">
        <f t="shared" si="28"/>
        <v>1</v>
      </c>
    </row>
    <row r="77" spans="1:11" ht="18.75" thickBot="1" x14ac:dyDescent="0.3">
      <c r="A77" s="59"/>
      <c r="B77" s="60"/>
      <c r="C77" s="60"/>
      <c r="D77" s="60"/>
      <c r="E77" s="61"/>
      <c r="F77" s="60"/>
      <c r="G77" s="53"/>
      <c r="H77" s="53"/>
      <c r="I77" s="25"/>
      <c r="J77" s="25"/>
      <c r="K77" s="25"/>
    </row>
    <row r="78" spans="1:11" ht="16.5" thickBot="1" x14ac:dyDescent="0.25">
      <c r="A78" s="632" t="s">
        <v>71</v>
      </c>
      <c r="B78" s="633"/>
      <c r="C78" s="633"/>
      <c r="D78" s="633"/>
      <c r="E78" s="633"/>
      <c r="F78" s="633"/>
      <c r="G78" s="633"/>
      <c r="H78" s="633"/>
      <c r="I78" s="635"/>
      <c r="J78" s="635"/>
      <c r="K78" s="636"/>
    </row>
    <row r="79" spans="1:11" ht="18" x14ac:dyDescent="0.25">
      <c r="A79" s="5" t="s">
        <v>72</v>
      </c>
      <c r="B79" s="62">
        <v>2596</v>
      </c>
      <c r="C79" s="69">
        <v>4930</v>
      </c>
      <c r="D79" s="62">
        <v>585608</v>
      </c>
      <c r="E79" s="103">
        <f t="shared" ref="E79:E88" si="29">D79/B79</f>
        <v>225.5808936825886</v>
      </c>
      <c r="F79" s="69">
        <f>D79</f>
        <v>585608</v>
      </c>
      <c r="G79" s="64">
        <v>1419</v>
      </c>
      <c r="H79" s="64">
        <f t="shared" ref="H79:H88" si="30">C79-G79</f>
        <v>3511</v>
      </c>
      <c r="I79" s="30">
        <f t="shared" ref="I79:I88" si="31">C79-J79-K79</f>
        <v>2826</v>
      </c>
      <c r="J79" s="95">
        <v>2104</v>
      </c>
      <c r="K79" s="31">
        <v>0</v>
      </c>
    </row>
    <row r="80" spans="1:11" ht="18" x14ac:dyDescent="0.25">
      <c r="A80" s="16" t="s">
        <v>73</v>
      </c>
      <c r="B80" s="44">
        <v>248</v>
      </c>
      <c r="C80" s="71">
        <v>490</v>
      </c>
      <c r="D80" s="44">
        <v>56549</v>
      </c>
      <c r="E80" s="66">
        <f t="shared" si="29"/>
        <v>228.02016129032259</v>
      </c>
      <c r="F80" s="70">
        <f t="shared" ref="F80:F88" si="32">D80</f>
        <v>56549</v>
      </c>
      <c r="G80" s="64">
        <v>131</v>
      </c>
      <c r="H80" s="64">
        <f t="shared" si="30"/>
        <v>359</v>
      </c>
      <c r="I80" s="32">
        <f t="shared" si="31"/>
        <v>260</v>
      </c>
      <c r="J80" s="35">
        <v>230</v>
      </c>
      <c r="K80" s="46">
        <v>0</v>
      </c>
    </row>
    <row r="81" spans="1:11" ht="18" x14ac:dyDescent="0.25">
      <c r="A81" s="16" t="s">
        <v>74</v>
      </c>
      <c r="B81" s="44">
        <v>6678</v>
      </c>
      <c r="C81" s="71">
        <v>12688</v>
      </c>
      <c r="D81" s="44">
        <v>1526751</v>
      </c>
      <c r="E81" s="66">
        <f t="shared" si="29"/>
        <v>228.62398921832883</v>
      </c>
      <c r="F81" s="70">
        <f t="shared" si="32"/>
        <v>1526751</v>
      </c>
      <c r="G81" s="64">
        <v>3764</v>
      </c>
      <c r="H81" s="64">
        <f t="shared" si="30"/>
        <v>8924</v>
      </c>
      <c r="I81" s="32">
        <f t="shared" si="31"/>
        <v>7375</v>
      </c>
      <c r="J81" s="35">
        <v>5313</v>
      </c>
      <c r="K81" s="46">
        <v>0</v>
      </c>
    </row>
    <row r="82" spans="1:11" ht="18" x14ac:dyDescent="0.25">
      <c r="A82" s="16" t="s">
        <v>71</v>
      </c>
      <c r="B82" s="44">
        <v>10643</v>
      </c>
      <c r="C82" s="71">
        <v>19899</v>
      </c>
      <c r="D82" s="44">
        <v>2370041</v>
      </c>
      <c r="E82" s="66">
        <f t="shared" si="29"/>
        <v>222.68542704124778</v>
      </c>
      <c r="F82" s="70">
        <f t="shared" si="32"/>
        <v>2370041</v>
      </c>
      <c r="G82" s="64">
        <v>5582</v>
      </c>
      <c r="H82" s="64">
        <f t="shared" si="30"/>
        <v>14317</v>
      </c>
      <c r="I82" s="32">
        <f t="shared" si="31"/>
        <v>11519</v>
      </c>
      <c r="J82" s="35">
        <v>8380</v>
      </c>
      <c r="K82" s="46">
        <v>0</v>
      </c>
    </row>
    <row r="83" spans="1:11" ht="18" x14ac:dyDescent="0.25">
      <c r="A83" s="16" t="s">
        <v>75</v>
      </c>
      <c r="B83" s="44">
        <v>8294</v>
      </c>
      <c r="C83" s="71">
        <v>16312</v>
      </c>
      <c r="D83" s="44">
        <v>1955620</v>
      </c>
      <c r="E83" s="66">
        <f t="shared" si="29"/>
        <v>235.78731613214373</v>
      </c>
      <c r="F83" s="70">
        <f t="shared" si="32"/>
        <v>1955620</v>
      </c>
      <c r="G83" s="64">
        <v>4666</v>
      </c>
      <c r="H83" s="64">
        <f t="shared" si="30"/>
        <v>11646</v>
      </c>
      <c r="I83" s="32">
        <f t="shared" si="31"/>
        <v>9258</v>
      </c>
      <c r="J83" s="35">
        <v>7054</v>
      </c>
      <c r="K83" s="46">
        <v>0</v>
      </c>
    </row>
    <row r="84" spans="1:11" ht="18" x14ac:dyDescent="0.25">
      <c r="A84" s="16" t="s">
        <v>76</v>
      </c>
      <c r="B84" s="44">
        <v>7999</v>
      </c>
      <c r="C84" s="71">
        <v>14883</v>
      </c>
      <c r="D84" s="44">
        <v>1787201</v>
      </c>
      <c r="E84" s="66">
        <f t="shared" si="29"/>
        <v>223.42805350668834</v>
      </c>
      <c r="F84" s="70">
        <f t="shared" si="32"/>
        <v>1787201</v>
      </c>
      <c r="G84" s="64">
        <v>4009</v>
      </c>
      <c r="H84" s="64">
        <f t="shared" si="30"/>
        <v>10874</v>
      </c>
      <c r="I84" s="32">
        <f t="shared" si="31"/>
        <v>8332</v>
      </c>
      <c r="J84" s="35">
        <v>6550</v>
      </c>
      <c r="K84" s="46">
        <v>1</v>
      </c>
    </row>
    <row r="85" spans="1:11" ht="18" x14ac:dyDescent="0.25">
      <c r="A85" s="16" t="s">
        <v>77</v>
      </c>
      <c r="B85" s="44">
        <v>2948</v>
      </c>
      <c r="C85" s="71">
        <v>5444</v>
      </c>
      <c r="D85" s="44">
        <v>649083</v>
      </c>
      <c r="E85" s="66">
        <f t="shared" si="29"/>
        <v>220.17740841248303</v>
      </c>
      <c r="F85" s="70">
        <f t="shared" si="32"/>
        <v>649083</v>
      </c>
      <c r="G85" s="64">
        <v>1298</v>
      </c>
      <c r="H85" s="64">
        <f t="shared" si="30"/>
        <v>4146</v>
      </c>
      <c r="I85" s="32">
        <f t="shared" si="31"/>
        <v>2914</v>
      </c>
      <c r="J85" s="35">
        <v>2530</v>
      </c>
      <c r="K85" s="46">
        <v>0</v>
      </c>
    </row>
    <row r="86" spans="1:11" ht="18" x14ac:dyDescent="0.25">
      <c r="A86" s="16" t="s">
        <v>78</v>
      </c>
      <c r="B86" s="44">
        <v>5903</v>
      </c>
      <c r="C86" s="71">
        <v>11464</v>
      </c>
      <c r="D86" s="44">
        <v>1369026</v>
      </c>
      <c r="E86" s="66">
        <f t="shared" si="29"/>
        <v>231.9203794680671</v>
      </c>
      <c r="F86" s="70">
        <f t="shared" si="32"/>
        <v>1369026</v>
      </c>
      <c r="G86" s="64">
        <v>3270</v>
      </c>
      <c r="H86" s="64">
        <f t="shared" si="30"/>
        <v>8194</v>
      </c>
      <c r="I86" s="32">
        <f t="shared" si="31"/>
        <v>6461</v>
      </c>
      <c r="J86" s="35">
        <v>5003</v>
      </c>
      <c r="K86" s="46">
        <v>0</v>
      </c>
    </row>
    <row r="87" spans="1:11" ht="18" x14ac:dyDescent="0.25">
      <c r="A87" s="16" t="s">
        <v>79</v>
      </c>
      <c r="B87" s="44">
        <v>1960</v>
      </c>
      <c r="C87" s="71">
        <v>3706</v>
      </c>
      <c r="D87" s="44">
        <v>451393</v>
      </c>
      <c r="E87" s="66">
        <f t="shared" si="29"/>
        <v>230.30255102040817</v>
      </c>
      <c r="F87" s="70">
        <f t="shared" si="32"/>
        <v>451393</v>
      </c>
      <c r="G87" s="64">
        <v>1164</v>
      </c>
      <c r="H87" s="64">
        <f t="shared" si="30"/>
        <v>2542</v>
      </c>
      <c r="I87" s="32">
        <f t="shared" si="31"/>
        <v>2036</v>
      </c>
      <c r="J87" s="35">
        <v>1670</v>
      </c>
      <c r="K87" s="46">
        <v>0</v>
      </c>
    </row>
    <row r="88" spans="1:11" ht="18.75" thickBot="1" x14ac:dyDescent="0.3">
      <c r="A88" s="21" t="s">
        <v>80</v>
      </c>
      <c r="B88" s="67">
        <v>9363</v>
      </c>
      <c r="C88" s="72">
        <v>16970</v>
      </c>
      <c r="D88" s="67">
        <v>2025436</v>
      </c>
      <c r="E88" s="104">
        <f t="shared" si="29"/>
        <v>216.32340061945956</v>
      </c>
      <c r="F88" s="73">
        <f t="shared" si="32"/>
        <v>2025436</v>
      </c>
      <c r="G88" s="74">
        <v>4201</v>
      </c>
      <c r="H88" s="64">
        <f t="shared" si="30"/>
        <v>12769</v>
      </c>
      <c r="I88" s="52">
        <f t="shared" si="31"/>
        <v>9303</v>
      </c>
      <c r="J88" s="98">
        <v>7667</v>
      </c>
      <c r="K88" s="94">
        <v>0</v>
      </c>
    </row>
    <row r="89" spans="1:11" ht="18.75" thickBot="1" x14ac:dyDescent="0.3">
      <c r="A89" s="122" t="s">
        <v>48</v>
      </c>
      <c r="B89" s="136">
        <f t="shared" ref="B89:K89" si="33">SUM(B79:B88)</f>
        <v>56632</v>
      </c>
      <c r="C89" s="136">
        <f t="shared" si="33"/>
        <v>106786</v>
      </c>
      <c r="D89" s="136">
        <f t="shared" si="33"/>
        <v>12776708</v>
      </c>
      <c r="E89" s="126">
        <f t="shared" si="33"/>
        <v>2262.8495803917376</v>
      </c>
      <c r="F89" s="147">
        <f t="shared" si="33"/>
        <v>12776708</v>
      </c>
      <c r="G89" s="148">
        <f t="shared" si="33"/>
        <v>29504</v>
      </c>
      <c r="H89" s="148">
        <f t="shared" si="33"/>
        <v>77282</v>
      </c>
      <c r="I89" s="123">
        <f t="shared" si="33"/>
        <v>60284</v>
      </c>
      <c r="J89" s="340">
        <f t="shared" si="33"/>
        <v>46501</v>
      </c>
      <c r="K89" s="341">
        <f t="shared" si="33"/>
        <v>1</v>
      </c>
    </row>
    <row r="90" spans="1:11" ht="18.75" thickBot="1" x14ac:dyDescent="0.3">
      <c r="A90" s="59"/>
      <c r="B90" s="60"/>
      <c r="C90" s="60"/>
      <c r="D90" s="60"/>
      <c r="E90" s="25"/>
      <c r="F90" s="53"/>
      <c r="G90" s="53"/>
      <c r="H90" s="53"/>
      <c r="I90" s="25"/>
      <c r="J90" s="25"/>
      <c r="K90" s="25"/>
    </row>
    <row r="91" spans="1:11" ht="16.5" thickBot="1" x14ac:dyDescent="0.25">
      <c r="A91" s="632" t="s">
        <v>81</v>
      </c>
      <c r="B91" s="633"/>
      <c r="C91" s="633"/>
      <c r="D91" s="633"/>
      <c r="E91" s="633"/>
      <c r="F91" s="633"/>
      <c r="G91" s="633"/>
      <c r="H91" s="633"/>
      <c r="I91" s="635"/>
      <c r="J91" s="635"/>
      <c r="K91" s="636"/>
    </row>
    <row r="92" spans="1:11" ht="18" x14ac:dyDescent="0.25">
      <c r="A92" s="5" t="s">
        <v>82</v>
      </c>
      <c r="B92" s="62">
        <v>5828</v>
      </c>
      <c r="C92" s="69">
        <v>10929</v>
      </c>
      <c r="D92" s="100">
        <v>1296411</v>
      </c>
      <c r="E92" s="10">
        <f t="shared" ref="E92:E100" si="34">D92/B92</f>
        <v>222.44526424159233</v>
      </c>
      <c r="F92" s="69">
        <f>D92</f>
        <v>1296411</v>
      </c>
      <c r="G92" s="64">
        <v>2608</v>
      </c>
      <c r="H92" s="64">
        <f t="shared" ref="H92:H100" si="35">C92-G92</f>
        <v>8321</v>
      </c>
      <c r="I92" s="30">
        <f t="shared" ref="I92:I100" si="36">C92-J92-K92</f>
        <v>5892</v>
      </c>
      <c r="J92" s="95">
        <v>5037</v>
      </c>
      <c r="K92" s="31">
        <v>0</v>
      </c>
    </row>
    <row r="93" spans="1:11" ht="18" x14ac:dyDescent="0.25">
      <c r="A93" s="16" t="s">
        <v>83</v>
      </c>
      <c r="B93" s="44">
        <v>8281</v>
      </c>
      <c r="C93" s="71">
        <v>16174</v>
      </c>
      <c r="D93" s="101">
        <v>1933614</v>
      </c>
      <c r="E93" s="54">
        <f t="shared" si="34"/>
        <v>233.50006037918126</v>
      </c>
      <c r="F93" s="70">
        <f t="shared" ref="F93:F100" si="37">D93</f>
        <v>1933614</v>
      </c>
      <c r="G93" s="64">
        <v>4085</v>
      </c>
      <c r="H93" s="64">
        <f t="shared" si="35"/>
        <v>12089</v>
      </c>
      <c r="I93" s="32">
        <f t="shared" si="36"/>
        <v>9055</v>
      </c>
      <c r="J93" s="35">
        <v>7119</v>
      </c>
      <c r="K93" s="46">
        <v>0</v>
      </c>
    </row>
    <row r="94" spans="1:11" ht="18" x14ac:dyDescent="0.25">
      <c r="A94" s="16" t="s">
        <v>84</v>
      </c>
      <c r="B94" s="44">
        <v>4226</v>
      </c>
      <c r="C94" s="71">
        <v>8276</v>
      </c>
      <c r="D94" s="101">
        <v>996733</v>
      </c>
      <c r="E94" s="54">
        <f t="shared" si="34"/>
        <v>235.85731187884525</v>
      </c>
      <c r="F94" s="70">
        <f t="shared" si="37"/>
        <v>996733</v>
      </c>
      <c r="G94" s="64">
        <v>2098</v>
      </c>
      <c r="H94" s="64">
        <f t="shared" si="35"/>
        <v>6178</v>
      </c>
      <c r="I94" s="32">
        <f t="shared" si="36"/>
        <v>4567</v>
      </c>
      <c r="J94" s="35">
        <v>3708</v>
      </c>
      <c r="K94" s="46">
        <v>1</v>
      </c>
    </row>
    <row r="95" spans="1:11" ht="18" x14ac:dyDescent="0.25">
      <c r="A95" s="16" t="s">
        <v>85</v>
      </c>
      <c r="B95" s="44">
        <v>2796</v>
      </c>
      <c r="C95" s="71">
        <v>4952</v>
      </c>
      <c r="D95" s="101">
        <v>593515</v>
      </c>
      <c r="E95" s="54">
        <f t="shared" si="34"/>
        <v>212.27288984263234</v>
      </c>
      <c r="F95" s="70">
        <f t="shared" si="37"/>
        <v>593515</v>
      </c>
      <c r="G95" s="64">
        <v>1080</v>
      </c>
      <c r="H95" s="64">
        <f t="shared" si="35"/>
        <v>3872</v>
      </c>
      <c r="I95" s="32">
        <f t="shared" si="36"/>
        <v>2840</v>
      </c>
      <c r="J95" s="35">
        <v>2112</v>
      </c>
      <c r="K95" s="46">
        <v>0</v>
      </c>
    </row>
    <row r="96" spans="1:11" ht="18" x14ac:dyDescent="0.25">
      <c r="A96" s="16" t="s">
        <v>86</v>
      </c>
      <c r="B96" s="44">
        <v>5468</v>
      </c>
      <c r="C96" s="71">
        <v>10821</v>
      </c>
      <c r="D96" s="101">
        <v>1297683</v>
      </c>
      <c r="E96" s="54">
        <f t="shared" si="34"/>
        <v>237.32315288953913</v>
      </c>
      <c r="F96" s="70">
        <f t="shared" si="37"/>
        <v>1297683</v>
      </c>
      <c r="G96" s="64">
        <v>2751</v>
      </c>
      <c r="H96" s="64">
        <f t="shared" si="35"/>
        <v>8070</v>
      </c>
      <c r="I96" s="32">
        <f t="shared" si="36"/>
        <v>5897</v>
      </c>
      <c r="J96" s="35">
        <v>4924</v>
      </c>
      <c r="K96" s="46">
        <v>0</v>
      </c>
    </row>
    <row r="97" spans="1:11" ht="18" x14ac:dyDescent="0.25">
      <c r="A97" s="16" t="s">
        <v>87</v>
      </c>
      <c r="B97" s="44">
        <v>1211</v>
      </c>
      <c r="C97" s="71">
        <v>2660</v>
      </c>
      <c r="D97" s="101">
        <v>319088</v>
      </c>
      <c r="E97" s="54">
        <f t="shared" si="34"/>
        <v>263.49132947976881</v>
      </c>
      <c r="F97" s="70">
        <f t="shared" si="37"/>
        <v>319088</v>
      </c>
      <c r="G97" s="64">
        <v>713</v>
      </c>
      <c r="H97" s="64">
        <f t="shared" si="35"/>
        <v>1947</v>
      </c>
      <c r="I97" s="32">
        <f t="shared" si="36"/>
        <v>1365</v>
      </c>
      <c r="J97" s="35">
        <v>1295</v>
      </c>
      <c r="K97" s="46">
        <v>0</v>
      </c>
    </row>
    <row r="98" spans="1:11" ht="18" x14ac:dyDescent="0.25">
      <c r="A98" s="16" t="s">
        <v>88</v>
      </c>
      <c r="B98" s="44">
        <v>16610</v>
      </c>
      <c r="C98" s="71">
        <v>30670</v>
      </c>
      <c r="D98" s="101">
        <v>3729263</v>
      </c>
      <c r="E98" s="54">
        <f t="shared" si="34"/>
        <v>224.51914509331729</v>
      </c>
      <c r="F98" s="70">
        <f t="shared" si="37"/>
        <v>3729263</v>
      </c>
      <c r="G98" s="64">
        <v>8020</v>
      </c>
      <c r="H98" s="64">
        <f t="shared" si="35"/>
        <v>22650</v>
      </c>
      <c r="I98" s="32">
        <f t="shared" si="36"/>
        <v>17524</v>
      </c>
      <c r="J98" s="35">
        <v>13146</v>
      </c>
      <c r="K98" s="46">
        <v>0</v>
      </c>
    </row>
    <row r="99" spans="1:11" ht="18.75" customHeight="1" x14ac:dyDescent="0.25">
      <c r="A99" s="75" t="s">
        <v>89</v>
      </c>
      <c r="B99" s="44">
        <v>4662</v>
      </c>
      <c r="C99" s="71">
        <v>9277</v>
      </c>
      <c r="D99" s="105">
        <v>1089577</v>
      </c>
      <c r="E99" s="106">
        <f t="shared" si="34"/>
        <v>233.71450021450022</v>
      </c>
      <c r="F99" s="107">
        <f t="shared" si="37"/>
        <v>1089577</v>
      </c>
      <c r="G99" s="64">
        <v>2467</v>
      </c>
      <c r="H99" s="64">
        <f t="shared" si="35"/>
        <v>6810</v>
      </c>
      <c r="I99" s="32">
        <f t="shared" si="36"/>
        <v>5131</v>
      </c>
      <c r="J99" s="35">
        <v>4146</v>
      </c>
      <c r="K99" s="46">
        <v>0</v>
      </c>
    </row>
    <row r="100" spans="1:11" ht="18.75" thickBot="1" x14ac:dyDescent="0.3">
      <c r="A100" s="16" t="s">
        <v>90</v>
      </c>
      <c r="B100" s="67">
        <v>6888</v>
      </c>
      <c r="C100" s="72">
        <v>13441</v>
      </c>
      <c r="D100" s="102">
        <v>1610334</v>
      </c>
      <c r="E100" s="58">
        <f t="shared" si="34"/>
        <v>233.78832752613241</v>
      </c>
      <c r="F100" s="72">
        <f t="shared" si="37"/>
        <v>1610334</v>
      </c>
      <c r="G100" s="74">
        <v>3523</v>
      </c>
      <c r="H100" s="64">
        <f t="shared" si="35"/>
        <v>9918</v>
      </c>
      <c r="I100" s="52">
        <f t="shared" si="36"/>
        <v>7359</v>
      </c>
      <c r="J100" s="98">
        <v>6082</v>
      </c>
      <c r="K100" s="94">
        <v>0</v>
      </c>
    </row>
    <row r="101" spans="1:11" ht="18.75" thickBot="1" x14ac:dyDescent="0.3">
      <c r="A101" s="122" t="s">
        <v>48</v>
      </c>
      <c r="B101" s="136">
        <f>SUM(B92:B100)</f>
        <v>55970</v>
      </c>
      <c r="C101" s="136">
        <f t="shared" ref="C101:H101" si="38">SUM(C92:C100)</f>
        <v>107200</v>
      </c>
      <c r="D101" s="136">
        <f t="shared" si="38"/>
        <v>12866218</v>
      </c>
      <c r="E101" s="128">
        <f t="shared" si="38"/>
        <v>2096.9119815455092</v>
      </c>
      <c r="F101" s="137">
        <f>SUM(F92:F100)</f>
        <v>12866218</v>
      </c>
      <c r="G101" s="137">
        <f t="shared" si="38"/>
        <v>27345</v>
      </c>
      <c r="H101" s="137">
        <f t="shared" si="38"/>
        <v>79855</v>
      </c>
      <c r="I101" s="123">
        <f>SUM(I92:I100)</f>
        <v>59630</v>
      </c>
      <c r="J101" s="340">
        <f>SUM(J92:J100)</f>
        <v>47569</v>
      </c>
      <c r="K101" s="341">
        <f>SUM(K92:K100)</f>
        <v>1</v>
      </c>
    </row>
    <row r="102" spans="1:11" ht="18.75" thickBot="1" x14ac:dyDescent="0.3">
      <c r="A102" s="59"/>
      <c r="B102" s="60"/>
      <c r="C102" s="60"/>
      <c r="D102" s="60"/>
      <c r="E102" s="61"/>
      <c r="F102" s="60"/>
      <c r="G102" s="53"/>
      <c r="H102" s="53"/>
      <c r="I102" s="25"/>
      <c r="J102" s="25"/>
      <c r="K102" s="25"/>
    </row>
    <row r="103" spans="1:11" ht="16.5" thickBot="1" x14ac:dyDescent="0.25">
      <c r="A103" s="637" t="s">
        <v>91</v>
      </c>
      <c r="B103" s="638"/>
      <c r="C103" s="638"/>
      <c r="D103" s="638"/>
      <c r="E103" s="638"/>
      <c r="F103" s="638"/>
      <c r="G103" s="638"/>
      <c r="H103" s="638"/>
      <c r="I103" s="639"/>
      <c r="J103" s="639"/>
      <c r="K103" s="640"/>
    </row>
    <row r="104" spans="1:11" ht="18" x14ac:dyDescent="0.25">
      <c r="A104" s="76" t="s">
        <v>92</v>
      </c>
      <c r="B104" s="77">
        <v>4014</v>
      </c>
      <c r="C104" s="78">
        <v>8698</v>
      </c>
      <c r="D104" s="77">
        <v>1047135</v>
      </c>
      <c r="E104" s="103">
        <f t="shared" ref="E104:E117" si="39">D104/B104</f>
        <v>260.87070254110614</v>
      </c>
      <c r="F104" s="69">
        <f>D104</f>
        <v>1047135</v>
      </c>
      <c r="G104" s="64">
        <v>2350</v>
      </c>
      <c r="H104" s="64">
        <f t="shared" ref="H104:H117" si="40">C104-G104</f>
        <v>6348</v>
      </c>
      <c r="I104" s="30">
        <f t="shared" ref="I104:I117" si="41">C104-J104-K104</f>
        <v>4695</v>
      </c>
      <c r="J104" s="95">
        <v>4001</v>
      </c>
      <c r="K104" s="31">
        <v>2</v>
      </c>
    </row>
    <row r="105" spans="1:11" ht="18" x14ac:dyDescent="0.25">
      <c r="A105" s="79" t="s">
        <v>93</v>
      </c>
      <c r="B105" s="44">
        <v>5654</v>
      </c>
      <c r="C105" s="45">
        <v>10671</v>
      </c>
      <c r="D105" s="44">
        <v>1269482</v>
      </c>
      <c r="E105" s="66">
        <f t="shared" si="39"/>
        <v>224.52812168376371</v>
      </c>
      <c r="F105" s="70">
        <f t="shared" ref="F105:F117" si="42">D105</f>
        <v>1269482</v>
      </c>
      <c r="G105" s="64">
        <v>2805</v>
      </c>
      <c r="H105" s="64">
        <f t="shared" si="40"/>
        <v>7866</v>
      </c>
      <c r="I105" s="32">
        <f t="shared" si="41"/>
        <v>5880</v>
      </c>
      <c r="J105" s="35">
        <v>4791</v>
      </c>
      <c r="K105" s="46">
        <v>0</v>
      </c>
    </row>
    <row r="106" spans="1:11" ht="18" x14ac:dyDescent="0.25">
      <c r="A106" s="79" t="s">
        <v>94</v>
      </c>
      <c r="B106" s="39">
        <v>902</v>
      </c>
      <c r="C106" s="70">
        <v>1855</v>
      </c>
      <c r="D106" s="39">
        <v>232910</v>
      </c>
      <c r="E106" s="66">
        <f t="shared" si="39"/>
        <v>258.21507760532148</v>
      </c>
      <c r="F106" s="70">
        <f t="shared" si="42"/>
        <v>232910</v>
      </c>
      <c r="G106" s="64">
        <v>422</v>
      </c>
      <c r="H106" s="64">
        <f t="shared" si="40"/>
        <v>1433</v>
      </c>
      <c r="I106" s="32">
        <f t="shared" si="41"/>
        <v>940</v>
      </c>
      <c r="J106" s="35">
        <v>915</v>
      </c>
      <c r="K106" s="46">
        <v>0</v>
      </c>
    </row>
    <row r="107" spans="1:11" ht="18" x14ac:dyDescent="0.25">
      <c r="A107" s="79" t="s">
        <v>95</v>
      </c>
      <c r="B107" s="44">
        <v>7745</v>
      </c>
      <c r="C107" s="71">
        <v>15284</v>
      </c>
      <c r="D107" s="44">
        <v>1830523</v>
      </c>
      <c r="E107" s="66">
        <f t="shared" si="39"/>
        <v>236.3489993544222</v>
      </c>
      <c r="F107" s="70">
        <f t="shared" si="42"/>
        <v>1830523</v>
      </c>
      <c r="G107" s="64">
        <v>4095</v>
      </c>
      <c r="H107" s="64">
        <f t="shared" si="40"/>
        <v>11189</v>
      </c>
      <c r="I107" s="32">
        <f t="shared" si="41"/>
        <v>8406</v>
      </c>
      <c r="J107" s="35">
        <v>6878</v>
      </c>
      <c r="K107" s="46">
        <v>0</v>
      </c>
    </row>
    <row r="108" spans="1:11" ht="18" x14ac:dyDescent="0.25">
      <c r="A108" s="16" t="s">
        <v>96</v>
      </c>
      <c r="B108" s="44">
        <v>4938</v>
      </c>
      <c r="C108" s="71">
        <v>9809</v>
      </c>
      <c r="D108" s="44">
        <v>1184858</v>
      </c>
      <c r="E108" s="66">
        <f t="shared" si="39"/>
        <v>239.94694208181451</v>
      </c>
      <c r="F108" s="70">
        <f t="shared" si="42"/>
        <v>1184858</v>
      </c>
      <c r="G108" s="64">
        <v>2644</v>
      </c>
      <c r="H108" s="64">
        <f t="shared" si="40"/>
        <v>7165</v>
      </c>
      <c r="I108" s="32">
        <f t="shared" si="41"/>
        <v>5361</v>
      </c>
      <c r="J108" s="35">
        <v>4448</v>
      </c>
      <c r="K108" s="46">
        <v>0</v>
      </c>
    </row>
    <row r="109" spans="1:11" ht="18" x14ac:dyDescent="0.25">
      <c r="A109" s="16" t="s">
        <v>97</v>
      </c>
      <c r="B109" s="44">
        <v>3785</v>
      </c>
      <c r="C109" s="71">
        <v>7874</v>
      </c>
      <c r="D109" s="44">
        <v>954857</v>
      </c>
      <c r="E109" s="66">
        <f t="shared" si="39"/>
        <v>252.27397622192868</v>
      </c>
      <c r="F109" s="70">
        <f t="shared" si="42"/>
        <v>954857</v>
      </c>
      <c r="G109" s="64">
        <v>2114</v>
      </c>
      <c r="H109" s="64">
        <f t="shared" si="40"/>
        <v>5760</v>
      </c>
      <c r="I109" s="32">
        <f t="shared" si="41"/>
        <v>4094</v>
      </c>
      <c r="J109" s="35">
        <v>3777</v>
      </c>
      <c r="K109" s="46">
        <v>3</v>
      </c>
    </row>
    <row r="110" spans="1:11" ht="18" x14ac:dyDescent="0.25">
      <c r="A110" s="16" t="s">
        <v>98</v>
      </c>
      <c r="B110" s="44">
        <v>9115</v>
      </c>
      <c r="C110" s="71">
        <v>18722</v>
      </c>
      <c r="D110" s="44">
        <v>2224040</v>
      </c>
      <c r="E110" s="66">
        <f t="shared" si="39"/>
        <v>243.99780581459135</v>
      </c>
      <c r="F110" s="70">
        <f t="shared" si="42"/>
        <v>2224040</v>
      </c>
      <c r="G110" s="64">
        <v>5112</v>
      </c>
      <c r="H110" s="64">
        <f t="shared" si="40"/>
        <v>13610</v>
      </c>
      <c r="I110" s="32">
        <f t="shared" si="41"/>
        <v>10413</v>
      </c>
      <c r="J110" s="35">
        <v>8309</v>
      </c>
      <c r="K110" s="46">
        <v>0</v>
      </c>
    </row>
    <row r="111" spans="1:11" ht="18" x14ac:dyDescent="0.25">
      <c r="A111" s="16" t="s">
        <v>99</v>
      </c>
      <c r="B111" s="44">
        <v>5936</v>
      </c>
      <c r="C111" s="71">
        <v>12216</v>
      </c>
      <c r="D111" s="44">
        <v>1455394</v>
      </c>
      <c r="E111" s="66">
        <f t="shared" si="39"/>
        <v>245.18092991913747</v>
      </c>
      <c r="F111" s="70">
        <f t="shared" si="42"/>
        <v>1455394</v>
      </c>
      <c r="G111" s="64">
        <v>3135</v>
      </c>
      <c r="H111" s="64">
        <f t="shared" si="40"/>
        <v>9081</v>
      </c>
      <c r="I111" s="32">
        <f t="shared" si="41"/>
        <v>6309</v>
      </c>
      <c r="J111" s="35">
        <v>5907</v>
      </c>
      <c r="K111" s="46">
        <v>0</v>
      </c>
    </row>
    <row r="112" spans="1:11" ht="18" x14ac:dyDescent="0.25">
      <c r="A112" s="16" t="s">
        <v>100</v>
      </c>
      <c r="B112" s="44">
        <v>5512</v>
      </c>
      <c r="C112" s="71">
        <v>11485</v>
      </c>
      <c r="D112" s="44">
        <v>1369404</v>
      </c>
      <c r="E112" s="66">
        <f t="shared" si="39"/>
        <v>248.44049346879535</v>
      </c>
      <c r="F112" s="70">
        <f t="shared" si="42"/>
        <v>1369404</v>
      </c>
      <c r="G112" s="64">
        <v>3399</v>
      </c>
      <c r="H112" s="64">
        <f t="shared" si="40"/>
        <v>8086</v>
      </c>
      <c r="I112" s="32">
        <f t="shared" si="41"/>
        <v>6282</v>
      </c>
      <c r="J112" s="35">
        <v>5202</v>
      </c>
      <c r="K112" s="46">
        <v>1</v>
      </c>
    </row>
    <row r="113" spans="1:11" ht="18" x14ac:dyDescent="0.25">
      <c r="A113" s="16" t="s">
        <v>101</v>
      </c>
      <c r="B113" s="44">
        <v>7879</v>
      </c>
      <c r="C113" s="71">
        <v>14735</v>
      </c>
      <c r="D113" s="44">
        <v>1780424</v>
      </c>
      <c r="E113" s="66">
        <f t="shared" si="39"/>
        <v>225.97080847823327</v>
      </c>
      <c r="F113" s="70">
        <f t="shared" si="42"/>
        <v>1780424</v>
      </c>
      <c r="G113" s="64">
        <v>4134</v>
      </c>
      <c r="H113" s="64">
        <f t="shared" si="40"/>
        <v>10601</v>
      </c>
      <c r="I113" s="32">
        <f t="shared" si="41"/>
        <v>8460</v>
      </c>
      <c r="J113" s="35">
        <v>6275</v>
      </c>
      <c r="K113" s="46">
        <v>0</v>
      </c>
    </row>
    <row r="114" spans="1:11" ht="18" x14ac:dyDescent="0.25">
      <c r="A114" s="16" t="s">
        <v>102</v>
      </c>
      <c r="B114" s="44">
        <v>9056</v>
      </c>
      <c r="C114" s="71">
        <v>18746</v>
      </c>
      <c r="D114" s="44">
        <v>2235238</v>
      </c>
      <c r="E114" s="66">
        <f t="shared" si="39"/>
        <v>246.82398409893992</v>
      </c>
      <c r="F114" s="70">
        <f t="shared" si="42"/>
        <v>2235238</v>
      </c>
      <c r="G114" s="64">
        <v>5618</v>
      </c>
      <c r="H114" s="64">
        <f t="shared" si="40"/>
        <v>13128</v>
      </c>
      <c r="I114" s="32">
        <f t="shared" si="41"/>
        <v>10649</v>
      </c>
      <c r="J114" s="35">
        <v>8097</v>
      </c>
      <c r="K114" s="46">
        <v>0</v>
      </c>
    </row>
    <row r="115" spans="1:11" ht="18" x14ac:dyDescent="0.25">
      <c r="A115" s="16" t="s">
        <v>103</v>
      </c>
      <c r="B115" s="44">
        <v>16900</v>
      </c>
      <c r="C115" s="71">
        <v>33429</v>
      </c>
      <c r="D115" s="44">
        <v>4051773</v>
      </c>
      <c r="E115" s="66">
        <f t="shared" si="39"/>
        <v>239.74988165680475</v>
      </c>
      <c r="F115" s="70">
        <f t="shared" si="42"/>
        <v>4051773</v>
      </c>
      <c r="G115" s="64">
        <v>9784</v>
      </c>
      <c r="H115" s="64">
        <f t="shared" si="40"/>
        <v>23645</v>
      </c>
      <c r="I115" s="32">
        <f t="shared" si="41"/>
        <v>18990</v>
      </c>
      <c r="J115" s="35">
        <v>14439</v>
      </c>
      <c r="K115" s="46">
        <v>0</v>
      </c>
    </row>
    <row r="116" spans="1:11" ht="18" x14ac:dyDescent="0.25">
      <c r="A116" s="16" t="s">
        <v>104</v>
      </c>
      <c r="B116" s="44">
        <v>5850</v>
      </c>
      <c r="C116" s="71">
        <v>12141</v>
      </c>
      <c r="D116" s="44">
        <v>1458973</v>
      </c>
      <c r="E116" s="66">
        <f t="shared" si="39"/>
        <v>249.39709401709402</v>
      </c>
      <c r="F116" s="70">
        <f t="shared" si="42"/>
        <v>1458973</v>
      </c>
      <c r="G116" s="64">
        <v>3266</v>
      </c>
      <c r="H116" s="64">
        <f t="shared" si="40"/>
        <v>8875</v>
      </c>
      <c r="I116" s="32">
        <f t="shared" si="41"/>
        <v>6662</v>
      </c>
      <c r="J116" s="35">
        <v>5479</v>
      </c>
      <c r="K116" s="46">
        <v>0</v>
      </c>
    </row>
    <row r="117" spans="1:11" ht="18.75" thickBot="1" x14ac:dyDescent="0.3">
      <c r="A117" s="16" t="s">
        <v>105</v>
      </c>
      <c r="B117" s="67">
        <v>8691</v>
      </c>
      <c r="C117" s="72">
        <v>16880</v>
      </c>
      <c r="D117" s="67">
        <v>2036349</v>
      </c>
      <c r="E117" s="104">
        <f t="shared" si="39"/>
        <v>234.30548843631342</v>
      </c>
      <c r="F117" s="73">
        <f t="shared" si="42"/>
        <v>2036349</v>
      </c>
      <c r="G117" s="74">
        <v>4176</v>
      </c>
      <c r="H117" s="64">
        <f t="shared" si="40"/>
        <v>12704</v>
      </c>
      <c r="I117" s="52">
        <f t="shared" si="41"/>
        <v>9343</v>
      </c>
      <c r="J117" s="98">
        <v>7537</v>
      </c>
      <c r="K117" s="94">
        <v>0</v>
      </c>
    </row>
    <row r="118" spans="1:11" ht="18.75" thickBot="1" x14ac:dyDescent="0.3">
      <c r="A118" s="122" t="s">
        <v>48</v>
      </c>
      <c r="B118" s="136">
        <f>SUM(B104:B117)</f>
        <v>95977</v>
      </c>
      <c r="C118" s="136">
        <f t="shared" ref="C118:K118" si="43">SUM(C104:C117)</f>
        <v>192545</v>
      </c>
      <c r="D118" s="136">
        <f t="shared" si="43"/>
        <v>23131360</v>
      </c>
      <c r="E118" s="128">
        <f t="shared" si="43"/>
        <v>3406.0503053782663</v>
      </c>
      <c r="F118" s="137">
        <f>SUM(F104:F117)</f>
        <v>23131360</v>
      </c>
      <c r="G118" s="137">
        <f t="shared" si="43"/>
        <v>53054</v>
      </c>
      <c r="H118" s="137">
        <f t="shared" si="43"/>
        <v>139491</v>
      </c>
      <c r="I118" s="123">
        <f>SUM(I104:I117)</f>
        <v>106484</v>
      </c>
      <c r="J118" s="340">
        <f t="shared" si="43"/>
        <v>86055</v>
      </c>
      <c r="K118" s="341">
        <f t="shared" si="43"/>
        <v>6</v>
      </c>
    </row>
    <row r="119" spans="1:11" ht="18.75" thickBot="1" x14ac:dyDescent="0.3">
      <c r="A119" s="59"/>
      <c r="B119" s="60"/>
      <c r="C119" s="60"/>
      <c r="D119" s="60"/>
      <c r="E119" s="61"/>
      <c r="F119" s="60"/>
      <c r="G119" s="53"/>
      <c r="H119" s="53"/>
      <c r="I119" s="25"/>
      <c r="J119" s="25"/>
      <c r="K119" s="25"/>
    </row>
    <row r="120" spans="1:11" ht="16.5" thickBot="1" x14ac:dyDescent="0.25">
      <c r="A120" s="632" t="s">
        <v>106</v>
      </c>
      <c r="B120" s="633"/>
      <c r="C120" s="633"/>
      <c r="D120" s="633"/>
      <c r="E120" s="633"/>
      <c r="F120" s="633"/>
      <c r="G120" s="633"/>
      <c r="H120" s="633"/>
      <c r="I120" s="633"/>
      <c r="J120" s="633"/>
      <c r="K120" s="634"/>
    </row>
    <row r="121" spans="1:11" ht="18" x14ac:dyDescent="0.25">
      <c r="A121" s="5" t="s">
        <v>107</v>
      </c>
      <c r="B121" s="62">
        <v>1792</v>
      </c>
      <c r="C121" s="108">
        <v>3750</v>
      </c>
      <c r="D121" s="62">
        <v>455794</v>
      </c>
      <c r="E121" s="103">
        <f t="shared" ref="E121:E128" si="44">D121/B121</f>
        <v>254.34933035714286</v>
      </c>
      <c r="F121" s="63">
        <f>D121</f>
        <v>455794</v>
      </c>
      <c r="G121" s="62">
        <v>1363</v>
      </c>
      <c r="H121" s="108">
        <f t="shared" ref="H121:H128" si="45">C121-G121</f>
        <v>2387</v>
      </c>
      <c r="I121" s="10">
        <f t="shared" ref="I121:I128" si="46">C121-J121-K121</f>
        <v>2147</v>
      </c>
      <c r="J121" s="95">
        <v>1603</v>
      </c>
      <c r="K121" s="96">
        <v>0</v>
      </c>
    </row>
    <row r="122" spans="1:11" ht="18" x14ac:dyDescent="0.25">
      <c r="A122" s="16" t="s">
        <v>108</v>
      </c>
      <c r="B122" s="39">
        <v>9250</v>
      </c>
      <c r="C122" s="64">
        <v>17356</v>
      </c>
      <c r="D122" s="39">
        <v>2095861</v>
      </c>
      <c r="E122" s="66">
        <f t="shared" si="44"/>
        <v>226.57956756756758</v>
      </c>
      <c r="F122" s="64">
        <f>D122</f>
        <v>2095861</v>
      </c>
      <c r="G122" s="44">
        <v>5108</v>
      </c>
      <c r="H122" s="43">
        <f t="shared" si="45"/>
        <v>12248</v>
      </c>
      <c r="I122" s="54">
        <f t="shared" si="46"/>
        <v>10162</v>
      </c>
      <c r="J122" s="35">
        <v>7194</v>
      </c>
      <c r="K122" s="97">
        <v>0</v>
      </c>
    </row>
    <row r="123" spans="1:11" ht="18" x14ac:dyDescent="0.25">
      <c r="A123" s="16" t="s">
        <v>109</v>
      </c>
      <c r="B123" s="44">
        <v>1509</v>
      </c>
      <c r="C123" s="65">
        <v>2847</v>
      </c>
      <c r="D123" s="44">
        <v>344360</v>
      </c>
      <c r="E123" s="66">
        <f t="shared" si="44"/>
        <v>228.20410868124586</v>
      </c>
      <c r="F123" s="64">
        <f t="shared" ref="F123:F128" si="47">D123</f>
        <v>344360</v>
      </c>
      <c r="G123" s="44">
        <v>812</v>
      </c>
      <c r="H123" s="43">
        <f t="shared" si="45"/>
        <v>2035</v>
      </c>
      <c r="I123" s="54">
        <f t="shared" si="46"/>
        <v>1658</v>
      </c>
      <c r="J123" s="35">
        <v>1188</v>
      </c>
      <c r="K123" s="97">
        <v>1</v>
      </c>
    </row>
    <row r="124" spans="1:11" ht="18" x14ac:dyDescent="0.25">
      <c r="A124" s="16" t="s">
        <v>110</v>
      </c>
      <c r="B124" s="44">
        <v>8860</v>
      </c>
      <c r="C124" s="65">
        <v>14538</v>
      </c>
      <c r="D124" s="44">
        <v>1761894</v>
      </c>
      <c r="E124" s="66">
        <f t="shared" si="44"/>
        <v>198.85936794582392</v>
      </c>
      <c r="F124" s="64">
        <f t="shared" si="47"/>
        <v>1761894</v>
      </c>
      <c r="G124" s="44">
        <v>3796</v>
      </c>
      <c r="H124" s="43">
        <f t="shared" si="45"/>
        <v>10742</v>
      </c>
      <c r="I124" s="54">
        <f t="shared" si="46"/>
        <v>8487</v>
      </c>
      <c r="J124" s="35">
        <v>6051</v>
      </c>
      <c r="K124" s="97">
        <v>0</v>
      </c>
    </row>
    <row r="125" spans="1:11" ht="18" x14ac:dyDescent="0.25">
      <c r="A125" s="16" t="s">
        <v>111</v>
      </c>
      <c r="B125" s="44">
        <v>11342</v>
      </c>
      <c r="C125" s="65">
        <v>22356</v>
      </c>
      <c r="D125" s="44">
        <v>2693681</v>
      </c>
      <c r="E125" s="66">
        <f t="shared" si="44"/>
        <v>237.49612061364837</v>
      </c>
      <c r="F125" s="64">
        <f t="shared" si="47"/>
        <v>2693681</v>
      </c>
      <c r="G125" s="44">
        <v>7573</v>
      </c>
      <c r="H125" s="43">
        <f t="shared" si="45"/>
        <v>14783</v>
      </c>
      <c r="I125" s="54">
        <f t="shared" si="46"/>
        <v>13467</v>
      </c>
      <c r="J125" s="35">
        <v>8889</v>
      </c>
      <c r="K125" s="97">
        <v>0</v>
      </c>
    </row>
    <row r="126" spans="1:11" ht="18" x14ac:dyDescent="0.25">
      <c r="A126" s="16" t="s">
        <v>112</v>
      </c>
      <c r="B126" s="44">
        <v>9846</v>
      </c>
      <c r="C126" s="65">
        <v>18932</v>
      </c>
      <c r="D126" s="44">
        <v>2262902</v>
      </c>
      <c r="E126" s="66">
        <f t="shared" si="44"/>
        <v>229.82957546211659</v>
      </c>
      <c r="F126" s="64">
        <f t="shared" si="47"/>
        <v>2262902</v>
      </c>
      <c r="G126" s="44">
        <v>6498</v>
      </c>
      <c r="H126" s="43">
        <f t="shared" si="45"/>
        <v>12434</v>
      </c>
      <c r="I126" s="54">
        <f t="shared" si="46"/>
        <v>11631</v>
      </c>
      <c r="J126" s="35">
        <v>7300</v>
      </c>
      <c r="K126" s="97">
        <v>1</v>
      </c>
    </row>
    <row r="127" spans="1:11" ht="18" x14ac:dyDescent="0.25">
      <c r="A127" s="16" t="s">
        <v>113</v>
      </c>
      <c r="B127" s="44">
        <v>7901</v>
      </c>
      <c r="C127" s="65">
        <v>15738</v>
      </c>
      <c r="D127" s="44">
        <v>1907979</v>
      </c>
      <c r="E127" s="66">
        <f t="shared" si="44"/>
        <v>241.48576129603848</v>
      </c>
      <c r="F127" s="64">
        <f t="shared" si="47"/>
        <v>1907979</v>
      </c>
      <c r="G127" s="44">
        <v>5454</v>
      </c>
      <c r="H127" s="43">
        <f t="shared" si="45"/>
        <v>10284</v>
      </c>
      <c r="I127" s="54">
        <f t="shared" si="46"/>
        <v>9444</v>
      </c>
      <c r="J127" s="35">
        <v>6293</v>
      </c>
      <c r="K127" s="97">
        <v>1</v>
      </c>
    </row>
    <row r="128" spans="1:11" ht="18.75" thickBot="1" x14ac:dyDescent="0.3">
      <c r="A128" s="75" t="s">
        <v>114</v>
      </c>
      <c r="B128" s="67">
        <v>14241</v>
      </c>
      <c r="C128" s="68">
        <v>26320</v>
      </c>
      <c r="D128" s="67">
        <v>3185593</v>
      </c>
      <c r="E128" s="104">
        <f t="shared" si="44"/>
        <v>223.69166491117196</v>
      </c>
      <c r="F128" s="64">
        <f t="shared" si="47"/>
        <v>3185593</v>
      </c>
      <c r="G128" s="67">
        <v>8593</v>
      </c>
      <c r="H128" s="109">
        <f t="shared" si="45"/>
        <v>17727</v>
      </c>
      <c r="I128" s="58">
        <f t="shared" si="46"/>
        <v>15880</v>
      </c>
      <c r="J128" s="98">
        <v>10440</v>
      </c>
      <c r="K128" s="99">
        <v>0</v>
      </c>
    </row>
    <row r="129" spans="1:26" ht="18.75" thickBot="1" x14ac:dyDescent="0.3">
      <c r="A129" s="122" t="s">
        <v>48</v>
      </c>
      <c r="B129" s="136">
        <f t="shared" ref="B129:K129" si="48">SUM(B121:B128)</f>
        <v>64741</v>
      </c>
      <c r="C129" s="136">
        <f t="shared" si="48"/>
        <v>121837</v>
      </c>
      <c r="D129" s="136">
        <f t="shared" si="48"/>
        <v>14708064</v>
      </c>
      <c r="E129" s="128">
        <f t="shared" si="48"/>
        <v>1840.4954968347554</v>
      </c>
      <c r="F129" s="137">
        <f t="shared" si="48"/>
        <v>14708064</v>
      </c>
      <c r="G129" s="138">
        <f t="shared" si="48"/>
        <v>39197</v>
      </c>
      <c r="H129" s="138">
        <f t="shared" si="48"/>
        <v>82640</v>
      </c>
      <c r="I129" s="337">
        <f t="shared" si="48"/>
        <v>72876</v>
      </c>
      <c r="J129" s="338">
        <f t="shared" si="48"/>
        <v>48958</v>
      </c>
      <c r="K129" s="339">
        <f t="shared" si="48"/>
        <v>3</v>
      </c>
    </row>
    <row r="130" spans="1:26" ht="18.75" thickBot="1" x14ac:dyDescent="0.3">
      <c r="A130" s="59"/>
      <c r="B130" s="60"/>
      <c r="C130" s="60"/>
      <c r="D130" s="60"/>
      <c r="E130" s="61"/>
      <c r="F130" s="60"/>
      <c r="G130" s="53"/>
      <c r="H130" s="53"/>
      <c r="I130" s="25"/>
      <c r="J130" s="25"/>
      <c r="K130" s="25"/>
    </row>
    <row r="131" spans="1:26" ht="18.75" thickBot="1" x14ac:dyDescent="0.3">
      <c r="A131" s="149" t="s">
        <v>115</v>
      </c>
      <c r="B131" s="150">
        <f>SUM(B129+B118+B101+B89+B76+B67+B57+B47+B32+B16)</f>
        <v>672003</v>
      </c>
      <c r="C131" s="150">
        <f t="shared" ref="C131:K131" si="49">SUM(C129+C118+C101+C89+C76+C67+C57+C47+C32+C16)</f>
        <v>1293864</v>
      </c>
      <c r="D131" s="150">
        <f>SUM(D129+D118+D101+D89+D76+D67+D57+D47+D32+D16)</f>
        <v>155224963</v>
      </c>
      <c r="E131" s="150">
        <f>SUM(E123:E130)</f>
        <v>3200.0620957448009</v>
      </c>
      <c r="F131" s="137">
        <f t="shared" si="49"/>
        <v>155224963</v>
      </c>
      <c r="G131" s="137">
        <f t="shared" si="49"/>
        <v>358873</v>
      </c>
      <c r="H131" s="137">
        <f t="shared" si="49"/>
        <v>934991</v>
      </c>
      <c r="I131" s="136">
        <f t="shared" si="49"/>
        <v>730271</v>
      </c>
      <c r="J131" s="148">
        <f t="shared" si="49"/>
        <v>563573</v>
      </c>
      <c r="K131" s="151">
        <f t="shared" si="49"/>
        <v>20</v>
      </c>
    </row>
    <row r="133" spans="1:26" x14ac:dyDescent="0.2">
      <c r="B133" s="80"/>
      <c r="P133" s="1">
        <v>82640</v>
      </c>
      <c r="S133" s="1">
        <v>72876</v>
      </c>
      <c r="W133" s="1">
        <v>48958</v>
      </c>
      <c r="Z133" s="1">
        <v>3</v>
      </c>
    </row>
    <row r="134" spans="1:26" x14ac:dyDescent="0.2">
      <c r="B134" s="80"/>
    </row>
  </sheetData>
  <mergeCells count="13">
    <mergeCell ref="A18:K18"/>
    <mergeCell ref="D1:F1"/>
    <mergeCell ref="C2:F2"/>
    <mergeCell ref="C3:F3"/>
    <mergeCell ref="C4:F4"/>
    <mergeCell ref="C5:F5"/>
    <mergeCell ref="A120:K120"/>
    <mergeCell ref="A34:K34"/>
    <mergeCell ref="A49:K49"/>
    <mergeCell ref="A59:K59"/>
    <mergeCell ref="A78:K78"/>
    <mergeCell ref="A91:K91"/>
    <mergeCell ref="A103:K10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13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7" sqref="G17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6" style="1" customWidth="1"/>
    <col min="4" max="4" width="16.7109375" style="1" bestFit="1" customWidth="1"/>
    <col min="5" max="5" width="13.7109375" style="1" bestFit="1" customWidth="1"/>
    <col min="6" max="6" width="16.7109375" style="1" bestFit="1" customWidth="1"/>
    <col min="7" max="8" width="11.28515625" style="1" bestFit="1" customWidth="1"/>
    <col min="9" max="9" width="12.85546875" style="1" bestFit="1" customWidth="1"/>
    <col min="10" max="10" width="12.28515625" style="1" bestFit="1" customWidth="1"/>
    <col min="11" max="11" width="6.5703125" style="1" bestFit="1" customWidth="1"/>
    <col min="12" max="249" width="9.140625" style="1"/>
    <col min="250" max="250" width="18.7109375" style="1" bestFit="1" customWidth="1"/>
    <col min="251" max="251" width="9.140625" style="1"/>
    <col min="252" max="252" width="10.28515625" style="1" customWidth="1"/>
    <col min="253" max="253" width="12.7109375" style="1" bestFit="1" customWidth="1"/>
    <col min="254" max="254" width="10.85546875" style="1" customWidth="1"/>
    <col min="255" max="255" width="19.140625" style="1" bestFit="1" customWidth="1"/>
    <col min="256" max="256" width="9.140625" style="1"/>
    <col min="257" max="257" width="9.42578125" style="1" customWidth="1"/>
    <col min="258" max="258" width="11.140625" style="1" customWidth="1"/>
    <col min="259" max="259" width="10.42578125" style="1" bestFit="1" customWidth="1"/>
    <col min="260" max="260" width="19.140625" style="1" bestFit="1" customWidth="1"/>
    <col min="261" max="261" width="9.140625" style="1"/>
    <col min="262" max="262" width="9.5703125" style="1" customWidth="1"/>
    <col min="263" max="263" width="9.140625" style="1"/>
    <col min="264" max="264" width="10.42578125" style="1" bestFit="1" customWidth="1"/>
    <col min="265" max="505" width="9.140625" style="1"/>
    <col min="506" max="506" width="18.7109375" style="1" bestFit="1" customWidth="1"/>
    <col min="507" max="507" width="9.140625" style="1"/>
    <col min="508" max="508" width="10.28515625" style="1" customWidth="1"/>
    <col min="509" max="509" width="12.7109375" style="1" bestFit="1" customWidth="1"/>
    <col min="510" max="510" width="10.85546875" style="1" customWidth="1"/>
    <col min="511" max="511" width="19.140625" style="1" bestFit="1" customWidth="1"/>
    <col min="512" max="512" width="9.140625" style="1"/>
    <col min="513" max="513" width="9.42578125" style="1" customWidth="1"/>
    <col min="514" max="514" width="11.140625" style="1" customWidth="1"/>
    <col min="515" max="515" width="10.42578125" style="1" bestFit="1" customWidth="1"/>
    <col min="516" max="516" width="19.140625" style="1" bestFit="1" customWidth="1"/>
    <col min="517" max="517" width="9.140625" style="1"/>
    <col min="518" max="518" width="9.5703125" style="1" customWidth="1"/>
    <col min="519" max="519" width="9.140625" style="1"/>
    <col min="520" max="520" width="10.42578125" style="1" bestFit="1" customWidth="1"/>
    <col min="521" max="761" width="9.140625" style="1"/>
    <col min="762" max="762" width="18.7109375" style="1" bestFit="1" customWidth="1"/>
    <col min="763" max="763" width="9.140625" style="1"/>
    <col min="764" max="764" width="10.28515625" style="1" customWidth="1"/>
    <col min="765" max="765" width="12.7109375" style="1" bestFit="1" customWidth="1"/>
    <col min="766" max="766" width="10.85546875" style="1" customWidth="1"/>
    <col min="767" max="767" width="19.140625" style="1" bestFit="1" customWidth="1"/>
    <col min="768" max="768" width="9.140625" style="1"/>
    <col min="769" max="769" width="9.42578125" style="1" customWidth="1"/>
    <col min="770" max="770" width="11.140625" style="1" customWidth="1"/>
    <col min="771" max="771" width="10.42578125" style="1" bestFit="1" customWidth="1"/>
    <col min="772" max="772" width="19.140625" style="1" bestFit="1" customWidth="1"/>
    <col min="773" max="773" width="9.140625" style="1"/>
    <col min="774" max="774" width="9.5703125" style="1" customWidth="1"/>
    <col min="775" max="775" width="9.140625" style="1"/>
    <col min="776" max="776" width="10.42578125" style="1" bestFit="1" customWidth="1"/>
    <col min="777" max="1017" width="9.140625" style="1"/>
    <col min="1018" max="1018" width="18.7109375" style="1" bestFit="1" customWidth="1"/>
    <col min="1019" max="1019" width="9.140625" style="1"/>
    <col min="1020" max="1020" width="10.28515625" style="1" customWidth="1"/>
    <col min="1021" max="1021" width="12.7109375" style="1" bestFit="1" customWidth="1"/>
    <col min="1022" max="1022" width="10.85546875" style="1" customWidth="1"/>
    <col min="1023" max="1023" width="19.140625" style="1" bestFit="1" customWidth="1"/>
    <col min="1024" max="1024" width="9.140625" style="1"/>
    <col min="1025" max="1025" width="9.42578125" style="1" customWidth="1"/>
    <col min="1026" max="1026" width="11.140625" style="1" customWidth="1"/>
    <col min="1027" max="1027" width="10.42578125" style="1" bestFit="1" customWidth="1"/>
    <col min="1028" max="1028" width="19.140625" style="1" bestFit="1" customWidth="1"/>
    <col min="1029" max="1029" width="9.140625" style="1"/>
    <col min="1030" max="1030" width="9.5703125" style="1" customWidth="1"/>
    <col min="1031" max="1031" width="9.140625" style="1"/>
    <col min="1032" max="1032" width="10.42578125" style="1" bestFit="1" customWidth="1"/>
    <col min="1033" max="1273" width="9.140625" style="1"/>
    <col min="1274" max="1274" width="18.7109375" style="1" bestFit="1" customWidth="1"/>
    <col min="1275" max="1275" width="9.140625" style="1"/>
    <col min="1276" max="1276" width="10.28515625" style="1" customWidth="1"/>
    <col min="1277" max="1277" width="12.7109375" style="1" bestFit="1" customWidth="1"/>
    <col min="1278" max="1278" width="10.85546875" style="1" customWidth="1"/>
    <col min="1279" max="1279" width="19.140625" style="1" bestFit="1" customWidth="1"/>
    <col min="1280" max="1280" width="9.140625" style="1"/>
    <col min="1281" max="1281" width="9.42578125" style="1" customWidth="1"/>
    <col min="1282" max="1282" width="11.140625" style="1" customWidth="1"/>
    <col min="1283" max="1283" width="10.42578125" style="1" bestFit="1" customWidth="1"/>
    <col min="1284" max="1284" width="19.140625" style="1" bestFit="1" customWidth="1"/>
    <col min="1285" max="1285" width="9.140625" style="1"/>
    <col min="1286" max="1286" width="9.5703125" style="1" customWidth="1"/>
    <col min="1287" max="1287" width="9.140625" style="1"/>
    <col min="1288" max="1288" width="10.42578125" style="1" bestFit="1" customWidth="1"/>
    <col min="1289" max="1529" width="9.140625" style="1"/>
    <col min="1530" max="1530" width="18.7109375" style="1" bestFit="1" customWidth="1"/>
    <col min="1531" max="1531" width="9.140625" style="1"/>
    <col min="1532" max="1532" width="10.28515625" style="1" customWidth="1"/>
    <col min="1533" max="1533" width="12.7109375" style="1" bestFit="1" customWidth="1"/>
    <col min="1534" max="1534" width="10.85546875" style="1" customWidth="1"/>
    <col min="1535" max="1535" width="19.140625" style="1" bestFit="1" customWidth="1"/>
    <col min="1536" max="1536" width="9.140625" style="1"/>
    <col min="1537" max="1537" width="9.42578125" style="1" customWidth="1"/>
    <col min="1538" max="1538" width="11.140625" style="1" customWidth="1"/>
    <col min="1539" max="1539" width="10.42578125" style="1" bestFit="1" customWidth="1"/>
    <col min="1540" max="1540" width="19.140625" style="1" bestFit="1" customWidth="1"/>
    <col min="1541" max="1541" width="9.140625" style="1"/>
    <col min="1542" max="1542" width="9.5703125" style="1" customWidth="1"/>
    <col min="1543" max="1543" width="9.140625" style="1"/>
    <col min="1544" max="1544" width="10.42578125" style="1" bestFit="1" customWidth="1"/>
    <col min="1545" max="1785" width="9.140625" style="1"/>
    <col min="1786" max="1786" width="18.7109375" style="1" bestFit="1" customWidth="1"/>
    <col min="1787" max="1787" width="9.140625" style="1"/>
    <col min="1788" max="1788" width="10.28515625" style="1" customWidth="1"/>
    <col min="1789" max="1789" width="12.7109375" style="1" bestFit="1" customWidth="1"/>
    <col min="1790" max="1790" width="10.85546875" style="1" customWidth="1"/>
    <col min="1791" max="1791" width="19.140625" style="1" bestFit="1" customWidth="1"/>
    <col min="1792" max="1792" width="9.140625" style="1"/>
    <col min="1793" max="1793" width="9.42578125" style="1" customWidth="1"/>
    <col min="1794" max="1794" width="11.140625" style="1" customWidth="1"/>
    <col min="1795" max="1795" width="10.42578125" style="1" bestFit="1" customWidth="1"/>
    <col min="1796" max="1796" width="19.140625" style="1" bestFit="1" customWidth="1"/>
    <col min="1797" max="1797" width="9.140625" style="1"/>
    <col min="1798" max="1798" width="9.5703125" style="1" customWidth="1"/>
    <col min="1799" max="1799" width="9.140625" style="1"/>
    <col min="1800" max="1800" width="10.42578125" style="1" bestFit="1" customWidth="1"/>
    <col min="1801" max="2041" width="9.140625" style="1"/>
    <col min="2042" max="2042" width="18.7109375" style="1" bestFit="1" customWidth="1"/>
    <col min="2043" max="2043" width="9.140625" style="1"/>
    <col min="2044" max="2044" width="10.28515625" style="1" customWidth="1"/>
    <col min="2045" max="2045" width="12.7109375" style="1" bestFit="1" customWidth="1"/>
    <col min="2046" max="2046" width="10.85546875" style="1" customWidth="1"/>
    <col min="2047" max="2047" width="19.140625" style="1" bestFit="1" customWidth="1"/>
    <col min="2048" max="2048" width="9.140625" style="1"/>
    <col min="2049" max="2049" width="9.42578125" style="1" customWidth="1"/>
    <col min="2050" max="2050" width="11.140625" style="1" customWidth="1"/>
    <col min="2051" max="2051" width="10.42578125" style="1" bestFit="1" customWidth="1"/>
    <col min="2052" max="2052" width="19.140625" style="1" bestFit="1" customWidth="1"/>
    <col min="2053" max="2053" width="9.140625" style="1"/>
    <col min="2054" max="2054" width="9.5703125" style="1" customWidth="1"/>
    <col min="2055" max="2055" width="9.140625" style="1"/>
    <col min="2056" max="2056" width="10.42578125" style="1" bestFit="1" customWidth="1"/>
    <col min="2057" max="2297" width="9.140625" style="1"/>
    <col min="2298" max="2298" width="18.7109375" style="1" bestFit="1" customWidth="1"/>
    <col min="2299" max="2299" width="9.140625" style="1"/>
    <col min="2300" max="2300" width="10.28515625" style="1" customWidth="1"/>
    <col min="2301" max="2301" width="12.7109375" style="1" bestFit="1" customWidth="1"/>
    <col min="2302" max="2302" width="10.85546875" style="1" customWidth="1"/>
    <col min="2303" max="2303" width="19.140625" style="1" bestFit="1" customWidth="1"/>
    <col min="2304" max="2304" width="9.140625" style="1"/>
    <col min="2305" max="2305" width="9.42578125" style="1" customWidth="1"/>
    <col min="2306" max="2306" width="11.140625" style="1" customWidth="1"/>
    <col min="2307" max="2307" width="10.42578125" style="1" bestFit="1" customWidth="1"/>
    <col min="2308" max="2308" width="19.140625" style="1" bestFit="1" customWidth="1"/>
    <col min="2309" max="2309" width="9.140625" style="1"/>
    <col min="2310" max="2310" width="9.5703125" style="1" customWidth="1"/>
    <col min="2311" max="2311" width="9.140625" style="1"/>
    <col min="2312" max="2312" width="10.42578125" style="1" bestFit="1" customWidth="1"/>
    <col min="2313" max="2553" width="9.140625" style="1"/>
    <col min="2554" max="2554" width="18.7109375" style="1" bestFit="1" customWidth="1"/>
    <col min="2555" max="2555" width="9.140625" style="1"/>
    <col min="2556" max="2556" width="10.28515625" style="1" customWidth="1"/>
    <col min="2557" max="2557" width="12.7109375" style="1" bestFit="1" customWidth="1"/>
    <col min="2558" max="2558" width="10.85546875" style="1" customWidth="1"/>
    <col min="2559" max="2559" width="19.140625" style="1" bestFit="1" customWidth="1"/>
    <col min="2560" max="2560" width="9.140625" style="1"/>
    <col min="2561" max="2561" width="9.42578125" style="1" customWidth="1"/>
    <col min="2562" max="2562" width="11.140625" style="1" customWidth="1"/>
    <col min="2563" max="2563" width="10.42578125" style="1" bestFit="1" customWidth="1"/>
    <col min="2564" max="2564" width="19.140625" style="1" bestFit="1" customWidth="1"/>
    <col min="2565" max="2565" width="9.140625" style="1"/>
    <col min="2566" max="2566" width="9.5703125" style="1" customWidth="1"/>
    <col min="2567" max="2567" width="9.140625" style="1"/>
    <col min="2568" max="2568" width="10.42578125" style="1" bestFit="1" customWidth="1"/>
    <col min="2569" max="2809" width="9.140625" style="1"/>
    <col min="2810" max="2810" width="18.7109375" style="1" bestFit="1" customWidth="1"/>
    <col min="2811" max="2811" width="9.140625" style="1"/>
    <col min="2812" max="2812" width="10.28515625" style="1" customWidth="1"/>
    <col min="2813" max="2813" width="12.7109375" style="1" bestFit="1" customWidth="1"/>
    <col min="2814" max="2814" width="10.85546875" style="1" customWidth="1"/>
    <col min="2815" max="2815" width="19.140625" style="1" bestFit="1" customWidth="1"/>
    <col min="2816" max="2816" width="9.140625" style="1"/>
    <col min="2817" max="2817" width="9.42578125" style="1" customWidth="1"/>
    <col min="2818" max="2818" width="11.140625" style="1" customWidth="1"/>
    <col min="2819" max="2819" width="10.42578125" style="1" bestFit="1" customWidth="1"/>
    <col min="2820" max="2820" width="19.140625" style="1" bestFit="1" customWidth="1"/>
    <col min="2821" max="2821" width="9.140625" style="1"/>
    <col min="2822" max="2822" width="9.5703125" style="1" customWidth="1"/>
    <col min="2823" max="2823" width="9.140625" style="1"/>
    <col min="2824" max="2824" width="10.42578125" style="1" bestFit="1" customWidth="1"/>
    <col min="2825" max="3065" width="9.140625" style="1"/>
    <col min="3066" max="3066" width="18.7109375" style="1" bestFit="1" customWidth="1"/>
    <col min="3067" max="3067" width="9.140625" style="1"/>
    <col min="3068" max="3068" width="10.28515625" style="1" customWidth="1"/>
    <col min="3069" max="3069" width="12.7109375" style="1" bestFit="1" customWidth="1"/>
    <col min="3070" max="3070" width="10.85546875" style="1" customWidth="1"/>
    <col min="3071" max="3071" width="19.140625" style="1" bestFit="1" customWidth="1"/>
    <col min="3072" max="3072" width="9.140625" style="1"/>
    <col min="3073" max="3073" width="9.42578125" style="1" customWidth="1"/>
    <col min="3074" max="3074" width="11.140625" style="1" customWidth="1"/>
    <col min="3075" max="3075" width="10.42578125" style="1" bestFit="1" customWidth="1"/>
    <col min="3076" max="3076" width="19.140625" style="1" bestFit="1" customWidth="1"/>
    <col min="3077" max="3077" width="9.140625" style="1"/>
    <col min="3078" max="3078" width="9.5703125" style="1" customWidth="1"/>
    <col min="3079" max="3079" width="9.140625" style="1"/>
    <col min="3080" max="3080" width="10.42578125" style="1" bestFit="1" customWidth="1"/>
    <col min="3081" max="3321" width="9.140625" style="1"/>
    <col min="3322" max="3322" width="18.7109375" style="1" bestFit="1" customWidth="1"/>
    <col min="3323" max="3323" width="9.140625" style="1"/>
    <col min="3324" max="3324" width="10.28515625" style="1" customWidth="1"/>
    <col min="3325" max="3325" width="12.7109375" style="1" bestFit="1" customWidth="1"/>
    <col min="3326" max="3326" width="10.85546875" style="1" customWidth="1"/>
    <col min="3327" max="3327" width="19.140625" style="1" bestFit="1" customWidth="1"/>
    <col min="3328" max="3328" width="9.140625" style="1"/>
    <col min="3329" max="3329" width="9.42578125" style="1" customWidth="1"/>
    <col min="3330" max="3330" width="11.140625" style="1" customWidth="1"/>
    <col min="3331" max="3331" width="10.42578125" style="1" bestFit="1" customWidth="1"/>
    <col min="3332" max="3332" width="19.140625" style="1" bestFit="1" customWidth="1"/>
    <col min="3333" max="3333" width="9.140625" style="1"/>
    <col min="3334" max="3334" width="9.5703125" style="1" customWidth="1"/>
    <col min="3335" max="3335" width="9.140625" style="1"/>
    <col min="3336" max="3336" width="10.42578125" style="1" bestFit="1" customWidth="1"/>
    <col min="3337" max="3577" width="9.140625" style="1"/>
    <col min="3578" max="3578" width="18.7109375" style="1" bestFit="1" customWidth="1"/>
    <col min="3579" max="3579" width="9.140625" style="1"/>
    <col min="3580" max="3580" width="10.28515625" style="1" customWidth="1"/>
    <col min="3581" max="3581" width="12.7109375" style="1" bestFit="1" customWidth="1"/>
    <col min="3582" max="3582" width="10.85546875" style="1" customWidth="1"/>
    <col min="3583" max="3583" width="19.140625" style="1" bestFit="1" customWidth="1"/>
    <col min="3584" max="3584" width="9.140625" style="1"/>
    <col min="3585" max="3585" width="9.42578125" style="1" customWidth="1"/>
    <col min="3586" max="3586" width="11.140625" style="1" customWidth="1"/>
    <col min="3587" max="3587" width="10.42578125" style="1" bestFit="1" customWidth="1"/>
    <col min="3588" max="3588" width="19.140625" style="1" bestFit="1" customWidth="1"/>
    <col min="3589" max="3589" width="9.140625" style="1"/>
    <col min="3590" max="3590" width="9.5703125" style="1" customWidth="1"/>
    <col min="3591" max="3591" width="9.140625" style="1"/>
    <col min="3592" max="3592" width="10.42578125" style="1" bestFit="1" customWidth="1"/>
    <col min="3593" max="3833" width="9.140625" style="1"/>
    <col min="3834" max="3834" width="18.7109375" style="1" bestFit="1" customWidth="1"/>
    <col min="3835" max="3835" width="9.140625" style="1"/>
    <col min="3836" max="3836" width="10.28515625" style="1" customWidth="1"/>
    <col min="3837" max="3837" width="12.7109375" style="1" bestFit="1" customWidth="1"/>
    <col min="3838" max="3838" width="10.85546875" style="1" customWidth="1"/>
    <col min="3839" max="3839" width="19.140625" style="1" bestFit="1" customWidth="1"/>
    <col min="3840" max="3840" width="9.140625" style="1"/>
    <col min="3841" max="3841" width="9.42578125" style="1" customWidth="1"/>
    <col min="3842" max="3842" width="11.140625" style="1" customWidth="1"/>
    <col min="3843" max="3843" width="10.42578125" style="1" bestFit="1" customWidth="1"/>
    <col min="3844" max="3844" width="19.140625" style="1" bestFit="1" customWidth="1"/>
    <col min="3845" max="3845" width="9.140625" style="1"/>
    <col min="3846" max="3846" width="9.5703125" style="1" customWidth="1"/>
    <col min="3847" max="3847" width="9.140625" style="1"/>
    <col min="3848" max="3848" width="10.42578125" style="1" bestFit="1" customWidth="1"/>
    <col min="3849" max="4089" width="9.140625" style="1"/>
    <col min="4090" max="4090" width="18.7109375" style="1" bestFit="1" customWidth="1"/>
    <col min="4091" max="4091" width="9.140625" style="1"/>
    <col min="4092" max="4092" width="10.28515625" style="1" customWidth="1"/>
    <col min="4093" max="4093" width="12.7109375" style="1" bestFit="1" customWidth="1"/>
    <col min="4094" max="4094" width="10.85546875" style="1" customWidth="1"/>
    <col min="4095" max="4095" width="19.140625" style="1" bestFit="1" customWidth="1"/>
    <col min="4096" max="4096" width="9.140625" style="1"/>
    <col min="4097" max="4097" width="9.42578125" style="1" customWidth="1"/>
    <col min="4098" max="4098" width="11.140625" style="1" customWidth="1"/>
    <col min="4099" max="4099" width="10.42578125" style="1" bestFit="1" customWidth="1"/>
    <col min="4100" max="4100" width="19.140625" style="1" bestFit="1" customWidth="1"/>
    <col min="4101" max="4101" width="9.140625" style="1"/>
    <col min="4102" max="4102" width="9.5703125" style="1" customWidth="1"/>
    <col min="4103" max="4103" width="9.140625" style="1"/>
    <col min="4104" max="4104" width="10.42578125" style="1" bestFit="1" customWidth="1"/>
    <col min="4105" max="4345" width="9.140625" style="1"/>
    <col min="4346" max="4346" width="18.7109375" style="1" bestFit="1" customWidth="1"/>
    <col min="4347" max="4347" width="9.140625" style="1"/>
    <col min="4348" max="4348" width="10.28515625" style="1" customWidth="1"/>
    <col min="4349" max="4349" width="12.7109375" style="1" bestFit="1" customWidth="1"/>
    <col min="4350" max="4350" width="10.85546875" style="1" customWidth="1"/>
    <col min="4351" max="4351" width="19.140625" style="1" bestFit="1" customWidth="1"/>
    <col min="4352" max="4352" width="9.140625" style="1"/>
    <col min="4353" max="4353" width="9.42578125" style="1" customWidth="1"/>
    <col min="4354" max="4354" width="11.140625" style="1" customWidth="1"/>
    <col min="4355" max="4355" width="10.42578125" style="1" bestFit="1" customWidth="1"/>
    <col min="4356" max="4356" width="19.140625" style="1" bestFit="1" customWidth="1"/>
    <col min="4357" max="4357" width="9.140625" style="1"/>
    <col min="4358" max="4358" width="9.5703125" style="1" customWidth="1"/>
    <col min="4359" max="4359" width="9.140625" style="1"/>
    <col min="4360" max="4360" width="10.42578125" style="1" bestFit="1" customWidth="1"/>
    <col min="4361" max="4601" width="9.140625" style="1"/>
    <col min="4602" max="4602" width="18.7109375" style="1" bestFit="1" customWidth="1"/>
    <col min="4603" max="4603" width="9.140625" style="1"/>
    <col min="4604" max="4604" width="10.28515625" style="1" customWidth="1"/>
    <col min="4605" max="4605" width="12.7109375" style="1" bestFit="1" customWidth="1"/>
    <col min="4606" max="4606" width="10.85546875" style="1" customWidth="1"/>
    <col min="4607" max="4607" width="19.140625" style="1" bestFit="1" customWidth="1"/>
    <col min="4608" max="4608" width="9.140625" style="1"/>
    <col min="4609" max="4609" width="9.42578125" style="1" customWidth="1"/>
    <col min="4610" max="4610" width="11.140625" style="1" customWidth="1"/>
    <col min="4611" max="4611" width="10.42578125" style="1" bestFit="1" customWidth="1"/>
    <col min="4612" max="4612" width="19.140625" style="1" bestFit="1" customWidth="1"/>
    <col min="4613" max="4613" width="9.140625" style="1"/>
    <col min="4614" max="4614" width="9.5703125" style="1" customWidth="1"/>
    <col min="4615" max="4615" width="9.140625" style="1"/>
    <col min="4616" max="4616" width="10.42578125" style="1" bestFit="1" customWidth="1"/>
    <col min="4617" max="4857" width="9.140625" style="1"/>
    <col min="4858" max="4858" width="18.7109375" style="1" bestFit="1" customWidth="1"/>
    <col min="4859" max="4859" width="9.140625" style="1"/>
    <col min="4860" max="4860" width="10.28515625" style="1" customWidth="1"/>
    <col min="4861" max="4861" width="12.7109375" style="1" bestFit="1" customWidth="1"/>
    <col min="4862" max="4862" width="10.85546875" style="1" customWidth="1"/>
    <col min="4863" max="4863" width="19.140625" style="1" bestFit="1" customWidth="1"/>
    <col min="4864" max="4864" width="9.140625" style="1"/>
    <col min="4865" max="4865" width="9.42578125" style="1" customWidth="1"/>
    <col min="4866" max="4866" width="11.140625" style="1" customWidth="1"/>
    <col min="4867" max="4867" width="10.42578125" style="1" bestFit="1" customWidth="1"/>
    <col min="4868" max="4868" width="19.140625" style="1" bestFit="1" customWidth="1"/>
    <col min="4869" max="4869" width="9.140625" style="1"/>
    <col min="4870" max="4870" width="9.5703125" style="1" customWidth="1"/>
    <col min="4871" max="4871" width="9.140625" style="1"/>
    <col min="4872" max="4872" width="10.42578125" style="1" bestFit="1" customWidth="1"/>
    <col min="4873" max="5113" width="9.140625" style="1"/>
    <col min="5114" max="5114" width="18.7109375" style="1" bestFit="1" customWidth="1"/>
    <col min="5115" max="5115" width="9.140625" style="1"/>
    <col min="5116" max="5116" width="10.28515625" style="1" customWidth="1"/>
    <col min="5117" max="5117" width="12.7109375" style="1" bestFit="1" customWidth="1"/>
    <col min="5118" max="5118" width="10.85546875" style="1" customWidth="1"/>
    <col min="5119" max="5119" width="19.140625" style="1" bestFit="1" customWidth="1"/>
    <col min="5120" max="5120" width="9.140625" style="1"/>
    <col min="5121" max="5121" width="9.42578125" style="1" customWidth="1"/>
    <col min="5122" max="5122" width="11.140625" style="1" customWidth="1"/>
    <col min="5123" max="5123" width="10.42578125" style="1" bestFit="1" customWidth="1"/>
    <col min="5124" max="5124" width="19.140625" style="1" bestFit="1" customWidth="1"/>
    <col min="5125" max="5125" width="9.140625" style="1"/>
    <col min="5126" max="5126" width="9.5703125" style="1" customWidth="1"/>
    <col min="5127" max="5127" width="9.140625" style="1"/>
    <col min="5128" max="5128" width="10.42578125" style="1" bestFit="1" customWidth="1"/>
    <col min="5129" max="5369" width="9.140625" style="1"/>
    <col min="5370" max="5370" width="18.7109375" style="1" bestFit="1" customWidth="1"/>
    <col min="5371" max="5371" width="9.140625" style="1"/>
    <col min="5372" max="5372" width="10.28515625" style="1" customWidth="1"/>
    <col min="5373" max="5373" width="12.7109375" style="1" bestFit="1" customWidth="1"/>
    <col min="5374" max="5374" width="10.85546875" style="1" customWidth="1"/>
    <col min="5375" max="5375" width="19.140625" style="1" bestFit="1" customWidth="1"/>
    <col min="5376" max="5376" width="9.140625" style="1"/>
    <col min="5377" max="5377" width="9.42578125" style="1" customWidth="1"/>
    <col min="5378" max="5378" width="11.140625" style="1" customWidth="1"/>
    <col min="5379" max="5379" width="10.42578125" style="1" bestFit="1" customWidth="1"/>
    <col min="5380" max="5380" width="19.140625" style="1" bestFit="1" customWidth="1"/>
    <col min="5381" max="5381" width="9.140625" style="1"/>
    <col min="5382" max="5382" width="9.5703125" style="1" customWidth="1"/>
    <col min="5383" max="5383" width="9.140625" style="1"/>
    <col min="5384" max="5384" width="10.42578125" style="1" bestFit="1" customWidth="1"/>
    <col min="5385" max="5625" width="9.140625" style="1"/>
    <col min="5626" max="5626" width="18.7109375" style="1" bestFit="1" customWidth="1"/>
    <col min="5627" max="5627" width="9.140625" style="1"/>
    <col min="5628" max="5628" width="10.28515625" style="1" customWidth="1"/>
    <col min="5629" max="5629" width="12.7109375" style="1" bestFit="1" customWidth="1"/>
    <col min="5630" max="5630" width="10.85546875" style="1" customWidth="1"/>
    <col min="5631" max="5631" width="19.140625" style="1" bestFit="1" customWidth="1"/>
    <col min="5632" max="5632" width="9.140625" style="1"/>
    <col min="5633" max="5633" width="9.42578125" style="1" customWidth="1"/>
    <col min="5634" max="5634" width="11.140625" style="1" customWidth="1"/>
    <col min="5635" max="5635" width="10.42578125" style="1" bestFit="1" customWidth="1"/>
    <col min="5636" max="5636" width="19.140625" style="1" bestFit="1" customWidth="1"/>
    <col min="5637" max="5637" width="9.140625" style="1"/>
    <col min="5638" max="5638" width="9.5703125" style="1" customWidth="1"/>
    <col min="5639" max="5639" width="9.140625" style="1"/>
    <col min="5640" max="5640" width="10.42578125" style="1" bestFit="1" customWidth="1"/>
    <col min="5641" max="5881" width="9.140625" style="1"/>
    <col min="5882" max="5882" width="18.7109375" style="1" bestFit="1" customWidth="1"/>
    <col min="5883" max="5883" width="9.140625" style="1"/>
    <col min="5884" max="5884" width="10.28515625" style="1" customWidth="1"/>
    <col min="5885" max="5885" width="12.7109375" style="1" bestFit="1" customWidth="1"/>
    <col min="5886" max="5886" width="10.85546875" style="1" customWidth="1"/>
    <col min="5887" max="5887" width="19.140625" style="1" bestFit="1" customWidth="1"/>
    <col min="5888" max="5888" width="9.140625" style="1"/>
    <col min="5889" max="5889" width="9.42578125" style="1" customWidth="1"/>
    <col min="5890" max="5890" width="11.140625" style="1" customWidth="1"/>
    <col min="5891" max="5891" width="10.42578125" style="1" bestFit="1" customWidth="1"/>
    <col min="5892" max="5892" width="19.140625" style="1" bestFit="1" customWidth="1"/>
    <col min="5893" max="5893" width="9.140625" style="1"/>
    <col min="5894" max="5894" width="9.5703125" style="1" customWidth="1"/>
    <col min="5895" max="5895" width="9.140625" style="1"/>
    <col min="5896" max="5896" width="10.42578125" style="1" bestFit="1" customWidth="1"/>
    <col min="5897" max="6137" width="9.140625" style="1"/>
    <col min="6138" max="6138" width="18.7109375" style="1" bestFit="1" customWidth="1"/>
    <col min="6139" max="6139" width="9.140625" style="1"/>
    <col min="6140" max="6140" width="10.28515625" style="1" customWidth="1"/>
    <col min="6141" max="6141" width="12.7109375" style="1" bestFit="1" customWidth="1"/>
    <col min="6142" max="6142" width="10.85546875" style="1" customWidth="1"/>
    <col min="6143" max="6143" width="19.140625" style="1" bestFit="1" customWidth="1"/>
    <col min="6144" max="6144" width="9.140625" style="1"/>
    <col min="6145" max="6145" width="9.42578125" style="1" customWidth="1"/>
    <col min="6146" max="6146" width="11.140625" style="1" customWidth="1"/>
    <col min="6147" max="6147" width="10.42578125" style="1" bestFit="1" customWidth="1"/>
    <col min="6148" max="6148" width="19.140625" style="1" bestFit="1" customWidth="1"/>
    <col min="6149" max="6149" width="9.140625" style="1"/>
    <col min="6150" max="6150" width="9.5703125" style="1" customWidth="1"/>
    <col min="6151" max="6151" width="9.140625" style="1"/>
    <col min="6152" max="6152" width="10.42578125" style="1" bestFit="1" customWidth="1"/>
    <col min="6153" max="6393" width="9.140625" style="1"/>
    <col min="6394" max="6394" width="18.7109375" style="1" bestFit="1" customWidth="1"/>
    <col min="6395" max="6395" width="9.140625" style="1"/>
    <col min="6396" max="6396" width="10.28515625" style="1" customWidth="1"/>
    <col min="6397" max="6397" width="12.7109375" style="1" bestFit="1" customWidth="1"/>
    <col min="6398" max="6398" width="10.85546875" style="1" customWidth="1"/>
    <col min="6399" max="6399" width="19.140625" style="1" bestFit="1" customWidth="1"/>
    <col min="6400" max="6400" width="9.140625" style="1"/>
    <col min="6401" max="6401" width="9.42578125" style="1" customWidth="1"/>
    <col min="6402" max="6402" width="11.140625" style="1" customWidth="1"/>
    <col min="6403" max="6403" width="10.42578125" style="1" bestFit="1" customWidth="1"/>
    <col min="6404" max="6404" width="19.140625" style="1" bestFit="1" customWidth="1"/>
    <col min="6405" max="6405" width="9.140625" style="1"/>
    <col min="6406" max="6406" width="9.5703125" style="1" customWidth="1"/>
    <col min="6407" max="6407" width="9.140625" style="1"/>
    <col min="6408" max="6408" width="10.42578125" style="1" bestFit="1" customWidth="1"/>
    <col min="6409" max="6649" width="9.140625" style="1"/>
    <col min="6650" max="6650" width="18.7109375" style="1" bestFit="1" customWidth="1"/>
    <col min="6651" max="6651" width="9.140625" style="1"/>
    <col min="6652" max="6652" width="10.28515625" style="1" customWidth="1"/>
    <col min="6653" max="6653" width="12.7109375" style="1" bestFit="1" customWidth="1"/>
    <col min="6654" max="6654" width="10.85546875" style="1" customWidth="1"/>
    <col min="6655" max="6655" width="19.140625" style="1" bestFit="1" customWidth="1"/>
    <col min="6656" max="6656" width="9.140625" style="1"/>
    <col min="6657" max="6657" width="9.42578125" style="1" customWidth="1"/>
    <col min="6658" max="6658" width="11.140625" style="1" customWidth="1"/>
    <col min="6659" max="6659" width="10.42578125" style="1" bestFit="1" customWidth="1"/>
    <col min="6660" max="6660" width="19.140625" style="1" bestFit="1" customWidth="1"/>
    <col min="6661" max="6661" width="9.140625" style="1"/>
    <col min="6662" max="6662" width="9.5703125" style="1" customWidth="1"/>
    <col min="6663" max="6663" width="9.140625" style="1"/>
    <col min="6664" max="6664" width="10.42578125" style="1" bestFit="1" customWidth="1"/>
    <col min="6665" max="6905" width="9.140625" style="1"/>
    <col min="6906" max="6906" width="18.7109375" style="1" bestFit="1" customWidth="1"/>
    <col min="6907" max="6907" width="9.140625" style="1"/>
    <col min="6908" max="6908" width="10.28515625" style="1" customWidth="1"/>
    <col min="6909" max="6909" width="12.7109375" style="1" bestFit="1" customWidth="1"/>
    <col min="6910" max="6910" width="10.85546875" style="1" customWidth="1"/>
    <col min="6911" max="6911" width="19.140625" style="1" bestFit="1" customWidth="1"/>
    <col min="6912" max="6912" width="9.140625" style="1"/>
    <col min="6913" max="6913" width="9.42578125" style="1" customWidth="1"/>
    <col min="6914" max="6914" width="11.140625" style="1" customWidth="1"/>
    <col min="6915" max="6915" width="10.42578125" style="1" bestFit="1" customWidth="1"/>
    <col min="6916" max="6916" width="19.140625" style="1" bestFit="1" customWidth="1"/>
    <col min="6917" max="6917" width="9.140625" style="1"/>
    <col min="6918" max="6918" width="9.5703125" style="1" customWidth="1"/>
    <col min="6919" max="6919" width="9.140625" style="1"/>
    <col min="6920" max="6920" width="10.42578125" style="1" bestFit="1" customWidth="1"/>
    <col min="6921" max="7161" width="9.140625" style="1"/>
    <col min="7162" max="7162" width="18.7109375" style="1" bestFit="1" customWidth="1"/>
    <col min="7163" max="7163" width="9.140625" style="1"/>
    <col min="7164" max="7164" width="10.28515625" style="1" customWidth="1"/>
    <col min="7165" max="7165" width="12.7109375" style="1" bestFit="1" customWidth="1"/>
    <col min="7166" max="7166" width="10.85546875" style="1" customWidth="1"/>
    <col min="7167" max="7167" width="19.140625" style="1" bestFit="1" customWidth="1"/>
    <col min="7168" max="7168" width="9.140625" style="1"/>
    <col min="7169" max="7169" width="9.42578125" style="1" customWidth="1"/>
    <col min="7170" max="7170" width="11.140625" style="1" customWidth="1"/>
    <col min="7171" max="7171" width="10.42578125" style="1" bestFit="1" customWidth="1"/>
    <col min="7172" max="7172" width="19.140625" style="1" bestFit="1" customWidth="1"/>
    <col min="7173" max="7173" width="9.140625" style="1"/>
    <col min="7174" max="7174" width="9.5703125" style="1" customWidth="1"/>
    <col min="7175" max="7175" width="9.140625" style="1"/>
    <col min="7176" max="7176" width="10.42578125" style="1" bestFit="1" customWidth="1"/>
    <col min="7177" max="7417" width="9.140625" style="1"/>
    <col min="7418" max="7418" width="18.7109375" style="1" bestFit="1" customWidth="1"/>
    <col min="7419" max="7419" width="9.140625" style="1"/>
    <col min="7420" max="7420" width="10.28515625" style="1" customWidth="1"/>
    <col min="7421" max="7421" width="12.7109375" style="1" bestFit="1" customWidth="1"/>
    <col min="7422" max="7422" width="10.85546875" style="1" customWidth="1"/>
    <col min="7423" max="7423" width="19.140625" style="1" bestFit="1" customWidth="1"/>
    <col min="7424" max="7424" width="9.140625" style="1"/>
    <col min="7425" max="7425" width="9.42578125" style="1" customWidth="1"/>
    <col min="7426" max="7426" width="11.140625" style="1" customWidth="1"/>
    <col min="7427" max="7427" width="10.42578125" style="1" bestFit="1" customWidth="1"/>
    <col min="7428" max="7428" width="19.140625" style="1" bestFit="1" customWidth="1"/>
    <col min="7429" max="7429" width="9.140625" style="1"/>
    <col min="7430" max="7430" width="9.5703125" style="1" customWidth="1"/>
    <col min="7431" max="7431" width="9.140625" style="1"/>
    <col min="7432" max="7432" width="10.42578125" style="1" bestFit="1" customWidth="1"/>
    <col min="7433" max="7673" width="9.140625" style="1"/>
    <col min="7674" max="7674" width="18.7109375" style="1" bestFit="1" customWidth="1"/>
    <col min="7675" max="7675" width="9.140625" style="1"/>
    <col min="7676" max="7676" width="10.28515625" style="1" customWidth="1"/>
    <col min="7677" max="7677" width="12.7109375" style="1" bestFit="1" customWidth="1"/>
    <col min="7678" max="7678" width="10.85546875" style="1" customWidth="1"/>
    <col min="7679" max="7679" width="19.140625" style="1" bestFit="1" customWidth="1"/>
    <col min="7680" max="7680" width="9.140625" style="1"/>
    <col min="7681" max="7681" width="9.42578125" style="1" customWidth="1"/>
    <col min="7682" max="7682" width="11.140625" style="1" customWidth="1"/>
    <col min="7683" max="7683" width="10.42578125" style="1" bestFit="1" customWidth="1"/>
    <col min="7684" max="7684" width="19.140625" style="1" bestFit="1" customWidth="1"/>
    <col min="7685" max="7685" width="9.140625" style="1"/>
    <col min="7686" max="7686" width="9.5703125" style="1" customWidth="1"/>
    <col min="7687" max="7687" width="9.140625" style="1"/>
    <col min="7688" max="7688" width="10.42578125" style="1" bestFit="1" customWidth="1"/>
    <col min="7689" max="7929" width="9.140625" style="1"/>
    <col min="7930" max="7930" width="18.7109375" style="1" bestFit="1" customWidth="1"/>
    <col min="7931" max="7931" width="9.140625" style="1"/>
    <col min="7932" max="7932" width="10.28515625" style="1" customWidth="1"/>
    <col min="7933" max="7933" width="12.7109375" style="1" bestFit="1" customWidth="1"/>
    <col min="7934" max="7934" width="10.85546875" style="1" customWidth="1"/>
    <col min="7935" max="7935" width="19.140625" style="1" bestFit="1" customWidth="1"/>
    <col min="7936" max="7936" width="9.140625" style="1"/>
    <col min="7937" max="7937" width="9.42578125" style="1" customWidth="1"/>
    <col min="7938" max="7938" width="11.140625" style="1" customWidth="1"/>
    <col min="7939" max="7939" width="10.42578125" style="1" bestFit="1" customWidth="1"/>
    <col min="7940" max="7940" width="19.140625" style="1" bestFit="1" customWidth="1"/>
    <col min="7941" max="7941" width="9.140625" style="1"/>
    <col min="7942" max="7942" width="9.5703125" style="1" customWidth="1"/>
    <col min="7943" max="7943" width="9.140625" style="1"/>
    <col min="7944" max="7944" width="10.42578125" style="1" bestFit="1" customWidth="1"/>
    <col min="7945" max="8185" width="9.140625" style="1"/>
    <col min="8186" max="8186" width="18.7109375" style="1" bestFit="1" customWidth="1"/>
    <col min="8187" max="8187" width="9.140625" style="1"/>
    <col min="8188" max="8188" width="10.28515625" style="1" customWidth="1"/>
    <col min="8189" max="8189" width="12.7109375" style="1" bestFit="1" customWidth="1"/>
    <col min="8190" max="8190" width="10.85546875" style="1" customWidth="1"/>
    <col min="8191" max="8191" width="19.140625" style="1" bestFit="1" customWidth="1"/>
    <col min="8192" max="8192" width="9.140625" style="1"/>
    <col min="8193" max="8193" width="9.42578125" style="1" customWidth="1"/>
    <col min="8194" max="8194" width="11.140625" style="1" customWidth="1"/>
    <col min="8195" max="8195" width="10.42578125" style="1" bestFit="1" customWidth="1"/>
    <col min="8196" max="8196" width="19.140625" style="1" bestFit="1" customWidth="1"/>
    <col min="8197" max="8197" width="9.140625" style="1"/>
    <col min="8198" max="8198" width="9.5703125" style="1" customWidth="1"/>
    <col min="8199" max="8199" width="9.140625" style="1"/>
    <col min="8200" max="8200" width="10.42578125" style="1" bestFit="1" customWidth="1"/>
    <col min="8201" max="8441" width="9.140625" style="1"/>
    <col min="8442" max="8442" width="18.7109375" style="1" bestFit="1" customWidth="1"/>
    <col min="8443" max="8443" width="9.140625" style="1"/>
    <col min="8444" max="8444" width="10.28515625" style="1" customWidth="1"/>
    <col min="8445" max="8445" width="12.7109375" style="1" bestFit="1" customWidth="1"/>
    <col min="8446" max="8446" width="10.85546875" style="1" customWidth="1"/>
    <col min="8447" max="8447" width="19.140625" style="1" bestFit="1" customWidth="1"/>
    <col min="8448" max="8448" width="9.140625" style="1"/>
    <col min="8449" max="8449" width="9.42578125" style="1" customWidth="1"/>
    <col min="8450" max="8450" width="11.140625" style="1" customWidth="1"/>
    <col min="8451" max="8451" width="10.42578125" style="1" bestFit="1" customWidth="1"/>
    <col min="8452" max="8452" width="19.140625" style="1" bestFit="1" customWidth="1"/>
    <col min="8453" max="8453" width="9.140625" style="1"/>
    <col min="8454" max="8454" width="9.5703125" style="1" customWidth="1"/>
    <col min="8455" max="8455" width="9.140625" style="1"/>
    <col min="8456" max="8456" width="10.42578125" style="1" bestFit="1" customWidth="1"/>
    <col min="8457" max="8697" width="9.140625" style="1"/>
    <col min="8698" max="8698" width="18.7109375" style="1" bestFit="1" customWidth="1"/>
    <col min="8699" max="8699" width="9.140625" style="1"/>
    <col min="8700" max="8700" width="10.28515625" style="1" customWidth="1"/>
    <col min="8701" max="8701" width="12.7109375" style="1" bestFit="1" customWidth="1"/>
    <col min="8702" max="8702" width="10.85546875" style="1" customWidth="1"/>
    <col min="8703" max="8703" width="19.140625" style="1" bestFit="1" customWidth="1"/>
    <col min="8704" max="8704" width="9.140625" style="1"/>
    <col min="8705" max="8705" width="9.42578125" style="1" customWidth="1"/>
    <col min="8706" max="8706" width="11.140625" style="1" customWidth="1"/>
    <col min="8707" max="8707" width="10.42578125" style="1" bestFit="1" customWidth="1"/>
    <col min="8708" max="8708" width="19.140625" style="1" bestFit="1" customWidth="1"/>
    <col min="8709" max="8709" width="9.140625" style="1"/>
    <col min="8710" max="8710" width="9.5703125" style="1" customWidth="1"/>
    <col min="8711" max="8711" width="9.140625" style="1"/>
    <col min="8712" max="8712" width="10.42578125" style="1" bestFit="1" customWidth="1"/>
    <col min="8713" max="8953" width="9.140625" style="1"/>
    <col min="8954" max="8954" width="18.7109375" style="1" bestFit="1" customWidth="1"/>
    <col min="8955" max="8955" width="9.140625" style="1"/>
    <col min="8956" max="8956" width="10.28515625" style="1" customWidth="1"/>
    <col min="8957" max="8957" width="12.7109375" style="1" bestFit="1" customWidth="1"/>
    <col min="8958" max="8958" width="10.85546875" style="1" customWidth="1"/>
    <col min="8959" max="8959" width="19.140625" style="1" bestFit="1" customWidth="1"/>
    <col min="8960" max="8960" width="9.140625" style="1"/>
    <col min="8961" max="8961" width="9.42578125" style="1" customWidth="1"/>
    <col min="8962" max="8962" width="11.140625" style="1" customWidth="1"/>
    <col min="8963" max="8963" width="10.42578125" style="1" bestFit="1" customWidth="1"/>
    <col min="8964" max="8964" width="19.140625" style="1" bestFit="1" customWidth="1"/>
    <col min="8965" max="8965" width="9.140625" style="1"/>
    <col min="8966" max="8966" width="9.5703125" style="1" customWidth="1"/>
    <col min="8967" max="8967" width="9.140625" style="1"/>
    <col min="8968" max="8968" width="10.42578125" style="1" bestFit="1" customWidth="1"/>
    <col min="8969" max="9209" width="9.140625" style="1"/>
    <col min="9210" max="9210" width="18.7109375" style="1" bestFit="1" customWidth="1"/>
    <col min="9211" max="9211" width="9.140625" style="1"/>
    <col min="9212" max="9212" width="10.28515625" style="1" customWidth="1"/>
    <col min="9213" max="9213" width="12.7109375" style="1" bestFit="1" customWidth="1"/>
    <col min="9214" max="9214" width="10.85546875" style="1" customWidth="1"/>
    <col min="9215" max="9215" width="19.140625" style="1" bestFit="1" customWidth="1"/>
    <col min="9216" max="9216" width="9.140625" style="1"/>
    <col min="9217" max="9217" width="9.42578125" style="1" customWidth="1"/>
    <col min="9218" max="9218" width="11.140625" style="1" customWidth="1"/>
    <col min="9219" max="9219" width="10.42578125" style="1" bestFit="1" customWidth="1"/>
    <col min="9220" max="9220" width="19.140625" style="1" bestFit="1" customWidth="1"/>
    <col min="9221" max="9221" width="9.140625" style="1"/>
    <col min="9222" max="9222" width="9.5703125" style="1" customWidth="1"/>
    <col min="9223" max="9223" width="9.140625" style="1"/>
    <col min="9224" max="9224" width="10.42578125" style="1" bestFit="1" customWidth="1"/>
    <col min="9225" max="9465" width="9.140625" style="1"/>
    <col min="9466" max="9466" width="18.7109375" style="1" bestFit="1" customWidth="1"/>
    <col min="9467" max="9467" width="9.140625" style="1"/>
    <col min="9468" max="9468" width="10.28515625" style="1" customWidth="1"/>
    <col min="9469" max="9469" width="12.7109375" style="1" bestFit="1" customWidth="1"/>
    <col min="9470" max="9470" width="10.85546875" style="1" customWidth="1"/>
    <col min="9471" max="9471" width="19.140625" style="1" bestFit="1" customWidth="1"/>
    <col min="9472" max="9472" width="9.140625" style="1"/>
    <col min="9473" max="9473" width="9.42578125" style="1" customWidth="1"/>
    <col min="9474" max="9474" width="11.140625" style="1" customWidth="1"/>
    <col min="9475" max="9475" width="10.42578125" style="1" bestFit="1" customWidth="1"/>
    <col min="9476" max="9476" width="19.140625" style="1" bestFit="1" customWidth="1"/>
    <col min="9477" max="9477" width="9.140625" style="1"/>
    <col min="9478" max="9478" width="9.5703125" style="1" customWidth="1"/>
    <col min="9479" max="9479" width="9.140625" style="1"/>
    <col min="9480" max="9480" width="10.42578125" style="1" bestFit="1" customWidth="1"/>
    <col min="9481" max="9721" width="9.140625" style="1"/>
    <col min="9722" max="9722" width="18.7109375" style="1" bestFit="1" customWidth="1"/>
    <col min="9723" max="9723" width="9.140625" style="1"/>
    <col min="9724" max="9724" width="10.28515625" style="1" customWidth="1"/>
    <col min="9725" max="9725" width="12.7109375" style="1" bestFit="1" customWidth="1"/>
    <col min="9726" max="9726" width="10.85546875" style="1" customWidth="1"/>
    <col min="9727" max="9727" width="19.140625" style="1" bestFit="1" customWidth="1"/>
    <col min="9728" max="9728" width="9.140625" style="1"/>
    <col min="9729" max="9729" width="9.42578125" style="1" customWidth="1"/>
    <col min="9730" max="9730" width="11.140625" style="1" customWidth="1"/>
    <col min="9731" max="9731" width="10.42578125" style="1" bestFit="1" customWidth="1"/>
    <col min="9732" max="9732" width="19.140625" style="1" bestFit="1" customWidth="1"/>
    <col min="9733" max="9733" width="9.140625" style="1"/>
    <col min="9734" max="9734" width="9.5703125" style="1" customWidth="1"/>
    <col min="9735" max="9735" width="9.140625" style="1"/>
    <col min="9736" max="9736" width="10.42578125" style="1" bestFit="1" customWidth="1"/>
    <col min="9737" max="9977" width="9.140625" style="1"/>
    <col min="9978" max="9978" width="18.7109375" style="1" bestFit="1" customWidth="1"/>
    <col min="9979" max="9979" width="9.140625" style="1"/>
    <col min="9980" max="9980" width="10.28515625" style="1" customWidth="1"/>
    <col min="9981" max="9981" width="12.7109375" style="1" bestFit="1" customWidth="1"/>
    <col min="9982" max="9982" width="10.85546875" style="1" customWidth="1"/>
    <col min="9983" max="9983" width="19.140625" style="1" bestFit="1" customWidth="1"/>
    <col min="9984" max="9984" width="9.140625" style="1"/>
    <col min="9985" max="9985" width="9.42578125" style="1" customWidth="1"/>
    <col min="9986" max="9986" width="11.140625" style="1" customWidth="1"/>
    <col min="9987" max="9987" width="10.42578125" style="1" bestFit="1" customWidth="1"/>
    <col min="9988" max="9988" width="19.140625" style="1" bestFit="1" customWidth="1"/>
    <col min="9989" max="9989" width="9.140625" style="1"/>
    <col min="9990" max="9990" width="9.5703125" style="1" customWidth="1"/>
    <col min="9991" max="9991" width="9.140625" style="1"/>
    <col min="9992" max="9992" width="10.42578125" style="1" bestFit="1" customWidth="1"/>
    <col min="9993" max="10233" width="9.140625" style="1"/>
    <col min="10234" max="10234" width="18.7109375" style="1" bestFit="1" customWidth="1"/>
    <col min="10235" max="10235" width="9.140625" style="1"/>
    <col min="10236" max="10236" width="10.28515625" style="1" customWidth="1"/>
    <col min="10237" max="10237" width="12.7109375" style="1" bestFit="1" customWidth="1"/>
    <col min="10238" max="10238" width="10.85546875" style="1" customWidth="1"/>
    <col min="10239" max="10239" width="19.140625" style="1" bestFit="1" customWidth="1"/>
    <col min="10240" max="10240" width="9.140625" style="1"/>
    <col min="10241" max="10241" width="9.42578125" style="1" customWidth="1"/>
    <col min="10242" max="10242" width="11.140625" style="1" customWidth="1"/>
    <col min="10243" max="10243" width="10.42578125" style="1" bestFit="1" customWidth="1"/>
    <col min="10244" max="10244" width="19.140625" style="1" bestFit="1" customWidth="1"/>
    <col min="10245" max="10245" width="9.140625" style="1"/>
    <col min="10246" max="10246" width="9.5703125" style="1" customWidth="1"/>
    <col min="10247" max="10247" width="9.140625" style="1"/>
    <col min="10248" max="10248" width="10.42578125" style="1" bestFit="1" customWidth="1"/>
    <col min="10249" max="10489" width="9.140625" style="1"/>
    <col min="10490" max="10490" width="18.7109375" style="1" bestFit="1" customWidth="1"/>
    <col min="10491" max="10491" width="9.140625" style="1"/>
    <col min="10492" max="10492" width="10.28515625" style="1" customWidth="1"/>
    <col min="10493" max="10493" width="12.7109375" style="1" bestFit="1" customWidth="1"/>
    <col min="10494" max="10494" width="10.85546875" style="1" customWidth="1"/>
    <col min="10495" max="10495" width="19.140625" style="1" bestFit="1" customWidth="1"/>
    <col min="10496" max="10496" width="9.140625" style="1"/>
    <col min="10497" max="10497" width="9.42578125" style="1" customWidth="1"/>
    <col min="10498" max="10498" width="11.140625" style="1" customWidth="1"/>
    <col min="10499" max="10499" width="10.42578125" style="1" bestFit="1" customWidth="1"/>
    <col min="10500" max="10500" width="19.140625" style="1" bestFit="1" customWidth="1"/>
    <col min="10501" max="10501" width="9.140625" style="1"/>
    <col min="10502" max="10502" width="9.5703125" style="1" customWidth="1"/>
    <col min="10503" max="10503" width="9.140625" style="1"/>
    <col min="10504" max="10504" width="10.42578125" style="1" bestFit="1" customWidth="1"/>
    <col min="10505" max="10745" width="9.140625" style="1"/>
    <col min="10746" max="10746" width="18.7109375" style="1" bestFit="1" customWidth="1"/>
    <col min="10747" max="10747" width="9.140625" style="1"/>
    <col min="10748" max="10748" width="10.28515625" style="1" customWidth="1"/>
    <col min="10749" max="10749" width="12.7109375" style="1" bestFit="1" customWidth="1"/>
    <col min="10750" max="10750" width="10.85546875" style="1" customWidth="1"/>
    <col min="10751" max="10751" width="19.140625" style="1" bestFit="1" customWidth="1"/>
    <col min="10752" max="10752" width="9.140625" style="1"/>
    <col min="10753" max="10753" width="9.42578125" style="1" customWidth="1"/>
    <col min="10754" max="10754" width="11.140625" style="1" customWidth="1"/>
    <col min="10755" max="10755" width="10.42578125" style="1" bestFit="1" customWidth="1"/>
    <col min="10756" max="10756" width="19.140625" style="1" bestFit="1" customWidth="1"/>
    <col min="10757" max="10757" width="9.140625" style="1"/>
    <col min="10758" max="10758" width="9.5703125" style="1" customWidth="1"/>
    <col min="10759" max="10759" width="9.140625" style="1"/>
    <col min="10760" max="10760" width="10.42578125" style="1" bestFit="1" customWidth="1"/>
    <col min="10761" max="11001" width="9.140625" style="1"/>
    <col min="11002" max="11002" width="18.7109375" style="1" bestFit="1" customWidth="1"/>
    <col min="11003" max="11003" width="9.140625" style="1"/>
    <col min="11004" max="11004" width="10.28515625" style="1" customWidth="1"/>
    <col min="11005" max="11005" width="12.7109375" style="1" bestFit="1" customWidth="1"/>
    <col min="11006" max="11006" width="10.85546875" style="1" customWidth="1"/>
    <col min="11007" max="11007" width="19.140625" style="1" bestFit="1" customWidth="1"/>
    <col min="11008" max="11008" width="9.140625" style="1"/>
    <col min="11009" max="11009" width="9.42578125" style="1" customWidth="1"/>
    <col min="11010" max="11010" width="11.140625" style="1" customWidth="1"/>
    <col min="11011" max="11011" width="10.42578125" style="1" bestFit="1" customWidth="1"/>
    <col min="11012" max="11012" width="19.140625" style="1" bestFit="1" customWidth="1"/>
    <col min="11013" max="11013" width="9.140625" style="1"/>
    <col min="11014" max="11014" width="9.5703125" style="1" customWidth="1"/>
    <col min="11015" max="11015" width="9.140625" style="1"/>
    <col min="11016" max="11016" width="10.42578125" style="1" bestFit="1" customWidth="1"/>
    <col min="11017" max="11257" width="9.140625" style="1"/>
    <col min="11258" max="11258" width="18.7109375" style="1" bestFit="1" customWidth="1"/>
    <col min="11259" max="11259" width="9.140625" style="1"/>
    <col min="11260" max="11260" width="10.28515625" style="1" customWidth="1"/>
    <col min="11261" max="11261" width="12.7109375" style="1" bestFit="1" customWidth="1"/>
    <col min="11262" max="11262" width="10.85546875" style="1" customWidth="1"/>
    <col min="11263" max="11263" width="19.140625" style="1" bestFit="1" customWidth="1"/>
    <col min="11264" max="11264" width="9.140625" style="1"/>
    <col min="11265" max="11265" width="9.42578125" style="1" customWidth="1"/>
    <col min="11266" max="11266" width="11.140625" style="1" customWidth="1"/>
    <col min="11267" max="11267" width="10.42578125" style="1" bestFit="1" customWidth="1"/>
    <col min="11268" max="11268" width="19.140625" style="1" bestFit="1" customWidth="1"/>
    <col min="11269" max="11269" width="9.140625" style="1"/>
    <col min="11270" max="11270" width="9.5703125" style="1" customWidth="1"/>
    <col min="11271" max="11271" width="9.140625" style="1"/>
    <col min="11272" max="11272" width="10.42578125" style="1" bestFit="1" customWidth="1"/>
    <col min="11273" max="11513" width="9.140625" style="1"/>
    <col min="11514" max="11514" width="18.7109375" style="1" bestFit="1" customWidth="1"/>
    <col min="11515" max="11515" width="9.140625" style="1"/>
    <col min="11516" max="11516" width="10.28515625" style="1" customWidth="1"/>
    <col min="11517" max="11517" width="12.7109375" style="1" bestFit="1" customWidth="1"/>
    <col min="11518" max="11518" width="10.85546875" style="1" customWidth="1"/>
    <col min="11519" max="11519" width="19.140625" style="1" bestFit="1" customWidth="1"/>
    <col min="11520" max="11520" width="9.140625" style="1"/>
    <col min="11521" max="11521" width="9.42578125" style="1" customWidth="1"/>
    <col min="11522" max="11522" width="11.140625" style="1" customWidth="1"/>
    <col min="11523" max="11523" width="10.42578125" style="1" bestFit="1" customWidth="1"/>
    <col min="11524" max="11524" width="19.140625" style="1" bestFit="1" customWidth="1"/>
    <col min="11525" max="11525" width="9.140625" style="1"/>
    <col min="11526" max="11526" width="9.5703125" style="1" customWidth="1"/>
    <col min="11527" max="11527" width="9.140625" style="1"/>
    <col min="11528" max="11528" width="10.42578125" style="1" bestFit="1" customWidth="1"/>
    <col min="11529" max="11769" width="9.140625" style="1"/>
    <col min="11770" max="11770" width="18.7109375" style="1" bestFit="1" customWidth="1"/>
    <col min="11771" max="11771" width="9.140625" style="1"/>
    <col min="11772" max="11772" width="10.28515625" style="1" customWidth="1"/>
    <col min="11773" max="11773" width="12.7109375" style="1" bestFit="1" customWidth="1"/>
    <col min="11774" max="11774" width="10.85546875" style="1" customWidth="1"/>
    <col min="11775" max="11775" width="19.140625" style="1" bestFit="1" customWidth="1"/>
    <col min="11776" max="11776" width="9.140625" style="1"/>
    <col min="11777" max="11777" width="9.42578125" style="1" customWidth="1"/>
    <col min="11778" max="11778" width="11.140625" style="1" customWidth="1"/>
    <col min="11779" max="11779" width="10.42578125" style="1" bestFit="1" customWidth="1"/>
    <col min="11780" max="11780" width="19.140625" style="1" bestFit="1" customWidth="1"/>
    <col min="11781" max="11781" width="9.140625" style="1"/>
    <col min="11782" max="11782" width="9.5703125" style="1" customWidth="1"/>
    <col min="11783" max="11783" width="9.140625" style="1"/>
    <col min="11784" max="11784" width="10.42578125" style="1" bestFit="1" customWidth="1"/>
    <col min="11785" max="12025" width="9.140625" style="1"/>
    <col min="12026" max="12026" width="18.7109375" style="1" bestFit="1" customWidth="1"/>
    <col min="12027" max="12027" width="9.140625" style="1"/>
    <col min="12028" max="12028" width="10.28515625" style="1" customWidth="1"/>
    <col min="12029" max="12029" width="12.7109375" style="1" bestFit="1" customWidth="1"/>
    <col min="12030" max="12030" width="10.85546875" style="1" customWidth="1"/>
    <col min="12031" max="12031" width="19.140625" style="1" bestFit="1" customWidth="1"/>
    <col min="12032" max="12032" width="9.140625" style="1"/>
    <col min="12033" max="12033" width="9.42578125" style="1" customWidth="1"/>
    <col min="12034" max="12034" width="11.140625" style="1" customWidth="1"/>
    <col min="12035" max="12035" width="10.42578125" style="1" bestFit="1" customWidth="1"/>
    <col min="12036" max="12036" width="19.140625" style="1" bestFit="1" customWidth="1"/>
    <col min="12037" max="12037" width="9.140625" style="1"/>
    <col min="12038" max="12038" width="9.5703125" style="1" customWidth="1"/>
    <col min="12039" max="12039" width="9.140625" style="1"/>
    <col min="12040" max="12040" width="10.42578125" style="1" bestFit="1" customWidth="1"/>
    <col min="12041" max="12281" width="9.140625" style="1"/>
    <col min="12282" max="12282" width="18.7109375" style="1" bestFit="1" customWidth="1"/>
    <col min="12283" max="12283" width="9.140625" style="1"/>
    <col min="12284" max="12284" width="10.28515625" style="1" customWidth="1"/>
    <col min="12285" max="12285" width="12.7109375" style="1" bestFit="1" customWidth="1"/>
    <col min="12286" max="12286" width="10.85546875" style="1" customWidth="1"/>
    <col min="12287" max="12287" width="19.140625" style="1" bestFit="1" customWidth="1"/>
    <col min="12288" max="12288" width="9.140625" style="1"/>
    <col min="12289" max="12289" width="9.42578125" style="1" customWidth="1"/>
    <col min="12290" max="12290" width="11.140625" style="1" customWidth="1"/>
    <col min="12291" max="12291" width="10.42578125" style="1" bestFit="1" customWidth="1"/>
    <col min="12292" max="12292" width="19.140625" style="1" bestFit="1" customWidth="1"/>
    <col min="12293" max="12293" width="9.140625" style="1"/>
    <col min="12294" max="12294" width="9.5703125" style="1" customWidth="1"/>
    <col min="12295" max="12295" width="9.140625" style="1"/>
    <col min="12296" max="12296" width="10.42578125" style="1" bestFit="1" customWidth="1"/>
    <col min="12297" max="12537" width="9.140625" style="1"/>
    <col min="12538" max="12538" width="18.7109375" style="1" bestFit="1" customWidth="1"/>
    <col min="12539" max="12539" width="9.140625" style="1"/>
    <col min="12540" max="12540" width="10.28515625" style="1" customWidth="1"/>
    <col min="12541" max="12541" width="12.7109375" style="1" bestFit="1" customWidth="1"/>
    <col min="12542" max="12542" width="10.85546875" style="1" customWidth="1"/>
    <col min="12543" max="12543" width="19.140625" style="1" bestFit="1" customWidth="1"/>
    <col min="12544" max="12544" width="9.140625" style="1"/>
    <col min="12545" max="12545" width="9.42578125" style="1" customWidth="1"/>
    <col min="12546" max="12546" width="11.140625" style="1" customWidth="1"/>
    <col min="12547" max="12547" width="10.42578125" style="1" bestFit="1" customWidth="1"/>
    <col min="12548" max="12548" width="19.140625" style="1" bestFit="1" customWidth="1"/>
    <col min="12549" max="12549" width="9.140625" style="1"/>
    <col min="12550" max="12550" width="9.5703125" style="1" customWidth="1"/>
    <col min="12551" max="12551" width="9.140625" style="1"/>
    <col min="12552" max="12552" width="10.42578125" style="1" bestFit="1" customWidth="1"/>
    <col min="12553" max="12793" width="9.140625" style="1"/>
    <col min="12794" max="12794" width="18.7109375" style="1" bestFit="1" customWidth="1"/>
    <col min="12795" max="12795" width="9.140625" style="1"/>
    <col min="12796" max="12796" width="10.28515625" style="1" customWidth="1"/>
    <col min="12797" max="12797" width="12.7109375" style="1" bestFit="1" customWidth="1"/>
    <col min="12798" max="12798" width="10.85546875" style="1" customWidth="1"/>
    <col min="12799" max="12799" width="19.140625" style="1" bestFit="1" customWidth="1"/>
    <col min="12800" max="12800" width="9.140625" style="1"/>
    <col min="12801" max="12801" width="9.42578125" style="1" customWidth="1"/>
    <col min="12802" max="12802" width="11.140625" style="1" customWidth="1"/>
    <col min="12803" max="12803" width="10.42578125" style="1" bestFit="1" customWidth="1"/>
    <col min="12804" max="12804" width="19.140625" style="1" bestFit="1" customWidth="1"/>
    <col min="12805" max="12805" width="9.140625" style="1"/>
    <col min="12806" max="12806" width="9.5703125" style="1" customWidth="1"/>
    <col min="12807" max="12807" width="9.140625" style="1"/>
    <col min="12808" max="12808" width="10.42578125" style="1" bestFit="1" customWidth="1"/>
    <col min="12809" max="13049" width="9.140625" style="1"/>
    <col min="13050" max="13050" width="18.7109375" style="1" bestFit="1" customWidth="1"/>
    <col min="13051" max="13051" width="9.140625" style="1"/>
    <col min="13052" max="13052" width="10.28515625" style="1" customWidth="1"/>
    <col min="13053" max="13053" width="12.7109375" style="1" bestFit="1" customWidth="1"/>
    <col min="13054" max="13054" width="10.85546875" style="1" customWidth="1"/>
    <col min="13055" max="13055" width="19.140625" style="1" bestFit="1" customWidth="1"/>
    <col min="13056" max="13056" width="9.140625" style="1"/>
    <col min="13057" max="13057" width="9.42578125" style="1" customWidth="1"/>
    <col min="13058" max="13058" width="11.140625" style="1" customWidth="1"/>
    <col min="13059" max="13059" width="10.42578125" style="1" bestFit="1" customWidth="1"/>
    <col min="13060" max="13060" width="19.140625" style="1" bestFit="1" customWidth="1"/>
    <col min="13061" max="13061" width="9.140625" style="1"/>
    <col min="13062" max="13062" width="9.5703125" style="1" customWidth="1"/>
    <col min="13063" max="13063" width="9.140625" style="1"/>
    <col min="13064" max="13064" width="10.42578125" style="1" bestFit="1" customWidth="1"/>
    <col min="13065" max="13305" width="9.140625" style="1"/>
    <col min="13306" max="13306" width="18.7109375" style="1" bestFit="1" customWidth="1"/>
    <col min="13307" max="13307" width="9.140625" style="1"/>
    <col min="13308" max="13308" width="10.28515625" style="1" customWidth="1"/>
    <col min="13309" max="13309" width="12.7109375" style="1" bestFit="1" customWidth="1"/>
    <col min="13310" max="13310" width="10.85546875" style="1" customWidth="1"/>
    <col min="13311" max="13311" width="19.140625" style="1" bestFit="1" customWidth="1"/>
    <col min="13312" max="13312" width="9.140625" style="1"/>
    <col min="13313" max="13313" width="9.42578125" style="1" customWidth="1"/>
    <col min="13314" max="13314" width="11.140625" style="1" customWidth="1"/>
    <col min="13315" max="13315" width="10.42578125" style="1" bestFit="1" customWidth="1"/>
    <col min="13316" max="13316" width="19.140625" style="1" bestFit="1" customWidth="1"/>
    <col min="13317" max="13317" width="9.140625" style="1"/>
    <col min="13318" max="13318" width="9.5703125" style="1" customWidth="1"/>
    <col min="13319" max="13319" width="9.140625" style="1"/>
    <col min="13320" max="13320" width="10.42578125" style="1" bestFit="1" customWidth="1"/>
    <col min="13321" max="13561" width="9.140625" style="1"/>
    <col min="13562" max="13562" width="18.7109375" style="1" bestFit="1" customWidth="1"/>
    <col min="13563" max="13563" width="9.140625" style="1"/>
    <col min="13564" max="13564" width="10.28515625" style="1" customWidth="1"/>
    <col min="13565" max="13565" width="12.7109375" style="1" bestFit="1" customWidth="1"/>
    <col min="13566" max="13566" width="10.85546875" style="1" customWidth="1"/>
    <col min="13567" max="13567" width="19.140625" style="1" bestFit="1" customWidth="1"/>
    <col min="13568" max="13568" width="9.140625" style="1"/>
    <col min="13569" max="13569" width="9.42578125" style="1" customWidth="1"/>
    <col min="13570" max="13570" width="11.140625" style="1" customWidth="1"/>
    <col min="13571" max="13571" width="10.42578125" style="1" bestFit="1" customWidth="1"/>
    <col min="13572" max="13572" width="19.140625" style="1" bestFit="1" customWidth="1"/>
    <col min="13573" max="13573" width="9.140625" style="1"/>
    <col min="13574" max="13574" width="9.5703125" style="1" customWidth="1"/>
    <col min="13575" max="13575" width="9.140625" style="1"/>
    <col min="13576" max="13576" width="10.42578125" style="1" bestFit="1" customWidth="1"/>
    <col min="13577" max="13817" width="9.140625" style="1"/>
    <col min="13818" max="13818" width="18.7109375" style="1" bestFit="1" customWidth="1"/>
    <col min="13819" max="13819" width="9.140625" style="1"/>
    <col min="13820" max="13820" width="10.28515625" style="1" customWidth="1"/>
    <col min="13821" max="13821" width="12.7109375" style="1" bestFit="1" customWidth="1"/>
    <col min="13822" max="13822" width="10.85546875" style="1" customWidth="1"/>
    <col min="13823" max="13823" width="19.140625" style="1" bestFit="1" customWidth="1"/>
    <col min="13824" max="13824" width="9.140625" style="1"/>
    <col min="13825" max="13825" width="9.42578125" style="1" customWidth="1"/>
    <col min="13826" max="13826" width="11.140625" style="1" customWidth="1"/>
    <col min="13827" max="13827" width="10.42578125" style="1" bestFit="1" customWidth="1"/>
    <col min="13828" max="13828" width="19.140625" style="1" bestFit="1" customWidth="1"/>
    <col min="13829" max="13829" width="9.140625" style="1"/>
    <col min="13830" max="13830" width="9.5703125" style="1" customWidth="1"/>
    <col min="13831" max="13831" width="9.140625" style="1"/>
    <col min="13832" max="13832" width="10.42578125" style="1" bestFit="1" customWidth="1"/>
    <col min="13833" max="14073" width="9.140625" style="1"/>
    <col min="14074" max="14074" width="18.7109375" style="1" bestFit="1" customWidth="1"/>
    <col min="14075" max="14075" width="9.140625" style="1"/>
    <col min="14076" max="14076" width="10.28515625" style="1" customWidth="1"/>
    <col min="14077" max="14077" width="12.7109375" style="1" bestFit="1" customWidth="1"/>
    <col min="14078" max="14078" width="10.85546875" style="1" customWidth="1"/>
    <col min="14079" max="14079" width="19.140625" style="1" bestFit="1" customWidth="1"/>
    <col min="14080" max="14080" width="9.140625" style="1"/>
    <col min="14081" max="14081" width="9.42578125" style="1" customWidth="1"/>
    <col min="14082" max="14082" width="11.140625" style="1" customWidth="1"/>
    <col min="14083" max="14083" width="10.42578125" style="1" bestFit="1" customWidth="1"/>
    <col min="14084" max="14084" width="19.140625" style="1" bestFit="1" customWidth="1"/>
    <col min="14085" max="14085" width="9.140625" style="1"/>
    <col min="14086" max="14086" width="9.5703125" style="1" customWidth="1"/>
    <col min="14087" max="14087" width="9.140625" style="1"/>
    <col min="14088" max="14088" width="10.42578125" style="1" bestFit="1" customWidth="1"/>
    <col min="14089" max="14329" width="9.140625" style="1"/>
    <col min="14330" max="14330" width="18.7109375" style="1" bestFit="1" customWidth="1"/>
    <col min="14331" max="14331" width="9.140625" style="1"/>
    <col min="14332" max="14332" width="10.28515625" style="1" customWidth="1"/>
    <col min="14333" max="14333" width="12.7109375" style="1" bestFit="1" customWidth="1"/>
    <col min="14334" max="14334" width="10.85546875" style="1" customWidth="1"/>
    <col min="14335" max="14335" width="19.140625" style="1" bestFit="1" customWidth="1"/>
    <col min="14336" max="14336" width="9.140625" style="1"/>
    <col min="14337" max="14337" width="9.42578125" style="1" customWidth="1"/>
    <col min="14338" max="14338" width="11.140625" style="1" customWidth="1"/>
    <col min="14339" max="14339" width="10.42578125" style="1" bestFit="1" customWidth="1"/>
    <col min="14340" max="14340" width="19.140625" style="1" bestFit="1" customWidth="1"/>
    <col min="14341" max="14341" width="9.140625" style="1"/>
    <col min="14342" max="14342" width="9.5703125" style="1" customWidth="1"/>
    <col min="14343" max="14343" width="9.140625" style="1"/>
    <col min="14344" max="14344" width="10.42578125" style="1" bestFit="1" customWidth="1"/>
    <col min="14345" max="14585" width="9.140625" style="1"/>
    <col min="14586" max="14586" width="18.7109375" style="1" bestFit="1" customWidth="1"/>
    <col min="14587" max="14587" width="9.140625" style="1"/>
    <col min="14588" max="14588" width="10.28515625" style="1" customWidth="1"/>
    <col min="14589" max="14589" width="12.7109375" style="1" bestFit="1" customWidth="1"/>
    <col min="14590" max="14590" width="10.85546875" style="1" customWidth="1"/>
    <col min="14591" max="14591" width="19.140625" style="1" bestFit="1" customWidth="1"/>
    <col min="14592" max="14592" width="9.140625" style="1"/>
    <col min="14593" max="14593" width="9.42578125" style="1" customWidth="1"/>
    <col min="14594" max="14594" width="11.140625" style="1" customWidth="1"/>
    <col min="14595" max="14595" width="10.42578125" style="1" bestFit="1" customWidth="1"/>
    <col min="14596" max="14596" width="19.140625" style="1" bestFit="1" customWidth="1"/>
    <col min="14597" max="14597" width="9.140625" style="1"/>
    <col min="14598" max="14598" width="9.5703125" style="1" customWidth="1"/>
    <col min="14599" max="14599" width="9.140625" style="1"/>
    <col min="14600" max="14600" width="10.42578125" style="1" bestFit="1" customWidth="1"/>
    <col min="14601" max="14841" width="9.140625" style="1"/>
    <col min="14842" max="14842" width="18.7109375" style="1" bestFit="1" customWidth="1"/>
    <col min="14843" max="14843" width="9.140625" style="1"/>
    <col min="14844" max="14844" width="10.28515625" style="1" customWidth="1"/>
    <col min="14845" max="14845" width="12.7109375" style="1" bestFit="1" customWidth="1"/>
    <col min="14846" max="14846" width="10.85546875" style="1" customWidth="1"/>
    <col min="14847" max="14847" width="19.140625" style="1" bestFit="1" customWidth="1"/>
    <col min="14848" max="14848" width="9.140625" style="1"/>
    <col min="14849" max="14849" width="9.42578125" style="1" customWidth="1"/>
    <col min="14850" max="14850" width="11.140625" style="1" customWidth="1"/>
    <col min="14851" max="14851" width="10.42578125" style="1" bestFit="1" customWidth="1"/>
    <col min="14852" max="14852" width="19.140625" style="1" bestFit="1" customWidth="1"/>
    <col min="14853" max="14853" width="9.140625" style="1"/>
    <col min="14854" max="14854" width="9.5703125" style="1" customWidth="1"/>
    <col min="14855" max="14855" width="9.140625" style="1"/>
    <col min="14856" max="14856" width="10.42578125" style="1" bestFit="1" customWidth="1"/>
    <col min="14857" max="15097" width="9.140625" style="1"/>
    <col min="15098" max="15098" width="18.7109375" style="1" bestFit="1" customWidth="1"/>
    <col min="15099" max="15099" width="9.140625" style="1"/>
    <col min="15100" max="15100" width="10.28515625" style="1" customWidth="1"/>
    <col min="15101" max="15101" width="12.7109375" style="1" bestFit="1" customWidth="1"/>
    <col min="15102" max="15102" width="10.85546875" style="1" customWidth="1"/>
    <col min="15103" max="15103" width="19.140625" style="1" bestFit="1" customWidth="1"/>
    <col min="15104" max="15104" width="9.140625" style="1"/>
    <col min="15105" max="15105" width="9.42578125" style="1" customWidth="1"/>
    <col min="15106" max="15106" width="11.140625" style="1" customWidth="1"/>
    <col min="15107" max="15107" width="10.42578125" style="1" bestFit="1" customWidth="1"/>
    <col min="15108" max="15108" width="19.140625" style="1" bestFit="1" customWidth="1"/>
    <col min="15109" max="15109" width="9.140625" style="1"/>
    <col min="15110" max="15110" width="9.5703125" style="1" customWidth="1"/>
    <col min="15111" max="15111" width="9.140625" style="1"/>
    <col min="15112" max="15112" width="10.42578125" style="1" bestFit="1" customWidth="1"/>
    <col min="15113" max="15353" width="9.140625" style="1"/>
    <col min="15354" max="15354" width="18.7109375" style="1" bestFit="1" customWidth="1"/>
    <col min="15355" max="15355" width="9.140625" style="1"/>
    <col min="15356" max="15356" width="10.28515625" style="1" customWidth="1"/>
    <col min="15357" max="15357" width="12.7109375" style="1" bestFit="1" customWidth="1"/>
    <col min="15358" max="15358" width="10.85546875" style="1" customWidth="1"/>
    <col min="15359" max="15359" width="19.140625" style="1" bestFit="1" customWidth="1"/>
    <col min="15360" max="15360" width="9.140625" style="1"/>
    <col min="15361" max="15361" width="9.42578125" style="1" customWidth="1"/>
    <col min="15362" max="15362" width="11.140625" style="1" customWidth="1"/>
    <col min="15363" max="15363" width="10.42578125" style="1" bestFit="1" customWidth="1"/>
    <col min="15364" max="15364" width="19.140625" style="1" bestFit="1" customWidth="1"/>
    <col min="15365" max="15365" width="9.140625" style="1"/>
    <col min="15366" max="15366" width="9.5703125" style="1" customWidth="1"/>
    <col min="15367" max="15367" width="9.140625" style="1"/>
    <col min="15368" max="15368" width="10.42578125" style="1" bestFit="1" customWidth="1"/>
    <col min="15369" max="15609" width="9.140625" style="1"/>
    <col min="15610" max="15610" width="18.7109375" style="1" bestFit="1" customWidth="1"/>
    <col min="15611" max="15611" width="9.140625" style="1"/>
    <col min="15612" max="15612" width="10.28515625" style="1" customWidth="1"/>
    <col min="15613" max="15613" width="12.7109375" style="1" bestFit="1" customWidth="1"/>
    <col min="15614" max="15614" width="10.85546875" style="1" customWidth="1"/>
    <col min="15615" max="15615" width="19.140625" style="1" bestFit="1" customWidth="1"/>
    <col min="15616" max="15616" width="9.140625" style="1"/>
    <col min="15617" max="15617" width="9.42578125" style="1" customWidth="1"/>
    <col min="15618" max="15618" width="11.140625" style="1" customWidth="1"/>
    <col min="15619" max="15619" width="10.42578125" style="1" bestFit="1" customWidth="1"/>
    <col min="15620" max="15620" width="19.140625" style="1" bestFit="1" customWidth="1"/>
    <col min="15621" max="15621" width="9.140625" style="1"/>
    <col min="15622" max="15622" width="9.5703125" style="1" customWidth="1"/>
    <col min="15623" max="15623" width="9.140625" style="1"/>
    <col min="15624" max="15624" width="10.42578125" style="1" bestFit="1" customWidth="1"/>
    <col min="15625" max="15865" width="9.140625" style="1"/>
    <col min="15866" max="15866" width="18.7109375" style="1" bestFit="1" customWidth="1"/>
    <col min="15867" max="15867" width="9.140625" style="1"/>
    <col min="15868" max="15868" width="10.28515625" style="1" customWidth="1"/>
    <col min="15869" max="15869" width="12.7109375" style="1" bestFit="1" customWidth="1"/>
    <col min="15870" max="15870" width="10.85546875" style="1" customWidth="1"/>
    <col min="15871" max="15871" width="19.140625" style="1" bestFit="1" customWidth="1"/>
    <col min="15872" max="15872" width="9.140625" style="1"/>
    <col min="15873" max="15873" width="9.42578125" style="1" customWidth="1"/>
    <col min="15874" max="15874" width="11.140625" style="1" customWidth="1"/>
    <col min="15875" max="15875" width="10.42578125" style="1" bestFit="1" customWidth="1"/>
    <col min="15876" max="15876" width="19.140625" style="1" bestFit="1" customWidth="1"/>
    <col min="15877" max="15877" width="9.140625" style="1"/>
    <col min="15878" max="15878" width="9.5703125" style="1" customWidth="1"/>
    <col min="15879" max="15879" width="9.140625" style="1"/>
    <col min="15880" max="15880" width="10.42578125" style="1" bestFit="1" customWidth="1"/>
    <col min="15881" max="16121" width="9.140625" style="1"/>
    <col min="16122" max="16122" width="18.7109375" style="1" bestFit="1" customWidth="1"/>
    <col min="16123" max="16123" width="9.140625" style="1"/>
    <col min="16124" max="16124" width="10.28515625" style="1" customWidth="1"/>
    <col min="16125" max="16125" width="12.7109375" style="1" bestFit="1" customWidth="1"/>
    <col min="16126" max="16126" width="10.85546875" style="1" customWidth="1"/>
    <col min="16127" max="16127" width="19.140625" style="1" bestFit="1" customWidth="1"/>
    <col min="16128" max="16128" width="9.140625" style="1"/>
    <col min="16129" max="16129" width="9.42578125" style="1" customWidth="1"/>
    <col min="16130" max="16130" width="11.140625" style="1" customWidth="1"/>
    <col min="16131" max="16131" width="10.42578125" style="1" bestFit="1" customWidth="1"/>
    <col min="16132" max="16132" width="19.140625" style="1" bestFit="1" customWidth="1"/>
    <col min="16133" max="16133" width="9.140625" style="1"/>
    <col min="16134" max="16134" width="9.5703125" style="1" customWidth="1"/>
    <col min="16135" max="16135" width="9.140625" style="1"/>
    <col min="16136" max="16136" width="10.42578125" style="1" bestFit="1" customWidth="1"/>
    <col min="16137" max="16384" width="9.140625" style="1"/>
  </cols>
  <sheetData>
    <row r="1" spans="1:11" ht="18" x14ac:dyDescent="0.25">
      <c r="D1" s="641" t="s">
        <v>0</v>
      </c>
      <c r="E1" s="641"/>
      <c r="F1" s="641"/>
      <c r="G1" s="2"/>
      <c r="H1" s="2"/>
      <c r="I1" s="2"/>
      <c r="J1" s="2"/>
    </row>
    <row r="2" spans="1:11" ht="18" x14ac:dyDescent="0.25">
      <c r="C2" s="641" t="s">
        <v>1</v>
      </c>
      <c r="D2" s="641"/>
      <c r="E2" s="641"/>
      <c r="F2" s="641"/>
      <c r="G2" s="2"/>
      <c r="H2" s="2"/>
      <c r="I2" s="2"/>
      <c r="J2" s="2"/>
    </row>
    <row r="3" spans="1:11" ht="15.75" x14ac:dyDescent="0.25">
      <c r="C3" s="642" t="s">
        <v>127</v>
      </c>
      <c r="D3" s="642"/>
      <c r="E3" s="642"/>
      <c r="F3" s="642"/>
      <c r="G3" s="3"/>
      <c r="H3" s="3"/>
      <c r="I3" s="3"/>
      <c r="J3" s="3"/>
    </row>
    <row r="4" spans="1:11" ht="18" x14ac:dyDescent="0.25">
      <c r="C4" s="641" t="s">
        <v>119</v>
      </c>
      <c r="D4" s="641"/>
      <c r="E4" s="641"/>
      <c r="F4" s="641"/>
      <c r="G4" s="2"/>
      <c r="H4" s="2"/>
      <c r="I4" s="2"/>
      <c r="J4" s="2"/>
    </row>
    <row r="5" spans="1:11" ht="18.75" thickBot="1" x14ac:dyDescent="0.3">
      <c r="C5" s="643" t="s">
        <v>2</v>
      </c>
      <c r="D5" s="643"/>
      <c r="E5" s="643"/>
      <c r="F5" s="643"/>
      <c r="G5" s="81"/>
      <c r="H5" s="81"/>
      <c r="I5" s="4"/>
      <c r="J5" s="4"/>
    </row>
    <row r="6" spans="1:11" ht="56.25" customHeight="1" thickBot="1" x14ac:dyDescent="0.25">
      <c r="A6" s="110"/>
      <c r="B6" s="111" t="s">
        <v>3</v>
      </c>
      <c r="C6" s="112" t="s">
        <v>4</v>
      </c>
      <c r="D6" s="113" t="s">
        <v>5</v>
      </c>
      <c r="E6" s="114" t="s">
        <v>6</v>
      </c>
      <c r="F6" s="115" t="s">
        <v>7</v>
      </c>
      <c r="G6" s="116" t="s">
        <v>116</v>
      </c>
      <c r="H6" s="129" t="s">
        <v>117</v>
      </c>
      <c r="I6" s="114" t="s">
        <v>9</v>
      </c>
      <c r="J6" s="135" t="s">
        <v>8</v>
      </c>
      <c r="K6" s="115" t="s">
        <v>118</v>
      </c>
    </row>
    <row r="7" spans="1:11" ht="18.75" customHeight="1" thickBot="1" x14ac:dyDescent="0.3">
      <c r="A7" s="117" t="s">
        <v>11</v>
      </c>
      <c r="B7" s="118"/>
      <c r="C7" s="118"/>
      <c r="D7" s="118"/>
      <c r="E7" s="119"/>
      <c r="F7" s="120"/>
      <c r="G7" s="118"/>
      <c r="H7" s="118"/>
      <c r="I7" s="121"/>
      <c r="J7" s="118"/>
      <c r="K7" s="120"/>
    </row>
    <row r="8" spans="1:11" ht="18" x14ac:dyDescent="0.25">
      <c r="A8" s="5" t="s">
        <v>12</v>
      </c>
      <c r="B8" s="83">
        <v>8188</v>
      </c>
      <c r="C8" s="332">
        <v>16363</v>
      </c>
      <c r="D8" s="333">
        <v>1998266</v>
      </c>
      <c r="E8" s="82">
        <f>D8/B8</f>
        <v>244.04811919882755</v>
      </c>
      <c r="F8" s="11">
        <f>D8</f>
        <v>1998266</v>
      </c>
      <c r="G8" s="83">
        <v>3954</v>
      </c>
      <c r="H8" s="84">
        <f>C8-G8</f>
        <v>12409</v>
      </c>
      <c r="I8" s="20">
        <v>8996</v>
      </c>
      <c r="J8" s="14">
        <v>7367</v>
      </c>
      <c r="K8" s="13">
        <v>0</v>
      </c>
    </row>
    <row r="9" spans="1:11" ht="18" x14ac:dyDescent="0.25">
      <c r="A9" s="16" t="s">
        <v>13</v>
      </c>
      <c r="B9" s="89">
        <v>5754</v>
      </c>
      <c r="C9" s="18">
        <v>11068</v>
      </c>
      <c r="D9" s="33">
        <v>1385771</v>
      </c>
      <c r="E9" s="85">
        <f t="shared" ref="E9:E15" si="0">D9/B9</f>
        <v>240.83611400764684</v>
      </c>
      <c r="F9" s="11">
        <f t="shared" ref="F9:F15" si="1">D9</f>
        <v>1385771</v>
      </c>
      <c r="G9" s="29">
        <v>2974</v>
      </c>
      <c r="H9" s="84">
        <f t="shared" ref="H9:H15" si="2">C9-G9</f>
        <v>8094</v>
      </c>
      <c r="I9" s="54">
        <v>6129</v>
      </c>
      <c r="J9" s="14">
        <v>4939</v>
      </c>
      <c r="K9" s="13">
        <v>0</v>
      </c>
    </row>
    <row r="10" spans="1:11" ht="18" x14ac:dyDescent="0.25">
      <c r="A10" s="16" t="s">
        <v>14</v>
      </c>
      <c r="B10" s="89">
        <v>6558</v>
      </c>
      <c r="C10" s="18">
        <v>12198</v>
      </c>
      <c r="D10" s="33">
        <v>1537210</v>
      </c>
      <c r="E10" s="85">
        <f t="shared" si="0"/>
        <v>234.40225678560537</v>
      </c>
      <c r="F10" s="11">
        <f t="shared" si="1"/>
        <v>1537210</v>
      </c>
      <c r="G10" s="29">
        <v>3083</v>
      </c>
      <c r="H10" s="84">
        <f t="shared" si="2"/>
        <v>9115</v>
      </c>
      <c r="I10" s="54">
        <v>6803</v>
      </c>
      <c r="J10" s="14">
        <v>5395</v>
      </c>
      <c r="K10" s="13">
        <v>0</v>
      </c>
    </row>
    <row r="11" spans="1:11" ht="18" x14ac:dyDescent="0.25">
      <c r="A11" s="16" t="s">
        <v>15</v>
      </c>
      <c r="B11" s="89">
        <v>8570</v>
      </c>
      <c r="C11" s="18">
        <v>16546</v>
      </c>
      <c r="D11" s="33">
        <v>2030904</v>
      </c>
      <c r="E11" s="85">
        <f t="shared" si="0"/>
        <v>236.97829638273046</v>
      </c>
      <c r="F11" s="11">
        <f t="shared" si="1"/>
        <v>2030904</v>
      </c>
      <c r="G11" s="29">
        <v>4057</v>
      </c>
      <c r="H11" s="84">
        <f t="shared" si="2"/>
        <v>12489</v>
      </c>
      <c r="I11" s="54">
        <v>9130</v>
      </c>
      <c r="J11" s="14">
        <v>7416</v>
      </c>
      <c r="K11" s="13">
        <v>0</v>
      </c>
    </row>
    <row r="12" spans="1:11" ht="18" x14ac:dyDescent="0.25">
      <c r="A12" s="16" t="s">
        <v>16</v>
      </c>
      <c r="B12" s="89">
        <v>2180</v>
      </c>
      <c r="C12" s="18">
        <v>4406</v>
      </c>
      <c r="D12" s="33">
        <v>547744</v>
      </c>
      <c r="E12" s="85">
        <f t="shared" si="0"/>
        <v>251.25871559633026</v>
      </c>
      <c r="F12" s="11">
        <f t="shared" si="1"/>
        <v>547744</v>
      </c>
      <c r="G12" s="29">
        <v>1112</v>
      </c>
      <c r="H12" s="84">
        <f t="shared" si="2"/>
        <v>3294</v>
      </c>
      <c r="I12" s="54">
        <v>2299</v>
      </c>
      <c r="J12" s="14">
        <v>2107</v>
      </c>
      <c r="K12" s="13">
        <v>0</v>
      </c>
    </row>
    <row r="13" spans="1:11" ht="18" x14ac:dyDescent="0.25">
      <c r="A13" s="16" t="s">
        <v>17</v>
      </c>
      <c r="B13" s="89">
        <v>8685</v>
      </c>
      <c r="C13" s="18">
        <v>17474</v>
      </c>
      <c r="D13" s="33">
        <v>2151229</v>
      </c>
      <c r="E13" s="85">
        <f t="shared" si="0"/>
        <v>247.69476108232584</v>
      </c>
      <c r="F13" s="11">
        <f t="shared" si="1"/>
        <v>2151229</v>
      </c>
      <c r="G13" s="29">
        <v>4496</v>
      </c>
      <c r="H13" s="84">
        <f t="shared" si="2"/>
        <v>12978</v>
      </c>
      <c r="I13" s="54">
        <v>9397</v>
      </c>
      <c r="J13" s="14">
        <v>8077</v>
      </c>
      <c r="K13" s="13">
        <v>0</v>
      </c>
    </row>
    <row r="14" spans="1:11" ht="18" x14ac:dyDescent="0.25">
      <c r="A14" s="16" t="s">
        <v>18</v>
      </c>
      <c r="B14" s="89">
        <v>3138</v>
      </c>
      <c r="C14" s="18">
        <v>5753</v>
      </c>
      <c r="D14" s="33">
        <v>705106</v>
      </c>
      <c r="E14" s="85">
        <f t="shared" si="0"/>
        <v>224.69917144678138</v>
      </c>
      <c r="F14" s="11">
        <f t="shared" si="1"/>
        <v>705106</v>
      </c>
      <c r="G14" s="29">
        <v>1352</v>
      </c>
      <c r="H14" s="84">
        <f t="shared" si="2"/>
        <v>4401</v>
      </c>
      <c r="I14" s="54">
        <v>3139</v>
      </c>
      <c r="J14" s="14">
        <v>2614</v>
      </c>
      <c r="K14" s="13">
        <v>0</v>
      </c>
    </row>
    <row r="15" spans="1:11" ht="18.75" thickBot="1" x14ac:dyDescent="0.3">
      <c r="A15" s="21" t="s">
        <v>19</v>
      </c>
      <c r="B15" s="92">
        <v>9990</v>
      </c>
      <c r="C15" s="334">
        <v>19057</v>
      </c>
      <c r="D15" s="335">
        <v>2401011</v>
      </c>
      <c r="E15" s="86">
        <f t="shared" si="0"/>
        <v>240.34144144144145</v>
      </c>
      <c r="F15" s="11">
        <f t="shared" si="1"/>
        <v>2401011</v>
      </c>
      <c r="G15" s="87">
        <v>4689</v>
      </c>
      <c r="H15" s="84">
        <f t="shared" si="2"/>
        <v>14368</v>
      </c>
      <c r="I15" s="58">
        <v>10468</v>
      </c>
      <c r="J15" s="133">
        <v>8589</v>
      </c>
      <c r="K15" s="134">
        <v>0</v>
      </c>
    </row>
    <row r="16" spans="1:11" ht="18.75" thickBot="1" x14ac:dyDescent="0.3">
      <c r="A16" s="122" t="s">
        <v>10</v>
      </c>
      <c r="B16" s="123">
        <f t="shared" ref="B16:K16" si="3">SUM(B8:B15)</f>
        <v>53063</v>
      </c>
      <c r="C16" s="123">
        <f t="shared" si="3"/>
        <v>102865</v>
      </c>
      <c r="D16" s="124">
        <f t="shared" si="3"/>
        <v>12757241</v>
      </c>
      <c r="E16" s="125">
        <f t="shared" si="3"/>
        <v>1920.258875941689</v>
      </c>
      <c r="F16" s="124">
        <f t="shared" si="3"/>
        <v>12757241</v>
      </c>
      <c r="G16" s="124">
        <f t="shared" si="3"/>
        <v>25717</v>
      </c>
      <c r="H16" s="124">
        <f t="shared" si="3"/>
        <v>77148</v>
      </c>
      <c r="I16" s="123">
        <f t="shared" si="3"/>
        <v>56361</v>
      </c>
      <c r="J16" s="340">
        <f t="shared" si="3"/>
        <v>46504</v>
      </c>
      <c r="K16" s="341">
        <f t="shared" si="3"/>
        <v>0</v>
      </c>
    </row>
    <row r="17" spans="1:11" ht="18.75" thickBot="1" x14ac:dyDescent="0.3">
      <c r="A17" s="27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6.5" thickBot="1" x14ac:dyDescent="0.25">
      <c r="A18" s="637" t="s">
        <v>20</v>
      </c>
      <c r="B18" s="638"/>
      <c r="C18" s="638"/>
      <c r="D18" s="638"/>
      <c r="E18" s="638"/>
      <c r="F18" s="638"/>
      <c r="G18" s="638"/>
      <c r="H18" s="638"/>
      <c r="I18" s="639"/>
      <c r="J18" s="639"/>
      <c r="K18" s="640"/>
    </row>
    <row r="19" spans="1:11" ht="18" x14ac:dyDescent="0.25">
      <c r="A19" s="28" t="s">
        <v>21</v>
      </c>
      <c r="B19" s="83">
        <v>14503</v>
      </c>
      <c r="C19" s="332">
        <v>26131</v>
      </c>
      <c r="D19" s="333">
        <v>3292293</v>
      </c>
      <c r="E19" s="12">
        <f t="shared" ref="E19:E31" si="4">D19/B19</f>
        <v>227.00772254016411</v>
      </c>
      <c r="F19" s="9">
        <f>D19</f>
        <v>3292293</v>
      </c>
      <c r="G19" s="83">
        <v>6488</v>
      </c>
      <c r="H19" s="88">
        <f>C19-G19</f>
        <v>19643</v>
      </c>
      <c r="I19" s="10">
        <f>C19-J19-K19</f>
        <v>14527</v>
      </c>
      <c r="J19" s="95">
        <v>11604</v>
      </c>
      <c r="K19" s="31"/>
    </row>
    <row r="20" spans="1:11" ht="18" x14ac:dyDescent="0.25">
      <c r="A20" s="28" t="s">
        <v>22</v>
      </c>
      <c r="B20" s="29">
        <v>7428</v>
      </c>
      <c r="C20" s="7">
        <v>13016</v>
      </c>
      <c r="D20" s="9">
        <v>1648020</v>
      </c>
      <c r="E20" s="32">
        <f t="shared" si="4"/>
        <v>221.8659127625202</v>
      </c>
      <c r="F20" s="33">
        <f t="shared" ref="F20:F31" si="5">D20</f>
        <v>1648020</v>
      </c>
      <c r="G20" s="29">
        <v>3212</v>
      </c>
      <c r="H20" s="84">
        <f t="shared" ref="H20:H31" si="6">C20-G20</f>
        <v>9804</v>
      </c>
      <c r="I20" s="54">
        <f t="shared" ref="I20:I31" si="7">C20-J20-K20</f>
        <v>7368</v>
      </c>
      <c r="J20" s="35">
        <v>5648</v>
      </c>
      <c r="K20" s="34">
        <v>0</v>
      </c>
    </row>
    <row r="21" spans="1:11" ht="18" x14ac:dyDescent="0.25">
      <c r="A21" s="5" t="s">
        <v>23</v>
      </c>
      <c r="B21" s="39">
        <v>6038</v>
      </c>
      <c r="C21" s="37">
        <v>11199</v>
      </c>
      <c r="D21" s="40">
        <v>1394490</v>
      </c>
      <c r="E21" s="32">
        <f t="shared" si="4"/>
        <v>230.9523020867837</v>
      </c>
      <c r="F21" s="33">
        <f t="shared" si="5"/>
        <v>1394490</v>
      </c>
      <c r="G21" s="29">
        <v>2974</v>
      </c>
      <c r="H21" s="84">
        <f t="shared" si="6"/>
        <v>8225</v>
      </c>
      <c r="I21" s="54">
        <f t="shared" si="7"/>
        <v>6203</v>
      </c>
      <c r="J21" s="35">
        <v>4996</v>
      </c>
      <c r="K21" s="34">
        <v>0</v>
      </c>
    </row>
    <row r="22" spans="1:11" ht="18" x14ac:dyDescent="0.25">
      <c r="A22" s="16" t="s">
        <v>24</v>
      </c>
      <c r="B22" s="44">
        <v>7450</v>
      </c>
      <c r="C22" s="42">
        <v>14173</v>
      </c>
      <c r="D22" s="45">
        <v>1737311</v>
      </c>
      <c r="E22" s="32">
        <f t="shared" si="4"/>
        <v>233.19610738255034</v>
      </c>
      <c r="F22" s="33">
        <f t="shared" si="5"/>
        <v>1737311</v>
      </c>
      <c r="G22" s="89">
        <v>3385</v>
      </c>
      <c r="H22" s="90">
        <f t="shared" si="6"/>
        <v>10788</v>
      </c>
      <c r="I22" s="54">
        <f t="shared" si="7"/>
        <v>7782</v>
      </c>
      <c r="J22" s="35">
        <v>6391</v>
      </c>
      <c r="K22" s="46">
        <v>0</v>
      </c>
    </row>
    <row r="23" spans="1:11" ht="18" x14ac:dyDescent="0.25">
      <c r="A23" s="16" t="s">
        <v>25</v>
      </c>
      <c r="B23" s="44">
        <v>4855</v>
      </c>
      <c r="C23" s="42">
        <v>9530</v>
      </c>
      <c r="D23" s="45">
        <v>1172004</v>
      </c>
      <c r="E23" s="32">
        <f t="shared" si="4"/>
        <v>241.40144181256437</v>
      </c>
      <c r="F23" s="33">
        <f t="shared" si="5"/>
        <v>1172004</v>
      </c>
      <c r="G23" s="89">
        <v>2497</v>
      </c>
      <c r="H23" s="90">
        <f t="shared" si="6"/>
        <v>7033</v>
      </c>
      <c r="I23" s="54">
        <f t="shared" si="7"/>
        <v>5135</v>
      </c>
      <c r="J23" s="35">
        <v>4395</v>
      </c>
      <c r="K23" s="46">
        <v>0</v>
      </c>
    </row>
    <row r="24" spans="1:11" ht="18" x14ac:dyDescent="0.25">
      <c r="A24" s="16" t="s">
        <v>26</v>
      </c>
      <c r="B24" s="44">
        <v>3367</v>
      </c>
      <c r="C24" s="42">
        <v>6605</v>
      </c>
      <c r="D24" s="45">
        <v>823174</v>
      </c>
      <c r="E24" s="32">
        <f t="shared" si="4"/>
        <v>244.48292248292248</v>
      </c>
      <c r="F24" s="33">
        <f t="shared" si="5"/>
        <v>823174</v>
      </c>
      <c r="G24" s="89">
        <v>1822</v>
      </c>
      <c r="H24" s="90">
        <f t="shared" si="6"/>
        <v>4783</v>
      </c>
      <c r="I24" s="54">
        <f t="shared" si="7"/>
        <v>3631</v>
      </c>
      <c r="J24" s="35">
        <v>2974</v>
      </c>
      <c r="K24" s="46">
        <v>0</v>
      </c>
    </row>
    <row r="25" spans="1:11" ht="18" x14ac:dyDescent="0.25">
      <c r="A25" s="16" t="s">
        <v>27</v>
      </c>
      <c r="B25" s="44">
        <v>8567</v>
      </c>
      <c r="C25" s="42">
        <v>16212</v>
      </c>
      <c r="D25" s="45">
        <v>2016135</v>
      </c>
      <c r="E25" s="32">
        <f t="shared" si="4"/>
        <v>235.33734095949575</v>
      </c>
      <c r="F25" s="33">
        <f t="shared" si="5"/>
        <v>2016135</v>
      </c>
      <c r="G25" s="89">
        <v>4195</v>
      </c>
      <c r="H25" s="90">
        <f t="shared" si="6"/>
        <v>12017</v>
      </c>
      <c r="I25" s="54">
        <f t="shared" si="7"/>
        <v>8952</v>
      </c>
      <c r="J25" s="35">
        <v>7260</v>
      </c>
      <c r="K25" s="46">
        <v>0</v>
      </c>
    </row>
    <row r="26" spans="1:11" ht="18" x14ac:dyDescent="0.25">
      <c r="A26" s="16" t="s">
        <v>28</v>
      </c>
      <c r="B26" s="44">
        <v>7787</v>
      </c>
      <c r="C26" s="42">
        <v>15467</v>
      </c>
      <c r="D26" s="45">
        <v>1936608</v>
      </c>
      <c r="E26" s="32">
        <f t="shared" si="4"/>
        <v>248.69757287787337</v>
      </c>
      <c r="F26" s="33">
        <f t="shared" si="5"/>
        <v>1936608</v>
      </c>
      <c r="G26" s="89">
        <v>3718</v>
      </c>
      <c r="H26" s="90">
        <f t="shared" si="6"/>
        <v>11749</v>
      </c>
      <c r="I26" s="54">
        <f t="shared" si="7"/>
        <v>8167</v>
      </c>
      <c r="J26" s="35">
        <v>7299</v>
      </c>
      <c r="K26" s="46">
        <v>1</v>
      </c>
    </row>
    <row r="27" spans="1:11" ht="18" x14ac:dyDescent="0.25">
      <c r="A27" s="16" t="s">
        <v>29</v>
      </c>
      <c r="B27" s="44">
        <v>9777</v>
      </c>
      <c r="C27" s="42">
        <v>18346</v>
      </c>
      <c r="D27" s="45">
        <v>2277926</v>
      </c>
      <c r="E27" s="32">
        <f t="shared" si="4"/>
        <v>232.98823770072619</v>
      </c>
      <c r="F27" s="33">
        <f t="shared" si="5"/>
        <v>2277926</v>
      </c>
      <c r="G27" s="89">
        <v>5123</v>
      </c>
      <c r="H27" s="90">
        <f t="shared" si="6"/>
        <v>13223</v>
      </c>
      <c r="I27" s="54">
        <f t="shared" si="7"/>
        <v>10378</v>
      </c>
      <c r="J27" s="35">
        <v>7967</v>
      </c>
      <c r="K27" s="46">
        <v>1</v>
      </c>
    </row>
    <row r="28" spans="1:11" ht="18" x14ac:dyDescent="0.25">
      <c r="A28" s="16" t="s">
        <v>30</v>
      </c>
      <c r="B28" s="44">
        <v>7068</v>
      </c>
      <c r="C28" s="42">
        <v>14315</v>
      </c>
      <c r="D28" s="45">
        <v>1768840</v>
      </c>
      <c r="E28" s="32">
        <f t="shared" si="4"/>
        <v>250.26032823995473</v>
      </c>
      <c r="F28" s="33">
        <f t="shared" si="5"/>
        <v>1768840</v>
      </c>
      <c r="G28" s="89">
        <v>3901</v>
      </c>
      <c r="H28" s="90">
        <f t="shared" si="6"/>
        <v>10414</v>
      </c>
      <c r="I28" s="54">
        <f t="shared" si="7"/>
        <v>7758</v>
      </c>
      <c r="J28" s="35">
        <v>6557</v>
      </c>
      <c r="K28" s="46">
        <v>0</v>
      </c>
    </row>
    <row r="29" spans="1:11" ht="18" x14ac:dyDescent="0.25">
      <c r="A29" s="16" t="s">
        <v>31</v>
      </c>
      <c r="B29" s="44">
        <v>5656</v>
      </c>
      <c r="C29" s="42">
        <v>11040</v>
      </c>
      <c r="D29" s="45">
        <v>1360865</v>
      </c>
      <c r="E29" s="32">
        <f t="shared" si="4"/>
        <v>240.60555162659122</v>
      </c>
      <c r="F29" s="33">
        <f t="shared" si="5"/>
        <v>1360865</v>
      </c>
      <c r="G29" s="89">
        <v>2786</v>
      </c>
      <c r="H29" s="90">
        <f t="shared" si="6"/>
        <v>8254</v>
      </c>
      <c r="I29" s="54">
        <f t="shared" si="7"/>
        <v>6035</v>
      </c>
      <c r="J29" s="35">
        <v>5005</v>
      </c>
      <c r="K29" s="46">
        <v>0</v>
      </c>
    </row>
    <row r="30" spans="1:11" ht="18" x14ac:dyDescent="0.25">
      <c r="A30" s="26" t="s">
        <v>32</v>
      </c>
      <c r="B30" s="44">
        <v>5286</v>
      </c>
      <c r="C30" s="47">
        <v>10510</v>
      </c>
      <c r="D30" s="336">
        <v>1316012</v>
      </c>
      <c r="E30" s="32">
        <f t="shared" si="4"/>
        <v>248.96178584941356</v>
      </c>
      <c r="F30" s="33">
        <f t="shared" si="5"/>
        <v>1316012</v>
      </c>
      <c r="G30" s="91">
        <v>2723</v>
      </c>
      <c r="H30" s="90">
        <f t="shared" si="6"/>
        <v>7787</v>
      </c>
      <c r="I30" s="54">
        <f t="shared" si="7"/>
        <v>5643</v>
      </c>
      <c r="J30" s="35">
        <v>4867</v>
      </c>
      <c r="K30" s="50">
        <v>0</v>
      </c>
    </row>
    <row r="31" spans="1:11" ht="18.75" thickBot="1" x14ac:dyDescent="0.3">
      <c r="A31" s="26" t="s">
        <v>33</v>
      </c>
      <c r="B31" s="55">
        <v>1945</v>
      </c>
      <c r="C31" s="56">
        <v>3788</v>
      </c>
      <c r="D31" s="57">
        <v>477976</v>
      </c>
      <c r="E31" s="32">
        <f t="shared" si="4"/>
        <v>245.74601542416451</v>
      </c>
      <c r="F31" s="33">
        <f t="shared" si="5"/>
        <v>477976</v>
      </c>
      <c r="G31" s="92">
        <v>878</v>
      </c>
      <c r="H31" s="93">
        <f t="shared" si="6"/>
        <v>2910</v>
      </c>
      <c r="I31" s="58">
        <f t="shared" si="7"/>
        <v>1990</v>
      </c>
      <c r="J31" s="98">
        <v>1798</v>
      </c>
      <c r="K31" s="94">
        <v>0</v>
      </c>
    </row>
    <row r="32" spans="1:11" ht="18.75" thickBot="1" x14ac:dyDescent="0.3">
      <c r="A32" s="122" t="s">
        <v>34</v>
      </c>
      <c r="B32" s="136">
        <f t="shared" ref="B32:K32" si="8">SUM(B19:B31)</f>
        <v>89727</v>
      </c>
      <c r="C32" s="136">
        <f t="shared" si="8"/>
        <v>170332</v>
      </c>
      <c r="D32" s="137">
        <f t="shared" si="8"/>
        <v>21221654</v>
      </c>
      <c r="E32" s="125">
        <f t="shared" si="8"/>
        <v>3101.5032417457242</v>
      </c>
      <c r="F32" s="138">
        <f t="shared" si="8"/>
        <v>21221654</v>
      </c>
      <c r="G32" s="139">
        <f t="shared" si="8"/>
        <v>43702</v>
      </c>
      <c r="H32" s="140">
        <f t="shared" si="8"/>
        <v>126630</v>
      </c>
      <c r="I32" s="337">
        <f t="shared" si="8"/>
        <v>93569</v>
      </c>
      <c r="J32" s="338">
        <f t="shared" si="8"/>
        <v>76761</v>
      </c>
      <c r="K32" s="339">
        <f t="shared" si="8"/>
        <v>2</v>
      </c>
    </row>
    <row r="33" spans="1:11" ht="18.75" thickBot="1" x14ac:dyDescent="0.3">
      <c r="A33" s="27"/>
      <c r="B33" s="53"/>
      <c r="C33" s="53"/>
      <c r="D33" s="53"/>
      <c r="E33" s="25"/>
      <c r="F33" s="53"/>
      <c r="G33" s="53"/>
      <c r="H33" s="53"/>
      <c r="I33" s="25"/>
      <c r="J33" s="25"/>
      <c r="K33" s="25"/>
    </row>
    <row r="34" spans="1:11" ht="16.5" thickBot="1" x14ac:dyDescent="0.25">
      <c r="A34" s="632" t="s">
        <v>35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4"/>
    </row>
    <row r="35" spans="1:11" ht="18" x14ac:dyDescent="0.25">
      <c r="A35" s="16" t="s">
        <v>36</v>
      </c>
      <c r="B35" s="44">
        <v>11497</v>
      </c>
      <c r="C35" s="42">
        <v>21240</v>
      </c>
      <c r="D35" s="45">
        <v>2655548</v>
      </c>
      <c r="E35" s="20">
        <f t="shared" ref="E35:E46" si="9">D35/B35</f>
        <v>230.9774723841002</v>
      </c>
      <c r="F35" s="40">
        <f>D35</f>
        <v>2655548</v>
      </c>
      <c r="G35" s="62">
        <v>6246</v>
      </c>
      <c r="H35" s="69">
        <f t="shared" ref="H35:H46" si="10">C35-G35</f>
        <v>14994</v>
      </c>
      <c r="I35" s="10">
        <f>C35-J35-K35</f>
        <v>12796</v>
      </c>
      <c r="J35" s="95">
        <v>8444</v>
      </c>
      <c r="K35" s="96">
        <v>0</v>
      </c>
    </row>
    <row r="36" spans="1:11" ht="18" x14ac:dyDescent="0.25">
      <c r="A36" s="16" t="s">
        <v>37</v>
      </c>
      <c r="B36" s="44">
        <v>15689</v>
      </c>
      <c r="C36" s="42">
        <v>30447</v>
      </c>
      <c r="D36" s="45">
        <v>3767560</v>
      </c>
      <c r="E36" s="54">
        <f t="shared" si="9"/>
        <v>240.14022563579579</v>
      </c>
      <c r="F36" s="45">
        <f>D36</f>
        <v>3767560</v>
      </c>
      <c r="G36" s="44">
        <v>9418</v>
      </c>
      <c r="H36" s="71">
        <f t="shared" si="10"/>
        <v>21029</v>
      </c>
      <c r="I36" s="54">
        <f t="shared" ref="I36:I46" si="11">C36-J36-K36</f>
        <v>18179</v>
      </c>
      <c r="J36" s="35">
        <v>12268</v>
      </c>
      <c r="K36" s="97">
        <v>0</v>
      </c>
    </row>
    <row r="37" spans="1:11" ht="18" x14ac:dyDescent="0.25">
      <c r="A37" s="16" t="s">
        <v>38</v>
      </c>
      <c r="B37" s="44">
        <v>5382</v>
      </c>
      <c r="C37" s="42">
        <v>10657</v>
      </c>
      <c r="D37" s="45">
        <v>1334365</v>
      </c>
      <c r="E37" s="54">
        <f t="shared" si="9"/>
        <v>247.93106651802304</v>
      </c>
      <c r="F37" s="45">
        <f t="shared" ref="F37:F46" si="12">D37</f>
        <v>1334365</v>
      </c>
      <c r="G37" s="44">
        <v>3424</v>
      </c>
      <c r="H37" s="71">
        <f t="shared" si="10"/>
        <v>7233</v>
      </c>
      <c r="I37" s="54">
        <f t="shared" si="11"/>
        <v>6161</v>
      </c>
      <c r="J37" s="35">
        <v>4496</v>
      </c>
      <c r="K37" s="97">
        <v>0</v>
      </c>
    </row>
    <row r="38" spans="1:11" ht="18" x14ac:dyDescent="0.25">
      <c r="A38" s="16" t="s">
        <v>39</v>
      </c>
      <c r="B38" s="44">
        <v>8553</v>
      </c>
      <c r="C38" s="42">
        <v>16962</v>
      </c>
      <c r="D38" s="45">
        <v>2083733</v>
      </c>
      <c r="E38" s="54">
        <f t="shared" si="9"/>
        <v>243.62597918858879</v>
      </c>
      <c r="F38" s="45">
        <f t="shared" si="12"/>
        <v>2083733</v>
      </c>
      <c r="G38" s="44">
        <v>4500</v>
      </c>
      <c r="H38" s="71">
        <f t="shared" si="10"/>
        <v>12462</v>
      </c>
      <c r="I38" s="54">
        <f t="shared" si="11"/>
        <v>9219</v>
      </c>
      <c r="J38" s="35">
        <v>7743</v>
      </c>
      <c r="K38" s="97">
        <v>0</v>
      </c>
    </row>
    <row r="39" spans="1:11" ht="18" x14ac:dyDescent="0.25">
      <c r="A39" s="16" t="s">
        <v>40</v>
      </c>
      <c r="B39" s="44">
        <v>5928</v>
      </c>
      <c r="C39" s="42">
        <v>11305</v>
      </c>
      <c r="D39" s="45">
        <v>1386891</v>
      </c>
      <c r="E39" s="54">
        <f t="shared" si="9"/>
        <v>233.95597165991902</v>
      </c>
      <c r="F39" s="45">
        <f t="shared" si="12"/>
        <v>1386891</v>
      </c>
      <c r="G39" s="44">
        <v>3368</v>
      </c>
      <c r="H39" s="71">
        <f t="shared" si="10"/>
        <v>7937</v>
      </c>
      <c r="I39" s="54">
        <f t="shared" si="11"/>
        <v>6538</v>
      </c>
      <c r="J39" s="35">
        <v>4767</v>
      </c>
      <c r="K39" s="97">
        <v>0</v>
      </c>
    </row>
    <row r="40" spans="1:11" ht="18" x14ac:dyDescent="0.25">
      <c r="A40" s="16" t="s">
        <v>41</v>
      </c>
      <c r="B40" s="44">
        <v>7705</v>
      </c>
      <c r="C40" s="42">
        <v>15494</v>
      </c>
      <c r="D40" s="45">
        <v>1917309</v>
      </c>
      <c r="E40" s="54">
        <f t="shared" si="9"/>
        <v>248.8395846852693</v>
      </c>
      <c r="F40" s="45">
        <f t="shared" si="12"/>
        <v>1917309</v>
      </c>
      <c r="G40" s="44">
        <v>4082</v>
      </c>
      <c r="H40" s="71">
        <f t="shared" si="10"/>
        <v>11412</v>
      </c>
      <c r="I40" s="54">
        <f t="shared" si="11"/>
        <v>8303</v>
      </c>
      <c r="J40" s="35">
        <v>7191</v>
      </c>
      <c r="K40" s="97">
        <v>0</v>
      </c>
    </row>
    <row r="41" spans="1:11" ht="18" x14ac:dyDescent="0.25">
      <c r="A41" s="16" t="s">
        <v>42</v>
      </c>
      <c r="B41" s="44">
        <v>10244</v>
      </c>
      <c r="C41" s="42">
        <v>20567</v>
      </c>
      <c r="D41" s="45">
        <v>2516858</v>
      </c>
      <c r="E41" s="54">
        <f t="shared" si="9"/>
        <v>245.69094103865677</v>
      </c>
      <c r="F41" s="45">
        <f t="shared" si="12"/>
        <v>2516858</v>
      </c>
      <c r="G41" s="44">
        <v>6107</v>
      </c>
      <c r="H41" s="71">
        <f t="shared" si="10"/>
        <v>14460</v>
      </c>
      <c r="I41" s="54">
        <f t="shared" si="11"/>
        <v>11641</v>
      </c>
      <c r="J41" s="35">
        <v>8925</v>
      </c>
      <c r="K41" s="97">
        <v>1</v>
      </c>
    </row>
    <row r="42" spans="1:11" ht="18" x14ac:dyDescent="0.25">
      <c r="A42" s="16" t="s">
        <v>43</v>
      </c>
      <c r="B42" s="44">
        <v>7216</v>
      </c>
      <c r="C42" s="42">
        <v>13930</v>
      </c>
      <c r="D42" s="45">
        <v>1704634</v>
      </c>
      <c r="E42" s="54">
        <f t="shared" si="9"/>
        <v>236.22976718403547</v>
      </c>
      <c r="F42" s="45">
        <f t="shared" si="12"/>
        <v>1704634</v>
      </c>
      <c r="G42" s="44">
        <v>4112</v>
      </c>
      <c r="H42" s="71">
        <f t="shared" si="10"/>
        <v>9818</v>
      </c>
      <c r="I42" s="54">
        <f t="shared" si="11"/>
        <v>7995</v>
      </c>
      <c r="J42" s="35">
        <v>5935</v>
      </c>
      <c r="K42" s="97">
        <v>0</v>
      </c>
    </row>
    <row r="43" spans="1:11" ht="18" x14ac:dyDescent="0.25">
      <c r="A43" s="16" t="s">
        <v>44</v>
      </c>
      <c r="B43" s="44">
        <v>5011</v>
      </c>
      <c r="C43" s="42">
        <v>9326</v>
      </c>
      <c r="D43" s="45">
        <v>1159178</v>
      </c>
      <c r="E43" s="54">
        <f t="shared" si="9"/>
        <v>231.32668130113748</v>
      </c>
      <c r="F43" s="45">
        <f t="shared" si="12"/>
        <v>1159178</v>
      </c>
      <c r="G43" s="44">
        <v>2676</v>
      </c>
      <c r="H43" s="71">
        <f t="shared" si="10"/>
        <v>6650</v>
      </c>
      <c r="I43" s="54">
        <f t="shared" si="11"/>
        <v>5671</v>
      </c>
      <c r="J43" s="35">
        <v>3655</v>
      </c>
      <c r="K43" s="97">
        <v>0</v>
      </c>
    </row>
    <row r="44" spans="1:11" ht="18" x14ac:dyDescent="0.25">
      <c r="A44" s="16" t="s">
        <v>45</v>
      </c>
      <c r="B44" s="44">
        <v>7975</v>
      </c>
      <c r="C44" s="42">
        <v>15656</v>
      </c>
      <c r="D44" s="45">
        <v>1929388</v>
      </c>
      <c r="E44" s="54">
        <f t="shared" si="9"/>
        <v>241.92952978056425</v>
      </c>
      <c r="F44" s="45">
        <f t="shared" si="12"/>
        <v>1929388</v>
      </c>
      <c r="G44" s="44">
        <v>4623</v>
      </c>
      <c r="H44" s="71">
        <f t="shared" si="10"/>
        <v>11033</v>
      </c>
      <c r="I44" s="54">
        <f t="shared" si="11"/>
        <v>8826</v>
      </c>
      <c r="J44" s="35">
        <v>6829</v>
      </c>
      <c r="K44" s="97">
        <v>1</v>
      </c>
    </row>
    <row r="45" spans="1:11" ht="18" x14ac:dyDescent="0.25">
      <c r="A45" s="26" t="s">
        <v>46</v>
      </c>
      <c r="B45" s="44">
        <v>11713</v>
      </c>
      <c r="C45" s="42">
        <v>22426</v>
      </c>
      <c r="D45" s="45">
        <v>2779257</v>
      </c>
      <c r="E45" s="54">
        <f t="shared" si="9"/>
        <v>237.27968923418425</v>
      </c>
      <c r="F45" s="45">
        <f t="shared" si="12"/>
        <v>2779257</v>
      </c>
      <c r="G45" s="49">
        <v>6107</v>
      </c>
      <c r="H45" s="71">
        <f t="shared" si="10"/>
        <v>16319</v>
      </c>
      <c r="I45" s="54">
        <f t="shared" si="11"/>
        <v>12626</v>
      </c>
      <c r="J45" s="35">
        <v>9799</v>
      </c>
      <c r="K45" s="97">
        <v>1</v>
      </c>
    </row>
    <row r="46" spans="1:11" ht="18.75" thickBot="1" x14ac:dyDescent="0.3">
      <c r="A46" s="26" t="s">
        <v>47</v>
      </c>
      <c r="B46" s="55"/>
      <c r="C46" s="56"/>
      <c r="D46" s="57"/>
      <c r="E46" s="54" t="e">
        <f t="shared" si="9"/>
        <v>#DIV/0!</v>
      </c>
      <c r="F46" s="45">
        <f t="shared" si="12"/>
        <v>0</v>
      </c>
      <c r="G46" s="67"/>
      <c r="H46" s="72">
        <f t="shared" si="10"/>
        <v>0</v>
      </c>
      <c r="I46" s="58">
        <f t="shared" si="11"/>
        <v>0</v>
      </c>
      <c r="J46" s="98"/>
      <c r="K46" s="99">
        <v>0</v>
      </c>
    </row>
    <row r="47" spans="1:11" ht="18.75" thickBot="1" x14ac:dyDescent="0.3">
      <c r="A47" s="122" t="s">
        <v>48</v>
      </c>
      <c r="B47" s="136">
        <f t="shared" ref="B47:K47" si="13">SUM(B35:B46)</f>
        <v>96913</v>
      </c>
      <c r="C47" s="136">
        <f t="shared" si="13"/>
        <v>188010</v>
      </c>
      <c r="D47" s="137">
        <f t="shared" si="13"/>
        <v>23234721</v>
      </c>
      <c r="E47" s="125" t="e">
        <f t="shared" si="13"/>
        <v>#DIV/0!</v>
      </c>
      <c r="F47" s="138">
        <f t="shared" si="13"/>
        <v>23234721</v>
      </c>
      <c r="G47" s="138">
        <f t="shared" si="13"/>
        <v>54663</v>
      </c>
      <c r="H47" s="138">
        <f t="shared" si="13"/>
        <v>133347</v>
      </c>
      <c r="I47" s="337">
        <f t="shared" si="13"/>
        <v>107955</v>
      </c>
      <c r="J47" s="338">
        <f t="shared" si="13"/>
        <v>80052</v>
      </c>
      <c r="K47" s="339">
        <f t="shared" si="13"/>
        <v>3</v>
      </c>
    </row>
    <row r="48" spans="1:11" ht="18.75" thickBot="1" x14ac:dyDescent="0.3">
      <c r="A48" s="59"/>
      <c r="B48" s="60"/>
      <c r="C48" s="60"/>
      <c r="D48" s="60"/>
      <c r="E48" s="61"/>
      <c r="F48" s="60"/>
      <c r="G48" s="53"/>
      <c r="H48" s="53"/>
      <c r="I48" s="25"/>
      <c r="J48" s="25"/>
      <c r="K48" s="25"/>
    </row>
    <row r="49" spans="1:11" ht="16.5" thickBot="1" x14ac:dyDescent="0.25">
      <c r="A49" s="632" t="s">
        <v>49</v>
      </c>
      <c r="B49" s="633"/>
      <c r="C49" s="633"/>
      <c r="D49" s="633"/>
      <c r="E49" s="633"/>
      <c r="F49" s="633"/>
      <c r="G49" s="633"/>
      <c r="H49" s="633"/>
      <c r="I49" s="635"/>
      <c r="J49" s="635"/>
      <c r="K49" s="635"/>
    </row>
    <row r="50" spans="1:11" ht="18" x14ac:dyDescent="0.25">
      <c r="A50" s="5" t="s">
        <v>50</v>
      </c>
      <c r="B50" s="62">
        <v>5570</v>
      </c>
      <c r="C50" s="63">
        <v>10606</v>
      </c>
      <c r="D50" s="100">
        <v>1310696</v>
      </c>
      <c r="E50" s="10">
        <f t="shared" ref="E50:E56" si="14">D50/B50</f>
        <v>235.31346499102335</v>
      </c>
      <c r="F50" s="69">
        <f t="shared" ref="F50:F56" si="15">D50</f>
        <v>1310696</v>
      </c>
      <c r="G50" s="62">
        <v>2971</v>
      </c>
      <c r="H50" s="64">
        <f t="shared" ref="H50:H56" si="16">C50-G50</f>
        <v>7635</v>
      </c>
      <c r="I50" s="30">
        <f t="shared" ref="I50:I56" si="17">C50-J50-K50</f>
        <v>6034</v>
      </c>
      <c r="J50" s="95">
        <v>4572</v>
      </c>
      <c r="K50" s="31">
        <v>0</v>
      </c>
    </row>
    <row r="51" spans="1:11" ht="18" x14ac:dyDescent="0.25">
      <c r="A51" s="16" t="s">
        <v>51</v>
      </c>
      <c r="B51" s="44">
        <v>8077</v>
      </c>
      <c r="C51" s="65">
        <v>16521</v>
      </c>
      <c r="D51" s="101">
        <v>2049044</v>
      </c>
      <c r="E51" s="54">
        <f t="shared" si="14"/>
        <v>253.68874582146836</v>
      </c>
      <c r="F51" s="70">
        <f t="shared" si="15"/>
        <v>2049044</v>
      </c>
      <c r="G51" s="39">
        <v>4670</v>
      </c>
      <c r="H51" s="64">
        <f t="shared" si="16"/>
        <v>11851</v>
      </c>
      <c r="I51" s="32">
        <f t="shared" si="17"/>
        <v>8950</v>
      </c>
      <c r="J51" s="35">
        <v>7571</v>
      </c>
      <c r="K51" s="46">
        <v>0</v>
      </c>
    </row>
    <row r="52" spans="1:11" ht="18" x14ac:dyDescent="0.25">
      <c r="A52" s="16" t="s">
        <v>52</v>
      </c>
      <c r="B52" s="44">
        <v>23323</v>
      </c>
      <c r="C52" s="65">
        <v>43234</v>
      </c>
      <c r="D52" s="101">
        <v>5326737</v>
      </c>
      <c r="E52" s="54">
        <f t="shared" si="14"/>
        <v>228.38987265789135</v>
      </c>
      <c r="F52" s="70">
        <f t="shared" si="15"/>
        <v>5326737</v>
      </c>
      <c r="G52" s="39">
        <v>11866</v>
      </c>
      <c r="H52" s="64">
        <f t="shared" si="16"/>
        <v>31368</v>
      </c>
      <c r="I52" s="32">
        <f t="shared" si="17"/>
        <v>25314</v>
      </c>
      <c r="J52" s="35">
        <v>17920</v>
      </c>
      <c r="K52" s="46">
        <v>0</v>
      </c>
    </row>
    <row r="53" spans="1:11" ht="18" x14ac:dyDescent="0.25">
      <c r="A53" s="16" t="s">
        <v>53</v>
      </c>
      <c r="B53" s="44">
        <v>8006</v>
      </c>
      <c r="C53" s="65">
        <v>15237</v>
      </c>
      <c r="D53" s="101">
        <v>1859314</v>
      </c>
      <c r="E53" s="54">
        <f t="shared" si="14"/>
        <v>232.24006994753935</v>
      </c>
      <c r="F53" s="70">
        <f t="shared" si="15"/>
        <v>1859314</v>
      </c>
      <c r="G53" s="39">
        <v>4093</v>
      </c>
      <c r="H53" s="64">
        <f t="shared" si="16"/>
        <v>11144</v>
      </c>
      <c r="I53" s="32">
        <f t="shared" si="17"/>
        <v>8582</v>
      </c>
      <c r="J53" s="35">
        <v>6655</v>
      </c>
      <c r="K53" s="46">
        <v>0</v>
      </c>
    </row>
    <row r="54" spans="1:11" ht="18" x14ac:dyDescent="0.25">
      <c r="A54" s="16" t="s">
        <v>54</v>
      </c>
      <c r="B54" s="44">
        <v>5806</v>
      </c>
      <c r="C54" s="65">
        <v>10781</v>
      </c>
      <c r="D54" s="101">
        <v>1359681</v>
      </c>
      <c r="E54" s="54">
        <f t="shared" si="14"/>
        <v>234.18549776093695</v>
      </c>
      <c r="F54" s="70">
        <f t="shared" si="15"/>
        <v>1359681</v>
      </c>
      <c r="G54" s="39">
        <v>2893</v>
      </c>
      <c r="H54" s="64">
        <f t="shared" si="16"/>
        <v>7888</v>
      </c>
      <c r="I54" s="32">
        <f t="shared" si="17"/>
        <v>5853</v>
      </c>
      <c r="J54" s="35">
        <v>4928</v>
      </c>
      <c r="K54" s="46">
        <v>0</v>
      </c>
    </row>
    <row r="55" spans="1:11" ht="18" x14ac:dyDescent="0.25">
      <c r="A55" s="16" t="s">
        <v>55</v>
      </c>
      <c r="B55" s="44">
        <v>5567</v>
      </c>
      <c r="C55" s="65">
        <v>10522</v>
      </c>
      <c r="D55" s="101">
        <v>1300873</v>
      </c>
      <c r="E55" s="54">
        <f t="shared" si="14"/>
        <v>233.67576791808872</v>
      </c>
      <c r="F55" s="70">
        <f t="shared" si="15"/>
        <v>1300873</v>
      </c>
      <c r="G55" s="39">
        <v>2737</v>
      </c>
      <c r="H55" s="64">
        <f t="shared" si="16"/>
        <v>7785</v>
      </c>
      <c r="I55" s="32">
        <f t="shared" si="17"/>
        <v>5937</v>
      </c>
      <c r="J55" s="35">
        <v>4585</v>
      </c>
      <c r="K55" s="46">
        <v>0</v>
      </c>
    </row>
    <row r="56" spans="1:11" ht="18.75" thickBot="1" x14ac:dyDescent="0.3">
      <c r="A56" s="16" t="s">
        <v>56</v>
      </c>
      <c r="B56" s="67">
        <v>8331</v>
      </c>
      <c r="C56" s="68">
        <v>15443</v>
      </c>
      <c r="D56" s="102">
        <v>1903508</v>
      </c>
      <c r="E56" s="54">
        <f t="shared" si="14"/>
        <v>228.48493578201897</v>
      </c>
      <c r="F56" s="70">
        <f t="shared" si="15"/>
        <v>1903508</v>
      </c>
      <c r="G56" s="55">
        <v>3683</v>
      </c>
      <c r="H56" s="64">
        <f t="shared" si="16"/>
        <v>11760</v>
      </c>
      <c r="I56" s="52">
        <f t="shared" si="17"/>
        <v>8537</v>
      </c>
      <c r="J56" s="98">
        <v>6906</v>
      </c>
      <c r="K56" s="94">
        <v>0</v>
      </c>
    </row>
    <row r="57" spans="1:11" ht="18.75" thickBot="1" x14ac:dyDescent="0.3">
      <c r="A57" s="122" t="s">
        <v>48</v>
      </c>
      <c r="B57" s="136">
        <f>SUM(B50:B56)</f>
        <v>64680</v>
      </c>
      <c r="C57" s="136">
        <f t="shared" ref="C57:K57" si="18">SUM(C50:C56)</f>
        <v>122344</v>
      </c>
      <c r="D57" s="139">
        <f t="shared" si="18"/>
        <v>15109853</v>
      </c>
      <c r="E57" s="128">
        <f t="shared" si="18"/>
        <v>1645.9783548789671</v>
      </c>
      <c r="F57" s="137">
        <f t="shared" si="18"/>
        <v>15109853</v>
      </c>
      <c r="G57" s="137">
        <f t="shared" si="18"/>
        <v>32913</v>
      </c>
      <c r="H57" s="137">
        <f t="shared" si="18"/>
        <v>89431</v>
      </c>
      <c r="I57" s="337">
        <f t="shared" si="18"/>
        <v>69207</v>
      </c>
      <c r="J57" s="338">
        <f t="shared" si="18"/>
        <v>53137</v>
      </c>
      <c r="K57" s="339">
        <f t="shared" si="18"/>
        <v>0</v>
      </c>
    </row>
    <row r="58" spans="1:11" ht="18.75" thickBot="1" x14ac:dyDescent="0.3">
      <c r="A58" s="59"/>
      <c r="B58" s="60"/>
      <c r="C58" s="60"/>
      <c r="D58" s="60"/>
      <c r="E58" s="61"/>
      <c r="F58" s="60"/>
      <c r="G58" s="53"/>
      <c r="H58" s="53"/>
      <c r="I58" s="25"/>
      <c r="J58" s="25"/>
      <c r="K58" s="25"/>
    </row>
    <row r="59" spans="1:11" ht="16.5" thickBot="1" x14ac:dyDescent="0.25">
      <c r="A59" s="632" t="s">
        <v>57</v>
      </c>
      <c r="B59" s="633"/>
      <c r="C59" s="633"/>
      <c r="D59" s="633"/>
      <c r="E59" s="633"/>
      <c r="F59" s="633"/>
      <c r="G59" s="633"/>
      <c r="H59" s="633"/>
      <c r="I59" s="635"/>
      <c r="J59" s="635"/>
      <c r="K59" s="636"/>
    </row>
    <row r="60" spans="1:11" ht="18" x14ac:dyDescent="0.25">
      <c r="A60" s="5" t="s">
        <v>58</v>
      </c>
      <c r="B60" s="62">
        <v>9371</v>
      </c>
      <c r="C60" s="69">
        <v>18468</v>
      </c>
      <c r="D60" s="62">
        <v>2252240</v>
      </c>
      <c r="E60" s="10">
        <f t="shared" ref="E60:E66" si="19">D60/B60</f>
        <v>240.34147903105324</v>
      </c>
      <c r="F60" s="69">
        <f>D60</f>
        <v>2252240</v>
      </c>
      <c r="G60" s="64">
        <v>5312</v>
      </c>
      <c r="H60" s="64">
        <f t="shared" ref="H60:H66" si="20">C60-G60</f>
        <v>13156</v>
      </c>
      <c r="I60" s="30">
        <f t="shared" ref="I60:I66" si="21">C60-J60-K60</f>
        <v>10508</v>
      </c>
      <c r="J60" s="95">
        <v>7960</v>
      </c>
      <c r="K60" s="31">
        <v>0</v>
      </c>
    </row>
    <row r="61" spans="1:11" ht="18" x14ac:dyDescent="0.25">
      <c r="A61" s="16" t="s">
        <v>59</v>
      </c>
      <c r="B61" s="44">
        <v>9821</v>
      </c>
      <c r="C61" s="71">
        <v>18899</v>
      </c>
      <c r="D61" s="44">
        <v>2315490</v>
      </c>
      <c r="E61" s="54">
        <f t="shared" si="19"/>
        <v>235.76926993177884</v>
      </c>
      <c r="F61" s="70">
        <f t="shared" ref="F61:F66" si="22">D61</f>
        <v>2315490</v>
      </c>
      <c r="G61" s="64">
        <v>5844</v>
      </c>
      <c r="H61" s="64">
        <f t="shared" si="20"/>
        <v>13055</v>
      </c>
      <c r="I61" s="32">
        <f t="shared" si="21"/>
        <v>11150</v>
      </c>
      <c r="J61" s="35">
        <v>7749</v>
      </c>
      <c r="K61" s="46">
        <v>0</v>
      </c>
    </row>
    <row r="62" spans="1:11" ht="18" x14ac:dyDescent="0.25">
      <c r="A62" s="16" t="s">
        <v>60</v>
      </c>
      <c r="B62" s="44">
        <v>11788</v>
      </c>
      <c r="C62" s="71">
        <v>22085</v>
      </c>
      <c r="D62" s="44">
        <v>2702978</v>
      </c>
      <c r="E62" s="54">
        <f t="shared" si="19"/>
        <v>229.29911774686121</v>
      </c>
      <c r="F62" s="70">
        <f t="shared" si="22"/>
        <v>2702978</v>
      </c>
      <c r="G62" s="64">
        <v>6932</v>
      </c>
      <c r="H62" s="64">
        <f t="shared" si="20"/>
        <v>15153</v>
      </c>
      <c r="I62" s="32">
        <f t="shared" si="21"/>
        <v>13573</v>
      </c>
      <c r="J62" s="35">
        <v>8512</v>
      </c>
      <c r="K62" s="46">
        <v>0</v>
      </c>
    </row>
    <row r="63" spans="1:11" ht="18" x14ac:dyDescent="0.25">
      <c r="A63" s="16" t="s">
        <v>61</v>
      </c>
      <c r="B63" s="44">
        <v>5286</v>
      </c>
      <c r="C63" s="71">
        <v>10811</v>
      </c>
      <c r="D63" s="44">
        <v>1354947</v>
      </c>
      <c r="E63" s="54">
        <f t="shared" si="19"/>
        <v>256.32746878547107</v>
      </c>
      <c r="F63" s="70">
        <f t="shared" si="22"/>
        <v>1354947</v>
      </c>
      <c r="G63" s="64">
        <v>3236</v>
      </c>
      <c r="H63" s="64">
        <f t="shared" si="20"/>
        <v>7575</v>
      </c>
      <c r="I63" s="32">
        <f t="shared" si="21"/>
        <v>6203</v>
      </c>
      <c r="J63" s="35">
        <v>4607</v>
      </c>
      <c r="K63" s="46">
        <v>1</v>
      </c>
    </row>
    <row r="64" spans="1:11" ht="18" x14ac:dyDescent="0.25">
      <c r="A64" s="16" t="s">
        <v>62</v>
      </c>
      <c r="B64" s="44">
        <v>3874</v>
      </c>
      <c r="C64" s="71">
        <v>7393</v>
      </c>
      <c r="D64" s="44">
        <v>904180</v>
      </c>
      <c r="E64" s="54">
        <f t="shared" si="19"/>
        <v>233.39700567888488</v>
      </c>
      <c r="F64" s="70">
        <f t="shared" si="22"/>
        <v>904180</v>
      </c>
      <c r="G64" s="64">
        <v>2038</v>
      </c>
      <c r="H64" s="64">
        <f t="shared" si="20"/>
        <v>5355</v>
      </c>
      <c r="I64" s="32">
        <f t="shared" si="21"/>
        <v>4158</v>
      </c>
      <c r="J64" s="35">
        <v>3235</v>
      </c>
      <c r="K64" s="46">
        <v>0</v>
      </c>
    </row>
    <row r="65" spans="1:11" ht="18" x14ac:dyDescent="0.25">
      <c r="A65" s="16" t="s">
        <v>63</v>
      </c>
      <c r="B65" s="44">
        <v>9782</v>
      </c>
      <c r="C65" s="71">
        <v>18831</v>
      </c>
      <c r="D65" s="44">
        <v>2295319</v>
      </c>
      <c r="E65" s="54">
        <f t="shared" si="19"/>
        <v>234.64720915968104</v>
      </c>
      <c r="F65" s="70">
        <f t="shared" si="22"/>
        <v>2295319</v>
      </c>
      <c r="G65" s="64">
        <v>5356</v>
      </c>
      <c r="H65" s="64">
        <f t="shared" si="20"/>
        <v>13475</v>
      </c>
      <c r="I65" s="32">
        <f t="shared" si="21"/>
        <v>10759</v>
      </c>
      <c r="J65" s="35">
        <v>8072</v>
      </c>
      <c r="K65" s="46">
        <v>0</v>
      </c>
    </row>
    <row r="66" spans="1:11" ht="18.75" thickBot="1" x14ac:dyDescent="0.3">
      <c r="A66" s="16" t="s">
        <v>64</v>
      </c>
      <c r="B66" s="67">
        <v>9367</v>
      </c>
      <c r="C66" s="72">
        <v>17676</v>
      </c>
      <c r="D66" s="67">
        <v>2190853</v>
      </c>
      <c r="E66" s="54">
        <f t="shared" si="19"/>
        <v>233.8905732892068</v>
      </c>
      <c r="F66" s="70">
        <f t="shared" si="22"/>
        <v>2190853</v>
      </c>
      <c r="G66" s="74">
        <v>5307</v>
      </c>
      <c r="H66" s="64">
        <f t="shared" si="20"/>
        <v>12369</v>
      </c>
      <c r="I66" s="52">
        <f t="shared" si="21"/>
        <v>10293</v>
      </c>
      <c r="J66" s="98">
        <v>7383</v>
      </c>
      <c r="K66" s="94">
        <v>0</v>
      </c>
    </row>
    <row r="67" spans="1:11" ht="18.75" thickBot="1" x14ac:dyDescent="0.3">
      <c r="A67" s="122" t="s">
        <v>48</v>
      </c>
      <c r="B67" s="136">
        <f>SUM(B60:B66)</f>
        <v>59289</v>
      </c>
      <c r="C67" s="136">
        <f t="shared" ref="C67:K67" si="23">SUM(C60:C66)</f>
        <v>114163</v>
      </c>
      <c r="D67" s="136">
        <f t="shared" si="23"/>
        <v>14016007</v>
      </c>
      <c r="E67" s="141">
        <f t="shared" si="23"/>
        <v>1663.6721236229371</v>
      </c>
      <c r="F67" s="137">
        <f t="shared" si="23"/>
        <v>14016007</v>
      </c>
      <c r="G67" s="137">
        <f t="shared" si="23"/>
        <v>34025</v>
      </c>
      <c r="H67" s="137">
        <f t="shared" si="23"/>
        <v>80138</v>
      </c>
      <c r="I67" s="337">
        <f t="shared" si="23"/>
        <v>66644</v>
      </c>
      <c r="J67" s="338">
        <f t="shared" si="23"/>
        <v>47518</v>
      </c>
      <c r="K67" s="342">
        <f t="shared" si="23"/>
        <v>1</v>
      </c>
    </row>
    <row r="68" spans="1:11" ht="18.75" thickBot="1" x14ac:dyDescent="0.3">
      <c r="A68" s="59"/>
      <c r="B68" s="60"/>
      <c r="C68" s="60"/>
      <c r="D68" s="60"/>
      <c r="E68" s="61"/>
      <c r="F68" s="60"/>
      <c r="G68" s="53"/>
      <c r="H68" s="53"/>
      <c r="I68" s="25"/>
      <c r="J68" s="25"/>
      <c r="K68" s="25"/>
    </row>
    <row r="69" spans="1:11" ht="18.75" thickBot="1" x14ac:dyDescent="0.3">
      <c r="A69" s="143" t="s">
        <v>65</v>
      </c>
      <c r="B69" s="144"/>
      <c r="C69" s="144"/>
      <c r="D69" s="144"/>
      <c r="E69" s="144"/>
      <c r="F69" s="145"/>
      <c r="G69" s="346"/>
      <c r="H69" s="144"/>
      <c r="I69" s="144"/>
      <c r="J69" s="144"/>
      <c r="K69" s="145"/>
    </row>
    <row r="70" spans="1:11" ht="18" x14ac:dyDescent="0.25">
      <c r="A70" s="5" t="s">
        <v>66</v>
      </c>
      <c r="B70" s="62">
        <v>4076</v>
      </c>
      <c r="C70" s="69">
        <v>7886</v>
      </c>
      <c r="D70" s="62">
        <v>973594</v>
      </c>
      <c r="E70" s="103">
        <f t="shared" ref="E70:E75" si="24">D70/B70</f>
        <v>238.86015701668302</v>
      </c>
      <c r="F70" s="69">
        <f t="shared" ref="F70:F75" si="25">D70</f>
        <v>973594</v>
      </c>
      <c r="G70" s="64">
        <v>2106</v>
      </c>
      <c r="H70" s="64">
        <f t="shared" ref="H70:H75" si="26">C70-G70</f>
        <v>5780</v>
      </c>
      <c r="I70" s="12">
        <f t="shared" ref="I70:I75" si="27">C70-J70-K70</f>
        <v>4457</v>
      </c>
      <c r="J70" s="345">
        <v>3428</v>
      </c>
      <c r="K70" s="34">
        <v>1</v>
      </c>
    </row>
    <row r="71" spans="1:11" ht="18" x14ac:dyDescent="0.25">
      <c r="A71" s="16" t="s">
        <v>67</v>
      </c>
      <c r="B71" s="44">
        <v>7760</v>
      </c>
      <c r="C71" s="71">
        <v>14256</v>
      </c>
      <c r="D71" s="44">
        <v>1746654</v>
      </c>
      <c r="E71" s="66">
        <f t="shared" si="24"/>
        <v>225.08427835051546</v>
      </c>
      <c r="F71" s="70">
        <f t="shared" si="25"/>
        <v>1746654</v>
      </c>
      <c r="G71" s="64">
        <v>3684</v>
      </c>
      <c r="H71" s="64">
        <f t="shared" si="26"/>
        <v>10572</v>
      </c>
      <c r="I71" s="32">
        <f t="shared" si="27"/>
        <v>8013</v>
      </c>
      <c r="J71" s="35">
        <v>6243</v>
      </c>
      <c r="K71" s="46">
        <v>0</v>
      </c>
    </row>
    <row r="72" spans="1:11" ht="18" x14ac:dyDescent="0.25">
      <c r="A72" s="16" t="s">
        <v>65</v>
      </c>
      <c r="B72" s="44">
        <v>8138</v>
      </c>
      <c r="C72" s="71">
        <v>15632</v>
      </c>
      <c r="D72" s="44">
        <v>1927195</v>
      </c>
      <c r="E72" s="66">
        <f t="shared" si="24"/>
        <v>236.81432784467927</v>
      </c>
      <c r="F72" s="70">
        <f t="shared" si="25"/>
        <v>1927195</v>
      </c>
      <c r="G72" s="64">
        <v>4381</v>
      </c>
      <c r="H72" s="64">
        <f t="shared" si="26"/>
        <v>11251</v>
      </c>
      <c r="I72" s="32">
        <f t="shared" si="27"/>
        <v>8741</v>
      </c>
      <c r="J72" s="35">
        <v>6891</v>
      </c>
      <c r="K72" s="46">
        <v>0</v>
      </c>
    </row>
    <row r="73" spans="1:11" ht="18" x14ac:dyDescent="0.25">
      <c r="A73" s="16" t="s">
        <v>68</v>
      </c>
      <c r="B73" s="44">
        <v>4287</v>
      </c>
      <c r="C73" s="71">
        <v>8057</v>
      </c>
      <c r="D73" s="44">
        <v>996514</v>
      </c>
      <c r="E73" s="66">
        <f t="shared" si="24"/>
        <v>232.45019827385119</v>
      </c>
      <c r="F73" s="70">
        <f t="shared" si="25"/>
        <v>996514</v>
      </c>
      <c r="G73" s="64">
        <v>1949</v>
      </c>
      <c r="H73" s="64">
        <f t="shared" si="26"/>
        <v>6108</v>
      </c>
      <c r="I73" s="32">
        <f t="shared" si="27"/>
        <v>4315</v>
      </c>
      <c r="J73" s="35">
        <v>3742</v>
      </c>
      <c r="K73" s="46">
        <v>0</v>
      </c>
    </row>
    <row r="74" spans="1:11" ht="18" x14ac:dyDescent="0.25">
      <c r="A74" s="16" t="s">
        <v>69</v>
      </c>
      <c r="B74" s="44">
        <v>6679</v>
      </c>
      <c r="C74" s="71">
        <v>12725</v>
      </c>
      <c r="D74" s="44">
        <v>1569042</v>
      </c>
      <c r="E74" s="66">
        <f t="shared" si="24"/>
        <v>234.92169486450067</v>
      </c>
      <c r="F74" s="70">
        <f t="shared" si="25"/>
        <v>1569042</v>
      </c>
      <c r="G74" s="64">
        <v>3464</v>
      </c>
      <c r="H74" s="64">
        <f t="shared" si="26"/>
        <v>9261</v>
      </c>
      <c r="I74" s="32">
        <f t="shared" si="27"/>
        <v>7075</v>
      </c>
      <c r="J74" s="35">
        <v>5650</v>
      </c>
      <c r="K74" s="46">
        <v>0</v>
      </c>
    </row>
    <row r="75" spans="1:11" ht="18.75" thickBot="1" x14ac:dyDescent="0.3">
      <c r="A75" s="21" t="s">
        <v>70</v>
      </c>
      <c r="B75" s="67">
        <v>4488</v>
      </c>
      <c r="C75" s="72">
        <v>8767</v>
      </c>
      <c r="D75" s="67">
        <v>1081202</v>
      </c>
      <c r="E75" s="104">
        <f t="shared" si="24"/>
        <v>240.90953654188948</v>
      </c>
      <c r="F75" s="73">
        <f t="shared" si="25"/>
        <v>1081202</v>
      </c>
      <c r="G75" s="74">
        <v>2467</v>
      </c>
      <c r="H75" s="64">
        <f t="shared" si="26"/>
        <v>6300</v>
      </c>
      <c r="I75" s="343">
        <f t="shared" si="27"/>
        <v>4883</v>
      </c>
      <c r="J75" s="344">
        <v>3884</v>
      </c>
      <c r="K75" s="50">
        <v>0</v>
      </c>
    </row>
    <row r="76" spans="1:11" ht="18.75" thickBot="1" x14ac:dyDescent="0.3">
      <c r="A76" s="122" t="s">
        <v>48</v>
      </c>
      <c r="B76" s="136">
        <f>SUM(B70:B75)</f>
        <v>35428</v>
      </c>
      <c r="C76" s="136">
        <f t="shared" ref="C76:K76" si="28">SUM(C70:C75)</f>
        <v>67323</v>
      </c>
      <c r="D76" s="136">
        <f t="shared" si="28"/>
        <v>8294201</v>
      </c>
      <c r="E76" s="128">
        <f t="shared" si="28"/>
        <v>1409.0401928921192</v>
      </c>
      <c r="F76" s="137">
        <f t="shared" si="28"/>
        <v>8294201</v>
      </c>
      <c r="G76" s="137">
        <f t="shared" si="28"/>
        <v>18051</v>
      </c>
      <c r="H76" s="137">
        <f t="shared" si="28"/>
        <v>49272</v>
      </c>
      <c r="I76" s="123">
        <f t="shared" si="28"/>
        <v>37484</v>
      </c>
      <c r="J76" s="340">
        <f t="shared" si="28"/>
        <v>29838</v>
      </c>
      <c r="K76" s="341">
        <f t="shared" si="28"/>
        <v>1</v>
      </c>
    </row>
    <row r="77" spans="1:11" ht="18.75" thickBot="1" x14ac:dyDescent="0.3">
      <c r="A77" s="59"/>
      <c r="B77" s="60"/>
      <c r="C77" s="60"/>
      <c r="D77" s="60"/>
      <c r="E77" s="61"/>
      <c r="F77" s="60"/>
      <c r="G77" s="53"/>
      <c r="H77" s="53"/>
      <c r="I77" s="25"/>
      <c r="J77" s="25"/>
      <c r="K77" s="25"/>
    </row>
    <row r="78" spans="1:11" ht="16.5" thickBot="1" x14ac:dyDescent="0.25">
      <c r="A78" s="632" t="s">
        <v>71</v>
      </c>
      <c r="B78" s="633"/>
      <c r="C78" s="633"/>
      <c r="D78" s="633"/>
      <c r="E78" s="633"/>
      <c r="F78" s="633"/>
      <c r="G78" s="633"/>
      <c r="H78" s="633"/>
      <c r="I78" s="635"/>
      <c r="J78" s="635"/>
      <c r="K78" s="636"/>
    </row>
    <row r="79" spans="1:11" ht="18" x14ac:dyDescent="0.25">
      <c r="A79" s="5" t="s">
        <v>72</v>
      </c>
      <c r="B79" s="62">
        <v>2590</v>
      </c>
      <c r="C79" s="69">
        <v>4902</v>
      </c>
      <c r="D79" s="62">
        <v>602138</v>
      </c>
      <c r="E79" s="103">
        <f t="shared" ref="E79:E88" si="29">D79/B79</f>
        <v>232.48571428571429</v>
      </c>
      <c r="F79" s="69">
        <f>D79</f>
        <v>602138</v>
      </c>
      <c r="G79" s="64">
        <v>1413</v>
      </c>
      <c r="H79" s="64">
        <f t="shared" ref="H79:H88" si="30">C79-G79</f>
        <v>3489</v>
      </c>
      <c r="I79" s="30">
        <f t="shared" ref="I79:I88" si="31">C79-J79-K79</f>
        <v>2799</v>
      </c>
      <c r="J79" s="95">
        <v>2103</v>
      </c>
      <c r="K79" s="31">
        <v>0</v>
      </c>
    </row>
    <row r="80" spans="1:11" ht="18" x14ac:dyDescent="0.25">
      <c r="A80" s="16" t="s">
        <v>73</v>
      </c>
      <c r="B80" s="44">
        <v>248</v>
      </c>
      <c r="C80" s="71">
        <v>502</v>
      </c>
      <c r="D80" s="44">
        <v>58608</v>
      </c>
      <c r="E80" s="66">
        <f t="shared" si="29"/>
        <v>236.32258064516128</v>
      </c>
      <c r="F80" s="70">
        <f t="shared" ref="F80:F88" si="32">D80</f>
        <v>58608</v>
      </c>
      <c r="G80" s="64">
        <v>142</v>
      </c>
      <c r="H80" s="64">
        <f t="shared" si="30"/>
        <v>360</v>
      </c>
      <c r="I80" s="32">
        <f t="shared" si="31"/>
        <v>269</v>
      </c>
      <c r="J80" s="35">
        <v>233</v>
      </c>
      <c r="K80" s="46">
        <v>0</v>
      </c>
    </row>
    <row r="81" spans="1:11" ht="18" x14ac:dyDescent="0.25">
      <c r="A81" s="16" t="s">
        <v>74</v>
      </c>
      <c r="B81" s="44">
        <v>6587</v>
      </c>
      <c r="C81" s="71">
        <v>12519</v>
      </c>
      <c r="D81" s="44">
        <v>1560907</v>
      </c>
      <c r="E81" s="66">
        <f t="shared" si="29"/>
        <v>236.96781539395781</v>
      </c>
      <c r="F81" s="70">
        <f t="shared" si="32"/>
        <v>1560907</v>
      </c>
      <c r="G81" s="64">
        <v>3706</v>
      </c>
      <c r="H81" s="64">
        <f t="shared" si="30"/>
        <v>8813</v>
      </c>
      <c r="I81" s="32">
        <f t="shared" si="31"/>
        <v>7296</v>
      </c>
      <c r="J81" s="35">
        <v>5223</v>
      </c>
      <c r="K81" s="46">
        <v>0</v>
      </c>
    </row>
    <row r="82" spans="1:11" ht="18" x14ac:dyDescent="0.25">
      <c r="A82" s="16" t="s">
        <v>71</v>
      </c>
      <c r="B82" s="44">
        <v>10649</v>
      </c>
      <c r="C82" s="71">
        <v>19911</v>
      </c>
      <c r="D82" s="44">
        <v>2444552</v>
      </c>
      <c r="E82" s="66">
        <f t="shared" si="29"/>
        <v>229.5569537045732</v>
      </c>
      <c r="F82" s="70">
        <f t="shared" si="32"/>
        <v>2444552</v>
      </c>
      <c r="G82" s="64">
        <v>5595</v>
      </c>
      <c r="H82" s="64">
        <f t="shared" si="30"/>
        <v>14316</v>
      </c>
      <c r="I82" s="32">
        <f t="shared" si="31"/>
        <v>11540</v>
      </c>
      <c r="J82" s="35">
        <v>8371</v>
      </c>
      <c r="K82" s="46">
        <v>0</v>
      </c>
    </row>
    <row r="83" spans="1:11" ht="18" x14ac:dyDescent="0.25">
      <c r="A83" s="16" t="s">
        <v>75</v>
      </c>
      <c r="B83" s="44">
        <v>8252</v>
      </c>
      <c r="C83" s="71">
        <v>16235</v>
      </c>
      <c r="D83" s="44">
        <v>2011234</v>
      </c>
      <c r="E83" s="66">
        <f t="shared" si="29"/>
        <v>243.72685409597673</v>
      </c>
      <c r="F83" s="70">
        <f t="shared" si="32"/>
        <v>2011234</v>
      </c>
      <c r="G83" s="64">
        <v>4651</v>
      </c>
      <c r="H83" s="64">
        <f t="shared" si="30"/>
        <v>11584</v>
      </c>
      <c r="I83" s="32">
        <f t="shared" si="31"/>
        <v>9206</v>
      </c>
      <c r="J83" s="35">
        <v>7029</v>
      </c>
      <c r="K83" s="46">
        <v>0</v>
      </c>
    </row>
    <row r="84" spans="1:11" ht="18" x14ac:dyDescent="0.25">
      <c r="A84" s="16" t="s">
        <v>76</v>
      </c>
      <c r="B84" s="44">
        <v>8014</v>
      </c>
      <c r="C84" s="71">
        <v>14916</v>
      </c>
      <c r="D84" s="44">
        <v>1848323</v>
      </c>
      <c r="E84" s="66">
        <f t="shared" si="29"/>
        <v>230.63676066882954</v>
      </c>
      <c r="F84" s="70">
        <f t="shared" si="32"/>
        <v>1848323</v>
      </c>
      <c r="G84" s="64">
        <v>4023</v>
      </c>
      <c r="H84" s="64">
        <f t="shared" si="30"/>
        <v>10893</v>
      </c>
      <c r="I84" s="32">
        <f t="shared" si="31"/>
        <v>8372</v>
      </c>
      <c r="J84" s="35">
        <v>6543</v>
      </c>
      <c r="K84" s="46">
        <v>1</v>
      </c>
    </row>
    <row r="85" spans="1:11" ht="18" x14ac:dyDescent="0.25">
      <c r="A85" s="16" t="s">
        <v>77</v>
      </c>
      <c r="B85" s="44">
        <v>2940</v>
      </c>
      <c r="C85" s="71">
        <v>5445</v>
      </c>
      <c r="D85" s="44">
        <v>668496</v>
      </c>
      <c r="E85" s="66">
        <f t="shared" si="29"/>
        <v>227.3795918367347</v>
      </c>
      <c r="F85" s="70">
        <f t="shared" si="32"/>
        <v>668496</v>
      </c>
      <c r="G85" s="64">
        <v>1305</v>
      </c>
      <c r="H85" s="64">
        <f t="shared" si="30"/>
        <v>4140</v>
      </c>
      <c r="I85" s="32">
        <f t="shared" si="31"/>
        <v>2928</v>
      </c>
      <c r="J85" s="35">
        <v>2517</v>
      </c>
      <c r="K85" s="46">
        <v>0</v>
      </c>
    </row>
    <row r="86" spans="1:11" ht="18" x14ac:dyDescent="0.25">
      <c r="A86" s="16" t="s">
        <v>78</v>
      </c>
      <c r="B86" s="44">
        <v>5845</v>
      </c>
      <c r="C86" s="71">
        <v>11328</v>
      </c>
      <c r="D86" s="44">
        <v>1397697</v>
      </c>
      <c r="E86" s="66">
        <f t="shared" si="29"/>
        <v>239.12694610778442</v>
      </c>
      <c r="F86" s="70">
        <f t="shared" si="32"/>
        <v>1397697</v>
      </c>
      <c r="G86" s="64">
        <v>3222</v>
      </c>
      <c r="H86" s="64">
        <f t="shared" si="30"/>
        <v>8106</v>
      </c>
      <c r="I86" s="32">
        <f t="shared" si="31"/>
        <v>6394</v>
      </c>
      <c r="J86" s="35">
        <v>4934</v>
      </c>
      <c r="K86" s="46">
        <v>0</v>
      </c>
    </row>
    <row r="87" spans="1:11" ht="18" x14ac:dyDescent="0.25">
      <c r="A87" s="16" t="s">
        <v>79</v>
      </c>
      <c r="B87" s="44">
        <v>1962</v>
      </c>
      <c r="C87" s="71">
        <v>3729</v>
      </c>
      <c r="D87" s="44">
        <v>467196</v>
      </c>
      <c r="E87" s="66">
        <f t="shared" si="29"/>
        <v>238.12232415902142</v>
      </c>
      <c r="F87" s="70">
        <f t="shared" si="32"/>
        <v>467196</v>
      </c>
      <c r="G87" s="64">
        <v>1182</v>
      </c>
      <c r="H87" s="64">
        <f t="shared" si="30"/>
        <v>2547</v>
      </c>
      <c r="I87" s="32">
        <f t="shared" si="31"/>
        <v>2045</v>
      </c>
      <c r="J87" s="35">
        <v>1684</v>
      </c>
      <c r="K87" s="46">
        <v>0</v>
      </c>
    </row>
    <row r="88" spans="1:11" ht="18.75" thickBot="1" x14ac:dyDescent="0.3">
      <c r="A88" s="21" t="s">
        <v>80</v>
      </c>
      <c r="B88" s="67">
        <v>9359</v>
      </c>
      <c r="C88" s="72">
        <v>16917</v>
      </c>
      <c r="D88" s="67">
        <v>2085740</v>
      </c>
      <c r="E88" s="104">
        <f t="shared" si="29"/>
        <v>222.8592798375895</v>
      </c>
      <c r="F88" s="73">
        <f t="shared" si="32"/>
        <v>2085740</v>
      </c>
      <c r="G88" s="74">
        <v>4173</v>
      </c>
      <c r="H88" s="64">
        <f t="shared" si="30"/>
        <v>12744</v>
      </c>
      <c r="I88" s="52">
        <f t="shared" si="31"/>
        <v>9259</v>
      </c>
      <c r="J88" s="98">
        <v>7658</v>
      </c>
      <c r="K88" s="94">
        <v>0</v>
      </c>
    </row>
    <row r="89" spans="1:11" ht="18.75" thickBot="1" x14ac:dyDescent="0.3">
      <c r="A89" s="122" t="s">
        <v>48</v>
      </c>
      <c r="B89" s="136">
        <f t="shared" ref="B89:K89" si="33">SUM(B79:B88)</f>
        <v>56446</v>
      </c>
      <c r="C89" s="136">
        <f t="shared" si="33"/>
        <v>106404</v>
      </c>
      <c r="D89" s="136">
        <f t="shared" si="33"/>
        <v>13144891</v>
      </c>
      <c r="E89" s="126">
        <f t="shared" si="33"/>
        <v>2337.1848207353428</v>
      </c>
      <c r="F89" s="147">
        <f t="shared" si="33"/>
        <v>13144891</v>
      </c>
      <c r="G89" s="148">
        <f t="shared" si="33"/>
        <v>29412</v>
      </c>
      <c r="H89" s="148">
        <f t="shared" si="33"/>
        <v>76992</v>
      </c>
      <c r="I89" s="337">
        <f t="shared" si="33"/>
        <v>60108</v>
      </c>
      <c r="J89" s="338">
        <f t="shared" si="33"/>
        <v>46295</v>
      </c>
      <c r="K89" s="339">
        <f t="shared" si="33"/>
        <v>1</v>
      </c>
    </row>
    <row r="90" spans="1:11" ht="18.75" thickBot="1" x14ac:dyDescent="0.3">
      <c r="A90" s="59"/>
      <c r="B90" s="60"/>
      <c r="C90" s="60"/>
      <c r="D90" s="60"/>
      <c r="E90" s="25"/>
      <c r="F90" s="53"/>
      <c r="G90" s="53"/>
      <c r="H90" s="53"/>
      <c r="I90" s="25"/>
      <c r="J90" s="25"/>
      <c r="K90" s="25"/>
    </row>
    <row r="91" spans="1:11" ht="16.5" thickBot="1" x14ac:dyDescent="0.25">
      <c r="A91" s="632" t="s">
        <v>81</v>
      </c>
      <c r="B91" s="633"/>
      <c r="C91" s="633"/>
      <c r="D91" s="633"/>
      <c r="E91" s="633"/>
      <c r="F91" s="633"/>
      <c r="G91" s="633"/>
      <c r="H91" s="633"/>
      <c r="I91" s="635"/>
      <c r="J91" s="635"/>
      <c r="K91" s="636"/>
    </row>
    <row r="92" spans="1:11" ht="18" x14ac:dyDescent="0.25">
      <c r="A92" s="5" t="s">
        <v>82</v>
      </c>
      <c r="B92" s="62">
        <v>5814</v>
      </c>
      <c r="C92" s="69">
        <v>10903</v>
      </c>
      <c r="D92" s="100">
        <v>1335065</v>
      </c>
      <c r="E92" s="10">
        <f t="shared" ref="E92:E100" si="34">D92/B92</f>
        <v>229.62934296525628</v>
      </c>
      <c r="F92" s="69">
        <f>D92</f>
        <v>1335065</v>
      </c>
      <c r="G92" s="64">
        <v>2614</v>
      </c>
      <c r="H92" s="64">
        <f t="shared" ref="H92:H100" si="35">C92-G92</f>
        <v>8289</v>
      </c>
      <c r="I92" s="30">
        <f t="shared" ref="I92:I100" si="36">C92-J92-K92</f>
        <v>5899</v>
      </c>
      <c r="J92" s="95">
        <v>5004</v>
      </c>
      <c r="K92" s="31">
        <v>0</v>
      </c>
    </row>
    <row r="93" spans="1:11" ht="18" x14ac:dyDescent="0.25">
      <c r="A93" s="16" t="s">
        <v>83</v>
      </c>
      <c r="B93" s="44">
        <v>8238</v>
      </c>
      <c r="C93" s="71">
        <v>16124</v>
      </c>
      <c r="D93" s="101">
        <v>1991999</v>
      </c>
      <c r="E93" s="54">
        <f t="shared" si="34"/>
        <v>241.80614226754068</v>
      </c>
      <c r="F93" s="70">
        <f t="shared" ref="F93:F100" si="37">D93</f>
        <v>1991999</v>
      </c>
      <c r="G93" s="64">
        <v>4093</v>
      </c>
      <c r="H93" s="64">
        <f t="shared" si="35"/>
        <v>12031</v>
      </c>
      <c r="I93" s="32">
        <f t="shared" si="36"/>
        <v>9017</v>
      </c>
      <c r="J93" s="35">
        <v>7107</v>
      </c>
      <c r="K93" s="46">
        <v>0</v>
      </c>
    </row>
    <row r="94" spans="1:11" ht="18" x14ac:dyDescent="0.25">
      <c r="A94" s="16" t="s">
        <v>84</v>
      </c>
      <c r="B94" s="44">
        <v>4204</v>
      </c>
      <c r="C94" s="71">
        <v>8217</v>
      </c>
      <c r="D94" s="101">
        <v>1020776</v>
      </c>
      <c r="E94" s="54">
        <f t="shared" si="34"/>
        <v>242.8106565176023</v>
      </c>
      <c r="F94" s="70">
        <f t="shared" si="37"/>
        <v>1020776</v>
      </c>
      <c r="G94" s="64">
        <v>2076</v>
      </c>
      <c r="H94" s="64">
        <f t="shared" si="35"/>
        <v>6141</v>
      </c>
      <c r="I94" s="32">
        <f t="shared" si="36"/>
        <v>4537</v>
      </c>
      <c r="J94" s="35">
        <v>3679</v>
      </c>
      <c r="K94" s="46">
        <v>1</v>
      </c>
    </row>
    <row r="95" spans="1:11" ht="18" x14ac:dyDescent="0.25">
      <c r="A95" s="16" t="s">
        <v>85</v>
      </c>
      <c r="B95" s="44">
        <v>2786</v>
      </c>
      <c r="C95" s="71">
        <v>4942</v>
      </c>
      <c r="D95" s="101">
        <v>611189</v>
      </c>
      <c r="E95" s="54">
        <f t="shared" si="34"/>
        <v>219.37867910983488</v>
      </c>
      <c r="F95" s="70">
        <f t="shared" si="37"/>
        <v>611189</v>
      </c>
      <c r="G95" s="64">
        <v>1085</v>
      </c>
      <c r="H95" s="64">
        <f t="shared" si="35"/>
        <v>3857</v>
      </c>
      <c r="I95" s="32">
        <f t="shared" si="36"/>
        <v>2840</v>
      </c>
      <c r="J95" s="35">
        <v>2102</v>
      </c>
      <c r="K95" s="46">
        <v>0</v>
      </c>
    </row>
    <row r="96" spans="1:11" ht="18" x14ac:dyDescent="0.25">
      <c r="A96" s="16" t="s">
        <v>86</v>
      </c>
      <c r="B96" s="44">
        <v>5470</v>
      </c>
      <c r="C96" s="71">
        <v>10836</v>
      </c>
      <c r="D96" s="101">
        <v>1334798</v>
      </c>
      <c r="E96" s="54">
        <f t="shared" si="34"/>
        <v>244.02157221206582</v>
      </c>
      <c r="F96" s="70">
        <f t="shared" si="37"/>
        <v>1334798</v>
      </c>
      <c r="G96" s="64">
        <v>2756</v>
      </c>
      <c r="H96" s="64">
        <f t="shared" si="35"/>
        <v>8080</v>
      </c>
      <c r="I96" s="32">
        <f t="shared" si="36"/>
        <v>5909</v>
      </c>
      <c r="J96" s="35">
        <v>4927</v>
      </c>
      <c r="K96" s="46">
        <v>0</v>
      </c>
    </row>
    <row r="97" spans="1:11" ht="18" x14ac:dyDescent="0.25">
      <c r="A97" s="16" t="s">
        <v>87</v>
      </c>
      <c r="B97" s="44">
        <v>1216</v>
      </c>
      <c r="C97" s="71">
        <v>2662</v>
      </c>
      <c r="D97" s="101">
        <v>330237</v>
      </c>
      <c r="E97" s="54">
        <f t="shared" si="34"/>
        <v>271.57648026315792</v>
      </c>
      <c r="F97" s="70">
        <f t="shared" si="37"/>
        <v>330237</v>
      </c>
      <c r="G97" s="64">
        <v>709</v>
      </c>
      <c r="H97" s="64">
        <f t="shared" si="35"/>
        <v>1953</v>
      </c>
      <c r="I97" s="32">
        <f t="shared" si="36"/>
        <v>1372</v>
      </c>
      <c r="J97" s="35">
        <v>1290</v>
      </c>
      <c r="K97" s="46">
        <v>0</v>
      </c>
    </row>
    <row r="98" spans="1:11" ht="18" x14ac:dyDescent="0.25">
      <c r="A98" s="16" t="s">
        <v>88</v>
      </c>
      <c r="B98" s="44">
        <v>16581</v>
      </c>
      <c r="C98" s="71">
        <v>30615</v>
      </c>
      <c r="D98" s="101">
        <v>3843482</v>
      </c>
      <c r="E98" s="54">
        <f t="shared" si="34"/>
        <v>231.80037392195888</v>
      </c>
      <c r="F98" s="70">
        <f t="shared" si="37"/>
        <v>3843482</v>
      </c>
      <c r="G98" s="64">
        <v>8023</v>
      </c>
      <c r="H98" s="64">
        <f t="shared" si="35"/>
        <v>22592</v>
      </c>
      <c r="I98" s="32">
        <f t="shared" si="36"/>
        <v>17479</v>
      </c>
      <c r="J98" s="35">
        <v>13136</v>
      </c>
      <c r="K98" s="46">
        <v>0</v>
      </c>
    </row>
    <row r="99" spans="1:11" ht="18.75" customHeight="1" x14ac:dyDescent="0.25">
      <c r="A99" s="75" t="s">
        <v>89</v>
      </c>
      <c r="B99" s="44">
        <v>4615</v>
      </c>
      <c r="C99" s="71">
        <v>9128</v>
      </c>
      <c r="D99" s="105">
        <v>1109834</v>
      </c>
      <c r="E99" s="106">
        <f t="shared" si="34"/>
        <v>240.48407367280606</v>
      </c>
      <c r="F99" s="107">
        <f t="shared" si="37"/>
        <v>1109834</v>
      </c>
      <c r="G99" s="64">
        <v>2412</v>
      </c>
      <c r="H99" s="64">
        <f t="shared" si="35"/>
        <v>6716</v>
      </c>
      <c r="I99" s="32">
        <f t="shared" si="36"/>
        <v>5045</v>
      </c>
      <c r="J99" s="35">
        <v>4083</v>
      </c>
      <c r="K99" s="46">
        <v>0</v>
      </c>
    </row>
    <row r="100" spans="1:11" ht="18.75" thickBot="1" x14ac:dyDescent="0.3">
      <c r="A100" s="16" t="s">
        <v>90</v>
      </c>
      <c r="B100" s="67">
        <v>6935</v>
      </c>
      <c r="C100" s="72">
        <v>13449</v>
      </c>
      <c r="D100" s="102">
        <v>1660951</v>
      </c>
      <c r="E100" s="58">
        <f t="shared" si="34"/>
        <v>239.50266762797403</v>
      </c>
      <c r="F100" s="72">
        <f t="shared" si="37"/>
        <v>1660951</v>
      </c>
      <c r="G100" s="74">
        <v>3499</v>
      </c>
      <c r="H100" s="64">
        <f t="shared" si="35"/>
        <v>9950</v>
      </c>
      <c r="I100" s="52">
        <f t="shared" si="36"/>
        <v>7377</v>
      </c>
      <c r="J100" s="98">
        <v>6072</v>
      </c>
      <c r="K100" s="94">
        <v>0</v>
      </c>
    </row>
    <row r="101" spans="1:11" ht="18.75" thickBot="1" x14ac:dyDescent="0.3">
      <c r="A101" s="122" t="s">
        <v>48</v>
      </c>
      <c r="B101" s="136">
        <f>SUM(B92:B100)</f>
        <v>55859</v>
      </c>
      <c r="C101" s="136">
        <f t="shared" ref="C101:H101" si="38">SUM(C92:C100)</f>
        <v>106876</v>
      </c>
      <c r="D101" s="136">
        <f t="shared" si="38"/>
        <v>13238331</v>
      </c>
      <c r="E101" s="128">
        <f t="shared" si="38"/>
        <v>2161.0099885581972</v>
      </c>
      <c r="F101" s="137">
        <f>SUM(F92:F100)</f>
        <v>13238331</v>
      </c>
      <c r="G101" s="137">
        <f t="shared" si="38"/>
        <v>27267</v>
      </c>
      <c r="H101" s="137">
        <f t="shared" si="38"/>
        <v>79609</v>
      </c>
      <c r="I101" s="337">
        <f>SUM(I92:I100)</f>
        <v>59475</v>
      </c>
      <c r="J101" s="338">
        <f>SUM(J92:J100)</f>
        <v>47400</v>
      </c>
      <c r="K101" s="339">
        <f>SUM(K92:K100)</f>
        <v>1</v>
      </c>
    </row>
    <row r="102" spans="1:11" ht="18.75" thickBot="1" x14ac:dyDescent="0.3">
      <c r="A102" s="59"/>
      <c r="B102" s="60"/>
      <c r="C102" s="60"/>
      <c r="D102" s="60"/>
      <c r="E102" s="61"/>
      <c r="F102" s="60"/>
      <c r="G102" s="53"/>
      <c r="H102" s="53"/>
      <c r="I102" s="25"/>
      <c r="J102" s="25"/>
      <c r="K102" s="25"/>
    </row>
    <row r="103" spans="1:11" ht="16.5" thickBot="1" x14ac:dyDescent="0.25">
      <c r="A103" s="637" t="s">
        <v>91</v>
      </c>
      <c r="B103" s="638"/>
      <c r="C103" s="638"/>
      <c r="D103" s="638"/>
      <c r="E103" s="638"/>
      <c r="F103" s="638"/>
      <c r="G103" s="638"/>
      <c r="H103" s="638"/>
      <c r="I103" s="639"/>
      <c r="J103" s="639"/>
      <c r="K103" s="640"/>
    </row>
    <row r="104" spans="1:11" ht="18" x14ac:dyDescent="0.25">
      <c r="A104" s="76" t="s">
        <v>92</v>
      </c>
      <c r="B104" s="77">
        <v>4021</v>
      </c>
      <c r="C104" s="78">
        <v>8682</v>
      </c>
      <c r="D104" s="77">
        <v>1079496</v>
      </c>
      <c r="E104" s="103">
        <f t="shared" ref="E104:E117" si="39">D104/B104</f>
        <v>268.46456105446407</v>
      </c>
      <c r="F104" s="69">
        <f>D104</f>
        <v>1079496</v>
      </c>
      <c r="G104" s="64">
        <v>2340</v>
      </c>
      <c r="H104" s="64">
        <f t="shared" ref="H104:H117" si="40">C104-G104</f>
        <v>6342</v>
      </c>
      <c r="I104" s="30">
        <f t="shared" ref="I104:I117" si="41">C104-J104-K104</f>
        <v>4688</v>
      </c>
      <c r="J104" s="95">
        <v>3992</v>
      </c>
      <c r="K104" s="31">
        <v>2</v>
      </c>
    </row>
    <row r="105" spans="1:11" ht="18" x14ac:dyDescent="0.25">
      <c r="A105" s="79" t="s">
        <v>93</v>
      </c>
      <c r="B105" s="44">
        <v>5666</v>
      </c>
      <c r="C105" s="45">
        <v>10648</v>
      </c>
      <c r="D105" s="44">
        <v>1306885</v>
      </c>
      <c r="E105" s="66">
        <f t="shared" si="39"/>
        <v>230.6539004588775</v>
      </c>
      <c r="F105" s="70">
        <f t="shared" ref="F105:F117" si="42">D105</f>
        <v>1306885</v>
      </c>
      <c r="G105" s="64">
        <v>2772</v>
      </c>
      <c r="H105" s="64">
        <f t="shared" si="40"/>
        <v>7876</v>
      </c>
      <c r="I105" s="32">
        <f t="shared" si="41"/>
        <v>5877</v>
      </c>
      <c r="J105" s="35">
        <v>4771</v>
      </c>
      <c r="K105" s="46">
        <v>0</v>
      </c>
    </row>
    <row r="106" spans="1:11" ht="18" x14ac:dyDescent="0.25">
      <c r="A106" s="79" t="s">
        <v>94</v>
      </c>
      <c r="B106" s="39">
        <v>904</v>
      </c>
      <c r="C106" s="70">
        <v>1849</v>
      </c>
      <c r="D106" s="39">
        <v>239684</v>
      </c>
      <c r="E106" s="66">
        <f t="shared" si="39"/>
        <v>265.13716814159289</v>
      </c>
      <c r="F106" s="70">
        <f t="shared" si="42"/>
        <v>239684</v>
      </c>
      <c r="G106" s="64">
        <v>420</v>
      </c>
      <c r="H106" s="64">
        <f t="shared" si="40"/>
        <v>1429</v>
      </c>
      <c r="I106" s="32">
        <f t="shared" si="41"/>
        <v>943</v>
      </c>
      <c r="J106" s="35">
        <v>906</v>
      </c>
      <c r="K106" s="46">
        <v>0</v>
      </c>
    </row>
    <row r="107" spans="1:11" ht="18" x14ac:dyDescent="0.25">
      <c r="A107" s="79" t="s">
        <v>95</v>
      </c>
      <c r="B107" s="44">
        <v>7780</v>
      </c>
      <c r="C107" s="71">
        <v>15295</v>
      </c>
      <c r="D107" s="44">
        <v>1889814</v>
      </c>
      <c r="E107" s="66">
        <f t="shared" si="39"/>
        <v>242.90668380462725</v>
      </c>
      <c r="F107" s="70">
        <f t="shared" si="42"/>
        <v>1889814</v>
      </c>
      <c r="G107" s="64">
        <v>4085</v>
      </c>
      <c r="H107" s="64">
        <f t="shared" si="40"/>
        <v>11210</v>
      </c>
      <c r="I107" s="32">
        <f t="shared" si="41"/>
        <v>8415</v>
      </c>
      <c r="J107" s="35">
        <v>6880</v>
      </c>
      <c r="K107" s="46">
        <v>0</v>
      </c>
    </row>
    <row r="108" spans="1:11" ht="18" x14ac:dyDescent="0.25">
      <c r="A108" s="16" t="s">
        <v>96</v>
      </c>
      <c r="B108" s="44">
        <v>4950</v>
      </c>
      <c r="C108" s="71">
        <v>9828</v>
      </c>
      <c r="D108" s="44">
        <v>1227103</v>
      </c>
      <c r="E108" s="66">
        <f t="shared" si="39"/>
        <v>247.89959595959596</v>
      </c>
      <c r="F108" s="70">
        <f t="shared" si="42"/>
        <v>1227103</v>
      </c>
      <c r="G108" s="64">
        <v>2644</v>
      </c>
      <c r="H108" s="64">
        <f t="shared" si="40"/>
        <v>7184</v>
      </c>
      <c r="I108" s="32">
        <f t="shared" si="41"/>
        <v>5378</v>
      </c>
      <c r="J108" s="35">
        <v>4450</v>
      </c>
      <c r="K108" s="46">
        <v>0</v>
      </c>
    </row>
    <row r="109" spans="1:11" ht="18" x14ac:dyDescent="0.25">
      <c r="A109" s="16" t="s">
        <v>97</v>
      </c>
      <c r="B109" s="44">
        <v>3797</v>
      </c>
      <c r="C109" s="71">
        <v>7864</v>
      </c>
      <c r="D109" s="44">
        <v>983827</v>
      </c>
      <c r="E109" s="66">
        <f t="shared" si="39"/>
        <v>259.10639978930737</v>
      </c>
      <c r="F109" s="70">
        <f t="shared" si="42"/>
        <v>983827</v>
      </c>
      <c r="G109" s="64">
        <v>2099</v>
      </c>
      <c r="H109" s="64">
        <f t="shared" si="40"/>
        <v>5765</v>
      </c>
      <c r="I109" s="32">
        <f t="shared" si="41"/>
        <v>4092</v>
      </c>
      <c r="J109" s="35">
        <v>3769</v>
      </c>
      <c r="K109" s="46">
        <v>3</v>
      </c>
    </row>
    <row r="110" spans="1:11" ht="18" x14ac:dyDescent="0.25">
      <c r="A110" s="16" t="s">
        <v>98</v>
      </c>
      <c r="B110" s="44">
        <v>9182</v>
      </c>
      <c r="C110" s="71">
        <v>18811</v>
      </c>
      <c r="D110" s="44">
        <v>2300486</v>
      </c>
      <c r="E110" s="66">
        <f t="shared" si="39"/>
        <v>250.5430189501198</v>
      </c>
      <c r="F110" s="70">
        <f t="shared" si="42"/>
        <v>2300486</v>
      </c>
      <c r="G110" s="64">
        <v>5141</v>
      </c>
      <c r="H110" s="64">
        <f t="shared" si="40"/>
        <v>13670</v>
      </c>
      <c r="I110" s="32">
        <f t="shared" si="41"/>
        <v>10456</v>
      </c>
      <c r="J110" s="35">
        <v>8355</v>
      </c>
      <c r="K110" s="46">
        <v>0</v>
      </c>
    </row>
    <row r="111" spans="1:11" ht="18" x14ac:dyDescent="0.25">
      <c r="A111" s="16" t="s">
        <v>99</v>
      </c>
      <c r="B111" s="44">
        <v>5987</v>
      </c>
      <c r="C111" s="71">
        <v>12306</v>
      </c>
      <c r="D111" s="44">
        <v>1510419</v>
      </c>
      <c r="E111" s="66">
        <f t="shared" si="39"/>
        <v>252.28311341239353</v>
      </c>
      <c r="F111" s="70">
        <f t="shared" si="42"/>
        <v>1510419</v>
      </c>
      <c r="G111" s="64">
        <v>3142</v>
      </c>
      <c r="H111" s="64">
        <f t="shared" si="40"/>
        <v>9164</v>
      </c>
      <c r="I111" s="32">
        <f t="shared" si="41"/>
        <v>6358</v>
      </c>
      <c r="J111" s="35">
        <v>5947</v>
      </c>
      <c r="K111" s="46">
        <v>1</v>
      </c>
    </row>
    <row r="112" spans="1:11" ht="18" x14ac:dyDescent="0.25">
      <c r="A112" s="16" t="s">
        <v>100</v>
      </c>
      <c r="B112" s="44">
        <v>5535</v>
      </c>
      <c r="C112" s="71">
        <v>11502</v>
      </c>
      <c r="D112" s="44">
        <v>1414594</v>
      </c>
      <c r="E112" s="66">
        <f t="shared" si="39"/>
        <v>255.57253839205057</v>
      </c>
      <c r="F112" s="70">
        <f t="shared" si="42"/>
        <v>1414594</v>
      </c>
      <c r="G112" s="64">
        <v>3392</v>
      </c>
      <c r="H112" s="64">
        <f t="shared" si="40"/>
        <v>8110</v>
      </c>
      <c r="I112" s="32">
        <f t="shared" si="41"/>
        <v>6293</v>
      </c>
      <c r="J112" s="35">
        <v>5209</v>
      </c>
      <c r="K112" s="46">
        <v>0</v>
      </c>
    </row>
    <row r="113" spans="1:14" ht="18" x14ac:dyDescent="0.25">
      <c r="A113" s="16" t="s">
        <v>101</v>
      </c>
      <c r="B113" s="44">
        <v>7904</v>
      </c>
      <c r="C113" s="71">
        <v>14737</v>
      </c>
      <c r="D113" s="44">
        <v>1840449</v>
      </c>
      <c r="E113" s="66">
        <f t="shared" si="39"/>
        <v>232.85032894736841</v>
      </c>
      <c r="F113" s="70">
        <f t="shared" si="42"/>
        <v>1840449</v>
      </c>
      <c r="G113" s="64">
        <v>4121</v>
      </c>
      <c r="H113" s="64">
        <f t="shared" si="40"/>
        <v>10616</v>
      </c>
      <c r="I113" s="32">
        <f t="shared" si="41"/>
        <v>8469</v>
      </c>
      <c r="J113" s="35">
        <v>6268</v>
      </c>
      <c r="K113" s="46">
        <v>0</v>
      </c>
    </row>
    <row r="114" spans="1:14" ht="18" x14ac:dyDescent="0.25">
      <c r="A114" s="16" t="s">
        <v>102</v>
      </c>
      <c r="B114" s="44">
        <v>9039</v>
      </c>
      <c r="C114" s="71">
        <v>18696</v>
      </c>
      <c r="D114" s="44">
        <v>2303634</v>
      </c>
      <c r="E114" s="66">
        <f t="shared" si="39"/>
        <v>254.85496183206106</v>
      </c>
      <c r="F114" s="70">
        <f t="shared" si="42"/>
        <v>2303634</v>
      </c>
      <c r="G114" s="64">
        <v>5579</v>
      </c>
      <c r="H114" s="64">
        <f t="shared" si="40"/>
        <v>13117</v>
      </c>
      <c r="I114" s="32">
        <f t="shared" si="41"/>
        <v>10615</v>
      </c>
      <c r="J114" s="35">
        <v>8081</v>
      </c>
      <c r="K114" s="46">
        <v>0</v>
      </c>
    </row>
    <row r="115" spans="1:14" ht="18" x14ac:dyDescent="0.25">
      <c r="A115" s="16" t="s">
        <v>103</v>
      </c>
      <c r="B115" s="44">
        <v>16895</v>
      </c>
      <c r="C115" s="71">
        <v>33327</v>
      </c>
      <c r="D115" s="44">
        <v>4171902</v>
      </c>
      <c r="E115" s="66">
        <f t="shared" si="39"/>
        <v>246.93116306599586</v>
      </c>
      <c r="F115" s="70">
        <f t="shared" si="42"/>
        <v>4171902</v>
      </c>
      <c r="G115" s="64">
        <v>9730</v>
      </c>
      <c r="H115" s="64">
        <f t="shared" si="40"/>
        <v>23597</v>
      </c>
      <c r="I115" s="32">
        <f t="shared" si="41"/>
        <v>18967</v>
      </c>
      <c r="J115" s="35">
        <v>14360</v>
      </c>
      <c r="K115" s="46">
        <v>0</v>
      </c>
    </row>
    <row r="116" spans="1:14" ht="18" x14ac:dyDescent="0.25">
      <c r="A116" s="16" t="s">
        <v>104</v>
      </c>
      <c r="B116" s="44">
        <v>5832</v>
      </c>
      <c r="C116" s="71">
        <v>12065</v>
      </c>
      <c r="D116" s="44">
        <v>1496998</v>
      </c>
      <c r="E116" s="66">
        <f t="shared" si="39"/>
        <v>256.68689986282578</v>
      </c>
      <c r="F116" s="70">
        <f t="shared" si="42"/>
        <v>1496998</v>
      </c>
      <c r="G116" s="64">
        <v>3217</v>
      </c>
      <c r="H116" s="64">
        <f t="shared" si="40"/>
        <v>8848</v>
      </c>
      <c r="I116" s="32">
        <f t="shared" si="41"/>
        <v>6612</v>
      </c>
      <c r="J116" s="35">
        <v>5453</v>
      </c>
      <c r="K116" s="46">
        <v>0</v>
      </c>
    </row>
    <row r="117" spans="1:14" ht="18.75" thickBot="1" x14ac:dyDescent="0.3">
      <c r="A117" s="16" t="s">
        <v>105</v>
      </c>
      <c r="B117" s="67">
        <v>8726</v>
      </c>
      <c r="C117" s="72">
        <v>16889</v>
      </c>
      <c r="D117" s="67">
        <v>2096481</v>
      </c>
      <c r="E117" s="104">
        <f t="shared" si="39"/>
        <v>240.25681870272749</v>
      </c>
      <c r="F117" s="73">
        <f t="shared" si="42"/>
        <v>2096481</v>
      </c>
      <c r="G117" s="74">
        <v>4161</v>
      </c>
      <c r="H117" s="64">
        <f t="shared" si="40"/>
        <v>12728</v>
      </c>
      <c r="I117" s="52">
        <f t="shared" si="41"/>
        <v>9341</v>
      </c>
      <c r="J117" s="98">
        <v>7548</v>
      </c>
      <c r="K117" s="94">
        <v>0</v>
      </c>
    </row>
    <row r="118" spans="1:14" ht="18.75" thickBot="1" x14ac:dyDescent="0.3">
      <c r="A118" s="122" t="s">
        <v>48</v>
      </c>
      <c r="B118" s="136">
        <f>SUM(B104:B117)</f>
        <v>96218</v>
      </c>
      <c r="C118" s="136">
        <f t="shared" ref="C118:K118" si="43">SUM(C104:C117)</f>
        <v>192499</v>
      </c>
      <c r="D118" s="136">
        <f t="shared" si="43"/>
        <v>23861772</v>
      </c>
      <c r="E118" s="128">
        <f t="shared" si="43"/>
        <v>3504.1471523740074</v>
      </c>
      <c r="F118" s="137">
        <f>SUM(F104:F117)</f>
        <v>23861772</v>
      </c>
      <c r="G118" s="137">
        <f t="shared" si="43"/>
        <v>52843</v>
      </c>
      <c r="H118" s="137">
        <f t="shared" si="43"/>
        <v>139656</v>
      </c>
      <c r="I118" s="337">
        <f>SUM(I104:I117)</f>
        <v>106504</v>
      </c>
      <c r="J118" s="338">
        <f t="shared" si="43"/>
        <v>85989</v>
      </c>
      <c r="K118" s="339">
        <f t="shared" si="43"/>
        <v>6</v>
      </c>
    </row>
    <row r="119" spans="1:14" ht="18.75" thickBot="1" x14ac:dyDescent="0.3">
      <c r="A119" s="59"/>
      <c r="B119" s="60"/>
      <c r="C119" s="60"/>
      <c r="D119" s="60"/>
      <c r="E119" s="61"/>
      <c r="F119" s="60"/>
      <c r="G119" s="53"/>
      <c r="H119" s="53"/>
      <c r="I119" s="25"/>
      <c r="J119" s="25"/>
      <c r="K119" s="25"/>
    </row>
    <row r="120" spans="1:14" ht="16.5" thickBot="1" x14ac:dyDescent="0.25">
      <c r="A120" s="632" t="s">
        <v>106</v>
      </c>
      <c r="B120" s="633"/>
      <c r="C120" s="633"/>
      <c r="D120" s="633"/>
      <c r="E120" s="633"/>
      <c r="F120" s="633"/>
      <c r="G120" s="633"/>
      <c r="H120" s="633"/>
      <c r="I120" s="633"/>
      <c r="J120" s="633"/>
      <c r="K120" s="634"/>
    </row>
    <row r="121" spans="1:14" ht="18" x14ac:dyDescent="0.25">
      <c r="A121" s="5" t="s">
        <v>107</v>
      </c>
      <c r="B121" s="62">
        <v>1783</v>
      </c>
      <c r="C121" s="108">
        <v>3725</v>
      </c>
      <c r="D121" s="62">
        <v>469476</v>
      </c>
      <c r="E121" s="103">
        <f t="shared" ref="E121:E129" si="44">D121/B121</f>
        <v>263.30678631519908</v>
      </c>
      <c r="F121" s="63">
        <f>D121</f>
        <v>469476</v>
      </c>
      <c r="G121" s="62">
        <v>1351</v>
      </c>
      <c r="H121" s="108">
        <f t="shared" ref="H121:H128" si="45">C121-G121</f>
        <v>2374</v>
      </c>
      <c r="I121" s="10">
        <f t="shared" ref="I121:I128" si="46">C121-J121-K121</f>
        <v>2132</v>
      </c>
      <c r="J121" s="95">
        <v>1593</v>
      </c>
      <c r="K121" s="96">
        <v>0</v>
      </c>
    </row>
    <row r="122" spans="1:14" ht="18" x14ac:dyDescent="0.25">
      <c r="A122" s="16" t="s">
        <v>108</v>
      </c>
      <c r="B122" s="39">
        <v>9231</v>
      </c>
      <c r="C122" s="64">
        <v>17274</v>
      </c>
      <c r="D122" s="39">
        <v>2153853</v>
      </c>
      <c r="E122" s="66">
        <f t="shared" si="44"/>
        <v>233.32824179395516</v>
      </c>
      <c r="F122" s="64">
        <f>D122</f>
        <v>2153853</v>
      </c>
      <c r="G122" s="44">
        <v>5037</v>
      </c>
      <c r="H122" s="43">
        <f t="shared" si="45"/>
        <v>12237</v>
      </c>
      <c r="I122" s="54">
        <f t="shared" si="46"/>
        <v>10113</v>
      </c>
      <c r="J122" s="35">
        <v>7161</v>
      </c>
      <c r="K122" s="97">
        <v>0</v>
      </c>
    </row>
    <row r="123" spans="1:14" ht="18" x14ac:dyDescent="0.25">
      <c r="A123" s="16" t="s">
        <v>109</v>
      </c>
      <c r="B123" s="44">
        <v>1512</v>
      </c>
      <c r="C123" s="65">
        <v>2853</v>
      </c>
      <c r="D123" s="44">
        <v>356327</v>
      </c>
      <c r="E123" s="66">
        <f t="shared" si="44"/>
        <v>235.66600529100529</v>
      </c>
      <c r="F123" s="64">
        <f t="shared" ref="F123:F128" si="47">D123</f>
        <v>356327</v>
      </c>
      <c r="G123" s="44">
        <v>815</v>
      </c>
      <c r="H123" s="43">
        <f t="shared" si="45"/>
        <v>2038</v>
      </c>
      <c r="I123" s="54">
        <f t="shared" si="46"/>
        <v>1668</v>
      </c>
      <c r="J123" s="35">
        <v>1184</v>
      </c>
      <c r="K123" s="97">
        <v>1</v>
      </c>
      <c r="N123" s="1">
        <v>2016</v>
      </c>
    </row>
    <row r="124" spans="1:14" ht="18" x14ac:dyDescent="0.25">
      <c r="A124" s="16" t="s">
        <v>110</v>
      </c>
      <c r="B124" s="44">
        <v>8891</v>
      </c>
      <c r="C124" s="65">
        <v>14553</v>
      </c>
      <c r="D124" s="44">
        <v>1818936</v>
      </c>
      <c r="E124" s="66">
        <f t="shared" si="44"/>
        <v>204.58171184343718</v>
      </c>
      <c r="F124" s="64">
        <f t="shared" si="47"/>
        <v>1818936</v>
      </c>
      <c r="G124" s="44">
        <v>3757</v>
      </c>
      <c r="H124" s="43">
        <f t="shared" si="45"/>
        <v>10796</v>
      </c>
      <c r="I124" s="54">
        <f t="shared" si="46"/>
        <v>8551</v>
      </c>
      <c r="J124" s="35">
        <v>6002</v>
      </c>
      <c r="K124" s="97">
        <v>0</v>
      </c>
      <c r="N124" s="1">
        <v>1947</v>
      </c>
    </row>
    <row r="125" spans="1:14" ht="18" x14ac:dyDescent="0.25">
      <c r="A125" s="16" t="s">
        <v>111</v>
      </c>
      <c r="B125" s="44">
        <v>11288</v>
      </c>
      <c r="C125" s="65">
        <v>22219</v>
      </c>
      <c r="D125" s="44">
        <v>2763676</v>
      </c>
      <c r="E125" s="66">
        <f t="shared" si="44"/>
        <v>244.83309709425939</v>
      </c>
      <c r="F125" s="64">
        <f t="shared" si="47"/>
        <v>2763676</v>
      </c>
      <c r="G125" s="44">
        <v>7527</v>
      </c>
      <c r="H125" s="43">
        <f t="shared" si="45"/>
        <v>14692</v>
      </c>
      <c r="I125" s="54">
        <f t="shared" si="46"/>
        <v>13402</v>
      </c>
      <c r="J125" s="35">
        <v>8817</v>
      </c>
      <c r="K125" s="97">
        <v>0</v>
      </c>
      <c r="N125" s="1">
        <f>N123-N124</f>
        <v>69</v>
      </c>
    </row>
    <row r="126" spans="1:14" ht="18" x14ac:dyDescent="0.25">
      <c r="A126" s="16" t="s">
        <v>112</v>
      </c>
      <c r="B126" s="44">
        <v>9908</v>
      </c>
      <c r="C126" s="65">
        <v>19018</v>
      </c>
      <c r="D126" s="44">
        <v>2341354</v>
      </c>
      <c r="E126" s="66">
        <f t="shared" si="44"/>
        <v>236.3094469115866</v>
      </c>
      <c r="F126" s="64">
        <f t="shared" si="47"/>
        <v>2341354</v>
      </c>
      <c r="G126" s="44">
        <v>6508</v>
      </c>
      <c r="H126" s="43">
        <f t="shared" si="45"/>
        <v>12510</v>
      </c>
      <c r="I126" s="54">
        <f t="shared" si="46"/>
        <v>11698</v>
      </c>
      <c r="J126" s="35">
        <v>7319</v>
      </c>
      <c r="K126" s="97">
        <v>1</v>
      </c>
    </row>
    <row r="127" spans="1:14" ht="18" x14ac:dyDescent="0.25">
      <c r="A127" s="16" t="s">
        <v>113</v>
      </c>
      <c r="B127" s="44">
        <v>7887</v>
      </c>
      <c r="C127" s="65">
        <v>15704</v>
      </c>
      <c r="D127" s="44">
        <v>1963736</v>
      </c>
      <c r="E127" s="66">
        <f t="shared" si="44"/>
        <v>248.98389755293522</v>
      </c>
      <c r="F127" s="64">
        <f t="shared" si="47"/>
        <v>1963736</v>
      </c>
      <c r="G127" s="44">
        <v>5438</v>
      </c>
      <c r="H127" s="43">
        <f t="shared" si="45"/>
        <v>10266</v>
      </c>
      <c r="I127" s="54">
        <f t="shared" si="46"/>
        <v>9426</v>
      </c>
      <c r="J127" s="35">
        <v>6277</v>
      </c>
      <c r="K127" s="97">
        <v>1</v>
      </c>
    </row>
    <row r="128" spans="1:14" ht="18.75" thickBot="1" x14ac:dyDescent="0.3">
      <c r="A128" s="75" t="s">
        <v>114</v>
      </c>
      <c r="B128" s="67">
        <v>14385</v>
      </c>
      <c r="C128" s="68">
        <v>26527</v>
      </c>
      <c r="D128" s="67">
        <v>3319795</v>
      </c>
      <c r="E128" s="104">
        <f t="shared" si="44"/>
        <v>230.78171706638861</v>
      </c>
      <c r="F128" s="64">
        <f t="shared" si="47"/>
        <v>3319795</v>
      </c>
      <c r="G128" s="67">
        <v>8608</v>
      </c>
      <c r="H128" s="109">
        <f t="shared" si="45"/>
        <v>17919</v>
      </c>
      <c r="I128" s="58">
        <f t="shared" si="46"/>
        <v>16000</v>
      </c>
      <c r="J128" s="98">
        <v>10527</v>
      </c>
      <c r="K128" s="99">
        <v>0</v>
      </c>
    </row>
    <row r="129" spans="1:11" ht="18.75" thickBot="1" x14ac:dyDescent="0.3">
      <c r="A129" s="122" t="s">
        <v>48</v>
      </c>
      <c r="B129" s="136">
        <f t="shared" ref="B129:K129" si="48">SUM(B121:B128)</f>
        <v>64885</v>
      </c>
      <c r="C129" s="136">
        <f t="shared" si="48"/>
        <v>121873</v>
      </c>
      <c r="D129" s="136">
        <f t="shared" si="48"/>
        <v>15187153</v>
      </c>
      <c r="E129" s="128">
        <f t="shared" si="44"/>
        <v>234.06261847884718</v>
      </c>
      <c r="F129" s="137">
        <f>SUM(F121:F128)</f>
        <v>15187153</v>
      </c>
      <c r="G129" s="138">
        <f t="shared" si="48"/>
        <v>39041</v>
      </c>
      <c r="H129" s="138">
        <f t="shared" si="48"/>
        <v>82832</v>
      </c>
      <c r="I129" s="337">
        <f>SUM(I121:I128)</f>
        <v>72990</v>
      </c>
      <c r="J129" s="338">
        <f t="shared" si="48"/>
        <v>48880</v>
      </c>
      <c r="K129" s="339">
        <f t="shared" si="48"/>
        <v>3</v>
      </c>
    </row>
    <row r="130" spans="1:11" ht="18.75" thickBot="1" x14ac:dyDescent="0.3">
      <c r="A130" s="59"/>
      <c r="B130" s="60"/>
      <c r="C130" s="60"/>
      <c r="D130" s="60"/>
      <c r="E130" s="61"/>
      <c r="F130" s="60"/>
      <c r="G130" s="53"/>
      <c r="H130" s="53"/>
      <c r="I130" s="25"/>
      <c r="J130" s="25"/>
      <c r="K130" s="25"/>
    </row>
    <row r="131" spans="1:11" ht="18.75" thickBot="1" x14ac:dyDescent="0.3">
      <c r="A131" s="149" t="s">
        <v>115</v>
      </c>
      <c r="B131" s="150">
        <f>SUM(B129+B118+B101+B89+B76+B67+B57+B47+B32+B16)</f>
        <v>672508</v>
      </c>
      <c r="C131" s="150">
        <f t="shared" ref="C131:K131" si="49">SUM(C129+C118+C101+C89+C76+C67+C57+C47+C32+C16)</f>
        <v>1292689</v>
      </c>
      <c r="D131" s="150">
        <f t="shared" si="49"/>
        <v>160065824</v>
      </c>
      <c r="E131" s="150">
        <f>D131/B131</f>
        <v>238.01326378273566</v>
      </c>
      <c r="F131" s="137">
        <f t="shared" si="49"/>
        <v>160065824</v>
      </c>
      <c r="G131" s="137">
        <f>SUM(G129+G118+G101+G89+G76+G67+G57+G47+G32+G16)</f>
        <v>357634</v>
      </c>
      <c r="H131" s="137">
        <f t="shared" si="49"/>
        <v>935055</v>
      </c>
      <c r="I131" s="136">
        <f t="shared" si="49"/>
        <v>730297</v>
      </c>
      <c r="J131" s="148">
        <f t="shared" si="49"/>
        <v>562374</v>
      </c>
      <c r="K131" s="151">
        <f t="shared" si="49"/>
        <v>18</v>
      </c>
    </row>
    <row r="133" spans="1:11" x14ac:dyDescent="0.2">
      <c r="B133" s="80"/>
      <c r="D133" s="80" t="e">
        <f>SUM(#REF!+#REF!+#REF!+Oct!D131+'Nov 15'!D131+'Dec 15'!D131+'Ene  16'!D131+'Feb 16'!D131+'Mar 16'!D131+'Abr 16'!D131+'May 16'!D131+'Jun 16'!D131)</f>
        <v>#REF!</v>
      </c>
    </row>
    <row r="134" spans="1:11" x14ac:dyDescent="0.2">
      <c r="B134" s="80"/>
    </row>
  </sheetData>
  <mergeCells count="13">
    <mergeCell ref="A18:K18"/>
    <mergeCell ref="D1:F1"/>
    <mergeCell ref="C2:F2"/>
    <mergeCell ref="C3:F3"/>
    <mergeCell ref="C4:F4"/>
    <mergeCell ref="C5:F5"/>
    <mergeCell ref="A120:K120"/>
    <mergeCell ref="A34:K34"/>
    <mergeCell ref="A49:K49"/>
    <mergeCell ref="A59:K59"/>
    <mergeCell ref="A78:K78"/>
    <mergeCell ref="A91:K91"/>
    <mergeCell ref="A103:K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Oct</vt:lpstr>
      <vt:lpstr>Nov 15</vt:lpstr>
      <vt:lpstr>Dec 15</vt:lpstr>
      <vt:lpstr>Ene  16</vt:lpstr>
      <vt:lpstr>Feb 16</vt:lpstr>
      <vt:lpstr>Mar 16</vt:lpstr>
      <vt:lpstr>Abr 16</vt:lpstr>
      <vt:lpstr>May 16</vt:lpstr>
      <vt:lpstr>Jun 16</vt:lpstr>
      <vt:lpstr>Julio 16</vt:lpstr>
      <vt:lpstr>Ago 16</vt:lpstr>
      <vt:lpstr>Sep. 16</vt:lpstr>
      <vt:lpstr>Promedio Anual</vt:lpstr>
      <vt:lpstr>Trimestre Oct-Dic</vt:lpstr>
      <vt:lpstr>Trimestre Ene-Mar</vt:lpstr>
      <vt:lpstr>Trimestre Abr-Jun</vt:lpstr>
      <vt:lpstr>Mensual</vt:lpstr>
      <vt:lpstr>Region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Shaylí Souchet Aponte</dc:creator>
  <cp:lastModifiedBy>Shayli Souchet Aponte</cp:lastModifiedBy>
  <dcterms:created xsi:type="dcterms:W3CDTF">2015-08-12T17:45:33Z</dcterms:created>
  <dcterms:modified xsi:type="dcterms:W3CDTF">2018-09-10T19:11:24Z</dcterms:modified>
</cp:coreProperties>
</file>