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Proyectos Estadisticos\Areas tematicas\Educacion\Consejo de Educacion de PR\Tablas del CGE\"/>
    </mc:Choice>
  </mc:AlternateContent>
  <bookViews>
    <workbookView xWindow="120" yWindow="228" windowWidth="12516" windowHeight="7956" tabRatio="817"/>
  </bookViews>
  <sheets>
    <sheet name="INDICE" sheetId="6" r:id="rId1"/>
    <sheet name="Tabla 1" sheetId="1" r:id="rId2"/>
    <sheet name="Tabla 2" sheetId="2" r:id="rId3"/>
    <sheet name="Tabla 3" sheetId="3" r:id="rId4"/>
    <sheet name="Tabla 4" sheetId="4" r:id="rId5"/>
    <sheet name="Tabla 5" sheetId="5" r:id="rId6"/>
    <sheet name="Tabla 6" sheetId="7" r:id="rId7"/>
    <sheet name="Tabla 7" sheetId="8" r:id="rId8"/>
    <sheet name="Tabla 8" sheetId="9" r:id="rId9"/>
    <sheet name="Tabla 9" sheetId="10" r:id="rId10"/>
    <sheet name="Tabla 10" sheetId="11" r:id="rId11"/>
    <sheet name="Tabla 11" sheetId="12" r:id="rId12"/>
    <sheet name="Tabla 12" sheetId="13" r:id="rId13"/>
  </sheets>
  <definedNames>
    <definedName name="_xlnm.Print_Area" localSheetId="0">INDICE!$A$1:$B$31</definedName>
    <definedName name="_xlnm.Print_Area" localSheetId="1">'Tabla 1'!$A$6:$J$28</definedName>
    <definedName name="_xlnm.Print_Area" localSheetId="2">'Tabla 2'!$A$6:$J$31</definedName>
    <definedName name="_xlnm.Print_Titles" localSheetId="10">'Tabla 10'!#REF!</definedName>
    <definedName name="_xlnm.Print_Titles" localSheetId="4">'Tabla 4'!$9:$11</definedName>
    <definedName name="_xlnm.Print_Titles" localSheetId="5">'Tabla 5'!$8:$9</definedName>
    <definedName name="_xlnm.Print_Titles" localSheetId="7">'Tabla 7'!$7:$8</definedName>
  </definedNames>
  <calcPr calcId="152511"/>
</workbook>
</file>

<file path=xl/calcChain.xml><?xml version="1.0" encoding="utf-8"?>
<calcChain xmlns="http://schemas.openxmlformats.org/spreadsheetml/2006/main">
  <c r="H119" i="4" l="1"/>
  <c r="E119" i="4"/>
  <c r="B119" i="4"/>
  <c r="G125" i="10" l="1"/>
  <c r="E125" i="10"/>
  <c r="G121" i="10"/>
  <c r="E121" i="10"/>
  <c r="G120" i="10"/>
  <c r="E120" i="10"/>
  <c r="G119" i="10"/>
  <c r="E119" i="10"/>
  <c r="G118" i="10"/>
  <c r="E118" i="10"/>
  <c r="G117" i="10"/>
  <c r="E117" i="10"/>
  <c r="G116" i="10"/>
  <c r="E116" i="10"/>
  <c r="G115" i="10"/>
  <c r="E115" i="10"/>
  <c r="G114" i="10"/>
  <c r="E114" i="10"/>
  <c r="G113" i="10"/>
  <c r="E113" i="10"/>
  <c r="G112" i="10"/>
  <c r="E112" i="10"/>
  <c r="G106" i="10"/>
  <c r="E106" i="10"/>
  <c r="G105" i="10"/>
  <c r="E105" i="10"/>
  <c r="G104" i="10"/>
  <c r="E104" i="10"/>
  <c r="G103" i="10"/>
  <c r="E103" i="10"/>
  <c r="G102" i="10"/>
  <c r="E102" i="10"/>
  <c r="G101" i="10"/>
  <c r="E101" i="10"/>
  <c r="G100" i="10"/>
  <c r="E100" i="10"/>
  <c r="G99" i="10"/>
  <c r="E99" i="10"/>
  <c r="G98" i="10"/>
  <c r="E98" i="10"/>
  <c r="G97" i="10"/>
  <c r="E97" i="10"/>
  <c r="G90" i="10"/>
  <c r="E90" i="10"/>
  <c r="G89" i="10"/>
  <c r="E89" i="10"/>
  <c r="G88" i="10"/>
  <c r="E88" i="10"/>
  <c r="G84" i="10"/>
  <c r="E84" i="10"/>
  <c r="G83" i="10"/>
  <c r="E83" i="10"/>
  <c r="G81" i="10"/>
  <c r="E81" i="10"/>
  <c r="G80" i="10"/>
  <c r="E80" i="10"/>
  <c r="G78" i="10"/>
  <c r="E78" i="10"/>
  <c r="G77" i="10"/>
  <c r="E77" i="10"/>
  <c r="G76" i="10"/>
  <c r="E76" i="10"/>
  <c r="G74" i="10"/>
  <c r="E74" i="10"/>
  <c r="G73" i="10"/>
  <c r="E73" i="10"/>
  <c r="G72" i="10"/>
  <c r="E72" i="10"/>
  <c r="G71" i="10"/>
  <c r="E71" i="10"/>
  <c r="G70" i="10"/>
  <c r="E70" i="10"/>
  <c r="G69" i="10"/>
  <c r="E69" i="10"/>
  <c r="G68" i="10"/>
  <c r="E68" i="10"/>
  <c r="G67" i="10"/>
  <c r="E67" i="10"/>
  <c r="G66" i="10"/>
  <c r="E66" i="10"/>
  <c r="G63" i="10"/>
  <c r="E63" i="10"/>
  <c r="G62" i="10"/>
  <c r="E62" i="10"/>
  <c r="G60" i="10"/>
  <c r="E60" i="10"/>
  <c r="G59" i="10"/>
  <c r="E59" i="10"/>
  <c r="G58" i="10"/>
  <c r="E58" i="10"/>
  <c r="G55" i="10"/>
  <c r="E55" i="10"/>
  <c r="G53" i="10"/>
  <c r="E53" i="10"/>
  <c r="G52" i="10"/>
  <c r="E52" i="10"/>
  <c r="G50" i="10"/>
  <c r="E50" i="10"/>
  <c r="G49" i="10"/>
  <c r="E49" i="10"/>
  <c r="G48" i="10"/>
  <c r="E48" i="10"/>
  <c r="G46" i="10"/>
  <c r="E46" i="10"/>
  <c r="G45" i="10"/>
  <c r="E45" i="10"/>
  <c r="G44" i="10"/>
  <c r="E44" i="10"/>
  <c r="G43" i="10"/>
  <c r="E43" i="10"/>
  <c r="G42" i="10"/>
  <c r="E42" i="10"/>
  <c r="G41" i="10"/>
  <c r="E41" i="10"/>
  <c r="G40" i="10"/>
  <c r="E40" i="10"/>
  <c r="G39" i="10"/>
  <c r="E39" i="10"/>
  <c r="G32" i="10"/>
  <c r="E32" i="10"/>
  <c r="G31" i="10"/>
  <c r="E31" i="10"/>
  <c r="G30" i="10"/>
  <c r="E30" i="10"/>
  <c r="G29" i="10"/>
  <c r="E29" i="10"/>
  <c r="G25" i="10"/>
  <c r="E25" i="10"/>
  <c r="G24" i="10"/>
  <c r="E24" i="10"/>
  <c r="G23" i="10"/>
  <c r="E23" i="10"/>
  <c r="G22" i="10"/>
  <c r="E22" i="10"/>
  <c r="G21" i="10"/>
  <c r="E21" i="10"/>
  <c r="G19" i="10"/>
  <c r="E19" i="10"/>
  <c r="G18" i="10"/>
  <c r="E18" i="10"/>
  <c r="G17" i="10"/>
  <c r="E17" i="10"/>
  <c r="G16" i="10"/>
  <c r="E16" i="10"/>
  <c r="G15" i="10"/>
  <c r="E15" i="10"/>
  <c r="G14" i="10"/>
  <c r="E14" i="10"/>
  <c r="G13" i="10"/>
  <c r="E13" i="10"/>
  <c r="G12" i="10"/>
  <c r="E12" i="10"/>
  <c r="W117" i="9" l="1"/>
  <c r="V117" i="9"/>
  <c r="U117" i="9"/>
  <c r="T117" i="9"/>
  <c r="S117" i="9"/>
  <c r="R117" i="9"/>
  <c r="Q117" i="9"/>
  <c r="P117" i="9"/>
  <c r="O117" i="9"/>
  <c r="N117" i="9"/>
  <c r="M117" i="9"/>
  <c r="L117" i="9"/>
  <c r="K117" i="9"/>
  <c r="J117" i="9"/>
  <c r="I117" i="9"/>
  <c r="H117" i="9"/>
  <c r="G117" i="9"/>
  <c r="F117" i="9"/>
  <c r="E117" i="9"/>
  <c r="D117" i="9"/>
  <c r="C117" i="9"/>
  <c r="B117" i="9"/>
  <c r="X116" i="9"/>
  <c r="X115" i="9"/>
  <c r="X114" i="9"/>
  <c r="X113" i="9"/>
  <c r="X112" i="9"/>
  <c r="X111" i="9"/>
  <c r="X110" i="9"/>
  <c r="X109" i="9"/>
  <c r="X108" i="9"/>
  <c r="X107" i="9"/>
  <c r="X106" i="9"/>
  <c r="X105" i="9"/>
  <c r="X104" i="9"/>
  <c r="X103" i="9"/>
  <c r="X102" i="9"/>
  <c r="X101" i="9"/>
  <c r="X100" i="9"/>
  <c r="X99" i="9"/>
  <c r="X98" i="9"/>
  <c r="X97" i="9"/>
  <c r="W95" i="9"/>
  <c r="V95" i="9"/>
  <c r="U95" i="9"/>
  <c r="T95" i="9"/>
  <c r="S95" i="9"/>
  <c r="R95" i="9"/>
  <c r="Q95" i="9"/>
  <c r="P95" i="9"/>
  <c r="O95" i="9"/>
  <c r="N95" i="9"/>
  <c r="N118" i="9" s="1"/>
  <c r="M95" i="9"/>
  <c r="L95" i="9"/>
  <c r="K95" i="9"/>
  <c r="J95" i="9"/>
  <c r="I95" i="9"/>
  <c r="H95" i="9"/>
  <c r="G95" i="9"/>
  <c r="F95" i="9"/>
  <c r="E95" i="9"/>
  <c r="D95" i="9"/>
  <c r="C95" i="9"/>
  <c r="B95" i="9"/>
  <c r="B118" i="9" s="1"/>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X63" i="9"/>
  <c r="X62" i="9"/>
  <c r="X61" i="9"/>
  <c r="X60" i="9"/>
  <c r="X59" i="9"/>
  <c r="X58" i="9"/>
  <c r="X57" i="9"/>
  <c r="X56" i="9"/>
  <c r="X55" i="9"/>
  <c r="X54" i="9"/>
  <c r="X53" i="9"/>
  <c r="X52" i="9"/>
  <c r="X51" i="9"/>
  <c r="X50" i="9"/>
  <c r="X49" i="9"/>
  <c r="X48" i="9"/>
  <c r="X47" i="9"/>
  <c r="X46" i="9"/>
  <c r="X45" i="9"/>
  <c r="X44" i="9"/>
  <c r="X43" i="9"/>
  <c r="X42" i="9"/>
  <c r="X41" i="9"/>
  <c r="X40" i="9"/>
  <c r="X39" i="9"/>
  <c r="X38" i="9"/>
  <c r="X37" i="9"/>
  <c r="X36" i="9"/>
  <c r="X35" i="9"/>
  <c r="X34" i="9"/>
  <c r="X33" i="9"/>
  <c r="X32" i="9"/>
  <c r="W30" i="9"/>
  <c r="V30" i="9"/>
  <c r="U30" i="9"/>
  <c r="T30" i="9"/>
  <c r="S30" i="9"/>
  <c r="R30" i="9"/>
  <c r="Q30" i="9"/>
  <c r="M30" i="9"/>
  <c r="L30" i="9"/>
  <c r="K30" i="9"/>
  <c r="J30" i="9"/>
  <c r="I30" i="9"/>
  <c r="H30" i="9"/>
  <c r="G30" i="9"/>
  <c r="F30" i="9"/>
  <c r="E30" i="9"/>
  <c r="D30" i="9"/>
  <c r="C30" i="9"/>
  <c r="B30" i="9"/>
  <c r="X29" i="9"/>
  <c r="X28" i="9"/>
  <c r="X27" i="9"/>
  <c r="X26" i="9"/>
  <c r="X25" i="9"/>
  <c r="X24" i="9"/>
  <c r="X23" i="9"/>
  <c r="X22" i="9"/>
  <c r="X21" i="9"/>
  <c r="X20" i="9"/>
  <c r="X19" i="9"/>
  <c r="X18" i="9"/>
  <c r="X17" i="9"/>
  <c r="X16" i="9"/>
  <c r="X15" i="9"/>
  <c r="X14" i="9"/>
  <c r="X13" i="9"/>
  <c r="X12" i="9"/>
  <c r="X11" i="9"/>
  <c r="C124" i="8"/>
  <c r="D124" i="8"/>
  <c r="E124" i="8"/>
  <c r="F124" i="8"/>
  <c r="G124" i="8"/>
  <c r="C123" i="8"/>
  <c r="D123" i="8"/>
  <c r="E123" i="8"/>
  <c r="F123" i="8"/>
  <c r="G123" i="8"/>
  <c r="C122" i="8"/>
  <c r="D122" i="8"/>
  <c r="E122" i="8"/>
  <c r="F122" i="8"/>
  <c r="G122" i="8"/>
  <c r="C121" i="8"/>
  <c r="D121" i="8"/>
  <c r="E121" i="8"/>
  <c r="F121" i="8"/>
  <c r="G121" i="8"/>
  <c r="B121" i="8"/>
  <c r="B124" i="8"/>
  <c r="B123" i="8"/>
  <c r="B122" i="8"/>
  <c r="C120" i="8"/>
  <c r="D120" i="8"/>
  <c r="E120" i="8"/>
  <c r="F120" i="8"/>
  <c r="G120" i="8"/>
  <c r="B120" i="8"/>
  <c r="G117" i="8"/>
  <c r="F117" i="8"/>
  <c r="E117" i="8"/>
  <c r="D117" i="8"/>
  <c r="C117" i="8"/>
  <c r="B117" i="8"/>
  <c r="H115" i="8"/>
  <c r="H114" i="8"/>
  <c r="H113" i="8"/>
  <c r="H112" i="8"/>
  <c r="H111" i="8"/>
  <c r="H110" i="8"/>
  <c r="H109" i="8"/>
  <c r="H108" i="8"/>
  <c r="H107" i="8"/>
  <c r="H106" i="8"/>
  <c r="H105" i="8"/>
  <c r="H104" i="8"/>
  <c r="H103" i="8"/>
  <c r="H102" i="8"/>
  <c r="H101" i="8"/>
  <c r="H100" i="8"/>
  <c r="H99" i="8"/>
  <c r="H98" i="8"/>
  <c r="H97" i="8"/>
  <c r="G95" i="8"/>
  <c r="F95" i="8"/>
  <c r="E95" i="8"/>
  <c r="D95" i="8"/>
  <c r="C95" i="8"/>
  <c r="B95"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G30" i="8"/>
  <c r="F30" i="8"/>
  <c r="E30" i="8"/>
  <c r="H29" i="8"/>
  <c r="H28" i="8"/>
  <c r="H27" i="8"/>
  <c r="H26" i="8"/>
  <c r="H25" i="8"/>
  <c r="H24" i="8"/>
  <c r="H23" i="8"/>
  <c r="H22" i="8"/>
  <c r="H21" i="8"/>
  <c r="H20" i="8"/>
  <c r="H19" i="8"/>
  <c r="H18" i="8"/>
  <c r="H17" i="8"/>
  <c r="H16" i="8"/>
  <c r="H15" i="8"/>
  <c r="H14" i="8"/>
  <c r="H13" i="8"/>
  <c r="H12" i="8"/>
  <c r="H11" i="8"/>
  <c r="H123" i="8" l="1"/>
  <c r="H120" i="8"/>
  <c r="H122" i="8"/>
  <c r="H121" i="8"/>
  <c r="H124" i="8"/>
  <c r="G118" i="9"/>
  <c r="R118" i="9"/>
  <c r="E118" i="9"/>
  <c r="M118" i="9"/>
  <c r="H118" i="9"/>
  <c r="I118" i="9"/>
  <c r="J118" i="9"/>
  <c r="X30" i="9"/>
  <c r="T118" i="9"/>
  <c r="O118" i="9"/>
  <c r="U118" i="9"/>
  <c r="P118" i="9"/>
  <c r="S118" i="9"/>
  <c r="X95" i="9"/>
  <c r="C118" i="9"/>
  <c r="K118" i="9"/>
  <c r="W118" i="9"/>
  <c r="X117" i="9"/>
  <c r="F118" i="9"/>
  <c r="Q118" i="9"/>
  <c r="D118" i="9"/>
  <c r="L118" i="9"/>
  <c r="V118" i="9"/>
  <c r="G118" i="8"/>
  <c r="F118" i="8"/>
  <c r="E118" i="8"/>
  <c r="H95" i="8"/>
  <c r="H117" i="8"/>
  <c r="H30" i="8"/>
  <c r="X118" i="9" l="1"/>
  <c r="H118" i="8"/>
  <c r="E12" i="13" l="1"/>
  <c r="D12" i="13"/>
  <c r="C12" i="13"/>
  <c r="B12" i="13" s="1"/>
  <c r="E37" i="13" l="1"/>
  <c r="D37" i="13"/>
  <c r="C37" i="13"/>
  <c r="B37" i="13" s="1"/>
  <c r="E36" i="13"/>
  <c r="D36" i="13"/>
  <c r="C36" i="13"/>
  <c r="E35" i="13"/>
  <c r="D35" i="13"/>
  <c r="C35" i="13"/>
  <c r="E34" i="13"/>
  <c r="D34" i="13"/>
  <c r="C34" i="13"/>
  <c r="E33" i="13"/>
  <c r="D33" i="13"/>
  <c r="C33" i="13"/>
  <c r="E32" i="13"/>
  <c r="D32" i="13"/>
  <c r="C32" i="13"/>
  <c r="E31" i="13"/>
  <c r="D31" i="13"/>
  <c r="C31" i="13"/>
  <c r="E30" i="13"/>
  <c r="D30" i="13"/>
  <c r="C30" i="13"/>
  <c r="E29" i="13"/>
  <c r="D29" i="13"/>
  <c r="C29" i="13"/>
  <c r="E28" i="13"/>
  <c r="D28" i="13"/>
  <c r="C28" i="13"/>
  <c r="E27" i="13"/>
  <c r="D27" i="13"/>
  <c r="C27" i="13"/>
  <c r="E26" i="13"/>
  <c r="D26" i="13"/>
  <c r="C26" i="13"/>
  <c r="E25" i="13"/>
  <c r="D25" i="13"/>
  <c r="C25" i="13"/>
  <c r="E24" i="13"/>
  <c r="D24" i="13"/>
  <c r="C24" i="13"/>
  <c r="E23" i="13"/>
  <c r="D23" i="13"/>
  <c r="C23" i="13"/>
  <c r="E22" i="13"/>
  <c r="D22" i="13"/>
  <c r="C22" i="13"/>
  <c r="E21" i="13"/>
  <c r="D21" i="13"/>
  <c r="C21" i="13"/>
  <c r="E20" i="13"/>
  <c r="D20" i="13"/>
  <c r="C20" i="13"/>
  <c r="E19" i="13"/>
  <c r="D19" i="13"/>
  <c r="C19" i="13"/>
  <c r="E18" i="13"/>
  <c r="D18" i="13"/>
  <c r="C18" i="13"/>
  <c r="E17" i="13"/>
  <c r="D17" i="13"/>
  <c r="C17" i="13"/>
  <c r="E16" i="13"/>
  <c r="D16" i="13"/>
  <c r="C16" i="13"/>
  <c r="E15" i="13"/>
  <c r="D15" i="13"/>
  <c r="C15" i="13"/>
  <c r="E14" i="13"/>
  <c r="D14" i="13"/>
  <c r="C14" i="13"/>
  <c r="E13" i="13"/>
  <c r="D13" i="13"/>
  <c r="C13" i="13"/>
  <c r="K11" i="13"/>
  <c r="J11" i="13"/>
  <c r="I11" i="13"/>
  <c r="H11" i="13"/>
  <c r="G11" i="13"/>
  <c r="F11" i="13"/>
  <c r="B19" i="13" l="1"/>
  <c r="B25" i="13"/>
  <c r="B35" i="13"/>
  <c r="B15" i="13"/>
  <c r="B31" i="13"/>
  <c r="B13" i="13"/>
  <c r="B21" i="13"/>
  <c r="B29" i="13"/>
  <c r="B23" i="13"/>
  <c r="B17" i="13"/>
  <c r="B33" i="13"/>
  <c r="B27" i="13"/>
  <c r="B34" i="13"/>
  <c r="B18" i="13"/>
  <c r="B16" i="13"/>
  <c r="B14" i="13"/>
  <c r="B28" i="13"/>
  <c r="E11" i="13"/>
  <c r="B24" i="13"/>
  <c r="B32" i="13"/>
  <c r="B26" i="13"/>
  <c r="B22" i="13"/>
  <c r="C11" i="13"/>
  <c r="B30" i="13"/>
  <c r="B20" i="13"/>
  <c r="B36" i="13"/>
  <c r="D11" i="13"/>
  <c r="B11" i="13" l="1"/>
  <c r="C113" i="12"/>
  <c r="D113" i="12"/>
  <c r="E113" i="12"/>
  <c r="F113" i="12"/>
  <c r="G113" i="12"/>
  <c r="H113" i="12"/>
  <c r="I113" i="12"/>
  <c r="J113" i="12"/>
  <c r="K113" i="12"/>
  <c r="L113" i="12"/>
  <c r="M113" i="12"/>
  <c r="B113" i="12"/>
  <c r="C115" i="12"/>
  <c r="D115" i="12"/>
  <c r="E115" i="12"/>
  <c r="F115" i="12"/>
  <c r="G115" i="12"/>
  <c r="H115" i="12"/>
  <c r="I115" i="12"/>
  <c r="J115" i="12"/>
  <c r="K115" i="12"/>
  <c r="L115" i="12"/>
  <c r="M115" i="12"/>
  <c r="B115" i="12"/>
  <c r="C114" i="12"/>
  <c r="D114" i="12"/>
  <c r="E114" i="12"/>
  <c r="F114" i="12"/>
  <c r="G114" i="12"/>
  <c r="H114" i="12"/>
  <c r="I114" i="12"/>
  <c r="J114" i="12"/>
  <c r="K114" i="12"/>
  <c r="L114" i="12"/>
  <c r="M114" i="12"/>
  <c r="B114" i="12"/>
  <c r="C112" i="12"/>
  <c r="D112" i="12"/>
  <c r="E112" i="12"/>
  <c r="F112" i="12"/>
  <c r="G112" i="12"/>
  <c r="H112" i="12"/>
  <c r="I112" i="12"/>
  <c r="J112" i="12"/>
  <c r="K112" i="12"/>
  <c r="L112" i="12"/>
  <c r="M112" i="12"/>
  <c r="B112" i="12"/>
  <c r="C111" i="12"/>
  <c r="D111" i="12"/>
  <c r="E111" i="12"/>
  <c r="F111" i="12"/>
  <c r="G111" i="12"/>
  <c r="H111" i="12"/>
  <c r="I111" i="12"/>
  <c r="J111" i="12"/>
  <c r="K111" i="12"/>
  <c r="L111" i="12"/>
  <c r="M111" i="12"/>
  <c r="B111" i="12"/>
  <c r="C119" i="5" l="1"/>
  <c r="D119" i="5"/>
  <c r="E119" i="5"/>
  <c r="F119" i="5"/>
  <c r="G119" i="5"/>
  <c r="H119" i="5"/>
  <c r="I119" i="5"/>
  <c r="B119" i="5"/>
  <c r="C118" i="5"/>
  <c r="D118" i="5"/>
  <c r="E118" i="5"/>
  <c r="F118" i="5"/>
  <c r="G118" i="5"/>
  <c r="H118" i="5"/>
  <c r="I118" i="5"/>
  <c r="B118" i="5"/>
  <c r="C117" i="5"/>
  <c r="D117" i="5"/>
  <c r="E117" i="5"/>
  <c r="F117" i="5"/>
  <c r="G117" i="5"/>
  <c r="H117" i="5"/>
  <c r="I117" i="5"/>
  <c r="B117" i="5"/>
  <c r="C116" i="5"/>
  <c r="D116" i="5"/>
  <c r="E116" i="5"/>
  <c r="F116" i="5"/>
  <c r="G116" i="5"/>
  <c r="H116" i="5"/>
  <c r="I116" i="5"/>
  <c r="B116" i="5"/>
  <c r="C115" i="5"/>
  <c r="D115" i="5"/>
  <c r="E115" i="5"/>
  <c r="F115" i="5"/>
  <c r="G115" i="5"/>
  <c r="H115" i="5"/>
  <c r="I115" i="5"/>
  <c r="B115" i="5"/>
  <c r="F119" i="4"/>
  <c r="D119" i="4"/>
  <c r="I119" i="4"/>
  <c r="G119" i="4"/>
  <c r="C119" i="4"/>
  <c r="L119" i="4"/>
  <c r="M119" i="4"/>
  <c r="K119" i="4"/>
  <c r="O119" i="4"/>
  <c r="P119" i="4"/>
  <c r="N119" i="4"/>
  <c r="J119" i="4"/>
  <c r="E120" i="4"/>
  <c r="F123" i="4" l="1"/>
  <c r="D123" i="4"/>
  <c r="H123" i="4"/>
  <c r="I123" i="4"/>
  <c r="G123" i="4"/>
  <c r="C123" i="4"/>
  <c r="L123" i="4"/>
  <c r="M123" i="4"/>
  <c r="K123" i="4"/>
  <c r="O123" i="4"/>
  <c r="P123" i="4"/>
  <c r="N123" i="4"/>
  <c r="J123" i="4"/>
  <c r="E123" i="4"/>
  <c r="F122" i="4" l="1"/>
  <c r="D122" i="4"/>
  <c r="H122" i="4"/>
  <c r="I122" i="4"/>
  <c r="G122" i="4"/>
  <c r="C122" i="4"/>
  <c r="L122" i="4"/>
  <c r="M122" i="4"/>
  <c r="K122" i="4"/>
  <c r="O122" i="4"/>
  <c r="P122" i="4"/>
  <c r="N122" i="4"/>
  <c r="J122" i="4"/>
  <c r="E122" i="4"/>
  <c r="F121" i="4"/>
  <c r="D121" i="4"/>
  <c r="H121" i="4"/>
  <c r="I121" i="4"/>
  <c r="G121" i="4"/>
  <c r="C121" i="4"/>
  <c r="L121" i="4"/>
  <c r="M121" i="4"/>
  <c r="K121" i="4"/>
  <c r="O121" i="4"/>
  <c r="P121" i="4"/>
  <c r="N121" i="4"/>
  <c r="J121" i="4"/>
  <c r="E121" i="4"/>
  <c r="F120" i="4"/>
  <c r="D120" i="4"/>
  <c r="H120" i="4"/>
  <c r="I120" i="4"/>
  <c r="G120" i="4"/>
  <c r="C120" i="4"/>
  <c r="L120" i="4"/>
  <c r="M120" i="4"/>
  <c r="K120" i="4"/>
  <c r="O120" i="4"/>
  <c r="P120" i="4"/>
  <c r="N120" i="4"/>
  <c r="J120" i="4"/>
  <c r="J116" i="4"/>
  <c r="N116" i="4"/>
  <c r="P116" i="4"/>
  <c r="O116" i="4"/>
  <c r="K116" i="4"/>
  <c r="M116" i="4"/>
  <c r="L116" i="4"/>
  <c r="C116" i="4"/>
  <c r="G116" i="4"/>
  <c r="I116" i="4"/>
  <c r="H116" i="4"/>
  <c r="D116" i="4"/>
  <c r="F116" i="4"/>
  <c r="E116" i="4"/>
  <c r="B105" i="4"/>
  <c r="B95" i="4"/>
  <c r="B97" i="4"/>
  <c r="B99" i="4"/>
  <c r="B102" i="4"/>
  <c r="B93" i="4"/>
  <c r="B98" i="4"/>
  <c r="B94" i="4"/>
  <c r="B92" i="4"/>
  <c r="B112" i="4"/>
  <c r="B110" i="4"/>
  <c r="B107" i="4"/>
  <c r="B109" i="4"/>
  <c r="B100" i="4"/>
  <c r="B111" i="4"/>
  <c r="B101" i="4"/>
  <c r="B113" i="4"/>
  <c r="B96" i="4"/>
  <c r="B103" i="4"/>
  <c r="B104" i="4"/>
  <c r="B114" i="4"/>
  <c r="B106" i="4"/>
  <c r="B108" i="4"/>
  <c r="J90" i="4"/>
  <c r="N90" i="4"/>
  <c r="P90" i="4"/>
  <c r="O90" i="4"/>
  <c r="K90" i="4"/>
  <c r="M90" i="4"/>
  <c r="L90" i="4"/>
  <c r="C90" i="4"/>
  <c r="G90" i="4"/>
  <c r="I90" i="4"/>
  <c r="H90" i="4"/>
  <c r="D90" i="4"/>
  <c r="F90" i="4"/>
  <c r="E90" i="4"/>
  <c r="B44" i="4"/>
  <c r="B34" i="4"/>
  <c r="B68" i="4"/>
  <c r="B40" i="4"/>
  <c r="B38" i="4"/>
  <c r="B77" i="4"/>
  <c r="B36" i="4"/>
  <c r="B47" i="4"/>
  <c r="B46" i="4"/>
  <c r="B61" i="4"/>
  <c r="B41" i="4"/>
  <c r="B48" i="4"/>
  <c r="B42" i="4"/>
  <c r="B43" i="4"/>
  <c r="B33" i="4"/>
  <c r="B39" i="4"/>
  <c r="B35" i="4"/>
  <c r="B71" i="4"/>
  <c r="B45" i="4"/>
  <c r="B58" i="4"/>
  <c r="B81" i="4"/>
  <c r="B55" i="4"/>
  <c r="B72" i="4"/>
  <c r="B75" i="4"/>
  <c r="B76" i="4"/>
  <c r="B37" i="4"/>
  <c r="B51" i="4"/>
  <c r="B59" i="4"/>
  <c r="B64" i="4"/>
  <c r="B80" i="4"/>
  <c r="B66" i="4"/>
  <c r="B74" i="4"/>
  <c r="B57" i="4"/>
  <c r="B50" i="4"/>
  <c r="B67" i="4"/>
  <c r="B73" i="4"/>
  <c r="B53" i="4"/>
  <c r="B78" i="4"/>
  <c r="B63" i="4"/>
  <c r="B79" i="4"/>
  <c r="B70" i="4"/>
  <c r="B69" i="4"/>
  <c r="B56" i="4"/>
  <c r="B65" i="4"/>
  <c r="B49" i="4"/>
  <c r="B52" i="4"/>
  <c r="B54" i="4"/>
  <c r="B60" i="4"/>
  <c r="B62" i="4"/>
  <c r="J31" i="4"/>
  <c r="N31" i="4"/>
  <c r="P31" i="4"/>
  <c r="O31" i="4"/>
  <c r="K31" i="4"/>
  <c r="M31" i="4"/>
  <c r="L31" i="4"/>
  <c r="C31" i="4"/>
  <c r="G31" i="4"/>
  <c r="I31" i="4"/>
  <c r="H31" i="4"/>
  <c r="D31" i="4"/>
  <c r="F31" i="4"/>
  <c r="E31" i="4"/>
  <c r="B24" i="4"/>
  <c r="B13" i="4"/>
  <c r="B20" i="4"/>
  <c r="B14" i="4"/>
  <c r="B19" i="4"/>
  <c r="B22" i="4"/>
  <c r="B18" i="4"/>
  <c r="B16" i="4"/>
  <c r="B15" i="4"/>
  <c r="B17" i="4"/>
  <c r="B21" i="4"/>
  <c r="B27" i="4"/>
  <c r="B28" i="4"/>
  <c r="B25" i="4"/>
  <c r="B26" i="4"/>
  <c r="B29" i="4"/>
  <c r="B30" i="4"/>
  <c r="B23" i="4"/>
  <c r="B121" i="4" l="1"/>
  <c r="B122" i="4"/>
  <c r="B120" i="4"/>
  <c r="B123" i="4"/>
  <c r="I117" i="4"/>
  <c r="G117" i="4"/>
  <c r="J117" i="4"/>
  <c r="B31" i="4"/>
  <c r="B90" i="4"/>
  <c r="K117" i="4"/>
  <c r="D117" i="4"/>
  <c r="O117" i="4"/>
  <c r="C117" i="4"/>
  <c r="F117" i="4"/>
  <c r="H117" i="4"/>
  <c r="P117" i="4"/>
  <c r="N117" i="4"/>
  <c r="L117" i="4"/>
  <c r="M117" i="4"/>
  <c r="E117" i="4"/>
  <c r="B116" i="4"/>
  <c r="B117" i="4" l="1"/>
</calcChain>
</file>

<file path=xl/sharedStrings.xml><?xml version="1.0" encoding="utf-8"?>
<sst xmlns="http://schemas.openxmlformats.org/spreadsheetml/2006/main" count="1552" uniqueCount="411">
  <si>
    <t>2001-02</t>
  </si>
  <si>
    <t>2002-03</t>
  </si>
  <si>
    <t>2003-04</t>
  </si>
  <si>
    <t>2004-05</t>
  </si>
  <si>
    <t>2005-06</t>
  </si>
  <si>
    <t>2006-07</t>
  </si>
  <si>
    <t>2007-08</t>
  </si>
  <si>
    <t>2008-09</t>
  </si>
  <si>
    <t>2009-10</t>
  </si>
  <si>
    <t xml:space="preserve">Público </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</si>
  <si>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</si>
  <si>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</si>
  <si>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</si>
  <si>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</si>
  <si>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</si>
  <si>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</si>
  <si>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</si>
  <si>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</si>
  <si>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</si>
  <si>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(Número de estudiantes)</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</si>
  <si>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</si>
  <si>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</si>
  <si>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</si>
  <si>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</si>
  <si>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</si>
  <si>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</si>
  <si>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</si>
  <si>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</si>
  <si>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</si>
  <si>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</si>
  <si>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</si>
  <si>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</si>
  <si>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 xml:space="preserve"> </t>
  </si>
  <si>
    <t xml:space="preserve">Completo </t>
  </si>
  <si>
    <t>Sector público</t>
  </si>
  <si>
    <t>Colegio Universitario de San Juan</t>
  </si>
  <si>
    <t>n/a</t>
  </si>
  <si>
    <t>Conservatorio de Música de Puerto Rico</t>
  </si>
  <si>
    <t>Escuela de Artes Plásticas de Puerto Rico</t>
  </si>
  <si>
    <t>Instituto Tecnológico de Puerto Rico-Guayama</t>
  </si>
  <si>
    <t>Instituto Tecnológico de Puerto Rico-Manati</t>
  </si>
  <si>
    <t>Instituto Tecnológico de Puerto Rico-Ponce</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</si>
  <si>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</si>
  <si>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</si>
  <si>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</si>
  <si>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</si>
  <si>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</si>
  <si>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</si>
  <si>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</si>
  <si>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</si>
  <si>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</si>
  <si>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</si>
  <si>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</si>
  <si>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</si>
  <si>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</si>
  <si>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</si>
  <si>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</si>
  <si>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</si>
  <si>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</si>
  <si>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</si>
  <si>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</si>
  <si>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</si>
  <si>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</si>
  <si>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Centro de Estudios Multidisciplinarios-Bayamón</t>
  </si>
  <si>
    <t>Centro de Estudios Multidisciplinarios-San Juan</t>
  </si>
  <si>
    <t>Humacao Community College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</si>
  <si>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</si>
  <si>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</si>
  <si>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</si>
  <si>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</si>
  <si>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</si>
  <si>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</si>
  <si>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Carlos Albizu</t>
  </si>
  <si>
    <t>Universidad Central de Bayamón</t>
  </si>
  <si>
    <t>Universidad Central Del Caribe</t>
  </si>
  <si>
    <t>Universidad Del Este</t>
  </si>
  <si>
    <t>Universidad del Sagrado Corazón</t>
  </si>
  <si>
    <t>Universidad Del Turabo</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</si>
  <si>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</si>
  <si>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</si>
  <si>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</si>
  <si>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</si>
  <si>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</si>
  <si>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</si>
  <si>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</si>
  <si>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</si>
  <si>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</si>
  <si>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</si>
  <si>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</si>
  <si>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Metropolitana</t>
  </si>
  <si>
    <t>Universidad Politécnica de Puerto Rico</t>
  </si>
  <si>
    <t>Sector privado con fines de lucro</t>
  </si>
  <si>
    <t>Colegio de Cinematografía  Artes y Televisión</t>
  </si>
  <si>
    <t>EDIC College</t>
  </si>
  <si>
    <t>ICPR Junior College-Arecibo</t>
  </si>
  <si>
    <t>ICPR Junior College-Hato Rey</t>
  </si>
  <si>
    <t>ICPR Junior College-Mayagüez</t>
  </si>
  <si>
    <t>Instituto de Banca y Comercio Inc</t>
  </si>
  <si>
    <t>Mech-Tech College LLC</t>
  </si>
  <si>
    <t>National University College-Arecibo</t>
  </si>
  <si>
    <t>National University College-Bayamón</t>
  </si>
  <si>
    <t>National University College-Río Grande</t>
  </si>
  <si>
    <t>Ponce Paramedical College Inc</t>
  </si>
  <si>
    <t>University of Phoenix-Puerto Rico Campus</t>
  </si>
  <si>
    <t>(Número de egresados)</t>
  </si>
  <si>
    <t>(Número de docentes)</t>
  </si>
  <si>
    <t>Instituciones por sector</t>
  </si>
  <si>
    <t>Total</t>
  </si>
  <si>
    <t xml:space="preserve"> Grado Asociado </t>
  </si>
  <si>
    <t xml:space="preserve"> Bachillerato </t>
  </si>
  <si>
    <t xml:space="preserve"> Maestría </t>
  </si>
  <si>
    <t>Centro de Estudios Multidisciplinarios-Humacao</t>
  </si>
  <si>
    <t>Certificado (en núm. de horas)</t>
  </si>
  <si>
    <t>&lt; 900</t>
  </si>
  <si>
    <t>Nombre de producto</t>
  </si>
  <si>
    <t>Área Académica</t>
  </si>
  <si>
    <t>Gran Total</t>
  </si>
  <si>
    <t>Sector Público</t>
  </si>
  <si>
    <t>Total Público</t>
  </si>
  <si>
    <t>Total Privado</t>
  </si>
  <si>
    <t>Administración de empresas relacionadas con  producción agrícola</t>
  </si>
  <si>
    <t>Conservación y renovación de recursos naturales</t>
  </si>
  <si>
    <t>Arquitectura y diseño ambiental</t>
  </si>
  <si>
    <t>Estudios étnicos y culturales</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</si>
  <si>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</si>
  <si>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</si>
  <si>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</si>
  <si>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</si>
  <si>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</si>
  <si>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</si>
  <si>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</si>
  <si>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</si>
  <si>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Economía del Hogar</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</si>
  <si>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</si>
  <si>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</si>
  <si>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</si>
  <si>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</si>
  <si>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</si>
  <si>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</si>
  <si>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</si>
  <si>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</si>
  <si>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</si>
  <si>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</si>
  <si>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</si>
  <si>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</si>
  <si>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</si>
  <si>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Protección y servicios de Seguridad</t>
  </si>
  <si>
    <t>Ciencias sociales</t>
  </si>
  <si>
    <t>Oficios de la Construcción</t>
  </si>
  <si>
    <t>Mecánica y reparación de equipo</t>
  </si>
  <si>
    <t>Ocupaciones u oficios de precisión (Ej.: delineante, imprenta)</t>
  </si>
  <si>
    <t>Ciencias de aviación</t>
  </si>
  <si>
    <t>Bellas artes</t>
  </si>
  <si>
    <t>Profesiones y ciencias relacionadas con la salud</t>
  </si>
  <si>
    <t>Administración, gerencia, mercadeo y servicios administrativos</t>
  </si>
  <si>
    <t>Historia</t>
  </si>
  <si>
    <t>Tasa de graduación</t>
  </si>
  <si>
    <t>Tasa de graduación con transferencias</t>
  </si>
  <si>
    <t>Institucion/sector</t>
  </si>
  <si>
    <t>Tiempo completo</t>
  </si>
  <si>
    <t>Porciento de retención</t>
  </si>
  <si>
    <t xml:space="preserve">     CONSEJO DE EDUCACIÓN DE PUERTO RICO</t>
  </si>
  <si>
    <t>Compendio Estadístico sobre la educación superior de Puerto Rico</t>
  </si>
  <si>
    <t xml:space="preserve">    Área de Evaluación, Planificación, Estadísticas e Investigación</t>
  </si>
  <si>
    <t>2010-11</t>
  </si>
  <si>
    <t>Tiempo Completo</t>
  </si>
  <si>
    <t>National University College-Ponce</t>
  </si>
  <si>
    <t>Gran total</t>
  </si>
  <si>
    <t xml:space="preserve">  CIPCODE*</t>
  </si>
  <si>
    <t>Servicios sociales yadministración pública</t>
  </si>
  <si>
    <t>Profesor</t>
  </si>
  <si>
    <t>Profesor Asociado</t>
  </si>
  <si>
    <t>Profesor Asistente</t>
  </si>
  <si>
    <t>Instructor</t>
  </si>
  <si>
    <t>Masc</t>
  </si>
  <si>
    <t>Fem</t>
  </si>
  <si>
    <t>CONSEJO DE EDUCACIÓN DE PUERTO RICO</t>
  </si>
  <si>
    <t>Área de Evaluación, Planificación, Estadísticas e Investigación</t>
  </si>
  <si>
    <t>2011-12</t>
  </si>
  <si>
    <t>2011-2012</t>
  </si>
  <si>
    <t>ICPR Junior College-Manatí</t>
  </si>
  <si>
    <t>National University College-Caguas</t>
  </si>
  <si>
    <t>900 o &gt;</t>
  </si>
  <si>
    <t>Conferenciante</t>
  </si>
  <si>
    <t>Total sector privado con fines de lucro</t>
  </si>
  <si>
    <t>2012-13</t>
  </si>
  <si>
    <t>2012-2013</t>
  </si>
  <si>
    <t>Institución</t>
  </si>
  <si>
    <t>Total sector público</t>
  </si>
  <si>
    <t>Atlantic Univesity College</t>
  </si>
  <si>
    <t>Dewey University-Bayamón</t>
  </si>
  <si>
    <t>Dewey University-Carolina</t>
  </si>
  <si>
    <t>Dewey University-Fajardo</t>
  </si>
  <si>
    <t>Dewey University-Hato Rey Campus</t>
  </si>
  <si>
    <t>Dewey University-Juana Díaz</t>
  </si>
  <si>
    <t>Escuela de Medicina San Juan Bautista</t>
  </si>
  <si>
    <t>Trinity College of Puerto Rico</t>
  </si>
  <si>
    <t>Universidad Internacional Iberoamericana</t>
  </si>
  <si>
    <t>Total sector privado sin fines de lucro</t>
  </si>
  <si>
    <t>n/d</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</si>
  <si>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</si>
  <si>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</si>
  <si>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 xml:space="preserve">   Profesor </t>
  </si>
  <si>
    <t xml:space="preserve">   Profesor Asociado </t>
  </si>
  <si>
    <t xml:space="preserve">   Profesor Asistente </t>
  </si>
  <si>
    <t xml:space="preserve">   Instructor </t>
  </si>
  <si>
    <t xml:space="preserve">   Conferenciate </t>
  </si>
  <si>
    <t xml:space="preserve">   Sin rango académico </t>
  </si>
  <si>
    <t xml:space="preserve">   Otros </t>
  </si>
  <si>
    <t>Por tarea y rango</t>
  </si>
  <si>
    <t>Tabla 3. Resumen histórico de facultad por año académico, sector, tarea y rango académico de las instituciones de educación superior</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</si>
  <si>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</si>
  <si>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</si>
  <si>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Completo</t>
  </si>
  <si>
    <t>Por tiempo</t>
  </si>
  <si>
    <t>Por nivel  </t>
  </si>
  <si>
    <t>Año académico 2013-14</t>
  </si>
  <si>
    <t>2013-14</t>
  </si>
  <si>
    <t>2013-2014</t>
  </si>
  <si>
    <t>Dewey University-Manati</t>
  </si>
  <si>
    <t>Huertas College</t>
  </si>
  <si>
    <t>Certificados Profesionales</t>
  </si>
  <si>
    <r>
      <t>Doctorado</t>
    </r>
    <r>
      <rPr>
        <b/>
        <vertAlign val="superscript"/>
        <sz val="10"/>
        <color rgb="FF000000"/>
        <rFont val="Calibri"/>
        <family val="2"/>
        <scheme val="minor"/>
      </rPr>
      <t>2</t>
    </r>
  </si>
  <si>
    <t xml:space="preserve"> Doctor degree - research/scholarship</t>
  </si>
  <si>
    <t xml:space="preserve"> Doctor degree - professional practice</t>
  </si>
  <si>
    <t xml:space="preserve"> Doctor degree -  others</t>
  </si>
  <si>
    <r>
      <t>1</t>
    </r>
    <r>
      <rPr>
        <sz val="10"/>
        <rFont val="Calibri"/>
        <family val="2"/>
        <scheme val="minor"/>
      </rPr>
      <t xml:space="preserve"> Incluye el total de egresados de las instituciones de educación superior de Puerto Rico que completaron algún certificado o grado postsecundario o universitario.  Se otorgaron 16,265 certificados no universitarios.</t>
    </r>
  </si>
  <si>
    <r>
      <rPr>
        <vertAlign val="superscript"/>
        <sz val="10"/>
        <color theme="1"/>
        <rFont val="Calibri"/>
        <family val="2"/>
        <scheme val="minor"/>
      </rPr>
      <t>2</t>
    </r>
    <r>
      <rPr>
        <sz val="10"/>
        <color theme="1"/>
        <rFont val="Calibri"/>
        <family val="2"/>
        <scheme val="minor"/>
      </rPr>
      <t xml:space="preserve"> Incluye lo siguiente:  </t>
    </r>
  </si>
  <si>
    <r>
      <t>CIPCODE</t>
    </r>
    <r>
      <rPr>
        <sz val="8"/>
        <rFont val="Arial"/>
        <family val="2"/>
      </rPr>
      <t xml:space="preserve">:  </t>
    </r>
    <r>
      <rPr>
        <i/>
        <sz val="8"/>
        <rFont val="Arial"/>
        <family val="2"/>
      </rPr>
      <t>Classfication of Instructional Program (CIP) codes</t>
    </r>
    <r>
      <rPr>
        <sz val="8"/>
        <rFont val="Arial"/>
        <family val="2"/>
      </rPr>
      <t xml:space="preserve"> - Clasificación de los programas académicos utilizada por el Departamento de Educación Federal para completar los formularios</t>
    </r>
    <r>
      <rPr>
        <i/>
        <sz val="8"/>
        <rFont val="Arial"/>
        <family val="2"/>
      </rPr>
      <t xml:space="preserve"> Integrated Postsecondary Education Data System (IPEDS).  Versión 2000.</t>
    </r>
  </si>
  <si>
    <t>Tiempo Parcial</t>
  </si>
  <si>
    <t>EDP University of Puerto Rico-San Sebastian</t>
  </si>
  <si>
    <t>EDP University of Puerto Rico-Hato Rey</t>
  </si>
  <si>
    <t>Educational Technical College-Bayamón</t>
  </si>
  <si>
    <t>Otros*</t>
  </si>
  <si>
    <r>
      <rPr>
        <b/>
        <sz val="10"/>
        <color theme="1"/>
        <rFont val="Calibri"/>
        <family val="2"/>
        <scheme val="minor"/>
      </rPr>
      <t xml:space="preserve">*Otros </t>
    </r>
    <r>
      <rPr>
        <sz val="10"/>
        <color theme="1"/>
        <rFont val="Calibri"/>
        <family val="2"/>
        <scheme val="minor"/>
      </rPr>
      <t>- Facultad a tiempo completo no distribuida por rango donde su función principal es la enseñanza, independientemente del título, rango académico o tipo de contrato de acuerdos a las definiciones de IPEDS.</t>
    </r>
  </si>
  <si>
    <t>UnitID</t>
  </si>
  <si>
    <t>Institution Name</t>
  </si>
  <si>
    <t>Transferencias reportadas</t>
  </si>
  <si>
    <t>Programas de 4 años</t>
  </si>
  <si>
    <t>Programas de 2 años</t>
  </si>
  <si>
    <r>
      <rPr>
        <b/>
        <sz val="10"/>
        <color theme="1"/>
        <rFont val="Calibri"/>
        <family val="2"/>
        <scheme val="minor"/>
      </rPr>
      <t>N/A -</t>
    </r>
    <r>
      <rPr>
        <sz val="10"/>
        <color theme="1"/>
        <rFont val="Calibri"/>
        <family val="2"/>
        <scheme val="minor"/>
      </rPr>
      <t xml:space="preserve"> No aplica.</t>
    </r>
  </si>
  <si>
    <t>Institución/sector</t>
  </si>
  <si>
    <t xml:space="preserve">Tiempo Completo </t>
  </si>
  <si>
    <t>Costo  promedio de matrícula</t>
  </si>
  <si>
    <t>Otros gastos de matrícula</t>
  </si>
  <si>
    <t>Costo por crédito</t>
  </si>
  <si>
    <t>¹ En el estado- costo para un estudiante residente legal del estado.</t>
  </si>
  <si>
    <t>² Fuera del estado - costo para un estudiante no residente legal del estado.</t>
  </si>
  <si>
    <t>n/d - Información no disponible.</t>
  </si>
  <si>
    <t>Tabla 10. Tasas de Retención de estudiantes de primer año que continuaron sus estudios a un segundo año</t>
  </si>
  <si>
    <t>Valor Mínino</t>
  </si>
  <si>
    <t>Valor Máximo</t>
  </si>
  <si>
    <t>Promedio</t>
  </si>
  <si>
    <t>Desviación Estándar</t>
  </si>
  <si>
    <r>
      <rPr>
        <b/>
        <sz val="9"/>
        <color rgb="FF000000"/>
        <rFont val="Calibri"/>
        <family val="2"/>
      </rPr>
      <t>Nota</t>
    </r>
    <r>
      <rPr>
        <sz val="9"/>
        <color rgb="FF000000"/>
        <rFont val="Calibri"/>
        <family val="2"/>
      </rPr>
      <t xml:space="preserve">: </t>
    </r>
    <r>
      <rPr>
        <sz val="9"/>
        <color theme="1"/>
        <rFont val="Calibri"/>
        <family val="2"/>
      </rPr>
      <t xml:space="preserve">Incluye la matrícula de estudiantes que toman cursos con crédito en programas conducentes a grados o certificados, en las instituciones de educación superior autorizadas a operar por el Consejo de Educación de Puerto Rico.  </t>
    </r>
  </si>
  <si>
    <t>Mediana</t>
  </si>
  <si>
    <r>
      <rPr>
        <b/>
        <u/>
        <sz val="12"/>
        <color theme="1"/>
        <rFont val="Calibri"/>
        <family val="2"/>
        <scheme val="minor"/>
      </rPr>
      <t>Persona contacto</t>
    </r>
    <r>
      <rPr>
        <sz val="12"/>
        <color theme="1"/>
        <rFont val="Calibri"/>
        <family val="2"/>
        <scheme val="minor"/>
      </rPr>
      <t>: Margarita Rivera, Analista de Evaluación y Datos Estadísticos; y Dr. Jaime Calderón, Director Área de Evaluación, Planificación, Estadísticas e Investigación</t>
    </r>
  </si>
  <si>
    <r>
      <rPr>
        <b/>
        <u/>
        <sz val="12"/>
        <color theme="1"/>
        <rFont val="Calibri"/>
        <family val="2"/>
        <scheme val="minor"/>
      </rPr>
      <t>Dirección postal</t>
    </r>
    <r>
      <rPr>
        <sz val="12"/>
        <color theme="1"/>
        <rFont val="Calibri"/>
        <family val="2"/>
        <scheme val="minor"/>
      </rPr>
      <t>: P.O Box 1900, San Juan, PR, 00910-1900</t>
    </r>
  </si>
  <si>
    <r>
      <rPr>
        <b/>
        <u/>
        <sz val="12"/>
        <color theme="1"/>
        <rFont val="Calibri"/>
        <family val="2"/>
        <scheme val="minor"/>
      </rPr>
      <t>Dirección física</t>
    </r>
    <r>
      <rPr>
        <sz val="12"/>
        <color theme="1"/>
        <rFont val="Calibri"/>
        <family val="2"/>
        <scheme val="minor"/>
      </rPr>
      <t>: Ave. Ponce de León 268, Edificio Hato Rey Center, Suite 1500, San Juan, PR, 00918</t>
    </r>
  </si>
  <si>
    <r>
      <rPr>
        <b/>
        <u/>
        <sz val="12"/>
        <color theme="1"/>
        <rFont val="Calibri"/>
        <family val="2"/>
        <scheme val="minor"/>
      </rPr>
      <t>Teléfono</t>
    </r>
    <r>
      <rPr>
        <sz val="12"/>
        <color theme="1"/>
        <rFont val="Calibri"/>
        <family val="2"/>
        <scheme val="minor"/>
      </rPr>
      <t>: (787) 641-7100 ext. 2077, 2106, (787) 625-9125</t>
    </r>
  </si>
  <si>
    <r>
      <rPr>
        <b/>
        <u/>
        <sz val="12"/>
        <color theme="1"/>
        <rFont val="Calibri"/>
        <family val="2"/>
        <scheme val="minor"/>
      </rPr>
      <t>Fax</t>
    </r>
    <r>
      <rPr>
        <sz val="12"/>
        <color theme="1"/>
        <rFont val="Calibri"/>
        <family val="2"/>
        <scheme val="minor"/>
      </rPr>
      <t>: (787) 641-2563</t>
    </r>
  </si>
  <si>
    <r>
      <rPr>
        <b/>
        <u/>
        <sz val="12"/>
        <color theme="1"/>
        <rFont val="Calibri"/>
        <family val="2"/>
        <scheme val="minor"/>
      </rPr>
      <t>Correo electrónico</t>
    </r>
    <r>
      <rPr>
        <sz val="12"/>
        <color theme="1"/>
        <rFont val="Calibri"/>
        <family val="2"/>
        <scheme val="minor"/>
      </rPr>
      <t>:  mrivera@ce.pr.gov; jcalderon@ce.pr.gov</t>
    </r>
  </si>
  <si>
    <r>
      <rPr>
        <b/>
        <u/>
        <sz val="12"/>
        <color theme="1"/>
        <rFont val="Calibri"/>
        <family val="2"/>
        <scheme val="minor"/>
      </rPr>
      <t>Fecha esperada de publicación del próximo informe</t>
    </r>
    <r>
      <rPr>
        <sz val="12"/>
        <color theme="1"/>
        <rFont val="Calibri"/>
        <family val="2"/>
        <scheme val="minor"/>
      </rPr>
      <t>: agosto, 2016</t>
    </r>
  </si>
  <si>
    <r>
      <rPr>
        <b/>
        <u/>
        <sz val="12"/>
        <color rgb="FF000000"/>
        <rFont val="Calibri"/>
        <family val="2"/>
      </rPr>
      <t>Cómo obtener este informe</t>
    </r>
    <r>
      <rPr>
        <sz val="12"/>
        <color rgb="FF000000"/>
        <rFont val="Calibri"/>
        <family val="2"/>
      </rPr>
      <t>: (1) visite http://www.ce.pr.gov, (2) envíe su solicitud por correo electrónico a mrivera@ce.pr.gov o jcalderon@ce.pr.gov, (3) llame a uno de los teléfonos: (787) 641-7100 ext. 2077, 2106, (4) envíe su solicitud por fax al (787) 641-2563, (5) envíe su solicitud por correo a P.O Box 1900, San Juan, PR, 00910-1900, o (6) visite las oficinas del Consejo de Educación de Puerto Rico en Ave. Ponce de León 268, Edificio Hato Rey Center, Suite 1500, San Juan, PR, 00918, entre las horas de 8:00 am a 4:30 pm de lunes a viernes. El informe está disponible en papel y en los siguientes formatos electrónicos: Excel y PDF (readable). El informe no tiene costo.</t>
    </r>
  </si>
  <si>
    <r>
      <rPr>
        <b/>
        <u/>
        <sz val="12"/>
        <color rgb="FF000000"/>
        <rFont val="Calibri"/>
        <family val="2"/>
      </rPr>
      <t>Fuentes de informacion</t>
    </r>
    <r>
      <rPr>
        <sz val="12"/>
        <color rgb="FF000000"/>
        <rFont val="Calibri"/>
        <family val="2"/>
      </rPr>
      <t xml:space="preserve">: La información presentada en este informe se recopila a través del </t>
    </r>
    <r>
      <rPr>
        <i/>
        <sz val="12"/>
        <color rgb="FF000000"/>
        <rFont val="Calibri"/>
        <family val="2"/>
      </rPr>
      <t xml:space="preserve">Integrated Postsecondary Education Data System </t>
    </r>
    <r>
      <rPr>
        <sz val="12"/>
        <color rgb="FF000000"/>
        <rFont val="Calibri"/>
        <family val="2"/>
      </rPr>
      <t xml:space="preserve">(IPEDS).  El IPEDS es un sistema de encuestas interrelacionadas que realiza anualmente el </t>
    </r>
    <r>
      <rPr>
        <i/>
        <sz val="12"/>
        <color rgb="FF000000"/>
        <rFont val="Calibri"/>
        <family val="2"/>
      </rPr>
      <t xml:space="preserve">National Center for Education Statistics </t>
    </r>
    <r>
      <rPr>
        <sz val="12"/>
        <color rgb="FF000000"/>
        <rFont val="Calibri"/>
        <family val="2"/>
      </rPr>
      <t>(NCES) del Departamento de Educación Federal.  Todas las instituciones de educación superior que reciben fondos federales para becas de educación bajo el Título IV tienen que proveer sus datos a través del IPEDS.</t>
    </r>
  </si>
  <si>
    <r>
      <rPr>
        <b/>
        <u/>
        <sz val="12"/>
        <color rgb="FF000000"/>
        <rFont val="Calibri"/>
        <family val="2"/>
      </rPr>
      <t>Marco legal</t>
    </r>
    <r>
      <rPr>
        <sz val="12"/>
        <color rgb="FF000000"/>
        <rFont val="Calibri"/>
        <family val="2"/>
      </rPr>
      <t xml:space="preserve">: La </t>
    </r>
    <r>
      <rPr>
        <i/>
        <sz val="12"/>
        <color rgb="FF000000"/>
        <rFont val="Calibri"/>
        <family val="2"/>
      </rPr>
      <t>Higher Education Act</t>
    </r>
    <r>
      <rPr>
        <sz val="12"/>
        <color rgb="FF000000"/>
        <rFont val="Calibri"/>
        <family val="2"/>
      </rPr>
      <t xml:space="preserve"> de 1965, según enmendada (20 USC 1094, Section 487(a)(17) and 34 CFR 668.14(b)(19)), requiere que toda institución que recibe fondos federales para becas de educación bajo el Título IV provea datos sobre matrícula, egresados, tasas de graduación docencia, entre otros.  El Artículo 9(m) del Plan de Reorganización Núm. 2 del 2010 dispone el deber del Consejo de Educación de Puerto Rico de "establecer sistemas de información, diseñar modelos de evaluación, requerir  y recopilar información sobre la educación en Puerto Rico, incluyendo las estadísticas elaboradas por el “Integrated Postsecondary Educational Data Systems” (IPEDS) o cualquier otro sistema de recopilación de datos estadísticos para estudiar y describir la situación de ésta y desarrollar los procesos de licenciamiento y acreditación, de manera que permitan realizar estas funciones de la manera más adecuada posible". 
</t>
    </r>
  </si>
  <si>
    <r>
      <rPr>
        <b/>
        <u/>
        <sz val="12"/>
        <color theme="1"/>
        <rFont val="Calibri"/>
        <family val="2"/>
        <scheme val="minor"/>
      </rPr>
      <t>Fecha de publicación</t>
    </r>
    <r>
      <rPr>
        <sz val="12"/>
        <color theme="1"/>
        <rFont val="Calibri"/>
        <family val="2"/>
        <scheme val="minor"/>
      </rPr>
      <t>: noviembre, 2015</t>
    </r>
  </si>
  <si>
    <t>Año académico 2014-15</t>
  </si>
  <si>
    <t>2014-15</t>
  </si>
  <si>
    <t>Años académicos 2001-02 al 2014-15</t>
  </si>
  <si>
    <t>Tabla 1. Resumen histórico de matrícula por año académico, sector, género, nivel y tarea en las instituciones de educación superior (2001-01 al 2014-15).</t>
  </si>
  <si>
    <r>
      <t xml:space="preserve">Nota: </t>
    </r>
    <r>
      <rPr>
        <sz val="9"/>
        <color theme="1"/>
        <rFont val="Calibri"/>
        <family val="2"/>
      </rPr>
      <t xml:space="preserve">Incluye el total de egresados que completaron algún certificado o grado en las instituciones de educación superior autorizadas a operar por el Consejo de Educación de Puerto Rico. </t>
    </r>
  </si>
  <si>
    <t>2000-2001</t>
  </si>
  <si>
    <t>2001-2002</t>
  </si>
  <si>
    <t>2002-2003</t>
  </si>
  <si>
    <t>2003-2004</t>
  </si>
  <si>
    <t>2004-2005</t>
  </si>
  <si>
    <t>2005-2006</t>
  </si>
  <si>
    <t>2006-2007</t>
  </si>
  <si>
    <t>2007-2008</t>
  </si>
  <si>
    <t>2008-2009</t>
  </si>
  <si>
    <t>2009-2010</t>
  </si>
  <si>
    <t>2010-2011</t>
  </si>
  <si>
    <t>Años 2000-2001 al 2013-2014</t>
  </si>
  <si>
    <t>Tabla 2. Resumen histórico de egresados por año académico, sector, género y nivel de las instituciones de educación superior (2000-2001 al 2013-2014)</t>
  </si>
  <si>
    <t>2014-2015</t>
  </si>
  <si>
    <t>Años académicos 2005-06 al 2014-15</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</si>
  <si>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</si>
  <si>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Tabla 3. Resumen histórico de facultad por año académico, sector, tarea y rango académico de las instituciones de educación superior (2005-06 al 2014-15)</t>
  </si>
  <si>
    <t>Cambridge College - PR Regional Center</t>
  </si>
  <si>
    <t>Instituto de Servicios Educativos y Psicológico de PR</t>
  </si>
  <si>
    <t>Instituto para el Desarrollo Humano</t>
  </si>
  <si>
    <t>Monteclaro Escuela de Hoteleria y Artes Culinarias</t>
  </si>
  <si>
    <t>Nova Southeastern University - PR Regional Campus</t>
  </si>
  <si>
    <t>Ponce Health Sciences University</t>
  </si>
  <si>
    <t>Rutgers University - Centro para Puerto Rico</t>
  </si>
  <si>
    <t>Seminario Teológico Adventista Interamericano</t>
  </si>
  <si>
    <t>Universidad Ana G. Mendez-Virtual Campus</t>
  </si>
  <si>
    <t>Universidad Complutense de Madrid</t>
  </si>
  <si>
    <t>Universidad de Miami</t>
  </si>
  <si>
    <t>Centro de Estudios Multidisciplinarios-Mayaguez</t>
  </si>
  <si>
    <t>Columbia Central University-Caguas</t>
  </si>
  <si>
    <t>Columbia Central University-Yauco</t>
  </si>
  <si>
    <t>Escuela de Enfermeros(as) Anestesistas de PR</t>
  </si>
  <si>
    <t>(primera sesión académica del 2014-15)</t>
  </si>
  <si>
    <t>Tabla 4. Matrícula por nivel, sector, tarea y género en las instituciones de educación superior (primera sesión académica del 2014-15)</t>
  </si>
  <si>
    <t>Total sector privad sin fines de lucro</t>
  </si>
  <si>
    <t>Secto Privado</t>
  </si>
  <si>
    <t>Tabla 6. Grados conferidos por sector, nivel y área académica en las instituciones de educación superior que finalizaron  entre el 1 julio 2013 al 30 de junio 2014</t>
  </si>
  <si>
    <t>Total por rango</t>
  </si>
  <si>
    <r>
      <t>*</t>
    </r>
    <r>
      <rPr>
        <sz val="10"/>
        <color theme="1"/>
        <rFont val="Arial"/>
        <family val="2"/>
      </rPr>
      <t>La facultad a tarea parcial por género no esta disponible para este año.</t>
    </r>
  </si>
  <si>
    <t>Sin rango</t>
  </si>
  <si>
    <t>**La facultad a tarea parcial por género no esta disponible para este año.</t>
  </si>
  <si>
    <t>Cohorte Ajustado 2013</t>
  </si>
  <si>
    <t>Matrículados  2014</t>
  </si>
  <si>
    <r>
      <t>Nota:</t>
    </r>
    <r>
      <rPr>
        <sz val="10"/>
        <rFont val="Calibri"/>
        <family val="2"/>
        <scheme val="minor"/>
      </rPr>
      <t xml:space="preserve">  El por ciento de retención se determina a base de los estudiantes de primer año matriculados en un programa conducente a grado y que continuaron sus estudios universitarios para el segundo año.</t>
    </r>
  </si>
  <si>
    <r>
      <t>n/a</t>
    </r>
    <r>
      <rPr>
        <sz val="10"/>
        <rFont val="Calibri"/>
        <family val="2"/>
        <scheme val="minor"/>
      </rPr>
      <t xml:space="preserve"> (No aplica) - No recibieron estudiantes en su primer año de estudios universitarios.</t>
    </r>
  </si>
  <si>
    <t>Tabla 10. Tasas de Retención de estudiantes de primer año que continuaron sus estudios a un segundo año (año académico 2014-15)</t>
  </si>
  <si>
    <t>Estado Libre Asociado de Puerto Rico</t>
  </si>
  <si>
    <r>
      <t>En el Estado</t>
    </r>
    <r>
      <rPr>
        <b/>
        <vertAlign val="superscript"/>
        <sz val="8"/>
        <color theme="1"/>
        <rFont val="Calibri"/>
        <family val="2"/>
        <scheme val="minor"/>
      </rPr>
      <t>1</t>
    </r>
  </si>
  <si>
    <r>
      <t>Fuera del Estado</t>
    </r>
    <r>
      <rPr>
        <b/>
        <vertAlign val="superscript"/>
        <sz val="8"/>
        <color theme="1"/>
        <rFont val="Calibri"/>
        <family val="2"/>
        <scheme val="minor"/>
      </rPr>
      <t>2</t>
    </r>
  </si>
  <si>
    <t>Cambrigde College - PR Regional Center</t>
  </si>
  <si>
    <t>Instituto de Servicios Educativos y Psicológico de Puerto Rico</t>
  </si>
  <si>
    <t>Escuela de Enfermeros(as) y Anestesistas de PR</t>
  </si>
  <si>
    <t>Consejo de Educación de PR</t>
  </si>
  <si>
    <t>Ocupaciones por categoría*</t>
  </si>
  <si>
    <t>Tiempo parcial</t>
  </si>
  <si>
    <t>Público</t>
  </si>
  <si>
    <t>Privado sin fines de lucro</t>
  </si>
  <si>
    <t>Privado con fines de lucro</t>
  </si>
  <si>
    <t>Total personal</t>
  </si>
  <si>
    <t>Gerentes</t>
  </si>
  <si>
    <t>Operaciones financieras y administrativas</t>
  </si>
  <si>
    <t>Servicio a la comunidad, artes, legales y medios de comunicación</t>
  </si>
  <si>
    <t>Técnicos y profesionales de salud</t>
  </si>
  <si>
    <t>Ocupaciones de servicio</t>
  </si>
  <si>
    <t>Ventas y ocupaciones relacionadas</t>
  </si>
  <si>
    <t>Apoyo administrativo y de oficina</t>
  </si>
  <si>
    <t>Mantenimiento, construcción y recursos naturales</t>
  </si>
  <si>
    <t>Producción,  transporte y movimiento de materiales</t>
  </si>
  <si>
    <t>*El formuario de Recursos Humanos fue revisado y a partir del 2012-13 las categorías que se utlilzan para la clasificacar empleados en  puestos ocupados en las instituciones son los Standart Occupational Classification (SOC) 2010 (http://www.bls.gov/soc/).  Este es utilizado por agencias federales para clasificar a los trabajadores y los diferentes puestos de empleos y ocupaciones.</t>
  </si>
  <si>
    <t xml:space="preserve">     Personal docente</t>
  </si>
  <si>
    <t xml:space="preserve">               Personal docente - enseñanza/investigación/servicios públicos</t>
  </si>
  <si>
    <t xml:space="preserve">     Investigación</t>
  </si>
  <si>
    <t xml:space="preserve">     Servicio público</t>
  </si>
  <si>
    <t xml:space="preserve">     Archivistas y bibliotecarios curadores</t>
  </si>
  <si>
    <t xml:space="preserve">          Archivistas curadores y técnicos de Museo</t>
  </si>
  <si>
    <t xml:space="preserve">          Bibliotecarios</t>
  </si>
  <si>
    <t xml:space="preserve">          Técnicos de biblioteca</t>
  </si>
  <si>
    <t>Se incluyeron un total de 90 unidades académicas (18  del sector público, 49 privadas sin fines de lucro y 23 privadas con fines de lucro).</t>
  </si>
  <si>
    <t>Total tiempo parcial</t>
  </si>
  <si>
    <t>Universidad de Puerto Rico-Administración Central</t>
  </si>
  <si>
    <t>Sistema Universitario Ana G. Méndez-Administración Central</t>
  </si>
  <si>
    <t>Universidad Interamerican de Puerto Rico-Administración Central</t>
  </si>
  <si>
    <t>Cohorte ajustado 2008</t>
  </si>
  <si>
    <r>
      <t>Universidad de Puerto Rico-Cs. Médicas</t>
    </r>
    <r>
      <rPr>
        <vertAlign val="superscript"/>
        <sz val="10"/>
        <color theme="1"/>
        <rFont val="Calibri"/>
        <family val="2"/>
        <scheme val="minor"/>
      </rPr>
      <t>1</t>
    </r>
  </si>
  <si>
    <t>Cohorte ajustado 2011</t>
  </si>
  <si>
    <t>Cohorte 2008</t>
  </si>
  <si>
    <r>
      <t>Centro de Estudios Avanzados de PR y el Caribe</t>
    </r>
    <r>
      <rPr>
        <vertAlign val="superscript"/>
        <sz val="10"/>
        <color theme="1"/>
        <rFont val="Calibri"/>
        <family val="2"/>
        <scheme val="minor"/>
      </rPr>
      <t>1</t>
    </r>
  </si>
  <si>
    <r>
      <t>Dewey University-Manati</t>
    </r>
    <r>
      <rPr>
        <vertAlign val="superscript"/>
        <sz val="10"/>
        <color theme="1"/>
        <rFont val="Calibri"/>
        <family val="2"/>
        <scheme val="minor"/>
      </rPr>
      <t>2</t>
    </r>
  </si>
  <si>
    <r>
      <t>Escuela de Medicina San Juan Bautista</t>
    </r>
    <r>
      <rPr>
        <vertAlign val="superscript"/>
        <sz val="10"/>
        <color theme="1"/>
        <rFont val="Calibri"/>
        <family val="2"/>
        <scheme val="minor"/>
      </rPr>
      <t>1</t>
    </r>
  </si>
  <si>
    <r>
      <t>Monteclaro Escuela de Hoteleria y Artes Culinarias</t>
    </r>
    <r>
      <rPr>
        <vertAlign val="superscript"/>
        <sz val="10"/>
        <color theme="1"/>
        <rFont val="Calibri"/>
        <family val="2"/>
        <scheme val="minor"/>
      </rPr>
      <t>2</t>
    </r>
  </si>
  <si>
    <r>
      <t>Ponce Health Sciences University</t>
    </r>
    <r>
      <rPr>
        <vertAlign val="superscript"/>
        <sz val="10"/>
        <color theme="1"/>
        <rFont val="Calibri"/>
        <family val="2"/>
        <scheme val="minor"/>
      </rPr>
      <t>1</t>
    </r>
  </si>
  <si>
    <r>
      <t>Seminario Evangélico de Puerto Rico</t>
    </r>
    <r>
      <rPr>
        <vertAlign val="superscript"/>
        <sz val="10"/>
        <color theme="1"/>
        <rFont val="Calibri"/>
        <family val="2"/>
        <scheme val="minor"/>
      </rPr>
      <t>1</t>
    </r>
  </si>
  <si>
    <r>
      <t>Universidad Ana G. Mendez-Virtual Campus</t>
    </r>
    <r>
      <rPr>
        <vertAlign val="superscript"/>
        <sz val="10"/>
        <color theme="1"/>
        <rFont val="Calibri"/>
        <family val="2"/>
        <scheme val="minor"/>
      </rPr>
      <t>2</t>
    </r>
  </si>
  <si>
    <r>
      <t>Universidad Carlos Albizu</t>
    </r>
    <r>
      <rPr>
        <vertAlign val="superscript"/>
        <sz val="10"/>
        <color theme="1"/>
        <rFont val="Calibri"/>
        <family val="2"/>
        <scheme val="minor"/>
      </rPr>
      <t>1</t>
    </r>
  </si>
  <si>
    <r>
      <t>Universidad Interamericana de Puerto Rico-Derecho</t>
    </r>
    <r>
      <rPr>
        <vertAlign val="superscript"/>
        <sz val="10"/>
        <color theme="1"/>
        <rFont val="Calibri"/>
        <family val="2"/>
        <scheme val="minor"/>
      </rPr>
      <t>1</t>
    </r>
  </si>
  <si>
    <r>
      <t>Universidad Interamericana de Puerto Rico-Optometría</t>
    </r>
    <r>
      <rPr>
        <vertAlign val="superscript"/>
        <sz val="10"/>
        <color theme="1"/>
        <rFont val="Calibri"/>
        <family val="2"/>
        <scheme val="minor"/>
      </rPr>
      <t>1</t>
    </r>
  </si>
  <si>
    <r>
      <t>Universidad Internacional Iberoamericana</t>
    </r>
    <r>
      <rPr>
        <vertAlign val="superscript"/>
        <sz val="10"/>
        <color theme="1"/>
        <rFont val="Calibri"/>
        <family val="2"/>
        <scheme val="minor"/>
      </rPr>
      <t>1</t>
    </r>
  </si>
  <si>
    <r>
      <t>National University College-Caguas</t>
    </r>
    <r>
      <rPr>
        <vertAlign val="superscript"/>
        <sz val="10"/>
        <color theme="1"/>
        <rFont val="Calibri"/>
        <family val="2"/>
        <scheme val="minor"/>
      </rPr>
      <t>2</t>
    </r>
  </si>
  <si>
    <r>
      <t>Centro de Estudios Multidisciplinarios-Mayaguez</t>
    </r>
    <r>
      <rPr>
        <vertAlign val="superscript"/>
        <sz val="10"/>
        <color theme="1"/>
        <rFont val="Calibri"/>
        <family val="2"/>
        <scheme val="minor"/>
      </rPr>
      <t>2</t>
    </r>
  </si>
  <si>
    <t>Cohorte 2011</t>
  </si>
  <si>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no tienen que completar el formulario Graduation Rate.</t>
    </r>
  </si>
  <si>
    <r>
      <rPr>
        <vertAlign val="superscript"/>
        <sz val="10"/>
        <color theme="1"/>
        <rFont val="Calibri"/>
        <family val="2"/>
        <scheme val="minor"/>
      </rPr>
      <t>2</t>
    </r>
    <r>
      <rPr>
        <sz val="10"/>
        <color theme="1"/>
        <rFont val="Calibri"/>
        <family val="2"/>
        <scheme val="minor"/>
      </rPr>
      <t xml:space="preserve"> Comenzaron como institución universitaria recientemente o que de acuerdo al año de la cohorte que se esta informando no tienen el tiempo para egresar estudiantes.</t>
    </r>
  </si>
  <si>
    <t>Programas de menos de 2 años</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</si>
  <si>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Completions</t>
    </r>
    <r>
      <rPr>
        <sz val="9"/>
        <color rgb="FF000000"/>
        <rFont val="Calibri"/>
        <family val="2"/>
      </rPr>
      <t>.</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</si>
  <si>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Fall Enrollment</t>
    </r>
    <r>
      <rPr>
        <i/>
        <sz val="9"/>
        <color rgb="FF000000"/>
        <rFont val="Calibri"/>
        <family val="2"/>
      </rPr>
      <t>.</t>
    </r>
  </si>
  <si>
    <r>
      <t>Públic</t>
    </r>
    <r>
      <rPr>
        <sz val="11"/>
        <color rgb="FFFF0000"/>
        <rFont val="Calibri"/>
        <family val="2"/>
      </rPr>
      <t>o</t>
    </r>
  </si>
  <si>
    <r>
      <t xml:space="preserve">Nota: </t>
    </r>
    <r>
      <rPr>
        <sz val="9"/>
        <color theme="1"/>
        <rFont val="Calibri"/>
        <family val="2"/>
      </rPr>
      <t>Incluye la matrícula de estudiantes que toman cursos con crédito</t>
    </r>
    <r>
      <rPr>
        <sz val="9"/>
        <color rgb="FFFF0000"/>
        <rFont val="Calibri"/>
        <family val="2"/>
      </rPr>
      <t>s</t>
    </r>
    <r>
      <rPr>
        <sz val="9"/>
        <color theme="1"/>
        <rFont val="Calibri"/>
        <family val="2"/>
      </rPr>
      <t xml:space="preserve"> en programas conducentes a grados o certificados en las instituciones de educación superior autorizadas a operar por el Consejo de Educación de Puerto Rico.  </t>
    </r>
  </si>
  <si>
    <t>Compendio Estadístico sobre la Educación Superior de Puerto Rico</t>
  </si>
  <si>
    <t xml:space="preserve">               Instituciones de educación superior de Puerto Rico por sector que ofrecen programas de menos de dos años, de dos y de cuatro años </t>
  </si>
  <si>
    <t>Graduados en el 150% del tiempo</t>
  </si>
  <si>
    <t>Estudiantes a tiempo completo</t>
  </si>
  <si>
    <t>Estudiantes a tiempo parcial</t>
  </si>
  <si>
    <t>Tabla 11. Costos de matrícula  por unidad en la instituciones de educación superior en Puerto Rico</t>
  </si>
  <si>
    <t>Tabla 12. Recursos humanos por ocupación, tarea y sector en las instituciones de educación superior en Puerto Rico</t>
  </si>
  <si>
    <t>Enseñanza/Investigación/Servicio público</t>
  </si>
  <si>
    <t xml:space="preserve">          Personal docente función principal enseñanza</t>
  </si>
  <si>
    <t xml:space="preserve">               Personal docente función principal enseñanza de cursos con crédito</t>
  </si>
  <si>
    <t xml:space="preserve">               Personal docente función principal enseñanza de cursos sin crédito</t>
  </si>
  <si>
    <t xml:space="preserve">               Personal docente función principal la enseñanza combinada con y sin crédito</t>
  </si>
  <si>
    <t>Bibliotecarios, curadores, archiveros y otros instructores de apoyo</t>
  </si>
  <si>
    <t xml:space="preserve">     Asuntos estudiantiles y académicos y otros servicios educativos</t>
  </si>
  <si>
    <t>Ingeniería de computación y Ciencia</t>
  </si>
  <si>
    <t xml:space="preserve">     Ocupaciones de apoyo bibliotecario no disponibles para instituciones que no otorgan grados</t>
  </si>
  <si>
    <t>Tabla 5. Egresados por nivel y sector en las instituciones de educación superior que finalizaron entre el 1 de julio 2013 al 30 de junio 2014</t>
  </si>
  <si>
    <t>Tabla 6. Grados conferidos por sector, nivel y área académica en las instituciones de educación superior que finalizaron entre el 1 de julio 2013 al 30 de junio 2014</t>
  </si>
  <si>
    <t>Tabla 7. Facultad por tarea, género y sector en las instituciones de educación superior en Puerto Rico (año académico 2014-15)</t>
  </si>
  <si>
    <t>Tabla 8. Facultad por tarea, rango, género y sector en las instituciones de educación superior en Puerto Rico (año académico 2014-15)</t>
  </si>
  <si>
    <t>Tabla 9. Tasas de graduación (IPEDS Graduation Rate) en las instituciones de educación superior en Puerto Rico (año académico 2014-15)</t>
  </si>
  <si>
    <t>Tabla 11. Costos de matrícula por unidad en la instituciones de educación superior en Puerto Rico (año académico 2014-15)</t>
  </si>
  <si>
    <t>Tabla 12. Recursos humanos por ocupación, tarea y sector en las instituciones de educación superior en Puerto Rico  (año académico 2014-15)</t>
  </si>
  <si>
    <r>
      <t>Tabla 5. Egresados por nivel y sector en las instituciones de educación superior que finalizaron entre el 1 julio 2013 al 30 de junio 2014</t>
    </r>
    <r>
      <rPr>
        <b/>
        <vertAlign val="superscript"/>
        <sz val="12"/>
        <color theme="1"/>
        <rFont val="Calibri"/>
        <family val="2"/>
        <scheme val="minor"/>
      </rPr>
      <t>1</t>
    </r>
  </si>
  <si>
    <t>Tabla 7. Facultad por tarea, género y sector en las instituciones de educación superior en Puerto Rico</t>
  </si>
  <si>
    <t>Tabla 8. Facultad por tarea, rango, género y sector en las instituciones de educación superior en Puerto Rico</t>
  </si>
  <si>
    <t xml:space="preserve">                  distribuidos por tarea y sector en las instituciones de educación superior en Puerto Rico</t>
  </si>
  <si>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Graduation Rate</t>
    </r>
    <r>
      <rPr>
        <i/>
        <sz val="9"/>
        <color rgb="FF000000"/>
        <rFont val="Calibri"/>
        <family val="2"/>
        <scheme val="minor"/>
      </rPr>
      <t>.</t>
    </r>
  </si>
  <si>
    <r>
      <t xml:space="preserve">Tabla 9. </t>
    </r>
    <r>
      <rPr>
        <b/>
        <sz val="12"/>
        <rFont val="Calibri"/>
        <family val="2"/>
        <scheme val="minor"/>
      </rPr>
      <t>Tasas de graduación</t>
    </r>
    <r>
      <rPr>
        <b/>
        <i/>
        <sz val="12"/>
        <rFont val="Calibri"/>
        <family val="2"/>
        <scheme val="minor"/>
      </rPr>
      <t xml:space="preserve"> (IPEDS Graduation Rate) </t>
    </r>
    <r>
      <rPr>
        <b/>
        <sz val="12"/>
        <rFont val="Calibri"/>
        <family val="2"/>
        <scheme val="minor"/>
      </rPr>
      <t>en las instituciones de educación superior en Puerto Rico</t>
    </r>
  </si>
  <si>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Institutional Characteristic</t>
    </r>
    <r>
      <rPr>
        <i/>
        <sz val="9"/>
        <color rgb="FF000000"/>
        <rFont val="Calibri"/>
        <family val="2"/>
        <scheme val="minor"/>
      </rPr>
      <t>.</t>
    </r>
  </si>
  <si>
    <r>
      <rPr>
        <b/>
        <sz val="11"/>
        <color theme="1"/>
        <rFont val="Calibri"/>
        <family val="2"/>
        <scheme val="minor"/>
      </rPr>
      <t>Nota</t>
    </r>
    <r>
      <rPr>
        <sz val="11"/>
        <color theme="1"/>
        <rFont val="Calibri"/>
        <family val="2"/>
        <scheme val="minor"/>
      </rPr>
      <t>:  Los costos de matrícula incluyen todo un año académico.</t>
    </r>
  </si>
  <si>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Human Resources</t>
    </r>
    <r>
      <rPr>
        <i/>
        <sz val="9"/>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</si>
</sst>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7"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2"/>
      <color theme="1"/>
      <name val="Calibri"/>
      <family val="2"/>
      <scheme val="minor"/>
    </font>
    <font>
      <b/>
      <sz val="12"/>
      <color theme="1"/>
      <name val="Calibri"/>
      <family val="2"/>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b/>
      <sz val="16"/>
      <color indexed="8"/>
      <name val="Calibri"/>
      <family val="2"/>
    </font>
    <font>
      <sz val="13"/>
      <color theme="1"/>
      <name val="Calibri"/>
      <family val="2"/>
      <scheme val="minor"/>
    </font>
    <font>
      <u/>
      <sz val="13"/>
      <color theme="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vertAlign val="superscript"/>
      <sz val="9"/>
      <name val="Calibri"/>
      <family val="2"/>
      <scheme val="minor"/>
    </font>
    <font>
      <b/>
      <sz val="12"/>
      <name val="Calibri"/>
      <family val="2"/>
      <scheme val="minor"/>
    </font>
    <font>
      <sz val="10"/>
      <color theme="1"/>
      <name val="Arial"/>
      <family val="2"/>
    </font>
    <font>
      <b/>
      <sz val="18"/>
      <color indexed="8"/>
      <name val="Calibri"/>
      <family val="2"/>
    </font>
    <font>
      <b/>
      <sz val="11"/>
      <color theme="1"/>
      <name val="Calibri"/>
      <family val="2"/>
    </font>
    <font>
      <b/>
      <sz val="10"/>
      <color rgb="FF000000"/>
      <name val="Calibri"/>
      <family val="2"/>
      <scheme val="minor"/>
    </font>
    <font>
      <b/>
      <vertAlign val="superscript"/>
      <sz val="10"/>
      <color rgb="FF000000"/>
      <name val="Calibri"/>
      <family val="2"/>
      <scheme val="minor"/>
    </font>
    <font>
      <b/>
      <sz val="8"/>
      <name val="Calibri"/>
      <family val="2"/>
      <scheme val="minor"/>
    </font>
    <font>
      <sz val="8"/>
      <name val="Calibri"/>
      <family val="2"/>
      <scheme val="minor"/>
    </font>
    <font>
      <b/>
      <sz val="18"/>
      <color indexed="8"/>
      <name val="Calibri"/>
      <family val="2"/>
      <scheme val="minor"/>
    </font>
    <font>
      <b/>
      <sz val="16"/>
      <color indexed="8"/>
      <name val="Calibri"/>
      <family val="2"/>
      <scheme val="minor"/>
    </font>
    <font>
      <b/>
      <sz val="11"/>
      <color indexed="8"/>
      <name val="Calibri"/>
      <family val="2"/>
      <scheme val="minor"/>
    </font>
    <font>
      <b/>
      <sz val="12"/>
      <color indexed="8"/>
      <name val="Calibri"/>
      <family val="2"/>
      <scheme val="minor"/>
    </font>
    <font>
      <b/>
      <sz val="8"/>
      <name val="Arial"/>
      <family val="2"/>
    </font>
    <font>
      <sz val="8"/>
      <name val="Arial"/>
      <family val="2"/>
    </font>
    <font>
      <i/>
      <sz val="8"/>
      <name val="Arial"/>
      <family val="2"/>
    </font>
    <font>
      <b/>
      <sz val="14"/>
      <color indexed="8"/>
      <name val="Calibri"/>
      <family val="2"/>
    </font>
    <font>
      <b/>
      <sz val="14"/>
      <color indexed="8"/>
      <name val="Calibri"/>
      <family val="2"/>
      <scheme val="minor"/>
    </font>
    <font>
      <b/>
      <sz val="24"/>
      <color indexed="8"/>
      <name val="Calibri"/>
      <family val="2"/>
    </font>
    <font>
      <b/>
      <sz val="11"/>
      <name val="Calibri"/>
      <family val="2"/>
      <scheme val="minor"/>
    </font>
    <font>
      <b/>
      <sz val="9"/>
      <color rgb="FF000000"/>
      <name val="Calibri"/>
      <family val="2"/>
    </font>
    <font>
      <sz val="11"/>
      <name val="Calibri"/>
      <family val="2"/>
    </font>
    <font>
      <b/>
      <vertAlign val="superscript"/>
      <sz val="12"/>
      <color theme="1"/>
      <name val="Calibri"/>
      <family val="2"/>
      <scheme val="minor"/>
    </font>
    <font>
      <vertAlign val="superscript"/>
      <sz val="10"/>
      <name val="Calibri"/>
      <family val="2"/>
      <scheme val="minor"/>
    </font>
    <font>
      <vertAlign val="superscript"/>
      <sz val="10"/>
      <color theme="1"/>
      <name val="Calibri"/>
      <family val="2"/>
      <scheme val="minor"/>
    </font>
    <font>
      <i/>
      <sz val="10"/>
      <color theme="1"/>
      <name val="Calibri"/>
      <family val="2"/>
      <scheme val="minor"/>
    </font>
    <font>
      <sz val="12"/>
      <color theme="1"/>
      <name val="Calibri"/>
      <family val="2"/>
      <scheme val="minor"/>
    </font>
    <font>
      <b/>
      <u/>
      <sz val="12"/>
      <color theme="1"/>
      <name val="Calibri"/>
      <family val="2"/>
      <scheme val="minor"/>
    </font>
    <font>
      <sz val="12"/>
      <color rgb="FF000000"/>
      <name val="Calibri"/>
      <family val="2"/>
    </font>
    <font>
      <b/>
      <u/>
      <sz val="12"/>
      <color rgb="FF000000"/>
      <name val="Calibri"/>
      <family val="2"/>
    </font>
    <font>
      <i/>
      <sz val="12"/>
      <color rgb="FF000000"/>
      <name val="Calibri"/>
      <family val="2"/>
    </font>
    <font>
      <sz val="10"/>
      <name val="Arial"/>
      <family val="2"/>
    </font>
    <font>
      <sz val="8"/>
      <color theme="1"/>
      <name val="Calibri"/>
      <family val="2"/>
      <scheme val="minor"/>
    </font>
    <font>
      <b/>
      <sz val="8"/>
      <color theme="1"/>
      <name val="Calibri"/>
      <family val="2"/>
      <scheme val="minor"/>
    </font>
    <font>
      <b/>
      <vertAlign val="superscript"/>
      <sz val="8"/>
      <color theme="1"/>
      <name val="Calibri"/>
      <family val="2"/>
      <scheme val="minor"/>
    </font>
    <font>
      <b/>
      <sz val="8"/>
      <color rgb="FF333333"/>
      <name val="Calibri"/>
      <family val="2"/>
      <scheme val="minor"/>
    </font>
    <font>
      <sz val="10"/>
      <color rgb="FF000000"/>
      <name val="Calibri"/>
      <family val="2"/>
      <scheme val="minor"/>
    </font>
    <font>
      <b/>
      <sz val="14"/>
      <color theme="1"/>
      <name val="Calibri"/>
      <family val="2"/>
      <scheme val="minor"/>
    </font>
    <font>
      <sz val="11"/>
      <color rgb="FFFF0000"/>
      <name val="Calibri"/>
      <family val="2"/>
    </font>
    <font>
      <sz val="9"/>
      <color rgb="FFFF0000"/>
      <name val="Calibri"/>
      <family val="2"/>
    </font>
    <font>
      <b/>
      <sz val="10"/>
      <color rgb="FFFF0000"/>
      <name val="Calibri"/>
      <family val="2"/>
      <scheme val="minor"/>
    </font>
    <font>
      <u/>
      <sz val="10"/>
      <color rgb="FF3333FF"/>
      <name val="Arial"/>
      <family val="2"/>
    </font>
    <font>
      <u/>
      <sz val="13"/>
      <color rgb="FF3333FF"/>
      <name val="Arial"/>
      <family val="2"/>
    </font>
    <font>
      <sz val="11"/>
      <color rgb="FF3333FF"/>
      <name val="Calibri"/>
      <family val="2"/>
      <scheme val="minor"/>
    </font>
    <font>
      <sz val="13"/>
      <color rgb="FF3333FF"/>
      <name val="Arial"/>
      <family val="2"/>
    </font>
    <font>
      <sz val="13"/>
      <color rgb="FF3333FF"/>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i/>
      <sz val="12"/>
      <name val="Calibri"/>
      <family val="2"/>
      <scheme val="minor"/>
    </font>
    <font>
      <b/>
      <sz val="12"/>
      <color rgb="FF333333"/>
      <name val="Calibri"/>
      <family val="2"/>
      <scheme val="minor"/>
    </font>
    <font>
      <b/>
      <sz val="12"/>
      <color indexed="8"/>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bgColor theme="4" tint="0.79998168889431442"/>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0" fontId="17" fillId="0" borderId="0" applyNumberFormat="0" applyFill="0" applyBorder="0" applyAlignment="0" applyProtection="0">
      <alignment vertical="top"/>
      <protection locked="0"/>
    </xf>
    <xf numFmtId="43" fontId="21" fillId="0" borderId="0" applyFont="0" applyFill="0" applyBorder="0" applyAlignment="0" applyProtection="0"/>
    <xf numFmtId="9" fontId="21" fillId="0" borderId="0" applyFont="0" applyFill="0" applyBorder="0" applyAlignment="0" applyProtection="0"/>
  </cellStyleXfs>
  <cellXfs count="299">
    <xf numFmtId="0" fontId="0" fillId="0" borderId="0" xfId="0"/>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0" xfId="0" applyFont="1"/>
    <xf numFmtId="0" fontId="0" fillId="0" borderId="0" xfId="0" applyFont="1"/>
    <xf numFmtId="0" fontId="4" fillId="0" borderId="0" xfId="0" applyFont="1"/>
    <xf numFmtId="0" fontId="7" fillId="0" borderId="0" xfId="0" applyFont="1" applyFill="1" applyBorder="1" applyAlignment="1">
      <alignment horizontal="left" vertical="top"/>
    </xf>
    <xf numFmtId="0" fontId="9" fillId="0" borderId="0" xfId="0" applyFont="1" applyFill="1" applyBorder="1" applyAlignment="1">
      <alignment vertical="top"/>
    </xf>
    <xf numFmtId="3" fontId="9" fillId="0" borderId="0" xfId="0" applyNumberFormat="1" applyFont="1" applyFill="1" applyBorder="1" applyAlignment="1">
      <alignment horizontal="right" vertical="top"/>
    </xf>
    <xf numFmtId="0" fontId="9" fillId="0" borderId="0" xfId="0" applyFont="1" applyFill="1" applyBorder="1" applyAlignment="1">
      <alignment horizontal="left" vertical="top" indent="2"/>
    </xf>
    <xf numFmtId="0" fontId="9" fillId="0" borderId="1" xfId="0" applyFont="1" applyFill="1" applyBorder="1" applyAlignment="1">
      <alignment horizontal="left" vertical="top" indent="2"/>
    </xf>
    <xf numFmtId="3" fontId="9" fillId="0" borderId="1" xfId="0" applyNumberFormat="1" applyFont="1" applyFill="1" applyBorder="1" applyAlignment="1">
      <alignment horizontal="right" vertical="top"/>
    </xf>
    <xf numFmtId="0" fontId="10" fillId="0" borderId="0" xfId="0" applyFont="1"/>
    <xf numFmtId="0" fontId="0" fillId="0" borderId="0" xfId="0" applyFill="1" applyBorder="1"/>
    <xf numFmtId="0" fontId="6" fillId="0" borderId="0" xfId="0" applyFont="1" applyFill="1" applyBorder="1" applyAlignment="1">
      <alignment horizontal="left"/>
    </xf>
    <xf numFmtId="0" fontId="6" fillId="0" borderId="0" xfId="0" applyFont="1" applyFill="1" applyBorder="1" applyAlignment="1">
      <alignment horizontal="justify"/>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3" fontId="13" fillId="0" borderId="0" xfId="0" applyNumberFormat="1" applyFont="1" applyFill="1" applyBorder="1" applyAlignment="1">
      <alignment horizontal="right" vertical="top"/>
    </xf>
    <xf numFmtId="0" fontId="9" fillId="0" borderId="0" xfId="0" applyFont="1" applyFill="1" applyBorder="1" applyAlignment="1">
      <alignment horizontal="left" vertical="top" indent="1"/>
    </xf>
    <xf numFmtId="0" fontId="7" fillId="0" borderId="0" xfId="0" applyFont="1" applyFill="1" applyBorder="1" applyAlignment="1">
      <alignment vertical="top" wrapText="1"/>
    </xf>
    <xf numFmtId="0" fontId="3" fillId="0" borderId="0" xfId="0" applyFont="1" applyFill="1" applyBorder="1" applyAlignment="1">
      <alignment horizontal="justify"/>
    </xf>
    <xf numFmtId="0" fontId="5" fillId="0" borderId="0" xfId="0" applyFont="1" applyFill="1" applyBorder="1" applyAlignment="1">
      <alignment horizontal="justify"/>
    </xf>
    <xf numFmtId="3" fontId="13" fillId="0" borderId="1" xfId="0" applyNumberFormat="1" applyFont="1" applyFill="1" applyBorder="1" applyAlignment="1">
      <alignment horizontal="right" vertical="top"/>
    </xf>
    <xf numFmtId="0" fontId="19" fillId="0" borderId="0" xfId="0" applyFont="1"/>
    <xf numFmtId="0" fontId="19" fillId="0" borderId="0" xfId="0" applyFont="1" applyAlignment="1">
      <alignment horizontal="right"/>
    </xf>
    <xf numFmtId="0" fontId="20" fillId="0" borderId="0" xfId="1" applyFont="1" applyAlignment="1" applyProtection="1"/>
    <xf numFmtId="3" fontId="0" fillId="0" borderId="0" xfId="0" applyNumberFormat="1" applyFont="1"/>
    <xf numFmtId="164" fontId="0" fillId="0" borderId="0" xfId="2" applyNumberFormat="1" applyFont="1"/>
    <xf numFmtId="0" fontId="1" fillId="0" borderId="3" xfId="0" applyFont="1" applyBorder="1"/>
    <xf numFmtId="0" fontId="22" fillId="0" borderId="0" xfId="0" applyFont="1"/>
    <xf numFmtId="0" fontId="15" fillId="0" borderId="0" xfId="0" applyFont="1"/>
    <xf numFmtId="164" fontId="0" fillId="0" borderId="0" xfId="2" applyNumberFormat="1" applyFont="1" applyFill="1"/>
    <xf numFmtId="164" fontId="22" fillId="0" borderId="0" xfId="2" applyNumberFormat="1" applyFont="1"/>
    <xf numFmtId="0" fontId="4" fillId="0" borderId="0" xfId="0" applyFont="1" applyFill="1" applyBorder="1" applyAlignment="1"/>
    <xf numFmtId="0" fontId="23" fillId="0" borderId="0" xfId="0" applyFont="1"/>
    <xf numFmtId="0" fontId="23" fillId="0" borderId="0" xfId="0" applyFont="1" applyAlignment="1">
      <alignment horizontal="left"/>
    </xf>
    <xf numFmtId="0" fontId="23" fillId="0" borderId="0" xfId="0" applyFont="1" applyAlignment="1">
      <alignment horizontal="center"/>
    </xf>
    <xf numFmtId="3" fontId="24" fillId="0" borderId="0" xfId="0" applyNumberFormat="1" applyFont="1"/>
    <xf numFmtId="0" fontId="23" fillId="0" borderId="0" xfId="0" applyFont="1" applyAlignment="1">
      <alignment horizontal="right"/>
    </xf>
    <xf numFmtId="0" fontId="26" fillId="0" borderId="0" xfId="0" applyFont="1" applyAlignment="1"/>
    <xf numFmtId="0" fontId="27" fillId="0" borderId="0" xfId="0" applyFont="1"/>
    <xf numFmtId="164" fontId="27" fillId="0" borderId="0" xfId="2" applyNumberFormat="1" applyFont="1" applyFill="1"/>
    <xf numFmtId="164" fontId="27" fillId="0" borderId="0" xfId="2" applyNumberFormat="1" applyFont="1"/>
    <xf numFmtId="0" fontId="24" fillId="0" borderId="0" xfId="0" applyFont="1" applyAlignment="1"/>
    <xf numFmtId="0" fontId="22" fillId="0" borderId="3" xfId="0" applyFont="1" applyFill="1" applyBorder="1"/>
    <xf numFmtId="0" fontId="22" fillId="0" borderId="0" xfId="0" applyFont="1" applyFill="1"/>
    <xf numFmtId="0" fontId="18" fillId="0" borderId="0" xfId="0" applyFont="1" applyAlignment="1"/>
    <xf numFmtId="0" fontId="1" fillId="0" borderId="0" xfId="0" applyFont="1" applyAlignment="1"/>
    <xf numFmtId="0" fontId="16" fillId="0" borderId="0" xfId="0" applyFont="1" applyAlignment="1"/>
    <xf numFmtId="0" fontId="28" fillId="0" borderId="0" xfId="0" applyFont="1" applyAlignment="1"/>
    <xf numFmtId="0" fontId="1" fillId="0" borderId="8" xfId="0" applyFont="1" applyBorder="1"/>
    <xf numFmtId="0" fontId="3" fillId="0" borderId="8" xfId="0" applyFont="1" applyFill="1" applyBorder="1" applyAlignment="1">
      <alignment vertical="top"/>
    </xf>
    <xf numFmtId="3" fontId="0" fillId="0" borderId="1" xfId="0" applyNumberFormat="1" applyFont="1" applyBorder="1"/>
    <xf numFmtId="0" fontId="9" fillId="0" borderId="1" xfId="0" applyFont="1" applyFill="1" applyBorder="1" applyAlignment="1">
      <alignment horizontal="left" vertical="top" indent="1"/>
    </xf>
    <xf numFmtId="0" fontId="0" fillId="0" borderId="1" xfId="0" applyBorder="1"/>
    <xf numFmtId="0" fontId="9" fillId="0" borderId="8" xfId="0" applyFont="1" applyFill="1" applyBorder="1" applyAlignment="1">
      <alignment vertical="top"/>
    </xf>
    <xf numFmtId="0" fontId="12" fillId="0" borderId="8" xfId="0" applyFont="1" applyFill="1" applyBorder="1" applyAlignment="1">
      <alignment horizontal="center" vertical="top"/>
    </xf>
    <xf numFmtId="0" fontId="12" fillId="0" borderId="8" xfId="0" applyFont="1" applyFill="1" applyBorder="1" applyAlignment="1">
      <alignment horizontal="center" vertical="top" wrapText="1"/>
    </xf>
    <xf numFmtId="3" fontId="29" fillId="0" borderId="0" xfId="0" applyNumberFormat="1" applyFont="1" applyFill="1" applyBorder="1" applyAlignment="1">
      <alignment horizontal="right" vertical="top"/>
    </xf>
    <xf numFmtId="0" fontId="34" fillId="0" borderId="0" xfId="0" applyFont="1" applyAlignment="1"/>
    <xf numFmtId="0" fontId="35" fillId="0" borderId="0" xfId="0" applyFont="1" applyAlignment="1"/>
    <xf numFmtId="0" fontId="36" fillId="0" borderId="0" xfId="0" applyFont="1" applyAlignment="1"/>
    <xf numFmtId="0" fontId="23" fillId="0" borderId="0" xfId="0" applyFont="1" applyAlignment="1"/>
    <xf numFmtId="0" fontId="1" fillId="0" borderId="8" xfId="0" applyFont="1" applyBorder="1" applyAlignment="1">
      <alignment horizontal="center" vertical="top"/>
    </xf>
    <xf numFmtId="0" fontId="16" fillId="0" borderId="0" xfId="0" applyFont="1" applyAlignment="1">
      <alignment horizontal="center"/>
    </xf>
    <xf numFmtId="1" fontId="0" fillId="0" borderId="1" xfId="2" applyNumberFormat="1" applyFont="1" applyBorder="1" applyAlignment="1">
      <alignment horizontal="right" vertical="top"/>
    </xf>
    <xf numFmtId="0" fontId="33" fillId="0" borderId="0" xfId="0" applyFont="1"/>
    <xf numFmtId="0" fontId="33" fillId="0" borderId="0" xfId="0" applyFont="1" applyFill="1"/>
    <xf numFmtId="0" fontId="32" fillId="0" borderId="0" xfId="0" applyFont="1" applyFill="1"/>
    <xf numFmtId="0" fontId="32" fillId="0" borderId="0" xfId="0" applyFont="1"/>
    <xf numFmtId="0" fontId="15" fillId="0" borderId="3" xfId="0" applyFont="1" applyBorder="1"/>
    <xf numFmtId="164" fontId="15" fillId="0" borderId="3" xfId="2" applyNumberFormat="1" applyFont="1" applyFill="1" applyBorder="1"/>
    <xf numFmtId="164" fontId="15" fillId="0" borderId="3" xfId="2" applyNumberFormat="1" applyFont="1" applyBorder="1"/>
    <xf numFmtId="164" fontId="22" fillId="0" borderId="0" xfId="2" applyNumberFormat="1" applyFont="1" applyFill="1"/>
    <xf numFmtId="164" fontId="22" fillId="0" borderId="3" xfId="2" applyNumberFormat="1" applyFont="1" applyBorder="1"/>
    <xf numFmtId="164" fontId="22" fillId="0" borderId="3" xfId="2" applyNumberFormat="1" applyFont="1" applyFill="1" applyBorder="1"/>
    <xf numFmtId="0" fontId="22" fillId="0" borderId="3" xfId="0" applyFont="1" applyBorder="1"/>
    <xf numFmtId="0" fontId="0" fillId="0" borderId="0" xfId="0" applyBorder="1"/>
    <xf numFmtId="0" fontId="0" fillId="0" borderId="0" xfId="0" applyFont="1" applyFill="1" applyBorder="1"/>
    <xf numFmtId="3" fontId="46" fillId="0" borderId="0" xfId="0" applyNumberFormat="1" applyFont="1" applyFill="1" applyBorder="1" applyAlignment="1">
      <alignment horizontal="right" vertical="top"/>
    </xf>
    <xf numFmtId="3" fontId="46" fillId="0" borderId="1" xfId="0" applyNumberFormat="1" applyFont="1" applyFill="1" applyBorder="1" applyAlignment="1">
      <alignment horizontal="right" vertical="top"/>
    </xf>
    <xf numFmtId="3" fontId="25" fillId="0" borderId="0" xfId="0" applyNumberFormat="1" applyFont="1" applyFill="1" applyAlignment="1">
      <alignment wrapText="1"/>
    </xf>
    <xf numFmtId="164" fontId="21" fillId="0" borderId="0" xfId="2" applyNumberFormat="1" applyFont="1" applyBorder="1"/>
    <xf numFmtId="164" fontId="21" fillId="0" borderId="1" xfId="2" applyNumberFormat="1" applyFont="1" applyBorder="1"/>
    <xf numFmtId="0" fontId="22" fillId="0" borderId="0" xfId="0" applyFont="1" applyFill="1" applyBorder="1" applyAlignment="1"/>
    <xf numFmtId="0" fontId="38" fillId="0" borderId="0" xfId="0" applyFont="1" applyBorder="1" applyAlignment="1">
      <alignment horizontal="left"/>
    </xf>
    <xf numFmtId="0" fontId="38" fillId="0" borderId="0" xfId="0" applyFont="1" applyBorder="1" applyAlignment="1">
      <alignment horizontal="center"/>
    </xf>
    <xf numFmtId="3" fontId="38" fillId="0" borderId="0" xfId="0" applyNumberFormat="1" applyFont="1" applyBorder="1" applyAlignment="1">
      <alignment horizontal="right"/>
    </xf>
    <xf numFmtId="0" fontId="38" fillId="0" borderId="0" xfId="0" applyFont="1" applyBorder="1" applyAlignment="1">
      <alignment horizontal="right" wrapText="1"/>
    </xf>
    <xf numFmtId="0" fontId="38" fillId="0" borderId="0" xfId="0" applyFont="1"/>
    <xf numFmtId="0" fontId="0" fillId="0" borderId="3" xfId="0" applyBorder="1"/>
    <xf numFmtId="164" fontId="0" fillId="0" borderId="3" xfId="2" applyNumberFormat="1" applyFont="1" applyBorder="1"/>
    <xf numFmtId="164" fontId="1" fillId="0" borderId="3" xfId="2" applyNumberFormat="1" applyFont="1" applyBorder="1"/>
    <xf numFmtId="164" fontId="1" fillId="0" borderId="3" xfId="2" applyNumberFormat="1" applyFont="1" applyFill="1" applyBorder="1"/>
    <xf numFmtId="0" fontId="15" fillId="0" borderId="3" xfId="0" applyFont="1" applyBorder="1" applyAlignment="1">
      <alignment horizontal="center" wrapText="1"/>
    </xf>
    <xf numFmtId="1" fontId="15" fillId="0" borderId="3" xfId="0" applyNumberFormat="1" applyFont="1" applyBorder="1" applyAlignment="1">
      <alignment horizontal="center" wrapText="1"/>
    </xf>
    <xf numFmtId="0" fontId="15" fillId="0" borderId="3" xfId="0" applyFont="1" applyBorder="1" applyAlignment="1">
      <alignment horizontal="right"/>
    </xf>
    <xf numFmtId="0" fontId="15" fillId="0" borderId="3" xfId="0" applyFont="1" applyBorder="1" applyAlignment="1"/>
    <xf numFmtId="164" fontId="15" fillId="0" borderId="0" xfId="2" applyNumberFormat="1" applyFont="1" applyBorder="1"/>
    <xf numFmtId="0" fontId="22" fillId="0" borderId="0" xfId="0" applyFont="1" applyBorder="1"/>
    <xf numFmtId="3" fontId="12" fillId="0" borderId="0" xfId="0" applyNumberFormat="1" applyFont="1" applyFill="1" applyBorder="1" applyAlignment="1">
      <alignment horizontal="right" vertical="top"/>
    </xf>
    <xf numFmtId="3" fontId="1" fillId="0" borderId="0" xfId="0" applyNumberFormat="1" applyFont="1"/>
    <xf numFmtId="164" fontId="0" fillId="0" borderId="1" xfId="2" applyNumberFormat="1" applyFont="1" applyBorder="1" applyAlignment="1">
      <alignment horizontal="right" vertical="top"/>
    </xf>
    <xf numFmtId="164" fontId="0" fillId="0" borderId="0" xfId="2" applyNumberFormat="1" applyFont="1" applyFill="1" applyBorder="1"/>
    <xf numFmtId="164" fontId="12" fillId="0" borderId="8" xfId="2" applyNumberFormat="1" applyFont="1" applyFill="1" applyBorder="1" applyAlignment="1">
      <alignment horizontal="center" vertical="top"/>
    </xf>
    <xf numFmtId="164" fontId="12" fillId="0" borderId="8" xfId="2" applyNumberFormat="1" applyFont="1" applyFill="1" applyBorder="1" applyAlignment="1">
      <alignment horizontal="center" vertical="top" wrapText="1"/>
    </xf>
    <xf numFmtId="164" fontId="12" fillId="0" borderId="0" xfId="2" applyNumberFormat="1" applyFont="1" applyFill="1" applyBorder="1" applyAlignment="1">
      <alignment horizontal="center" vertical="top"/>
    </xf>
    <xf numFmtId="164" fontId="12" fillId="0" borderId="0" xfId="2" applyNumberFormat="1" applyFont="1" applyFill="1" applyBorder="1" applyAlignment="1">
      <alignment horizontal="center" vertical="top" wrapText="1"/>
    </xf>
    <xf numFmtId="164" fontId="29"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4" fontId="13" fillId="0" borderId="0" xfId="2" applyNumberFormat="1" applyFont="1" applyFill="1" applyBorder="1" applyAlignment="1">
      <alignment vertical="top"/>
    </xf>
    <xf numFmtId="164" fontId="13" fillId="0" borderId="1" xfId="2" applyNumberFormat="1" applyFont="1" applyFill="1" applyBorder="1" applyAlignment="1">
      <alignment horizontal="right" vertical="top"/>
    </xf>
    <xf numFmtId="164" fontId="0" fillId="0" borderId="0" xfId="2" applyNumberFormat="1" applyFont="1" applyBorder="1"/>
    <xf numFmtId="164" fontId="29" fillId="0" borderId="1" xfId="2" applyNumberFormat="1" applyFont="1" applyFill="1" applyBorder="1" applyAlignment="1">
      <alignment horizontal="right" vertical="top"/>
    </xf>
    <xf numFmtId="164" fontId="7" fillId="0" borderId="0" xfId="2" applyNumberFormat="1" applyFont="1" applyFill="1" applyBorder="1" applyAlignment="1">
      <alignment vertical="top" wrapText="1"/>
    </xf>
    <xf numFmtId="0" fontId="22" fillId="0" borderId="10" xfId="0" applyFont="1" applyBorder="1"/>
    <xf numFmtId="164" fontId="15" fillId="0" borderId="11" xfId="0" applyNumberFormat="1" applyFont="1" applyBorder="1"/>
    <xf numFmtId="164" fontId="15" fillId="0" borderId="12" xfId="0" applyNumberFormat="1" applyFont="1" applyBorder="1"/>
    <xf numFmtId="0" fontId="22" fillId="0" borderId="13" xfId="0" applyFont="1" applyBorder="1"/>
    <xf numFmtId="164" fontId="15" fillId="0" borderId="14" xfId="2" applyNumberFormat="1" applyFont="1" applyBorder="1"/>
    <xf numFmtId="0" fontId="22" fillId="0" borderId="15" xfId="0" applyFont="1" applyBorder="1"/>
    <xf numFmtId="164" fontId="15" fillId="0" borderId="16" xfId="2" applyNumberFormat="1" applyFont="1" applyBorder="1"/>
    <xf numFmtId="164" fontId="15" fillId="0" borderId="17" xfId="2" applyNumberFormat="1" applyFont="1" applyBorder="1"/>
    <xf numFmtId="164" fontId="22" fillId="0" borderId="11" xfId="2" applyNumberFormat="1" applyFont="1" applyFill="1" applyBorder="1"/>
    <xf numFmtId="164" fontId="22" fillId="0" borderId="0" xfId="2" applyNumberFormat="1" applyFont="1" applyFill="1" applyBorder="1"/>
    <xf numFmtId="164" fontId="22" fillId="0" borderId="16" xfId="2" applyNumberFormat="1" applyFont="1" applyFill="1" applyBorder="1"/>
    <xf numFmtId="164" fontId="15" fillId="0" borderId="11" xfId="2" applyNumberFormat="1" applyFont="1" applyBorder="1"/>
    <xf numFmtId="164" fontId="15" fillId="0" borderId="12" xfId="2" applyNumberFormat="1" applyFont="1" applyBorder="1"/>
    <xf numFmtId="0" fontId="7" fillId="0" borderId="0" xfId="0" applyFont="1" applyFill="1" applyBorder="1" applyAlignment="1">
      <alignment vertical="top" wrapText="1"/>
    </xf>
    <xf numFmtId="164" fontId="30" fillId="0" borderId="3" xfId="2" applyNumberFormat="1" applyFont="1" applyFill="1" applyBorder="1" applyAlignment="1">
      <alignment horizontal="center" vertical="top" wrapText="1"/>
    </xf>
    <xf numFmtId="164" fontId="1" fillId="0" borderId="0" xfId="2" applyNumberFormat="1" applyFont="1"/>
    <xf numFmtId="164" fontId="1" fillId="0" borderId="8" xfId="2" applyNumberFormat="1" applyFont="1" applyBorder="1"/>
    <xf numFmtId="164" fontId="0" fillId="0" borderId="1" xfId="2" applyNumberFormat="1" applyFont="1" applyBorder="1"/>
    <xf numFmtId="164" fontId="0" fillId="0" borderId="3" xfId="2" applyNumberFormat="1" applyFont="1" applyFill="1" applyBorder="1"/>
    <xf numFmtId="0" fontId="22" fillId="0" borderId="0" xfId="0" applyFont="1" applyFill="1" applyBorder="1"/>
    <xf numFmtId="164" fontId="15" fillId="0" borderId="0" xfId="2" applyNumberFormat="1" applyFont="1" applyFill="1"/>
    <xf numFmtId="164" fontId="22" fillId="0" borderId="0" xfId="2" applyNumberFormat="1" applyFont="1" applyBorder="1" applyAlignment="1">
      <alignment wrapText="1"/>
    </xf>
    <xf numFmtId="164" fontId="15" fillId="0" borderId="0" xfId="2" applyNumberFormat="1" applyFont="1" applyFill="1" applyBorder="1"/>
    <xf numFmtId="0" fontId="24" fillId="0" borderId="0" xfId="0" applyFont="1" applyBorder="1" applyAlignment="1">
      <alignment wrapText="1"/>
    </xf>
    <xf numFmtId="0" fontId="7" fillId="0" borderId="0" xfId="0" applyFont="1" applyFill="1" applyBorder="1" applyAlignment="1">
      <alignment vertical="top"/>
    </xf>
    <xf numFmtId="0" fontId="15" fillId="3" borderId="3" xfId="0" applyFont="1" applyFill="1" applyBorder="1"/>
    <xf numFmtId="164" fontId="15" fillId="4" borderId="3" xfId="2" applyNumberFormat="1" applyFont="1" applyFill="1" applyBorder="1"/>
    <xf numFmtId="164" fontId="22" fillId="3" borderId="3" xfId="2" applyNumberFormat="1" applyFont="1" applyFill="1" applyBorder="1"/>
    <xf numFmtId="0" fontId="56" fillId="0" borderId="3" xfId="0" applyFont="1" applyBorder="1"/>
    <xf numFmtId="0" fontId="23" fillId="0" borderId="3" xfId="0" applyFont="1" applyBorder="1"/>
    <xf numFmtId="0" fontId="24" fillId="2" borderId="4" xfId="0" applyFont="1" applyFill="1" applyBorder="1" applyAlignment="1">
      <alignment horizontal="center" wrapText="1"/>
    </xf>
    <xf numFmtId="0" fontId="24" fillId="2" borderId="5" xfId="0" applyFont="1" applyFill="1" applyBorder="1" applyAlignment="1">
      <alignment horizontal="center" wrapText="1"/>
    </xf>
    <xf numFmtId="164" fontId="24" fillId="2" borderId="3" xfId="2" applyNumberFormat="1" applyFont="1" applyFill="1" applyBorder="1" applyAlignment="1">
      <alignment horizontal="center" wrapText="1"/>
    </xf>
    <xf numFmtId="0" fontId="23" fillId="0" borderId="3" xfId="0" applyFont="1" applyBorder="1" applyAlignment="1">
      <alignment horizontal="left" wrapText="1"/>
    </xf>
    <xf numFmtId="0" fontId="23" fillId="0" borderId="3" xfId="0" applyFont="1" applyFill="1" applyBorder="1" applyAlignment="1">
      <alignment horizontal="left" wrapText="1"/>
    </xf>
    <xf numFmtId="0" fontId="24" fillId="0" borderId="3" xfId="0" applyFont="1" applyBorder="1" applyAlignment="1">
      <alignment horizontal="left"/>
    </xf>
    <xf numFmtId="0" fontId="1" fillId="0" borderId="3" xfId="0" applyFont="1" applyFill="1" applyBorder="1"/>
    <xf numFmtId="0" fontId="0" fillId="0" borderId="0" xfId="0" applyFill="1"/>
    <xf numFmtId="0" fontId="22" fillId="0" borderId="0" xfId="0" applyFont="1" applyFill="1" applyAlignment="1">
      <alignment wrapText="1"/>
    </xf>
    <xf numFmtId="0" fontId="24" fillId="0" borderId="3" xfId="0" applyFont="1" applyFill="1" applyBorder="1" applyAlignment="1">
      <alignment horizontal="center" wrapText="1"/>
    </xf>
    <xf numFmtId="0" fontId="24" fillId="0" borderId="3" xfId="0" applyFont="1" applyFill="1" applyBorder="1" applyAlignment="1">
      <alignment horizontal="left"/>
    </xf>
    <xf numFmtId="0" fontId="22" fillId="0" borderId="3" xfId="0" applyFont="1" applyBorder="1" applyAlignment="1">
      <alignment horizontal="right"/>
    </xf>
    <xf numFmtId="0" fontId="24" fillId="0" borderId="3" xfId="0" applyFont="1" applyFill="1" applyBorder="1"/>
    <xf numFmtId="0" fontId="57" fillId="0" borderId="0" xfId="0" applyFont="1" applyFill="1"/>
    <xf numFmtId="164" fontId="57" fillId="0" borderId="0" xfId="2" applyNumberFormat="1" applyFont="1" applyFill="1"/>
    <xf numFmtId="164" fontId="58" fillId="0" borderId="3" xfId="2" applyNumberFormat="1" applyFont="1" applyFill="1" applyBorder="1" applyAlignment="1">
      <alignment horizontal="center" wrapText="1"/>
    </xf>
    <xf numFmtId="0" fontId="57" fillId="0" borderId="3" xfId="0" applyFont="1" applyBorder="1"/>
    <xf numFmtId="164" fontId="57" fillId="0" borderId="3" xfId="2" applyNumberFormat="1" applyFont="1" applyBorder="1"/>
    <xf numFmtId="164" fontId="57" fillId="0" borderId="3" xfId="2" applyNumberFormat="1" applyFont="1" applyBorder="1" applyAlignment="1">
      <alignment horizontal="right"/>
    </xf>
    <xf numFmtId="0" fontId="32" fillId="0" borderId="0" xfId="0" applyFont="1" applyFill="1" applyAlignment="1"/>
    <xf numFmtId="0" fontId="60" fillId="0" borderId="0" xfId="0" applyFont="1" applyFill="1" applyAlignment="1">
      <alignment horizontal="center"/>
    </xf>
    <xf numFmtId="0" fontId="58" fillId="0" borderId="0" xfId="0" applyFont="1" applyFill="1"/>
    <xf numFmtId="164" fontId="15" fillId="0" borderId="3" xfId="0" applyNumberFormat="1" applyFont="1" applyFill="1" applyBorder="1" applyAlignment="1">
      <alignment horizontal="center"/>
    </xf>
    <xf numFmtId="0" fontId="15" fillId="0" borderId="3" xfId="0" applyFont="1" applyFill="1" applyBorder="1"/>
    <xf numFmtId="164" fontId="15" fillId="0" borderId="3" xfId="2" applyNumberFormat="1" applyFont="1" applyFill="1" applyBorder="1" applyAlignment="1">
      <alignment horizontal="center" wrapText="1"/>
    </xf>
    <xf numFmtId="0" fontId="61" fillId="0" borderId="3" xfId="0" applyFont="1" applyBorder="1" applyAlignment="1">
      <alignment vertical="center"/>
    </xf>
    <xf numFmtId="164" fontId="22" fillId="0" borderId="3" xfId="0" applyNumberFormat="1" applyFont="1" applyFill="1" applyBorder="1"/>
    <xf numFmtId="164" fontId="22" fillId="0" borderId="12" xfId="2" applyNumberFormat="1" applyFont="1" applyFill="1" applyBorder="1"/>
    <xf numFmtId="164" fontId="22" fillId="0" borderId="14" xfId="2" applyNumberFormat="1" applyFont="1" applyFill="1" applyBorder="1"/>
    <xf numFmtId="164" fontId="22" fillId="0" borderId="17" xfId="2" applyNumberFormat="1" applyFont="1" applyFill="1" applyBorder="1"/>
    <xf numFmtId="0" fontId="7" fillId="0" borderId="2" xfId="0" applyFont="1" applyFill="1" applyBorder="1" applyAlignment="1">
      <alignment vertical="top"/>
    </xf>
    <xf numFmtId="0" fontId="7" fillId="0" borderId="0" xfId="0" applyFont="1" applyFill="1" applyBorder="1" applyAlignment="1">
      <alignment vertical="top"/>
    </xf>
    <xf numFmtId="0" fontId="10" fillId="0" borderId="1" xfId="0" applyFont="1" applyBorder="1" applyAlignment="1">
      <alignment horizontal="left"/>
    </xf>
    <xf numFmtId="0" fontId="62" fillId="0" borderId="1" xfId="0" applyFont="1" applyBorder="1" applyAlignment="1">
      <alignment horizontal="left"/>
    </xf>
    <xf numFmtId="164" fontId="0" fillId="0" borderId="0" xfId="2" applyNumberFormat="1" applyFont="1" applyAlignment="1">
      <alignment horizontal="right"/>
    </xf>
    <xf numFmtId="164" fontId="15" fillId="0" borderId="3" xfId="2" applyNumberFormat="1" applyFont="1" applyBorder="1" applyAlignment="1">
      <alignment horizontal="center" wrapText="1"/>
    </xf>
    <xf numFmtId="0" fontId="15" fillId="0" borderId="0" xfId="0" applyFont="1" applyFill="1" applyBorder="1" applyAlignment="1">
      <alignment horizontal="center" wrapText="1"/>
    </xf>
    <xf numFmtId="164" fontId="15" fillId="0" borderId="3" xfId="2" applyNumberFormat="1" applyFont="1" applyBorder="1" applyAlignment="1">
      <alignment horizontal="right"/>
    </xf>
    <xf numFmtId="0" fontId="15" fillId="0" borderId="0" xfId="0" applyFont="1" applyBorder="1" applyAlignment="1">
      <alignment horizontal="right"/>
    </xf>
    <xf numFmtId="9" fontId="22" fillId="0" borderId="3" xfId="3" applyNumberFormat="1" applyFont="1" applyBorder="1"/>
    <xf numFmtId="9" fontId="22" fillId="0" borderId="3" xfId="3" applyFont="1" applyBorder="1"/>
    <xf numFmtId="164" fontId="22" fillId="0" borderId="3" xfId="2" applyNumberFormat="1" applyFont="1" applyBorder="1" applyAlignment="1">
      <alignment horizontal="right"/>
    </xf>
    <xf numFmtId="9" fontId="0" fillId="0" borderId="0" xfId="3" applyFont="1" applyBorder="1"/>
    <xf numFmtId="1" fontId="15" fillId="0" borderId="3" xfId="0" applyNumberFormat="1" applyFont="1" applyFill="1" applyBorder="1" applyAlignment="1">
      <alignment horizontal="center" wrapText="1"/>
    </xf>
    <xf numFmtId="0" fontId="50" fillId="0" borderId="0" xfId="0" applyFont="1" applyFill="1" applyBorder="1" applyAlignment="1"/>
    <xf numFmtId="0" fontId="7" fillId="0" borderId="2" xfId="0" applyFont="1" applyFill="1" applyBorder="1" applyAlignment="1">
      <alignment vertical="center"/>
    </xf>
    <xf numFmtId="164" fontId="15" fillId="0" borderId="3" xfId="2" applyNumberFormat="1" applyFont="1" applyFill="1" applyBorder="1" applyAlignment="1">
      <alignment horizontal="center"/>
    </xf>
    <xf numFmtId="0" fontId="65" fillId="0" borderId="0" xfId="0" applyFont="1"/>
    <xf numFmtId="164" fontId="15" fillId="0" borderId="3" xfId="2" applyNumberFormat="1" applyFont="1" applyFill="1" applyBorder="1" applyAlignment="1">
      <alignment horizontal="center"/>
    </xf>
    <xf numFmtId="0" fontId="23" fillId="3" borderId="3" xfId="0" applyFont="1" applyFill="1" applyBorder="1" applyAlignment="1">
      <alignment vertical="center"/>
    </xf>
    <xf numFmtId="0" fontId="66" fillId="0" borderId="0" xfId="1" applyFont="1" applyAlignment="1" applyProtection="1"/>
    <xf numFmtId="0" fontId="67" fillId="0" borderId="0" xfId="1" applyFont="1" applyAlignment="1" applyProtection="1"/>
    <xf numFmtId="0" fontId="68" fillId="0" borderId="0" xfId="0" applyFont="1"/>
    <xf numFmtId="0" fontId="69" fillId="0" borderId="0" xfId="1" applyFont="1" applyAlignment="1" applyProtection="1"/>
    <xf numFmtId="0" fontId="70" fillId="0" borderId="0" xfId="0" applyFont="1"/>
    <xf numFmtId="0" fontId="66" fillId="0" borderId="0" xfId="1" applyFont="1" applyAlignment="1" applyProtection="1">
      <alignment horizontal="left"/>
    </xf>
    <xf numFmtId="0" fontId="0" fillId="0" borderId="0" xfId="0" applyFont="1" applyAlignment="1">
      <alignment horizontal="right"/>
    </xf>
    <xf numFmtId="0" fontId="0" fillId="0" borderId="0" xfId="0" applyNumberFormat="1" applyFont="1" applyBorder="1"/>
    <xf numFmtId="0" fontId="0" fillId="0" borderId="0" xfId="0" applyNumberFormat="1" applyFont="1"/>
    <xf numFmtId="0" fontId="71" fillId="0" borderId="2" xfId="0" applyFont="1" applyFill="1" applyBorder="1" applyAlignment="1">
      <alignment vertical="center"/>
    </xf>
    <xf numFmtId="0" fontId="51" fillId="0" borderId="0" xfId="0" applyFont="1"/>
    <xf numFmtId="0" fontId="1" fillId="0" borderId="0" xfId="0" applyFont="1" applyFill="1" applyAlignment="1"/>
    <xf numFmtId="0" fontId="15" fillId="0" borderId="0" xfId="0" applyFont="1" applyFill="1" applyAlignment="1"/>
    <xf numFmtId="0" fontId="58" fillId="0" borderId="3" xfId="0" applyFont="1" applyBorder="1"/>
    <xf numFmtId="164" fontId="22" fillId="0" borderId="0" xfId="2" applyNumberFormat="1" applyFont="1" applyBorder="1"/>
    <xf numFmtId="164" fontId="22" fillId="0" borderId="11" xfId="2" applyNumberFormat="1" applyFont="1" applyBorder="1"/>
    <xf numFmtId="164" fontId="22" fillId="0" borderId="12" xfId="2" applyNumberFormat="1" applyFont="1" applyBorder="1"/>
    <xf numFmtId="164" fontId="22" fillId="0" borderId="14" xfId="2" applyNumberFormat="1" applyFont="1" applyBorder="1"/>
    <xf numFmtId="164" fontId="22" fillId="0" borderId="16" xfId="2" applyNumberFormat="1" applyFont="1" applyBorder="1"/>
    <xf numFmtId="164" fontId="22" fillId="0" borderId="17" xfId="2" applyNumberFormat="1" applyFont="1" applyBorder="1"/>
    <xf numFmtId="164" fontId="0" fillId="0" borderId="0" xfId="2" applyNumberFormat="1" applyFont="1" applyFill="1" applyAlignment="1"/>
    <xf numFmtId="0" fontId="51" fillId="0" borderId="0" xfId="0" applyFont="1" applyFill="1"/>
    <xf numFmtId="164" fontId="51" fillId="0" borderId="0" xfId="2" applyNumberFormat="1" applyFont="1" applyFill="1"/>
    <xf numFmtId="0" fontId="43" fillId="0" borderId="0" xfId="0" applyFont="1" applyAlignment="1">
      <alignment horizontal="center"/>
    </xf>
    <xf numFmtId="0" fontId="18" fillId="0" borderId="0" xfId="0" applyFont="1" applyAlignment="1">
      <alignment horizontal="center"/>
    </xf>
    <xf numFmtId="0" fontId="16" fillId="0" borderId="0" xfId="0" applyFont="1" applyAlignment="1">
      <alignment horizontal="center"/>
    </xf>
    <xf numFmtId="0" fontId="1" fillId="0" borderId="0" xfId="0" applyFont="1" applyAlignment="1">
      <alignment horizontal="center"/>
    </xf>
    <xf numFmtId="0" fontId="51" fillId="0" borderId="0" xfId="0" applyFont="1" applyAlignment="1">
      <alignment horizontal="left" vertical="top"/>
    </xf>
    <xf numFmtId="0" fontId="53" fillId="0" borderId="0" xfId="0" applyFont="1" applyFill="1" applyAlignment="1">
      <alignment horizontal="left" vertical="top" wrapText="1"/>
    </xf>
    <xf numFmtId="0" fontId="51"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vertical="top"/>
    </xf>
    <xf numFmtId="0" fontId="41" fillId="0" borderId="0" xfId="0" applyFont="1" applyAlignment="1">
      <alignment horizontal="center"/>
    </xf>
    <xf numFmtId="0" fontId="44" fillId="0" borderId="0" xfId="0" applyFont="1" applyAlignment="1">
      <alignment horizontal="center"/>
    </xf>
    <xf numFmtId="0" fontId="7" fillId="0" borderId="2" xfId="0" applyFont="1" applyFill="1" applyBorder="1" applyAlignment="1">
      <alignment horizontal="left" vertical="top"/>
    </xf>
    <xf numFmtId="0" fontId="11" fillId="0" borderId="0" xfId="0" applyFont="1" applyFill="1" applyBorder="1"/>
    <xf numFmtId="164" fontId="41" fillId="0" borderId="0" xfId="2" applyNumberFormat="1" applyFont="1" applyAlignment="1">
      <alignment horizontal="center"/>
    </xf>
    <xf numFmtId="164" fontId="44" fillId="0" borderId="0" xfId="2" applyNumberFormat="1" applyFont="1" applyAlignment="1">
      <alignment horizontal="center"/>
    </xf>
    <xf numFmtId="164" fontId="36" fillId="0" borderId="0" xfId="2" applyNumberFormat="1" applyFont="1" applyAlignment="1">
      <alignment horizontal="center"/>
    </xf>
    <xf numFmtId="0" fontId="29" fillId="0" borderId="0" xfId="0" applyFont="1" applyFill="1" applyBorder="1" applyAlignment="1">
      <alignment horizontal="left"/>
    </xf>
    <xf numFmtId="0" fontId="41" fillId="0" borderId="0" xfId="0" applyFont="1" applyAlignment="1">
      <alignment horizontal="center" wrapText="1"/>
    </xf>
    <xf numFmtId="0" fontId="7" fillId="0" borderId="0" xfId="0" applyFont="1" applyFill="1" applyBorder="1" applyAlignment="1">
      <alignment vertical="top" wrapText="1"/>
    </xf>
    <xf numFmtId="0" fontId="7" fillId="0" borderId="0" xfId="0" applyFont="1" applyFill="1" applyBorder="1" applyAlignment="1">
      <alignment vertical="top"/>
    </xf>
    <xf numFmtId="164" fontId="15" fillId="0" borderId="6" xfId="2" applyNumberFormat="1" applyFont="1" applyFill="1" applyBorder="1" applyAlignment="1">
      <alignment horizontal="center"/>
    </xf>
    <xf numFmtId="164" fontId="15" fillId="0" borderId="18" xfId="2" applyNumberFormat="1" applyFont="1" applyFill="1" applyBorder="1" applyAlignment="1">
      <alignment horizontal="center"/>
    </xf>
    <xf numFmtId="164" fontId="15" fillId="0" borderId="7" xfId="2" applyNumberFormat="1" applyFont="1" applyFill="1" applyBorder="1" applyAlignment="1">
      <alignment horizontal="center"/>
    </xf>
    <xf numFmtId="164" fontId="15" fillId="0" borderId="4" xfId="2" applyNumberFormat="1" applyFont="1" applyFill="1" applyBorder="1" applyAlignment="1">
      <alignment horizontal="center"/>
    </xf>
    <xf numFmtId="164" fontId="15" fillId="0" borderId="5" xfId="2" applyNumberFormat="1" applyFont="1" applyFill="1" applyBorder="1" applyAlignment="1">
      <alignment horizontal="center"/>
    </xf>
    <xf numFmtId="0" fontId="15" fillId="0" borderId="3" xfId="0" applyFont="1" applyBorder="1" applyAlignment="1">
      <alignment horizontal="center"/>
    </xf>
    <xf numFmtId="164" fontId="15" fillId="0" borderId="3" xfId="2" applyNumberFormat="1" applyFont="1" applyFill="1" applyBorder="1" applyAlignment="1">
      <alignment horizontal="center"/>
    </xf>
    <xf numFmtId="0" fontId="10" fillId="0" borderId="0" xfId="0" applyFont="1" applyFill="1" applyBorder="1" applyAlignment="1">
      <alignment horizontal="left"/>
    </xf>
    <xf numFmtId="0" fontId="42" fillId="0" borderId="0" xfId="0" applyFont="1" applyAlignment="1">
      <alignment horizontal="center"/>
    </xf>
    <xf numFmtId="0" fontId="10" fillId="0" borderId="0" xfId="0" applyFont="1" applyAlignment="1">
      <alignment horizontal="center"/>
    </xf>
    <xf numFmtId="0" fontId="30" fillId="0" borderId="3" xfId="0" applyFont="1" applyFill="1" applyBorder="1" applyAlignment="1">
      <alignment horizontal="center" vertical="top"/>
    </xf>
    <xf numFmtId="3" fontId="48" fillId="0" borderId="0" xfId="0" applyNumberFormat="1" applyFont="1" applyFill="1" applyAlignment="1">
      <alignment wrapText="1"/>
    </xf>
    <xf numFmtId="164" fontId="30" fillId="0" borderId="4" xfId="2" applyNumberFormat="1" applyFont="1" applyFill="1" applyBorder="1" applyAlignment="1">
      <alignment horizontal="center" vertical="top" wrapText="1"/>
    </xf>
    <xf numFmtId="164" fontId="30" fillId="0" borderId="5" xfId="2" applyNumberFormat="1" applyFont="1" applyFill="1" applyBorder="1" applyAlignment="1">
      <alignment horizontal="center" vertical="top" wrapText="1"/>
    </xf>
    <xf numFmtId="164" fontId="30" fillId="0" borderId="4" xfId="2" applyNumberFormat="1" applyFont="1" applyFill="1" applyBorder="1" applyAlignment="1">
      <alignment horizontal="center" vertical="top"/>
    </xf>
    <xf numFmtId="164" fontId="30" fillId="0" borderId="5" xfId="2" applyNumberFormat="1" applyFont="1" applyFill="1" applyBorder="1" applyAlignment="1">
      <alignment horizontal="center" vertical="top"/>
    </xf>
    <xf numFmtId="164" fontId="30" fillId="0" borderId="6" xfId="2" applyNumberFormat="1" applyFont="1" applyFill="1" applyBorder="1" applyAlignment="1">
      <alignment horizontal="center" vertical="top" wrapText="1"/>
    </xf>
    <xf numFmtId="164" fontId="30" fillId="0" borderId="7" xfId="2" applyNumberFormat="1" applyFont="1" applyFill="1" applyBorder="1" applyAlignment="1">
      <alignment horizontal="center" vertical="top" wrapText="1"/>
    </xf>
    <xf numFmtId="164" fontId="15" fillId="0" borderId="3" xfId="2" applyNumberFormat="1" applyFont="1" applyBorder="1" applyAlignment="1">
      <alignment horizontal="center"/>
    </xf>
    <xf numFmtId="0" fontId="37" fillId="0" borderId="0" xfId="0" applyFont="1" applyAlignment="1">
      <alignment horizontal="center"/>
    </xf>
    <xf numFmtId="0" fontId="38" fillId="0" borderId="0" xfId="0" applyFont="1" applyAlignment="1">
      <alignment wrapText="1"/>
    </xf>
    <xf numFmtId="0" fontId="26" fillId="0" borderId="0" xfId="0" applyFont="1" applyAlignment="1">
      <alignment wrapText="1"/>
    </xf>
    <xf numFmtId="164" fontId="24" fillId="2" borderId="4" xfId="2" applyNumberFormat="1" applyFont="1" applyFill="1" applyBorder="1" applyAlignment="1">
      <alignment horizontal="center" wrapText="1"/>
    </xf>
    <xf numFmtId="164" fontId="24" fillId="2" borderId="5" xfId="2" applyNumberFormat="1" applyFont="1" applyFill="1" applyBorder="1" applyAlignment="1">
      <alignment horizontal="center" wrapText="1"/>
    </xf>
    <xf numFmtId="0" fontId="24" fillId="2" borderId="4" xfId="0" applyFont="1" applyFill="1" applyBorder="1" applyAlignment="1">
      <alignment horizontal="center"/>
    </xf>
    <xf numFmtId="0" fontId="24" fillId="2" borderId="5" xfId="0" applyFont="1" applyFill="1" applyBorder="1" applyAlignment="1">
      <alignment horizontal="center"/>
    </xf>
    <xf numFmtId="164" fontId="24" fillId="2" borderId="6" xfId="2" applyNumberFormat="1" applyFont="1" applyFill="1" applyBorder="1" applyAlignment="1">
      <alignment horizontal="center"/>
    </xf>
    <xf numFmtId="164" fontId="24" fillId="2" borderId="7" xfId="2" applyNumberFormat="1" applyFont="1" applyFill="1" applyBorder="1" applyAlignment="1">
      <alignment horizontal="center"/>
    </xf>
    <xf numFmtId="164" fontId="24" fillId="2" borderId="6" xfId="2" applyNumberFormat="1" applyFont="1" applyFill="1" applyBorder="1" applyAlignment="1">
      <alignment horizontal="center" wrapText="1"/>
    </xf>
    <xf numFmtId="164" fontId="24" fillId="2" borderId="7" xfId="2" applyNumberFormat="1" applyFont="1" applyFill="1" applyBorder="1" applyAlignment="1">
      <alignment horizontal="center" wrapText="1"/>
    </xf>
    <xf numFmtId="0" fontId="76" fillId="0" borderId="0" xfId="0" applyFont="1" applyAlignment="1">
      <alignment horizontal="center"/>
    </xf>
    <xf numFmtId="164" fontId="27" fillId="0" borderId="0" xfId="2" applyNumberFormat="1" applyFont="1" applyFill="1" applyAlignment="1">
      <alignment horizontal="left" vertical="top"/>
    </xf>
    <xf numFmtId="3" fontId="44" fillId="0" borderId="1" xfId="0" applyNumberFormat="1" applyFont="1" applyBorder="1" applyAlignment="1"/>
    <xf numFmtId="0" fontId="1" fillId="0" borderId="4" xfId="0" applyFont="1" applyBorder="1" applyAlignment="1">
      <alignment horizontal="center"/>
    </xf>
    <xf numFmtId="0" fontId="1" fillId="0" borderId="9" xfId="0" applyFont="1" applyBorder="1" applyAlignment="1">
      <alignment horizontal="center"/>
    </xf>
    <xf numFmtId="0" fontId="1" fillId="0" borderId="5" xfId="0" applyFont="1" applyBorder="1" applyAlignment="1">
      <alignment horizontal="center"/>
    </xf>
    <xf numFmtId="164" fontId="1" fillId="0" borderId="3" xfId="2" applyNumberFormat="1" applyFont="1" applyBorder="1" applyAlignment="1">
      <alignment horizontal="center"/>
    </xf>
    <xf numFmtId="164" fontId="1" fillId="0" borderId="3" xfId="2" applyNumberFormat="1" applyFont="1" applyBorder="1" applyAlignment="1">
      <alignment horizontal="center" wrapText="1"/>
    </xf>
    <xf numFmtId="0" fontId="62" fillId="0" borderId="0" xfId="0" applyFont="1" applyAlignment="1">
      <alignment horizontal="center"/>
    </xf>
    <xf numFmtId="0" fontId="22" fillId="0" borderId="0" xfId="0" applyFont="1" applyFill="1" applyAlignment="1">
      <alignment wrapText="1"/>
    </xf>
    <xf numFmtId="0" fontId="15" fillId="0" borderId="6" xfId="0" applyFont="1" applyBorder="1" applyAlignment="1">
      <alignment horizontal="left"/>
    </xf>
    <xf numFmtId="0" fontId="15" fillId="0" borderId="7" xfId="0" applyFont="1" applyBorder="1" applyAlignment="1">
      <alignment horizontal="left"/>
    </xf>
    <xf numFmtId="0" fontId="36" fillId="0" borderId="0" xfId="0" applyFont="1" applyAlignment="1">
      <alignment horizontal="center"/>
    </xf>
    <xf numFmtId="0" fontId="74" fillId="0" borderId="0" xfId="0" applyFont="1" applyAlignment="1"/>
    <xf numFmtId="0" fontId="26" fillId="0" borderId="0" xfId="0" applyFont="1" applyAlignment="1">
      <alignment horizontal="left"/>
    </xf>
    <xf numFmtId="0" fontId="24" fillId="0" borderId="0" xfId="0" applyFont="1" applyFill="1" applyAlignment="1">
      <alignment horizontal="left" wrapText="1"/>
    </xf>
    <xf numFmtId="0" fontId="24" fillId="0" borderId="0" xfId="0" applyFont="1" applyFill="1" applyAlignment="1"/>
    <xf numFmtId="0" fontId="44" fillId="0" borderId="1" xfId="0" applyFont="1" applyBorder="1" applyAlignment="1"/>
    <xf numFmtId="0" fontId="44" fillId="0" borderId="0" xfId="0" applyFont="1" applyAlignment="1"/>
    <xf numFmtId="0" fontId="24" fillId="0" borderId="3" xfId="0" applyFont="1" applyFill="1" applyBorder="1" applyAlignment="1">
      <alignment horizontal="left"/>
    </xf>
    <xf numFmtId="0" fontId="24" fillId="0" borderId="3" xfId="0" applyFont="1" applyFill="1" applyBorder="1" applyAlignment="1">
      <alignment horizontal="center"/>
    </xf>
    <xf numFmtId="0" fontId="58" fillId="0" borderId="3" xfId="0" applyFont="1" applyFill="1" applyBorder="1" applyAlignment="1">
      <alignment horizontal="center"/>
    </xf>
    <xf numFmtId="164" fontId="58" fillId="0" borderId="3" xfId="2" applyNumberFormat="1" applyFont="1" applyFill="1" applyBorder="1" applyAlignment="1">
      <alignment horizontal="center"/>
    </xf>
    <xf numFmtId="0" fontId="57" fillId="0" borderId="0" xfId="0" applyFont="1" applyFill="1" applyBorder="1"/>
    <xf numFmtId="0" fontId="57" fillId="0" borderId="0" xfId="0" applyFont="1" applyFill="1" applyBorder="1" applyAlignment="1">
      <alignment wrapText="1"/>
    </xf>
    <xf numFmtId="0" fontId="26" fillId="0" borderId="0" xfId="0" applyFont="1" applyFill="1" applyAlignment="1">
      <alignment horizontal="center"/>
    </xf>
    <xf numFmtId="0" fontId="75" fillId="0" borderId="0" xfId="0" applyFont="1" applyFill="1" applyAlignment="1">
      <alignment horizontal="center"/>
    </xf>
    <xf numFmtId="0" fontId="15" fillId="0" borderId="3" xfId="0" applyFont="1" applyFill="1" applyBorder="1" applyAlignment="1">
      <alignment horizontal="center"/>
    </xf>
    <xf numFmtId="0" fontId="1" fillId="0" borderId="1" xfId="0" applyFont="1" applyFill="1" applyBorder="1" applyAlignment="1"/>
  </cellXfs>
  <cellStyles count="4">
    <cellStyle name="Comma" xfId="2" builtinId="3"/>
    <cellStyle name="Hyperlink" xfId="1" builtinId="8"/>
    <cellStyle name="Normal" xfId="0" builtinId="0"/>
    <cellStyle name="Percent" xfId="3" builtinId="5"/>
  </cellStyles>
  <dxfs count="0"/>
  <tableStyles count="0" defaultTableStyle="TableStyleMedium9" defaultPivotStyle="PivotStyleLight16"/>
  <colors>
    <mruColors>
      <color rgb="FF3333FF"/>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1076325</xdr:colOff>
      <xdr:row>3</xdr:row>
      <xdr:rowOff>154925</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000125" cy="1012175"/>
        </a:xfrm>
        <a:prstGeom prst="rect">
          <a:avLst/>
        </a:prstGeom>
      </xdr:spPr>
    </xdr:pic>
    <xdr:clientData/>
  </xdr:twoCellAnchor>
  <xdr:twoCellAnchor editAs="oneCell">
    <xdr:from>
      <xdr:col>0</xdr:col>
      <xdr:colOff>8124825</xdr:colOff>
      <xdr:row>16</xdr:row>
      <xdr:rowOff>202279</xdr:rowOff>
    </xdr:from>
    <xdr:to>
      <xdr:col>0</xdr:col>
      <xdr:colOff>8486775</xdr:colOff>
      <xdr:row>18</xdr:row>
      <xdr:rowOff>77187</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4164679"/>
          <a:ext cx="361950" cy="3035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272144</xdr:colOff>
      <xdr:row>0</xdr:row>
      <xdr:rowOff>72571</xdr:rowOff>
    </xdr:from>
    <xdr:to>
      <xdr:col>1</xdr:col>
      <xdr:colOff>703038</xdr:colOff>
      <xdr:row>4</xdr:row>
      <xdr:rowOff>145143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72571"/>
          <a:ext cx="997858" cy="997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0</xdr:col>
      <xdr:colOff>1097280</xdr:colOff>
      <xdr:row>4</xdr:row>
      <xdr:rowOff>15240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91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0</xdr:col>
      <xdr:colOff>1087755</xdr:colOff>
      <xdr:row>4</xdr:row>
      <xdr:rowOff>32385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 y="0"/>
          <a:ext cx="882015" cy="8896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882015</xdr:colOff>
      <xdr:row>4</xdr:row>
      <xdr:rowOff>89535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2015" cy="889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163287</xdr:colOff>
      <xdr:row>0</xdr:row>
      <xdr:rowOff>53206</xdr:rowOff>
    </xdr:from>
    <xdr:to>
      <xdr:col>0</xdr:col>
      <xdr:colOff>1140035</xdr:colOff>
      <xdr:row>5</xdr:row>
      <xdr:rowOff>25119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53206"/>
          <a:ext cx="976748" cy="9767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153833</xdr:colOff>
      <xdr:row>0</xdr:row>
      <xdr:rowOff>78149</xdr:rowOff>
    </xdr:from>
    <xdr:to>
      <xdr:col>0</xdr:col>
      <xdr:colOff>1081549</xdr:colOff>
      <xdr:row>5</xdr:row>
      <xdr:rowOff>6252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33" y="78149"/>
          <a:ext cx="927716" cy="9686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112291</xdr:colOff>
      <xdr:row>0</xdr:row>
      <xdr:rowOff>77575</xdr:rowOff>
    </xdr:from>
    <xdr:to>
      <xdr:col>0</xdr:col>
      <xdr:colOff>1082040</xdr:colOff>
      <xdr:row>4</xdr:row>
      <xdr:rowOff>117684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91" y="77575"/>
          <a:ext cx="969749" cy="969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472440</xdr:colOff>
      <xdr:row>0</xdr:row>
      <xdr:rowOff>49666</xdr:rowOff>
    </xdr:from>
    <xdr:to>
      <xdr:col>0</xdr:col>
      <xdr:colOff>1420994</xdr:colOff>
      <xdr:row>4</xdr:row>
      <xdr:rowOff>175260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49666"/>
          <a:ext cx="948554" cy="948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192257</xdr:colOff>
      <xdr:row>0</xdr:row>
      <xdr:rowOff>26162</xdr:rowOff>
    </xdr:from>
    <xdr:to>
      <xdr:col>0</xdr:col>
      <xdr:colOff>1208689</xdr:colOff>
      <xdr:row>4</xdr:row>
      <xdr:rowOff>48490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57" y="26162"/>
          <a:ext cx="1016432" cy="101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46056</xdr:colOff>
      <xdr:row>0</xdr:row>
      <xdr:rowOff>30878</xdr:rowOff>
    </xdr:from>
    <xdr:to>
      <xdr:col>0</xdr:col>
      <xdr:colOff>1080024</xdr:colOff>
      <xdr:row>4</xdr:row>
      <xdr:rowOff>117231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56" y="30878"/>
          <a:ext cx="1033968" cy="10339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81643</xdr:colOff>
      <xdr:row>0</xdr:row>
      <xdr:rowOff>77110</xdr:rowOff>
    </xdr:from>
    <xdr:to>
      <xdr:col>0</xdr:col>
      <xdr:colOff>966105</xdr:colOff>
      <xdr:row>4</xdr:row>
      <xdr:rowOff>104322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77110"/>
          <a:ext cx="884462" cy="8844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105104</xdr:colOff>
      <xdr:row>0</xdr:row>
      <xdr:rowOff>78829</xdr:rowOff>
    </xdr:from>
    <xdr:to>
      <xdr:col>0</xdr:col>
      <xdr:colOff>1116724</xdr:colOff>
      <xdr:row>4</xdr:row>
      <xdr:rowOff>158766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04" y="78829"/>
          <a:ext cx="1011620" cy="10116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zoomScaleNormal="100" workbookViewId="0">
      <selection sqref="A1:B1"/>
    </sheetView>
  </sheetViews>
  <sheetFormatPr defaultRowHeight="14.4" x14ac:dyDescent="0.3"/>
  <cols>
    <col min="1" max="1" width="134.33203125" customWidth="1"/>
    <col min="2" max="2" width="6.88671875" customWidth="1"/>
  </cols>
  <sheetData>
    <row r="1" spans="1:2" ht="31.2" x14ac:dyDescent="0.6">
      <c r="A1" s="220" t="s">
        <v>161</v>
      </c>
      <c r="B1" s="220"/>
    </row>
    <row r="2" spans="1:2" ht="21" x14ac:dyDescent="0.4">
      <c r="A2" s="221" t="s">
        <v>163</v>
      </c>
      <c r="B2" s="221"/>
    </row>
    <row r="3" spans="1:2" x14ac:dyDescent="0.3">
      <c r="A3" s="223" t="s">
        <v>162</v>
      </c>
      <c r="B3" s="223"/>
    </row>
    <row r="4" spans="1:2" x14ac:dyDescent="0.3">
      <c r="A4" s="222" t="s">
        <v>267</v>
      </c>
      <c r="B4" s="222"/>
    </row>
    <row r="6" spans="1:2" ht="17.399999999999999" x14ac:dyDescent="0.35">
      <c r="A6" s="25" t="s">
        <v>114</v>
      </c>
      <c r="B6" s="26"/>
    </row>
    <row r="7" spans="1:2" s="199" customFormat="1" ht="16.8" x14ac:dyDescent="0.3">
      <c r="A7" s="197" t="s">
        <v>270</v>
      </c>
      <c r="B7" s="198"/>
    </row>
    <row r="8" spans="1:2" s="199" customFormat="1" ht="16.8" x14ac:dyDescent="0.3">
      <c r="A8" s="197" t="s">
        <v>284</v>
      </c>
      <c r="B8" s="198"/>
    </row>
    <row r="9" spans="1:2" s="199" customFormat="1" ht="16.8" x14ac:dyDescent="0.3">
      <c r="A9" s="197" t="s">
        <v>288</v>
      </c>
      <c r="B9" s="200"/>
    </row>
    <row r="10" spans="1:2" s="199" customFormat="1" ht="16.8" x14ac:dyDescent="0.3">
      <c r="A10" s="197" t="s">
        <v>305</v>
      </c>
      <c r="B10" s="198"/>
    </row>
    <row r="11" spans="1:2" s="199" customFormat="1" ht="16.8" x14ac:dyDescent="0.3">
      <c r="A11" s="197" t="s">
        <v>395</v>
      </c>
      <c r="B11" s="198"/>
    </row>
    <row r="12" spans="1:2" s="199" customFormat="1" ht="17.399999999999999" x14ac:dyDescent="0.35">
      <c r="A12" s="197" t="s">
        <v>396</v>
      </c>
      <c r="B12" s="201"/>
    </row>
    <row r="13" spans="1:2" s="199" customFormat="1" ht="17.399999999999999" x14ac:dyDescent="0.35">
      <c r="A13" s="197" t="s">
        <v>397</v>
      </c>
      <c r="B13" s="201"/>
    </row>
    <row r="14" spans="1:2" s="199" customFormat="1" ht="17.399999999999999" x14ac:dyDescent="0.35">
      <c r="A14" s="202" t="s">
        <v>398</v>
      </c>
      <c r="B14" s="201"/>
    </row>
    <row r="15" spans="1:2" s="199" customFormat="1" ht="17.399999999999999" x14ac:dyDescent="0.35">
      <c r="A15" s="202" t="s">
        <v>399</v>
      </c>
      <c r="B15" s="201"/>
    </row>
    <row r="16" spans="1:2" s="199" customFormat="1" ht="17.399999999999999" x14ac:dyDescent="0.35">
      <c r="A16" s="202" t="s">
        <v>317</v>
      </c>
      <c r="B16" s="201"/>
    </row>
    <row r="17" spans="1:2" s="199" customFormat="1" ht="17.399999999999999" x14ac:dyDescent="0.35">
      <c r="A17" s="202" t="s">
        <v>400</v>
      </c>
      <c r="B17" s="201"/>
    </row>
    <row r="18" spans="1:2" s="199" customFormat="1" ht="16.8" x14ac:dyDescent="0.3">
      <c r="A18" s="197" t="s">
        <v>401</v>
      </c>
      <c r="B18" s="200"/>
    </row>
    <row r="19" spans="1:2" ht="17.399999999999999" x14ac:dyDescent="0.35">
      <c r="A19" s="25"/>
      <c r="B19" s="27"/>
    </row>
    <row r="20" spans="1:2" ht="30" customHeight="1" x14ac:dyDescent="0.3">
      <c r="A20" s="226" t="s">
        <v>256</v>
      </c>
      <c r="B20" s="226"/>
    </row>
    <row r="21" spans="1:2" ht="15.6" x14ac:dyDescent="0.3">
      <c r="A21" s="224" t="s">
        <v>257</v>
      </c>
      <c r="B21" s="224"/>
    </row>
    <row r="22" spans="1:2" ht="15.6" x14ac:dyDescent="0.3">
      <c r="A22" s="224" t="s">
        <v>258</v>
      </c>
      <c r="B22" s="224"/>
    </row>
    <row r="23" spans="1:2" ht="15.6" x14ac:dyDescent="0.3">
      <c r="A23" s="224" t="s">
        <v>259</v>
      </c>
      <c r="B23" s="224"/>
    </row>
    <row r="24" spans="1:2" ht="15.6" x14ac:dyDescent="0.3">
      <c r="A24" s="224" t="s">
        <v>260</v>
      </c>
      <c r="B24" s="224"/>
    </row>
    <row r="25" spans="1:2" ht="15.6" x14ac:dyDescent="0.3">
      <c r="A25" s="224" t="s">
        <v>261</v>
      </c>
      <c r="B25" s="224"/>
    </row>
    <row r="26" spans="1:2" ht="15.6" x14ac:dyDescent="0.3">
      <c r="A26" s="224" t="s">
        <v>266</v>
      </c>
      <c r="B26" s="224"/>
    </row>
    <row r="27" spans="1:2" ht="15.6" x14ac:dyDescent="0.3">
      <c r="A27" s="224" t="s">
        <v>262</v>
      </c>
      <c r="B27" s="224"/>
    </row>
    <row r="28" spans="1:2" ht="97.5" customHeight="1" x14ac:dyDescent="0.3">
      <c r="A28" s="225" t="s">
        <v>263</v>
      </c>
      <c r="B28" s="225"/>
    </row>
    <row r="29" spans="1:2" ht="82.5" customHeight="1" x14ac:dyDescent="0.3">
      <c r="A29" s="225" t="s">
        <v>264</v>
      </c>
      <c r="B29" s="225"/>
    </row>
    <row r="30" spans="1:2" ht="141.75" customHeight="1" x14ac:dyDescent="0.3">
      <c r="A30" s="225" t="s">
        <v>265</v>
      </c>
      <c r="B30" s="225"/>
    </row>
  </sheetData>
  <mergeCells count="15">
    <mergeCell ref="A30:B30"/>
    <mergeCell ref="A28:B28"/>
    <mergeCell ref="A29:B29"/>
    <mergeCell ref="A20:B20"/>
    <mergeCell ref="A21:B21"/>
    <mergeCell ref="A22:B22"/>
    <mergeCell ref="A23:B23"/>
    <mergeCell ref="A24:B24"/>
    <mergeCell ref="A25:B25"/>
    <mergeCell ref="A26:B26"/>
    <mergeCell ref="A1:B1"/>
    <mergeCell ref="A2:B2"/>
    <mergeCell ref="A4:B4"/>
    <mergeCell ref="A3:B3"/>
    <mergeCell ref="A27:B27"/>
  </mergeCells>
  <hyperlinks>
    <hyperlink ref="A7" location="'Tabla 1'!A1" display="Tabla 1. Resumen de matrícula en las instituciones de educación superior por año académico"/>
    <hyperlink ref="A8" location="'Tabla 2'!A1" display="Tabla 2. Resumen de egresados de las instituciones de educación superior (Finalizaron en junio 2010)"/>
    <hyperlink ref="A9" location="'Tabla 3'!A1" display="Tabla 3. Resumen de docencia de las instituciones de educación superior (2010-11"/>
    <hyperlink ref="A10" location="'Tabla 4'!A1" display="Tabla 4. Matrícula por nivel, género y tarea en las instituciones de educación superior (primera sesión académica del 2010-11)"/>
    <hyperlink ref="A11" location="'Tabla 5'!A1" display="Tabla 5. Egresados por nivel que finalizaron en junio 2010 de las instituciones de educación superior"/>
    <hyperlink ref="A12" location="'tabla 6'!A1" display="Tabla 6. Resumen de egresados por area academica, nivel y sector en las instituciones de educación superior (año académico 2009-10)"/>
    <hyperlink ref="A13" location="'tabla 7'!A1" display="Tabla 7. Docencia por tarea y género en las instituciones de educación superior (año académico 2010-11)"/>
    <hyperlink ref="A14" location="'tabla 8'!A1" display="Tabla 8. Facultad por tiempo y rango en las instituciones de educación superior (año académico 2010-11)"/>
    <hyperlink ref="A15" location="'tabla 9'!A1" display="Tabla 9. Tasas de graduación (año académico 2010-11)"/>
    <hyperlink ref="A16" location="'tabla 10'!A1" display="Tabla 10. Tasas de retención de primer a segundo año por tiempo en las instituciones de educación superior (año académicos 2010-11)"/>
    <hyperlink ref="A17" location="'Tabla 11'!A1" display="Tabla 11. Costos de matrícula  por unidad en la instituciones de educación superior de Puerto Rico (Año académico 2013-14"/>
    <hyperlink ref="A18" location="'Tabla 12'!A1" display="Tabla 12. Recursos humanos por ocupación, tarea y sector en las instituciones de educación superior de Puerto Rico  (año académico 2014-15)"/>
  </hyperlinks>
  <pageMargins left="0.7" right="0.7" top="0.75" bottom="0.75" header="0.3" footer="0.3"/>
  <pageSetup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zoomScale="84" zoomScaleNormal="84" workbookViewId="0"/>
  </sheetViews>
  <sheetFormatPr defaultColWidth="9.109375" defaultRowHeight="14.4" x14ac:dyDescent="0.3"/>
  <cols>
    <col min="1" max="1" width="8.5546875" style="5" customWidth="1"/>
    <col min="2" max="2" width="55.44140625" style="5" bestFit="1" customWidth="1"/>
    <col min="3" max="6" width="15.33203125" style="5" customWidth="1"/>
    <col min="7" max="7" width="11.88671875" style="5" customWidth="1"/>
    <col min="8" max="16384" width="9.109375" style="5"/>
  </cols>
  <sheetData>
    <row r="1" spans="1:11" ht="23.4" x14ac:dyDescent="0.45">
      <c r="B1" s="248" t="s">
        <v>176</v>
      </c>
      <c r="C1" s="248"/>
      <c r="D1" s="248"/>
      <c r="E1" s="248"/>
      <c r="F1" s="248"/>
      <c r="G1" s="248"/>
      <c r="H1" s="61"/>
      <c r="I1" s="61"/>
      <c r="J1" s="61"/>
      <c r="K1" s="61"/>
    </row>
    <row r="2" spans="1:11" ht="21" x14ac:dyDescent="0.4">
      <c r="B2" s="248" t="s">
        <v>177</v>
      </c>
      <c r="C2" s="248"/>
      <c r="D2" s="248"/>
      <c r="E2" s="248"/>
      <c r="F2" s="248"/>
      <c r="G2" s="248"/>
      <c r="H2" s="62"/>
      <c r="I2" s="62"/>
      <c r="J2" s="62"/>
      <c r="K2" s="62"/>
    </row>
    <row r="3" spans="1:11" x14ac:dyDescent="0.3">
      <c r="B3" s="223" t="s">
        <v>379</v>
      </c>
      <c r="C3" s="223"/>
      <c r="D3" s="223"/>
      <c r="E3" s="223"/>
      <c r="F3" s="223"/>
      <c r="G3" s="223"/>
      <c r="H3" s="49"/>
      <c r="I3" s="49"/>
      <c r="J3" s="49"/>
      <c r="K3" s="49"/>
    </row>
    <row r="4" spans="1:11" x14ac:dyDescent="0.3">
      <c r="B4" s="282" t="s">
        <v>267</v>
      </c>
      <c r="C4" s="282"/>
      <c r="D4" s="282"/>
      <c r="E4" s="282"/>
      <c r="F4" s="282"/>
      <c r="G4" s="282"/>
      <c r="H4" s="63"/>
      <c r="I4" s="63"/>
      <c r="J4" s="63"/>
      <c r="K4" s="63"/>
    </row>
    <row r="6" spans="1:11" ht="15.6" x14ac:dyDescent="0.3">
      <c r="A6" s="283" t="s">
        <v>407</v>
      </c>
      <c r="B6" s="283"/>
      <c r="C6" s="283"/>
      <c r="D6" s="283"/>
      <c r="E6" s="283"/>
      <c r="F6" s="283"/>
      <c r="G6" s="207"/>
    </row>
    <row r="7" spans="1:11" ht="15.6" x14ac:dyDescent="0.3">
      <c r="A7" s="284" t="s">
        <v>380</v>
      </c>
      <c r="B7" s="284"/>
      <c r="C7" s="284"/>
      <c r="D7" s="284"/>
      <c r="E7" s="284"/>
      <c r="F7" s="284"/>
      <c r="G7" s="284"/>
    </row>
    <row r="8" spans="1:11" x14ac:dyDescent="0.3">
      <c r="A8" s="45"/>
      <c r="B8" s="45"/>
      <c r="C8" s="45"/>
      <c r="D8" s="45"/>
      <c r="E8" s="45"/>
      <c r="F8" s="45"/>
    </row>
    <row r="9" spans="1:11" ht="18" x14ac:dyDescent="0.35">
      <c r="A9" s="179" t="s">
        <v>34</v>
      </c>
      <c r="B9" s="180"/>
      <c r="C9" s="181"/>
      <c r="D9" s="181"/>
      <c r="E9" s="203"/>
      <c r="F9" s="181"/>
      <c r="G9" s="203"/>
      <c r="H9" s="203"/>
    </row>
    <row r="10" spans="1:11" ht="69" x14ac:dyDescent="0.3">
      <c r="A10" s="96" t="s">
        <v>235</v>
      </c>
      <c r="B10" s="96" t="s">
        <v>236</v>
      </c>
      <c r="C10" s="182" t="s">
        <v>354</v>
      </c>
      <c r="D10" s="182" t="s">
        <v>381</v>
      </c>
      <c r="E10" s="96" t="s">
        <v>156</v>
      </c>
      <c r="F10" s="171" t="s">
        <v>237</v>
      </c>
      <c r="G10" s="97" t="s">
        <v>157</v>
      </c>
      <c r="H10" s="183"/>
    </row>
    <row r="11" spans="1:11" x14ac:dyDescent="0.3">
      <c r="A11" s="72" t="s">
        <v>238</v>
      </c>
      <c r="B11" s="78"/>
      <c r="C11" s="184"/>
      <c r="D11" s="184"/>
      <c r="E11" s="158"/>
      <c r="F11" s="184"/>
      <c r="G11" s="158"/>
      <c r="H11" s="185"/>
    </row>
    <row r="12" spans="1:11" x14ac:dyDescent="0.3">
      <c r="A12" s="78">
        <v>241720</v>
      </c>
      <c r="B12" s="78" t="s">
        <v>35</v>
      </c>
      <c r="C12" s="76">
        <v>428</v>
      </c>
      <c r="D12" s="76">
        <v>142</v>
      </c>
      <c r="E12" s="186">
        <f>D12/C12</f>
        <v>0.33177570093457942</v>
      </c>
      <c r="F12" s="76">
        <v>52</v>
      </c>
      <c r="G12" s="187">
        <f>SUM(D12,F12)/C12</f>
        <v>0.45327102803738317</v>
      </c>
      <c r="H12" s="204"/>
    </row>
    <row r="13" spans="1:11" x14ac:dyDescent="0.3">
      <c r="A13" s="78">
        <v>241766</v>
      </c>
      <c r="B13" s="78" t="s">
        <v>37</v>
      </c>
      <c r="C13" s="76">
        <v>30</v>
      </c>
      <c r="D13" s="76">
        <v>17</v>
      </c>
      <c r="E13" s="187">
        <f t="shared" ref="E13:E25" si="0">D13/C13</f>
        <v>0.56666666666666665</v>
      </c>
      <c r="F13" s="76">
        <v>10</v>
      </c>
      <c r="G13" s="187">
        <f t="shared" ref="G13:G25" si="1">SUM(D13,F13)/C13</f>
        <v>0.9</v>
      </c>
      <c r="H13" s="205"/>
    </row>
    <row r="14" spans="1:11" x14ac:dyDescent="0.3">
      <c r="A14" s="78">
        <v>241951</v>
      </c>
      <c r="B14" s="78" t="s">
        <v>38</v>
      </c>
      <c r="C14" s="76">
        <v>65</v>
      </c>
      <c r="D14" s="76">
        <v>24</v>
      </c>
      <c r="E14" s="187">
        <f t="shared" si="0"/>
        <v>0.36923076923076925</v>
      </c>
      <c r="F14" s="76">
        <v>16</v>
      </c>
      <c r="G14" s="187">
        <f t="shared" si="1"/>
        <v>0.61538461538461542</v>
      </c>
      <c r="H14" s="205"/>
    </row>
    <row r="15" spans="1:11" x14ac:dyDescent="0.3">
      <c r="A15" s="78">
        <v>243106</v>
      </c>
      <c r="B15" s="78" t="s">
        <v>43</v>
      </c>
      <c r="C15" s="76">
        <v>724</v>
      </c>
      <c r="D15" s="76">
        <v>244</v>
      </c>
      <c r="E15" s="187">
        <f t="shared" si="0"/>
        <v>0.33701657458563539</v>
      </c>
      <c r="F15" s="76">
        <v>110</v>
      </c>
      <c r="G15" s="187">
        <f t="shared" si="1"/>
        <v>0.4889502762430939</v>
      </c>
      <c r="H15" s="205"/>
    </row>
    <row r="16" spans="1:11" x14ac:dyDescent="0.3">
      <c r="A16" s="78">
        <v>243115</v>
      </c>
      <c r="B16" s="78" t="s">
        <v>44</v>
      </c>
      <c r="C16" s="76">
        <v>1068</v>
      </c>
      <c r="D16" s="76">
        <v>418</v>
      </c>
      <c r="E16" s="187">
        <f t="shared" si="0"/>
        <v>0.39138576779026218</v>
      </c>
      <c r="F16" s="76">
        <v>80</v>
      </c>
      <c r="G16" s="187">
        <f t="shared" si="1"/>
        <v>0.46629213483146065</v>
      </c>
      <c r="H16" s="205"/>
    </row>
    <row r="17" spans="1:8" x14ac:dyDescent="0.3">
      <c r="A17" s="78">
        <v>243133</v>
      </c>
      <c r="B17" s="78" t="s">
        <v>45</v>
      </c>
      <c r="C17" s="76">
        <v>1248</v>
      </c>
      <c r="D17" s="76">
        <v>439</v>
      </c>
      <c r="E17" s="187">
        <f t="shared" si="0"/>
        <v>0.35176282051282054</v>
      </c>
      <c r="F17" s="76">
        <v>207</v>
      </c>
      <c r="G17" s="187">
        <f t="shared" si="1"/>
        <v>0.51762820512820518</v>
      </c>
      <c r="H17" s="205"/>
    </row>
    <row r="18" spans="1:8" x14ac:dyDescent="0.3">
      <c r="A18" s="78">
        <v>243142</v>
      </c>
      <c r="B18" s="78" t="s">
        <v>46</v>
      </c>
      <c r="C18" s="76">
        <v>1040</v>
      </c>
      <c r="D18" s="76">
        <v>374</v>
      </c>
      <c r="E18" s="187">
        <f t="shared" si="0"/>
        <v>0.35961538461538461</v>
      </c>
      <c r="F18" s="76">
        <v>116</v>
      </c>
      <c r="G18" s="187">
        <f t="shared" si="1"/>
        <v>0.47115384615384615</v>
      </c>
      <c r="H18" s="205"/>
    </row>
    <row r="19" spans="1:8" x14ac:dyDescent="0.3">
      <c r="A19" s="78">
        <v>243151</v>
      </c>
      <c r="B19" s="78" t="s">
        <v>47</v>
      </c>
      <c r="C19" s="76">
        <v>813</v>
      </c>
      <c r="D19" s="76">
        <v>349</v>
      </c>
      <c r="E19" s="187">
        <f t="shared" si="0"/>
        <v>0.42927429274292744</v>
      </c>
      <c r="F19" s="76">
        <v>9</v>
      </c>
      <c r="G19" s="187">
        <f t="shared" si="1"/>
        <v>0.44034440344403442</v>
      </c>
      <c r="H19" s="205"/>
    </row>
    <row r="20" spans="1:8" ht="15" x14ac:dyDescent="0.3">
      <c r="A20" s="78">
        <v>243203</v>
      </c>
      <c r="B20" s="78" t="s">
        <v>355</v>
      </c>
      <c r="C20" s="188" t="s">
        <v>36</v>
      </c>
      <c r="D20" s="188" t="s">
        <v>36</v>
      </c>
      <c r="E20" s="158" t="s">
        <v>36</v>
      </c>
      <c r="F20" s="188" t="s">
        <v>36</v>
      </c>
      <c r="G20" s="158" t="s">
        <v>36</v>
      </c>
      <c r="H20" s="205"/>
    </row>
    <row r="21" spans="1:8" x14ac:dyDescent="0.3">
      <c r="A21" s="78">
        <v>243179</v>
      </c>
      <c r="B21" s="78" t="s">
        <v>49</v>
      </c>
      <c r="C21" s="76">
        <v>1125</v>
      </c>
      <c r="D21" s="76">
        <v>498</v>
      </c>
      <c r="E21" s="187">
        <f t="shared" si="0"/>
        <v>0.44266666666666665</v>
      </c>
      <c r="F21" s="76">
        <v>120</v>
      </c>
      <c r="G21" s="187">
        <f t="shared" si="1"/>
        <v>0.54933333333333334</v>
      </c>
      <c r="H21" s="205"/>
    </row>
    <row r="22" spans="1:8" x14ac:dyDescent="0.3">
      <c r="A22" s="78">
        <v>243197</v>
      </c>
      <c r="B22" s="78" t="s">
        <v>50</v>
      </c>
      <c r="C22" s="76">
        <v>2448</v>
      </c>
      <c r="D22" s="76">
        <v>1002</v>
      </c>
      <c r="E22" s="187">
        <f t="shared" si="0"/>
        <v>0.40931372549019607</v>
      </c>
      <c r="F22" s="76"/>
      <c r="G22" s="187">
        <f t="shared" si="1"/>
        <v>0.40931372549019607</v>
      </c>
      <c r="H22" s="205"/>
    </row>
    <row r="23" spans="1:8" x14ac:dyDescent="0.3">
      <c r="A23" s="78">
        <v>243212</v>
      </c>
      <c r="B23" s="78" t="s">
        <v>51</v>
      </c>
      <c r="C23" s="76">
        <v>880</v>
      </c>
      <c r="D23" s="76">
        <v>331</v>
      </c>
      <c r="E23" s="187">
        <f t="shared" si="0"/>
        <v>0.37613636363636366</v>
      </c>
      <c r="F23" s="76">
        <v>32</v>
      </c>
      <c r="G23" s="187">
        <f t="shared" si="1"/>
        <v>0.41249999999999998</v>
      </c>
      <c r="H23" s="205"/>
    </row>
    <row r="24" spans="1:8" x14ac:dyDescent="0.3">
      <c r="A24" s="78">
        <v>243221</v>
      </c>
      <c r="B24" s="78" t="s">
        <v>52</v>
      </c>
      <c r="C24" s="76">
        <v>2780</v>
      </c>
      <c r="D24" s="76">
        <v>1306</v>
      </c>
      <c r="E24" s="187">
        <f t="shared" si="0"/>
        <v>0.4697841726618705</v>
      </c>
      <c r="F24" s="76">
        <v>96</v>
      </c>
      <c r="G24" s="187">
        <f t="shared" si="1"/>
        <v>0.50431654676258997</v>
      </c>
      <c r="H24" s="205"/>
    </row>
    <row r="25" spans="1:8" x14ac:dyDescent="0.3">
      <c r="A25" s="78">
        <v>243188</v>
      </c>
      <c r="B25" s="78" t="s">
        <v>53</v>
      </c>
      <c r="C25" s="76">
        <v>612</v>
      </c>
      <c r="D25" s="76">
        <v>110</v>
      </c>
      <c r="E25" s="187">
        <f t="shared" si="0"/>
        <v>0.17973856209150327</v>
      </c>
      <c r="F25" s="76">
        <v>93</v>
      </c>
      <c r="G25" s="187">
        <f t="shared" si="1"/>
        <v>0.33169934640522875</v>
      </c>
      <c r="H25" s="205"/>
    </row>
    <row r="26" spans="1:8" x14ac:dyDescent="0.3">
      <c r="C26" s="29"/>
      <c r="D26" s="29"/>
      <c r="E26" s="189"/>
      <c r="F26" s="29"/>
      <c r="G26" s="189"/>
      <c r="H26" s="205"/>
    </row>
    <row r="27" spans="1:8" ht="69" x14ac:dyDescent="0.3">
      <c r="A27" s="96" t="s">
        <v>235</v>
      </c>
      <c r="B27" s="96" t="s">
        <v>236</v>
      </c>
      <c r="C27" s="182" t="s">
        <v>356</v>
      </c>
      <c r="D27" s="182" t="s">
        <v>381</v>
      </c>
      <c r="E27" s="96" t="s">
        <v>156</v>
      </c>
      <c r="F27" s="171" t="s">
        <v>237</v>
      </c>
      <c r="G27" s="97" t="s">
        <v>157</v>
      </c>
      <c r="H27" s="205"/>
    </row>
    <row r="28" spans="1:8" x14ac:dyDescent="0.3">
      <c r="A28" s="280" t="s">
        <v>239</v>
      </c>
      <c r="B28" s="281"/>
      <c r="C28" s="184"/>
      <c r="D28" s="184"/>
      <c r="E28" s="158"/>
      <c r="F28" s="184"/>
      <c r="G28" s="158"/>
      <c r="H28" s="205"/>
    </row>
    <row r="29" spans="1:8" x14ac:dyDescent="0.3">
      <c r="A29" s="78">
        <v>242556</v>
      </c>
      <c r="B29" s="78" t="s">
        <v>39</v>
      </c>
      <c r="C29" s="76">
        <v>395</v>
      </c>
      <c r="D29" s="76">
        <v>186</v>
      </c>
      <c r="E29" s="187">
        <f t="shared" ref="E29:E32" si="2">D29/C29</f>
        <v>0.4708860759493671</v>
      </c>
      <c r="F29" s="76">
        <v>0</v>
      </c>
      <c r="G29" s="187">
        <f t="shared" ref="G29:G32" si="3">SUM(D29,F29)/C29</f>
        <v>0.4708860759493671</v>
      </c>
      <c r="H29" s="205"/>
    </row>
    <row r="30" spans="1:8" x14ac:dyDescent="0.3">
      <c r="A30" s="78">
        <v>242042</v>
      </c>
      <c r="B30" s="78" t="s">
        <v>40</v>
      </c>
      <c r="C30" s="76">
        <v>250</v>
      </c>
      <c r="D30" s="76">
        <v>181</v>
      </c>
      <c r="E30" s="187">
        <f t="shared" si="2"/>
        <v>0.72399999999999998</v>
      </c>
      <c r="F30" s="76">
        <v>0</v>
      </c>
      <c r="G30" s="187">
        <f t="shared" si="3"/>
        <v>0.72399999999999998</v>
      </c>
      <c r="H30" s="205"/>
    </row>
    <row r="31" spans="1:8" x14ac:dyDescent="0.3">
      <c r="A31" s="78">
        <v>242565</v>
      </c>
      <c r="B31" s="78" t="s">
        <v>41</v>
      </c>
      <c r="C31" s="76">
        <v>200</v>
      </c>
      <c r="D31" s="76">
        <v>77</v>
      </c>
      <c r="E31" s="187">
        <f t="shared" si="2"/>
        <v>0.38500000000000001</v>
      </c>
      <c r="F31" s="76">
        <v>0</v>
      </c>
      <c r="G31" s="187">
        <f t="shared" si="3"/>
        <v>0.38500000000000001</v>
      </c>
      <c r="H31" s="205"/>
    </row>
    <row r="32" spans="1:8" x14ac:dyDescent="0.3">
      <c r="A32" s="78">
        <v>242583</v>
      </c>
      <c r="B32" s="78" t="s">
        <v>42</v>
      </c>
      <c r="C32" s="76">
        <v>359</v>
      </c>
      <c r="D32" s="76">
        <v>168</v>
      </c>
      <c r="E32" s="187">
        <f t="shared" si="2"/>
        <v>0.46796657381615597</v>
      </c>
      <c r="F32" s="77">
        <v>0</v>
      </c>
      <c r="G32" s="187">
        <f t="shared" si="3"/>
        <v>0.46796657381615597</v>
      </c>
      <c r="H32" s="205"/>
    </row>
    <row r="33" spans="1:8" x14ac:dyDescent="0.3">
      <c r="C33" s="29"/>
      <c r="D33" s="29"/>
      <c r="E33" s="205"/>
      <c r="F33" s="29"/>
      <c r="G33" s="205"/>
      <c r="H33" s="205"/>
    </row>
    <row r="34" spans="1:8" x14ac:dyDescent="0.3">
      <c r="C34" s="29"/>
      <c r="D34" s="29"/>
      <c r="E34" s="205"/>
      <c r="F34" s="29"/>
      <c r="G34" s="205"/>
      <c r="H34" s="205"/>
    </row>
    <row r="35" spans="1:8" x14ac:dyDescent="0.3">
      <c r="C35" s="29"/>
      <c r="D35" s="29"/>
      <c r="E35" s="205"/>
      <c r="F35" s="29"/>
      <c r="G35" s="205"/>
      <c r="H35" s="205"/>
    </row>
    <row r="36" spans="1:8" ht="15.6" x14ac:dyDescent="0.3">
      <c r="A36" s="13" t="s">
        <v>54</v>
      </c>
      <c r="C36" s="181"/>
      <c r="D36" s="181"/>
      <c r="E36" s="203"/>
      <c r="F36" s="181"/>
      <c r="G36" s="203"/>
      <c r="H36" s="205"/>
    </row>
    <row r="37" spans="1:8" ht="69" x14ac:dyDescent="0.3">
      <c r="A37" s="96" t="s">
        <v>235</v>
      </c>
      <c r="B37" s="96" t="s">
        <v>236</v>
      </c>
      <c r="C37" s="182" t="s">
        <v>357</v>
      </c>
      <c r="D37" s="182" t="s">
        <v>381</v>
      </c>
      <c r="E37" s="96" t="s">
        <v>156</v>
      </c>
      <c r="F37" s="171" t="s">
        <v>237</v>
      </c>
      <c r="G37" s="97" t="s">
        <v>157</v>
      </c>
      <c r="H37" s="205"/>
    </row>
    <row r="38" spans="1:8" x14ac:dyDescent="0.3">
      <c r="A38" s="72" t="s">
        <v>238</v>
      </c>
      <c r="B38" s="78"/>
      <c r="C38" s="188"/>
      <c r="D38" s="188"/>
      <c r="E38" s="158"/>
      <c r="F38" s="188"/>
      <c r="G38" s="158"/>
      <c r="H38" s="205"/>
    </row>
    <row r="39" spans="1:8" x14ac:dyDescent="0.3">
      <c r="A39" s="78">
        <v>241100</v>
      </c>
      <c r="B39" s="78" t="s">
        <v>55</v>
      </c>
      <c r="C39" s="76">
        <v>315</v>
      </c>
      <c r="D39" s="76">
        <v>68</v>
      </c>
      <c r="E39" s="187">
        <f t="shared" ref="E39:E84" si="4">D39/C39</f>
        <v>0.21587301587301588</v>
      </c>
      <c r="F39" s="76"/>
      <c r="G39" s="187">
        <f t="shared" ref="G39:G84" si="5">SUM(D39,F39)/C39</f>
        <v>0.21587301587301588</v>
      </c>
      <c r="H39" s="205"/>
    </row>
    <row r="40" spans="1:8" x14ac:dyDescent="0.3">
      <c r="A40" s="78">
        <v>241128</v>
      </c>
      <c r="B40" s="78" t="s">
        <v>56</v>
      </c>
      <c r="C40" s="76">
        <v>239</v>
      </c>
      <c r="D40" s="76">
        <v>71</v>
      </c>
      <c r="E40" s="187">
        <f t="shared" si="4"/>
        <v>0.29707112970711297</v>
      </c>
      <c r="F40" s="76"/>
      <c r="G40" s="187">
        <f t="shared" si="5"/>
        <v>0.29707112970711297</v>
      </c>
      <c r="H40" s="205"/>
    </row>
    <row r="41" spans="1:8" x14ac:dyDescent="0.3">
      <c r="A41" s="78">
        <v>440651</v>
      </c>
      <c r="B41" s="78" t="s">
        <v>57</v>
      </c>
      <c r="C41" s="76">
        <v>282</v>
      </c>
      <c r="D41" s="76">
        <v>174</v>
      </c>
      <c r="E41" s="187">
        <f t="shared" si="4"/>
        <v>0.61702127659574468</v>
      </c>
      <c r="F41" s="76">
        <v>2</v>
      </c>
      <c r="G41" s="187">
        <f t="shared" si="5"/>
        <v>0.62411347517730498</v>
      </c>
      <c r="H41" s="205"/>
    </row>
    <row r="42" spans="1:8" x14ac:dyDescent="0.3">
      <c r="A42" s="78">
        <v>241216</v>
      </c>
      <c r="B42" s="78" t="s">
        <v>189</v>
      </c>
      <c r="C42" s="76">
        <v>222</v>
      </c>
      <c r="D42" s="76">
        <v>80</v>
      </c>
      <c r="E42" s="187">
        <f t="shared" si="4"/>
        <v>0.36036036036036034</v>
      </c>
      <c r="F42" s="76"/>
      <c r="G42" s="187">
        <f t="shared" si="5"/>
        <v>0.36036036036036034</v>
      </c>
      <c r="H42" s="205"/>
    </row>
    <row r="43" spans="1:8" x14ac:dyDescent="0.3">
      <c r="A43" s="78">
        <v>241377</v>
      </c>
      <c r="B43" s="78" t="s">
        <v>58</v>
      </c>
      <c r="C43" s="76">
        <v>407</v>
      </c>
      <c r="D43" s="76">
        <v>92</v>
      </c>
      <c r="E43" s="187">
        <f t="shared" si="4"/>
        <v>0.22604422604422605</v>
      </c>
      <c r="F43" s="76">
        <v>32</v>
      </c>
      <c r="G43" s="187">
        <f t="shared" si="5"/>
        <v>0.30466830466830469</v>
      </c>
      <c r="H43" s="205"/>
    </row>
    <row r="44" spans="1:8" x14ac:dyDescent="0.3">
      <c r="A44" s="78">
        <v>241386</v>
      </c>
      <c r="B44" s="78" t="s">
        <v>59</v>
      </c>
      <c r="C44" s="76">
        <v>86</v>
      </c>
      <c r="D44" s="76">
        <v>27</v>
      </c>
      <c r="E44" s="187">
        <f t="shared" si="4"/>
        <v>0.31395348837209303</v>
      </c>
      <c r="F44" s="76">
        <v>4</v>
      </c>
      <c r="G44" s="187">
        <f t="shared" si="5"/>
        <v>0.36046511627906974</v>
      </c>
      <c r="H44" s="205"/>
    </row>
    <row r="45" spans="1:8" x14ac:dyDescent="0.3">
      <c r="A45" s="78">
        <v>363907</v>
      </c>
      <c r="B45" s="78" t="s">
        <v>60</v>
      </c>
      <c r="C45" s="76">
        <v>246</v>
      </c>
      <c r="D45" s="76">
        <v>68</v>
      </c>
      <c r="E45" s="187">
        <f t="shared" si="4"/>
        <v>0.27642276422764228</v>
      </c>
      <c r="F45" s="76">
        <v>11</v>
      </c>
      <c r="G45" s="187">
        <f t="shared" si="5"/>
        <v>0.32113821138211385</v>
      </c>
      <c r="H45" s="205"/>
    </row>
    <row r="46" spans="1:8" x14ac:dyDescent="0.3">
      <c r="A46" s="78">
        <v>363916</v>
      </c>
      <c r="B46" s="78" t="s">
        <v>61</v>
      </c>
      <c r="C46" s="76">
        <v>150</v>
      </c>
      <c r="D46" s="76">
        <v>48</v>
      </c>
      <c r="E46" s="187">
        <f t="shared" si="4"/>
        <v>0.32</v>
      </c>
      <c r="F46" s="76">
        <v>8</v>
      </c>
      <c r="G46" s="187">
        <f t="shared" si="5"/>
        <v>0.37333333333333335</v>
      </c>
      <c r="H46" s="205"/>
    </row>
    <row r="47" spans="1:8" ht="15" x14ac:dyDescent="0.3">
      <c r="A47" s="78">
        <v>241793</v>
      </c>
      <c r="B47" s="78" t="s">
        <v>358</v>
      </c>
      <c r="C47" s="188" t="s">
        <v>36</v>
      </c>
      <c r="D47" s="188" t="s">
        <v>36</v>
      </c>
      <c r="E47" s="158" t="s">
        <v>36</v>
      </c>
      <c r="F47" s="188" t="s">
        <v>36</v>
      </c>
      <c r="G47" s="158" t="s">
        <v>36</v>
      </c>
      <c r="H47" s="205"/>
    </row>
    <row r="48" spans="1:8" x14ac:dyDescent="0.3">
      <c r="A48" s="78">
        <v>434900</v>
      </c>
      <c r="B48" s="78" t="s">
        <v>191</v>
      </c>
      <c r="C48" s="76">
        <v>376</v>
      </c>
      <c r="D48" s="76">
        <v>238</v>
      </c>
      <c r="E48" s="187">
        <f t="shared" si="4"/>
        <v>0.63297872340425532</v>
      </c>
      <c r="F48" s="76"/>
      <c r="G48" s="187">
        <f t="shared" si="5"/>
        <v>0.63297872340425532</v>
      </c>
      <c r="H48" s="205"/>
    </row>
    <row r="49" spans="1:8" x14ac:dyDescent="0.3">
      <c r="A49" s="78">
        <v>443562</v>
      </c>
      <c r="B49" s="78" t="s">
        <v>193</v>
      </c>
      <c r="C49" s="76">
        <v>211</v>
      </c>
      <c r="D49" s="76">
        <v>155</v>
      </c>
      <c r="E49" s="187">
        <f t="shared" si="4"/>
        <v>0.7345971563981043</v>
      </c>
      <c r="F49" s="76">
        <v>4</v>
      </c>
      <c r="G49" s="187">
        <f t="shared" si="5"/>
        <v>0.75355450236966826</v>
      </c>
      <c r="H49" s="205"/>
    </row>
    <row r="50" spans="1:8" x14ac:dyDescent="0.3">
      <c r="A50" s="78">
        <v>449135</v>
      </c>
      <c r="B50" s="78" t="s">
        <v>194</v>
      </c>
      <c r="C50" s="76">
        <v>243</v>
      </c>
      <c r="D50" s="76">
        <v>153</v>
      </c>
      <c r="E50" s="187">
        <f t="shared" si="4"/>
        <v>0.62962962962962965</v>
      </c>
      <c r="F50" s="76"/>
      <c r="G50" s="187">
        <f t="shared" si="5"/>
        <v>0.62962962962962965</v>
      </c>
      <c r="H50" s="205"/>
    </row>
    <row r="51" spans="1:8" ht="15" x14ac:dyDescent="0.3">
      <c r="A51" s="78">
        <v>469416</v>
      </c>
      <c r="B51" s="78" t="s">
        <v>359</v>
      </c>
      <c r="C51" s="188" t="s">
        <v>36</v>
      </c>
      <c r="D51" s="188" t="s">
        <v>36</v>
      </c>
      <c r="E51" s="158" t="s">
        <v>36</v>
      </c>
      <c r="F51" s="188" t="s">
        <v>36</v>
      </c>
      <c r="G51" s="158" t="s">
        <v>36</v>
      </c>
      <c r="H51" s="205"/>
    </row>
    <row r="52" spans="1:8" x14ac:dyDescent="0.3">
      <c r="A52" s="78">
        <v>243832</v>
      </c>
      <c r="B52" s="78" t="s">
        <v>231</v>
      </c>
      <c r="C52" s="76">
        <v>103</v>
      </c>
      <c r="D52" s="76">
        <v>26</v>
      </c>
      <c r="E52" s="187">
        <f t="shared" si="4"/>
        <v>0.25242718446601942</v>
      </c>
      <c r="F52" s="76">
        <v>2</v>
      </c>
      <c r="G52" s="187">
        <f t="shared" si="5"/>
        <v>0.27184466019417475</v>
      </c>
      <c r="H52" s="205"/>
    </row>
    <row r="53" spans="1:8" x14ac:dyDescent="0.3">
      <c r="A53" s="78">
        <v>241836</v>
      </c>
      <c r="B53" s="78" t="s">
        <v>230</v>
      </c>
      <c r="C53" s="76">
        <v>203</v>
      </c>
      <c r="D53" s="76">
        <v>38</v>
      </c>
      <c r="E53" s="187">
        <f t="shared" si="4"/>
        <v>0.18719211822660098</v>
      </c>
      <c r="F53" s="76">
        <v>30</v>
      </c>
      <c r="G53" s="187">
        <f t="shared" si="5"/>
        <v>0.33497536945812806</v>
      </c>
      <c r="H53" s="205"/>
    </row>
    <row r="54" spans="1:8" ht="15" x14ac:dyDescent="0.3">
      <c r="A54" s="78">
        <v>430670</v>
      </c>
      <c r="B54" s="78" t="s">
        <v>360</v>
      </c>
      <c r="C54" s="188" t="s">
        <v>36</v>
      </c>
      <c r="D54" s="188" t="s">
        <v>36</v>
      </c>
      <c r="E54" s="158" t="s">
        <v>36</v>
      </c>
      <c r="F54" s="188" t="s">
        <v>36</v>
      </c>
      <c r="G54" s="158" t="s">
        <v>36</v>
      </c>
      <c r="H54" s="205"/>
    </row>
    <row r="55" spans="1:8" x14ac:dyDescent="0.3">
      <c r="A55" s="78">
        <v>242121</v>
      </c>
      <c r="B55" s="78" t="s">
        <v>65</v>
      </c>
      <c r="C55" s="76">
        <v>202</v>
      </c>
      <c r="D55" s="76">
        <v>90</v>
      </c>
      <c r="E55" s="187">
        <f t="shared" si="4"/>
        <v>0.44554455445544555</v>
      </c>
      <c r="F55" s="76"/>
      <c r="G55" s="187">
        <f t="shared" si="5"/>
        <v>0.44554455445544555</v>
      </c>
      <c r="H55" s="205"/>
    </row>
    <row r="56" spans="1:8" ht="15" x14ac:dyDescent="0.3">
      <c r="A56" s="78">
        <v>437705</v>
      </c>
      <c r="B56" s="78" t="s">
        <v>361</v>
      </c>
      <c r="C56" s="188" t="s">
        <v>36</v>
      </c>
      <c r="D56" s="188" t="s">
        <v>36</v>
      </c>
      <c r="E56" s="158" t="s">
        <v>36</v>
      </c>
      <c r="F56" s="188" t="s">
        <v>36</v>
      </c>
      <c r="G56" s="158" t="s">
        <v>36</v>
      </c>
      <c r="H56" s="205"/>
    </row>
    <row r="57" spans="1:8" ht="15" x14ac:dyDescent="0.3">
      <c r="A57" s="78">
        <v>243081</v>
      </c>
      <c r="B57" s="78" t="s">
        <v>362</v>
      </c>
      <c r="C57" s="188" t="s">
        <v>36</v>
      </c>
      <c r="D57" s="188" t="s">
        <v>36</v>
      </c>
      <c r="E57" s="158" t="s">
        <v>36</v>
      </c>
      <c r="F57" s="188" t="s">
        <v>36</v>
      </c>
      <c r="G57" s="158" t="s">
        <v>36</v>
      </c>
      <c r="H57" s="205"/>
    </row>
    <row r="58" spans="1:8" x14ac:dyDescent="0.3">
      <c r="A58" s="78">
        <v>241395</v>
      </c>
      <c r="B58" s="78" t="s">
        <v>66</v>
      </c>
      <c r="C58" s="76">
        <v>55</v>
      </c>
      <c r="D58" s="76">
        <v>13</v>
      </c>
      <c r="E58" s="187">
        <f t="shared" si="4"/>
        <v>0.23636363636363636</v>
      </c>
      <c r="F58" s="76">
        <v>1</v>
      </c>
      <c r="G58" s="187">
        <f t="shared" si="5"/>
        <v>0.25454545454545452</v>
      </c>
      <c r="H58" s="205"/>
    </row>
    <row r="59" spans="1:8" x14ac:dyDescent="0.3">
      <c r="A59" s="78">
        <v>243586</v>
      </c>
      <c r="B59" s="78" t="s">
        <v>67</v>
      </c>
      <c r="C59" s="76">
        <v>222</v>
      </c>
      <c r="D59" s="76">
        <v>55</v>
      </c>
      <c r="E59" s="187">
        <f t="shared" si="4"/>
        <v>0.24774774774774774</v>
      </c>
      <c r="F59" s="76">
        <v>7</v>
      </c>
      <c r="G59" s="187">
        <f t="shared" si="5"/>
        <v>0.27927927927927926</v>
      </c>
      <c r="H59" s="205"/>
    </row>
    <row r="60" spans="1:8" x14ac:dyDescent="0.3">
      <c r="A60" s="78">
        <v>241410</v>
      </c>
      <c r="B60" s="78" t="s">
        <v>68</v>
      </c>
      <c r="C60" s="76">
        <v>898</v>
      </c>
      <c r="D60" s="76">
        <v>282</v>
      </c>
      <c r="E60" s="187">
        <f t="shared" si="4"/>
        <v>0.31403118040089084</v>
      </c>
      <c r="F60" s="76">
        <v>42</v>
      </c>
      <c r="G60" s="187">
        <f t="shared" si="5"/>
        <v>0.36080178173719374</v>
      </c>
      <c r="H60" s="205"/>
    </row>
    <row r="61" spans="1:8" ht="15" x14ac:dyDescent="0.3">
      <c r="A61" s="78">
        <v>243498</v>
      </c>
      <c r="B61" s="78" t="s">
        <v>363</v>
      </c>
      <c r="C61" s="188" t="s">
        <v>36</v>
      </c>
      <c r="D61" s="188" t="s">
        <v>36</v>
      </c>
      <c r="E61" s="158" t="s">
        <v>36</v>
      </c>
      <c r="F61" s="188" t="s">
        <v>36</v>
      </c>
      <c r="G61" s="158" t="s">
        <v>36</v>
      </c>
      <c r="H61" s="205"/>
    </row>
    <row r="62" spans="1:8" x14ac:dyDescent="0.3">
      <c r="A62" s="78">
        <v>376385</v>
      </c>
      <c r="B62" s="78" t="s">
        <v>70</v>
      </c>
      <c r="C62" s="76">
        <v>575</v>
      </c>
      <c r="D62" s="76">
        <v>389</v>
      </c>
      <c r="E62" s="187">
        <f t="shared" si="4"/>
        <v>0.67652173913043478</v>
      </c>
      <c r="F62" s="76">
        <v>13</v>
      </c>
      <c r="G62" s="187">
        <f t="shared" si="5"/>
        <v>0.69913043478260872</v>
      </c>
      <c r="H62" s="205"/>
    </row>
    <row r="63" spans="1:8" x14ac:dyDescent="0.3">
      <c r="A63" s="78">
        <v>241191</v>
      </c>
      <c r="B63" s="78" t="s">
        <v>71</v>
      </c>
      <c r="C63" s="76">
        <v>154</v>
      </c>
      <c r="D63" s="76">
        <v>53</v>
      </c>
      <c r="E63" s="187">
        <f t="shared" si="4"/>
        <v>0.34415584415584416</v>
      </c>
      <c r="F63" s="76">
        <v>6</v>
      </c>
      <c r="G63" s="187">
        <f t="shared" si="5"/>
        <v>0.38311688311688313</v>
      </c>
      <c r="H63" s="205"/>
    </row>
    <row r="64" spans="1:8" ht="15" x14ac:dyDescent="0.3">
      <c r="A64" s="78">
        <v>483595</v>
      </c>
      <c r="B64" s="78" t="s">
        <v>364</v>
      </c>
      <c r="C64" s="188" t="s">
        <v>36</v>
      </c>
      <c r="D64" s="188" t="s">
        <v>36</v>
      </c>
      <c r="E64" s="158" t="s">
        <v>36</v>
      </c>
      <c r="F64" s="188" t="s">
        <v>36</v>
      </c>
      <c r="G64" s="158" t="s">
        <v>36</v>
      </c>
      <c r="H64" s="205"/>
    </row>
    <row r="65" spans="1:8" ht="15" x14ac:dyDescent="0.3">
      <c r="A65" s="78">
        <v>241331</v>
      </c>
      <c r="B65" s="78" t="s">
        <v>365</v>
      </c>
      <c r="C65" s="188" t="s">
        <v>36</v>
      </c>
      <c r="D65" s="188" t="s">
        <v>36</v>
      </c>
      <c r="E65" s="158" t="s">
        <v>36</v>
      </c>
      <c r="F65" s="188" t="s">
        <v>36</v>
      </c>
      <c r="G65" s="158" t="s">
        <v>36</v>
      </c>
      <c r="H65" s="205"/>
    </row>
    <row r="66" spans="1:8" x14ac:dyDescent="0.3">
      <c r="A66" s="78">
        <v>241225</v>
      </c>
      <c r="B66" s="78" t="s">
        <v>73</v>
      </c>
      <c r="C66" s="76">
        <v>239</v>
      </c>
      <c r="D66" s="76">
        <v>149</v>
      </c>
      <c r="E66" s="187">
        <f t="shared" si="4"/>
        <v>0.62343096234309625</v>
      </c>
      <c r="F66" s="76">
        <v>8</v>
      </c>
      <c r="G66" s="187">
        <f t="shared" si="5"/>
        <v>0.65690376569037656</v>
      </c>
      <c r="H66" s="205"/>
    </row>
    <row r="67" spans="1:8" x14ac:dyDescent="0.3">
      <c r="A67" s="78">
        <v>243568</v>
      </c>
      <c r="B67" s="78" t="s">
        <v>74</v>
      </c>
      <c r="C67" s="76">
        <v>22</v>
      </c>
      <c r="D67" s="76">
        <v>12</v>
      </c>
      <c r="E67" s="187">
        <f t="shared" si="4"/>
        <v>0.54545454545454541</v>
      </c>
      <c r="F67" s="76"/>
      <c r="G67" s="187">
        <f t="shared" si="5"/>
        <v>0.54545454545454541</v>
      </c>
      <c r="H67" s="205"/>
    </row>
    <row r="68" spans="1:8" x14ac:dyDescent="0.3">
      <c r="A68" s="78">
        <v>243346</v>
      </c>
      <c r="B68" s="78" t="s">
        <v>75</v>
      </c>
      <c r="C68" s="76">
        <v>1860</v>
      </c>
      <c r="D68" s="76">
        <v>402</v>
      </c>
      <c r="E68" s="187">
        <f t="shared" si="4"/>
        <v>0.21612903225806451</v>
      </c>
      <c r="F68" s="76">
        <v>50</v>
      </c>
      <c r="G68" s="187">
        <f t="shared" si="5"/>
        <v>0.24301075268817204</v>
      </c>
      <c r="H68" s="205"/>
    </row>
    <row r="69" spans="1:8" x14ac:dyDescent="0.3">
      <c r="A69" s="78">
        <v>243443</v>
      </c>
      <c r="B69" s="78" t="s">
        <v>76</v>
      </c>
      <c r="C69" s="76">
        <v>750</v>
      </c>
      <c r="D69" s="76">
        <v>233</v>
      </c>
      <c r="E69" s="187">
        <f t="shared" si="4"/>
        <v>0.31066666666666665</v>
      </c>
      <c r="F69" s="76">
        <v>153</v>
      </c>
      <c r="G69" s="187">
        <f t="shared" si="5"/>
        <v>0.51466666666666672</v>
      </c>
      <c r="H69" s="205"/>
    </row>
    <row r="70" spans="1:8" x14ac:dyDescent="0.3">
      <c r="A70" s="78">
        <v>243601</v>
      </c>
      <c r="B70" s="78" t="s">
        <v>77</v>
      </c>
      <c r="C70" s="76">
        <v>2124</v>
      </c>
      <c r="D70" s="76">
        <v>446</v>
      </c>
      <c r="E70" s="187">
        <f t="shared" si="4"/>
        <v>0.20998116760828625</v>
      </c>
      <c r="F70" s="76">
        <v>151</v>
      </c>
      <c r="G70" s="187">
        <f t="shared" si="5"/>
        <v>0.28107344632768361</v>
      </c>
      <c r="H70" s="205"/>
    </row>
    <row r="71" spans="1:8" x14ac:dyDescent="0.3">
      <c r="A71" s="78">
        <v>242626</v>
      </c>
      <c r="B71" s="78" t="s">
        <v>78</v>
      </c>
      <c r="C71" s="76">
        <v>737</v>
      </c>
      <c r="D71" s="76">
        <v>228</v>
      </c>
      <c r="E71" s="187">
        <f t="shared" si="4"/>
        <v>0.30936227951153322</v>
      </c>
      <c r="F71" s="76">
        <v>11</v>
      </c>
      <c r="G71" s="187">
        <f t="shared" si="5"/>
        <v>0.32428765264586162</v>
      </c>
      <c r="H71" s="205"/>
    </row>
    <row r="72" spans="1:8" x14ac:dyDescent="0.3">
      <c r="A72" s="78">
        <v>242635</v>
      </c>
      <c r="B72" s="78" t="s">
        <v>79</v>
      </c>
      <c r="C72" s="76">
        <v>679</v>
      </c>
      <c r="D72" s="76">
        <v>206</v>
      </c>
      <c r="E72" s="187">
        <f t="shared" si="4"/>
        <v>0.30338733431516934</v>
      </c>
      <c r="F72" s="76">
        <v>20</v>
      </c>
      <c r="G72" s="187">
        <f t="shared" si="5"/>
        <v>0.3328424153166421</v>
      </c>
      <c r="H72" s="205"/>
    </row>
    <row r="73" spans="1:8" x14ac:dyDescent="0.3">
      <c r="A73" s="78">
        <v>242644</v>
      </c>
      <c r="B73" s="78" t="s">
        <v>80</v>
      </c>
      <c r="C73" s="76">
        <v>242</v>
      </c>
      <c r="D73" s="76">
        <v>89</v>
      </c>
      <c r="E73" s="187">
        <f t="shared" si="4"/>
        <v>0.36776859504132231</v>
      </c>
      <c r="F73" s="76">
        <v>7</v>
      </c>
      <c r="G73" s="187">
        <f t="shared" si="5"/>
        <v>0.39669421487603307</v>
      </c>
      <c r="H73" s="205"/>
    </row>
    <row r="74" spans="1:8" x14ac:dyDescent="0.3">
      <c r="A74" s="78">
        <v>242705</v>
      </c>
      <c r="B74" s="78" t="s">
        <v>81</v>
      </c>
      <c r="C74" s="76">
        <v>1111</v>
      </c>
      <c r="D74" s="76">
        <v>322</v>
      </c>
      <c r="E74" s="187">
        <f t="shared" si="4"/>
        <v>0.28982898289828984</v>
      </c>
      <c r="F74" s="76">
        <v>53</v>
      </c>
      <c r="G74" s="187">
        <f t="shared" si="5"/>
        <v>0.33753375337533753</v>
      </c>
      <c r="H74" s="205"/>
    </row>
    <row r="75" spans="1:8" ht="15" x14ac:dyDescent="0.3">
      <c r="A75" s="78">
        <v>242723</v>
      </c>
      <c r="B75" s="78" t="s">
        <v>366</v>
      </c>
      <c r="C75" s="188" t="s">
        <v>36</v>
      </c>
      <c r="D75" s="188" t="s">
        <v>36</v>
      </c>
      <c r="E75" s="158" t="s">
        <v>36</v>
      </c>
      <c r="F75" s="188" t="s">
        <v>36</v>
      </c>
      <c r="G75" s="158" t="s">
        <v>36</v>
      </c>
      <c r="H75" s="205"/>
    </row>
    <row r="76" spans="1:8" x14ac:dyDescent="0.3">
      <c r="A76" s="78">
        <v>242680</v>
      </c>
      <c r="B76" s="78" t="s">
        <v>83</v>
      </c>
      <c r="C76" s="76">
        <v>360</v>
      </c>
      <c r="D76" s="76">
        <v>97</v>
      </c>
      <c r="E76" s="187">
        <f t="shared" si="4"/>
        <v>0.26944444444444443</v>
      </c>
      <c r="F76" s="76">
        <v>8</v>
      </c>
      <c r="G76" s="187">
        <f t="shared" si="5"/>
        <v>0.29166666666666669</v>
      </c>
      <c r="H76" s="205"/>
    </row>
    <row r="77" spans="1:8" x14ac:dyDescent="0.3">
      <c r="A77" s="78">
        <v>242699</v>
      </c>
      <c r="B77" s="78" t="s">
        <v>84</v>
      </c>
      <c r="C77" s="76">
        <v>323</v>
      </c>
      <c r="D77" s="76">
        <v>103</v>
      </c>
      <c r="E77" s="187">
        <f t="shared" si="4"/>
        <v>0.31888544891640869</v>
      </c>
      <c r="F77" s="76">
        <v>8</v>
      </c>
      <c r="G77" s="187">
        <f t="shared" si="5"/>
        <v>0.34365325077399383</v>
      </c>
      <c r="H77" s="205"/>
    </row>
    <row r="78" spans="1:8" x14ac:dyDescent="0.3">
      <c r="A78" s="78">
        <v>242653</v>
      </c>
      <c r="B78" s="78" t="s">
        <v>85</v>
      </c>
      <c r="C78" s="76">
        <v>731</v>
      </c>
      <c r="D78" s="76">
        <v>236</v>
      </c>
      <c r="E78" s="187">
        <f t="shared" si="4"/>
        <v>0.3228454172366621</v>
      </c>
      <c r="F78" s="76">
        <v>14</v>
      </c>
      <c r="G78" s="187">
        <f t="shared" si="5"/>
        <v>0.34199726402188785</v>
      </c>
      <c r="H78" s="205"/>
    </row>
    <row r="79" spans="1:8" ht="15" x14ac:dyDescent="0.3">
      <c r="A79" s="78">
        <v>404222</v>
      </c>
      <c r="B79" s="78" t="s">
        <v>367</v>
      </c>
      <c r="C79" s="188" t="s">
        <v>36</v>
      </c>
      <c r="D79" s="188" t="s">
        <v>36</v>
      </c>
      <c r="E79" s="158" t="s">
        <v>36</v>
      </c>
      <c r="F79" s="188" t="s">
        <v>36</v>
      </c>
      <c r="G79" s="158" t="s">
        <v>36</v>
      </c>
      <c r="H79" s="205"/>
    </row>
    <row r="80" spans="1:8" x14ac:dyDescent="0.3">
      <c r="A80" s="78">
        <v>242662</v>
      </c>
      <c r="B80" s="78" t="s">
        <v>87</v>
      </c>
      <c r="C80" s="76">
        <v>980</v>
      </c>
      <c r="D80" s="76">
        <v>283</v>
      </c>
      <c r="E80" s="187">
        <f t="shared" si="4"/>
        <v>0.28877551020408165</v>
      </c>
      <c r="F80" s="76">
        <v>13</v>
      </c>
      <c r="G80" s="187">
        <f t="shared" si="5"/>
        <v>0.30204081632653063</v>
      </c>
      <c r="H80" s="205"/>
    </row>
    <row r="81" spans="1:8" x14ac:dyDescent="0.3">
      <c r="A81" s="78">
        <v>242617</v>
      </c>
      <c r="B81" s="78" t="s">
        <v>88</v>
      </c>
      <c r="C81" s="76">
        <v>907</v>
      </c>
      <c r="D81" s="76">
        <v>330</v>
      </c>
      <c r="E81" s="187">
        <f t="shared" si="4"/>
        <v>0.36383682469680262</v>
      </c>
      <c r="F81" s="76">
        <v>30</v>
      </c>
      <c r="G81" s="187">
        <f t="shared" si="5"/>
        <v>0.39691289966923926</v>
      </c>
      <c r="H81" s="205"/>
    </row>
    <row r="82" spans="1:8" ht="15" x14ac:dyDescent="0.3">
      <c r="A82" s="78">
        <v>475811</v>
      </c>
      <c r="B82" s="78" t="s">
        <v>368</v>
      </c>
      <c r="C82" s="188" t="s">
        <v>36</v>
      </c>
      <c r="D82" s="188" t="s">
        <v>36</v>
      </c>
      <c r="E82" s="158" t="s">
        <v>36</v>
      </c>
      <c r="F82" s="188" t="s">
        <v>36</v>
      </c>
      <c r="G82" s="158" t="s">
        <v>36</v>
      </c>
      <c r="H82" s="205"/>
    </row>
    <row r="83" spans="1:8" x14ac:dyDescent="0.3">
      <c r="A83" s="78">
        <v>241739</v>
      </c>
      <c r="B83" s="78" t="s">
        <v>89</v>
      </c>
      <c r="C83" s="76">
        <v>1692</v>
      </c>
      <c r="D83" s="76">
        <v>435</v>
      </c>
      <c r="E83" s="187">
        <f t="shared" si="4"/>
        <v>0.25709219858156029</v>
      </c>
      <c r="F83" s="76">
        <v>84</v>
      </c>
      <c r="G83" s="187">
        <f t="shared" si="5"/>
        <v>0.3067375886524823</v>
      </c>
      <c r="H83" s="205"/>
    </row>
    <row r="84" spans="1:8" x14ac:dyDescent="0.3">
      <c r="A84" s="78">
        <v>243577</v>
      </c>
      <c r="B84" s="78" t="s">
        <v>90</v>
      </c>
      <c r="C84" s="76">
        <v>701</v>
      </c>
      <c r="D84" s="76">
        <v>151</v>
      </c>
      <c r="E84" s="187">
        <f t="shared" si="4"/>
        <v>0.21540656205420827</v>
      </c>
      <c r="F84" s="76"/>
      <c r="G84" s="187">
        <f t="shared" si="5"/>
        <v>0.21540656205420827</v>
      </c>
      <c r="H84" s="205"/>
    </row>
    <row r="85" spans="1:8" x14ac:dyDescent="0.3">
      <c r="C85" s="29"/>
      <c r="D85" s="29"/>
      <c r="E85" s="189"/>
      <c r="F85" s="29"/>
      <c r="G85" s="189"/>
      <c r="H85" s="205"/>
    </row>
    <row r="86" spans="1:8" ht="69" x14ac:dyDescent="0.3">
      <c r="A86" s="96" t="s">
        <v>235</v>
      </c>
      <c r="B86" s="96" t="s">
        <v>236</v>
      </c>
      <c r="C86" s="182" t="s">
        <v>356</v>
      </c>
      <c r="D86" s="182" t="s">
        <v>381</v>
      </c>
      <c r="E86" s="96" t="s">
        <v>156</v>
      </c>
      <c r="F86" s="171" t="s">
        <v>237</v>
      </c>
      <c r="G86" s="97" t="s">
        <v>157</v>
      </c>
      <c r="H86" s="205"/>
    </row>
    <row r="87" spans="1:8" x14ac:dyDescent="0.3">
      <c r="A87" s="280" t="s">
        <v>239</v>
      </c>
      <c r="B87" s="281"/>
      <c r="C87" s="184"/>
      <c r="D87" s="184"/>
      <c r="E87" s="158"/>
      <c r="F87" s="184"/>
      <c r="G87" s="158"/>
      <c r="H87" s="205"/>
    </row>
    <row r="88" spans="1:8" x14ac:dyDescent="0.3">
      <c r="A88" s="78">
        <v>431929</v>
      </c>
      <c r="B88" s="78" t="s">
        <v>196</v>
      </c>
      <c r="C88" s="76">
        <v>38</v>
      </c>
      <c r="D88" s="76">
        <v>16</v>
      </c>
      <c r="E88" s="187">
        <f t="shared" ref="E88:E90" si="6">D88/C88</f>
        <v>0.42105263157894735</v>
      </c>
      <c r="F88" s="76">
        <v>0</v>
      </c>
      <c r="G88" s="187">
        <f t="shared" ref="G88:G90" si="7">SUM(D88,F88)/C88</f>
        <v>0.42105263157894735</v>
      </c>
      <c r="H88" s="205"/>
    </row>
    <row r="89" spans="1:8" x14ac:dyDescent="0.3">
      <c r="A89" s="78">
        <v>436465</v>
      </c>
      <c r="B89" s="78" t="s">
        <v>190</v>
      </c>
      <c r="C89" s="76">
        <v>449</v>
      </c>
      <c r="D89" s="76">
        <v>288</v>
      </c>
      <c r="E89" s="187">
        <f t="shared" si="6"/>
        <v>0.64142538975501118</v>
      </c>
      <c r="F89" s="76">
        <v>0</v>
      </c>
      <c r="G89" s="187">
        <f t="shared" si="7"/>
        <v>0.64142538975501118</v>
      </c>
      <c r="H89" s="205"/>
    </row>
    <row r="90" spans="1:8" x14ac:dyDescent="0.3">
      <c r="A90" s="78">
        <v>449144</v>
      </c>
      <c r="B90" s="78" t="s">
        <v>192</v>
      </c>
      <c r="C90" s="76">
        <v>159</v>
      </c>
      <c r="D90" s="76">
        <v>116</v>
      </c>
      <c r="E90" s="187">
        <f t="shared" si="6"/>
        <v>0.72955974842767291</v>
      </c>
      <c r="F90" s="76">
        <v>0</v>
      </c>
      <c r="G90" s="187">
        <f t="shared" si="7"/>
        <v>0.72955974842767291</v>
      </c>
      <c r="H90" s="205"/>
    </row>
    <row r="91" spans="1:8" x14ac:dyDescent="0.3">
      <c r="C91" s="29"/>
      <c r="D91" s="29"/>
      <c r="E91" s="205"/>
      <c r="F91" s="29"/>
      <c r="G91" s="205"/>
      <c r="H91" s="205"/>
    </row>
    <row r="92" spans="1:8" x14ac:dyDescent="0.3">
      <c r="C92" s="29"/>
      <c r="D92" s="29"/>
      <c r="E92" s="205"/>
      <c r="F92" s="29"/>
      <c r="G92" s="205"/>
      <c r="H92" s="205"/>
    </row>
    <row r="93" spans="1:8" x14ac:dyDescent="0.3">
      <c r="C93" s="29"/>
      <c r="D93" s="29"/>
      <c r="E93" s="205"/>
      <c r="F93" s="29"/>
      <c r="G93" s="205"/>
      <c r="H93" s="205"/>
    </row>
    <row r="94" spans="1:8" ht="15.6" x14ac:dyDescent="0.3">
      <c r="A94" s="13" t="s">
        <v>91</v>
      </c>
      <c r="C94" s="181"/>
      <c r="D94" s="181"/>
      <c r="E94" s="203"/>
      <c r="F94" s="181"/>
      <c r="G94" s="203"/>
      <c r="H94" s="205"/>
    </row>
    <row r="95" spans="1:8" ht="69" x14ac:dyDescent="0.3">
      <c r="A95" s="96" t="s">
        <v>235</v>
      </c>
      <c r="B95" s="96" t="s">
        <v>236</v>
      </c>
      <c r="C95" s="182" t="s">
        <v>357</v>
      </c>
      <c r="D95" s="182" t="s">
        <v>381</v>
      </c>
      <c r="E95" s="96" t="s">
        <v>156</v>
      </c>
      <c r="F95" s="171" t="s">
        <v>237</v>
      </c>
      <c r="G95" s="97" t="s">
        <v>157</v>
      </c>
      <c r="H95" s="205"/>
    </row>
    <row r="96" spans="1:8" x14ac:dyDescent="0.3">
      <c r="A96" s="72" t="s">
        <v>238</v>
      </c>
      <c r="B96" s="78"/>
      <c r="C96" s="188"/>
      <c r="D96" s="188"/>
      <c r="E96" s="158"/>
      <c r="F96" s="188"/>
      <c r="G96" s="158"/>
      <c r="H96" s="205"/>
    </row>
    <row r="97" spans="1:8" x14ac:dyDescent="0.3">
      <c r="A97" s="78">
        <v>241304</v>
      </c>
      <c r="B97" s="78" t="s">
        <v>301</v>
      </c>
      <c r="C97" s="76">
        <v>114</v>
      </c>
      <c r="D97" s="76">
        <v>37</v>
      </c>
      <c r="E97" s="187">
        <f t="shared" ref="E97:E106" si="8">D97/C97</f>
        <v>0.32456140350877194</v>
      </c>
      <c r="F97" s="76">
        <v>1</v>
      </c>
      <c r="G97" s="187">
        <f t="shared" ref="G97:G106" si="9">SUM(D97,F97)/C97</f>
        <v>0.33333333333333331</v>
      </c>
      <c r="H97" s="205"/>
    </row>
    <row r="98" spans="1:8" x14ac:dyDescent="0.3">
      <c r="A98" s="78">
        <v>241517</v>
      </c>
      <c r="B98" s="78" t="s">
        <v>64</v>
      </c>
      <c r="C98" s="76">
        <v>275</v>
      </c>
      <c r="D98" s="76">
        <v>251</v>
      </c>
      <c r="E98" s="187">
        <f t="shared" si="8"/>
        <v>0.91272727272727272</v>
      </c>
      <c r="F98" s="76"/>
      <c r="G98" s="187">
        <f t="shared" si="9"/>
        <v>0.91272727272727272</v>
      </c>
      <c r="H98" s="205"/>
    </row>
    <row r="99" spans="1:8" x14ac:dyDescent="0.3">
      <c r="A99" s="78">
        <v>242972</v>
      </c>
      <c r="B99" s="78" t="s">
        <v>100</v>
      </c>
      <c r="C99" s="76">
        <v>618</v>
      </c>
      <c r="D99" s="76">
        <v>121</v>
      </c>
      <c r="E99" s="187">
        <f t="shared" si="8"/>
        <v>0.19579288025889968</v>
      </c>
      <c r="F99" s="76">
        <v>12</v>
      </c>
      <c r="G99" s="187">
        <f t="shared" si="9"/>
        <v>0.21521035598705501</v>
      </c>
      <c r="H99" s="205"/>
    </row>
    <row r="100" spans="1:8" x14ac:dyDescent="0.3">
      <c r="A100" s="78">
        <v>242981</v>
      </c>
      <c r="B100" s="78" t="s">
        <v>99</v>
      </c>
      <c r="C100" s="76">
        <v>444</v>
      </c>
      <c r="D100" s="76">
        <v>96</v>
      </c>
      <c r="E100" s="187">
        <f t="shared" si="8"/>
        <v>0.21621621621621623</v>
      </c>
      <c r="F100" s="76">
        <v>1</v>
      </c>
      <c r="G100" s="187">
        <f t="shared" si="9"/>
        <v>0.21846846846846846</v>
      </c>
      <c r="H100" s="205"/>
    </row>
    <row r="101" spans="1:8" x14ac:dyDescent="0.3">
      <c r="A101" s="78">
        <v>376224</v>
      </c>
      <c r="B101" s="78" t="s">
        <v>111</v>
      </c>
      <c r="C101" s="76">
        <v>208</v>
      </c>
      <c r="D101" s="76">
        <v>94</v>
      </c>
      <c r="E101" s="187">
        <f t="shared" si="8"/>
        <v>0.45192307692307693</v>
      </c>
      <c r="F101" s="76"/>
      <c r="G101" s="187">
        <f t="shared" si="9"/>
        <v>0.45192307692307693</v>
      </c>
      <c r="H101" s="205"/>
    </row>
    <row r="102" spans="1:8" x14ac:dyDescent="0.3">
      <c r="A102" s="78">
        <v>382063</v>
      </c>
      <c r="B102" s="78" t="s">
        <v>103</v>
      </c>
      <c r="C102" s="76">
        <v>174</v>
      </c>
      <c r="D102" s="76">
        <v>42</v>
      </c>
      <c r="E102" s="187">
        <f t="shared" si="8"/>
        <v>0.2413793103448276</v>
      </c>
      <c r="F102" s="76"/>
      <c r="G102" s="187">
        <f t="shared" si="9"/>
        <v>0.2413793103448276</v>
      </c>
      <c r="H102" s="205"/>
    </row>
    <row r="103" spans="1:8" x14ac:dyDescent="0.3">
      <c r="A103" s="78">
        <v>404806</v>
      </c>
      <c r="B103" s="78" t="s">
        <v>302</v>
      </c>
      <c r="C103" s="76">
        <v>103</v>
      </c>
      <c r="D103" s="76">
        <v>40</v>
      </c>
      <c r="E103" s="187">
        <f t="shared" si="8"/>
        <v>0.38834951456310679</v>
      </c>
      <c r="F103" s="76">
        <v>1</v>
      </c>
      <c r="G103" s="187">
        <f t="shared" si="9"/>
        <v>0.39805825242718446</v>
      </c>
      <c r="H103" s="205"/>
    </row>
    <row r="104" spans="1:8" x14ac:dyDescent="0.3">
      <c r="A104" s="78">
        <v>444042</v>
      </c>
      <c r="B104" s="78" t="s">
        <v>101</v>
      </c>
      <c r="C104" s="76">
        <v>448</v>
      </c>
      <c r="D104" s="76">
        <v>94</v>
      </c>
      <c r="E104" s="187">
        <f t="shared" si="8"/>
        <v>0.20982142857142858</v>
      </c>
      <c r="F104" s="76"/>
      <c r="G104" s="187">
        <f t="shared" si="9"/>
        <v>0.20982142857142858</v>
      </c>
      <c r="H104" s="205"/>
    </row>
    <row r="105" spans="1:8" x14ac:dyDescent="0.3">
      <c r="A105" s="78">
        <v>451741</v>
      </c>
      <c r="B105" s="78" t="s">
        <v>63</v>
      </c>
      <c r="C105" s="76">
        <v>176</v>
      </c>
      <c r="D105" s="76">
        <v>111</v>
      </c>
      <c r="E105" s="187">
        <f t="shared" si="8"/>
        <v>0.63068181818181823</v>
      </c>
      <c r="F105" s="76"/>
      <c r="G105" s="187">
        <f t="shared" si="9"/>
        <v>0.63068181818181823</v>
      </c>
      <c r="H105" s="205"/>
    </row>
    <row r="106" spans="1:8" x14ac:dyDescent="0.3">
      <c r="A106" s="78">
        <v>458469</v>
      </c>
      <c r="B106" s="78" t="s">
        <v>166</v>
      </c>
      <c r="C106" s="76">
        <v>167</v>
      </c>
      <c r="D106" s="76">
        <v>52</v>
      </c>
      <c r="E106" s="187">
        <f t="shared" si="8"/>
        <v>0.31137724550898205</v>
      </c>
      <c r="F106" s="76"/>
      <c r="G106" s="187">
        <f t="shared" si="9"/>
        <v>0.31137724550898205</v>
      </c>
      <c r="H106" s="205"/>
    </row>
    <row r="107" spans="1:8" ht="15" x14ac:dyDescent="0.3">
      <c r="A107" s="78">
        <v>468723</v>
      </c>
      <c r="B107" s="78" t="s">
        <v>369</v>
      </c>
      <c r="C107" s="188" t="s">
        <v>36</v>
      </c>
      <c r="D107" s="188" t="s">
        <v>36</v>
      </c>
      <c r="E107" s="158" t="s">
        <v>36</v>
      </c>
      <c r="F107" s="188" t="s">
        <v>36</v>
      </c>
      <c r="G107" s="158" t="s">
        <v>36</v>
      </c>
      <c r="H107" s="205"/>
    </row>
    <row r="108" spans="1:8" ht="15" x14ac:dyDescent="0.3">
      <c r="A108" s="78">
        <v>484835</v>
      </c>
      <c r="B108" s="78" t="s">
        <v>370</v>
      </c>
      <c r="C108" s="188" t="s">
        <v>36</v>
      </c>
      <c r="D108" s="188" t="s">
        <v>36</v>
      </c>
      <c r="E108" s="158" t="s">
        <v>36</v>
      </c>
      <c r="F108" s="188" t="s">
        <v>36</v>
      </c>
      <c r="G108" s="158" t="s">
        <v>36</v>
      </c>
      <c r="H108" s="205"/>
    </row>
    <row r="109" spans="1:8" x14ac:dyDescent="0.3">
      <c r="C109" s="29"/>
      <c r="D109" s="29"/>
      <c r="E109" s="205"/>
      <c r="F109" s="29"/>
      <c r="G109" s="205"/>
      <c r="H109" s="205"/>
    </row>
    <row r="110" spans="1:8" ht="69" x14ac:dyDescent="0.3">
      <c r="A110" s="96" t="s">
        <v>235</v>
      </c>
      <c r="B110" s="96" t="s">
        <v>236</v>
      </c>
      <c r="C110" s="182" t="s">
        <v>371</v>
      </c>
      <c r="D110" s="182" t="s">
        <v>381</v>
      </c>
      <c r="E110" s="96" t="s">
        <v>156</v>
      </c>
      <c r="F110" s="171" t="s">
        <v>237</v>
      </c>
      <c r="G110" s="97" t="s">
        <v>157</v>
      </c>
      <c r="H110" s="205"/>
    </row>
    <row r="111" spans="1:8" x14ac:dyDescent="0.3">
      <c r="A111" s="280" t="s">
        <v>239</v>
      </c>
      <c r="B111" s="281"/>
      <c r="C111" s="184"/>
      <c r="D111" s="184"/>
      <c r="E111" s="158"/>
      <c r="F111" s="184"/>
      <c r="G111" s="158"/>
      <c r="H111" s="205"/>
    </row>
    <row r="112" spans="1:8" x14ac:dyDescent="0.3">
      <c r="A112" s="78">
        <v>242112</v>
      </c>
      <c r="B112" s="78" t="s">
        <v>220</v>
      </c>
      <c r="C112" s="76">
        <v>340</v>
      </c>
      <c r="D112" s="76">
        <v>140</v>
      </c>
      <c r="E112" s="187">
        <f t="shared" ref="E112:E121" si="10">D112/C112</f>
        <v>0.41176470588235292</v>
      </c>
      <c r="F112" s="76">
        <v>1</v>
      </c>
      <c r="G112" s="187">
        <f t="shared" ref="G112:G121" si="11">SUM(D112,F112)/C112</f>
        <v>0.4147058823529412</v>
      </c>
      <c r="H112" s="205"/>
    </row>
    <row r="113" spans="1:8" x14ac:dyDescent="0.3">
      <c r="A113" s="78">
        <v>242130</v>
      </c>
      <c r="B113" s="78" t="s">
        <v>94</v>
      </c>
      <c r="C113" s="76">
        <v>94</v>
      </c>
      <c r="D113" s="76">
        <v>36</v>
      </c>
      <c r="E113" s="187">
        <f t="shared" si="10"/>
        <v>0.38297872340425532</v>
      </c>
      <c r="F113" s="76">
        <v>4</v>
      </c>
      <c r="G113" s="187">
        <f t="shared" si="11"/>
        <v>0.42553191489361702</v>
      </c>
      <c r="H113" s="205"/>
    </row>
    <row r="114" spans="1:8" x14ac:dyDescent="0.3">
      <c r="A114" s="78">
        <v>242149</v>
      </c>
      <c r="B114" s="78" t="s">
        <v>96</v>
      </c>
      <c r="C114" s="76">
        <v>197</v>
      </c>
      <c r="D114" s="76">
        <v>70</v>
      </c>
      <c r="E114" s="187">
        <f t="shared" si="10"/>
        <v>0.35532994923857869</v>
      </c>
      <c r="F114" s="76"/>
      <c r="G114" s="187">
        <f t="shared" si="11"/>
        <v>0.35532994923857869</v>
      </c>
      <c r="H114" s="205"/>
    </row>
    <row r="115" spans="1:8" x14ac:dyDescent="0.3">
      <c r="A115" s="78">
        <v>242422</v>
      </c>
      <c r="B115" s="78" t="s">
        <v>97</v>
      </c>
      <c r="C115" s="76">
        <v>23719</v>
      </c>
      <c r="D115" s="76">
        <v>16056</v>
      </c>
      <c r="E115" s="187">
        <f t="shared" si="10"/>
        <v>0.67692567140267301</v>
      </c>
      <c r="F115" s="76"/>
      <c r="G115" s="187">
        <f t="shared" si="11"/>
        <v>0.67692567140267301</v>
      </c>
      <c r="H115" s="205"/>
    </row>
    <row r="116" spans="1:8" x14ac:dyDescent="0.3">
      <c r="A116" s="78">
        <v>243072</v>
      </c>
      <c r="B116" s="78" t="s">
        <v>102</v>
      </c>
      <c r="C116" s="76">
        <v>921</v>
      </c>
      <c r="D116" s="76">
        <v>412</v>
      </c>
      <c r="E116" s="187">
        <f t="shared" si="10"/>
        <v>0.44733984799131377</v>
      </c>
      <c r="F116" s="76"/>
      <c r="G116" s="187">
        <f t="shared" si="11"/>
        <v>0.44733984799131377</v>
      </c>
      <c r="H116" s="205"/>
    </row>
    <row r="117" spans="1:8" x14ac:dyDescent="0.3">
      <c r="A117" s="78">
        <v>243841</v>
      </c>
      <c r="B117" s="78" t="s">
        <v>95</v>
      </c>
      <c r="C117" s="76">
        <v>296</v>
      </c>
      <c r="D117" s="76">
        <v>103</v>
      </c>
      <c r="E117" s="187">
        <f t="shared" si="10"/>
        <v>0.34797297297297297</v>
      </c>
      <c r="F117" s="76"/>
      <c r="G117" s="187">
        <f t="shared" si="11"/>
        <v>0.34797297297297297</v>
      </c>
      <c r="H117" s="205"/>
    </row>
    <row r="118" spans="1:8" x14ac:dyDescent="0.3">
      <c r="A118" s="78">
        <v>376321</v>
      </c>
      <c r="B118" s="78" t="s">
        <v>93</v>
      </c>
      <c r="C118" s="76">
        <v>758</v>
      </c>
      <c r="D118" s="76">
        <v>320</v>
      </c>
      <c r="E118" s="187">
        <f t="shared" si="10"/>
        <v>0.42216358839050133</v>
      </c>
      <c r="F118" s="76"/>
      <c r="G118" s="187">
        <f t="shared" si="11"/>
        <v>0.42216358839050133</v>
      </c>
      <c r="H118" s="205"/>
    </row>
    <row r="119" spans="1:8" x14ac:dyDescent="0.3">
      <c r="A119" s="78">
        <v>414461</v>
      </c>
      <c r="B119" s="78" t="s">
        <v>98</v>
      </c>
      <c r="C119" s="76">
        <v>1095</v>
      </c>
      <c r="D119" s="76">
        <v>681</v>
      </c>
      <c r="E119" s="187">
        <f t="shared" si="10"/>
        <v>0.62191780821917808</v>
      </c>
      <c r="F119" s="76"/>
      <c r="G119" s="187">
        <f t="shared" si="11"/>
        <v>0.62191780821917808</v>
      </c>
      <c r="H119" s="205"/>
    </row>
    <row r="120" spans="1:8" x14ac:dyDescent="0.3">
      <c r="A120" s="78">
        <v>430935</v>
      </c>
      <c r="B120" s="78" t="s">
        <v>92</v>
      </c>
      <c r="C120" s="76">
        <v>197</v>
      </c>
      <c r="D120" s="76">
        <v>75</v>
      </c>
      <c r="E120" s="187">
        <f t="shared" si="10"/>
        <v>0.38071065989847713</v>
      </c>
      <c r="F120" s="76">
        <v>10</v>
      </c>
      <c r="G120" s="187">
        <f t="shared" si="11"/>
        <v>0.43147208121827413</v>
      </c>
      <c r="H120" s="205"/>
    </row>
    <row r="121" spans="1:8" x14ac:dyDescent="0.3">
      <c r="A121" s="78">
        <v>460677</v>
      </c>
      <c r="B121" s="78" t="s">
        <v>180</v>
      </c>
      <c r="C121" s="76">
        <v>143</v>
      </c>
      <c r="D121" s="76">
        <v>61</v>
      </c>
      <c r="E121" s="187">
        <f t="shared" si="10"/>
        <v>0.42657342657342656</v>
      </c>
      <c r="F121" s="76"/>
      <c r="G121" s="187">
        <f t="shared" si="11"/>
        <v>0.42657342657342656</v>
      </c>
      <c r="H121" s="205"/>
    </row>
    <row r="122" spans="1:8" x14ac:dyDescent="0.3">
      <c r="C122" s="29"/>
      <c r="D122" s="29"/>
      <c r="E122" s="205"/>
      <c r="F122" s="29"/>
      <c r="G122" s="205"/>
      <c r="H122" s="205"/>
    </row>
    <row r="123" spans="1:8" ht="69" x14ac:dyDescent="0.3">
      <c r="A123" s="99" t="s">
        <v>235</v>
      </c>
      <c r="B123" s="99" t="s">
        <v>236</v>
      </c>
      <c r="C123" s="182" t="s">
        <v>371</v>
      </c>
      <c r="D123" s="182" t="s">
        <v>381</v>
      </c>
      <c r="E123" s="190" t="s">
        <v>156</v>
      </c>
      <c r="F123" s="171" t="s">
        <v>237</v>
      </c>
      <c r="G123" s="96" t="s">
        <v>157</v>
      </c>
      <c r="H123" s="205"/>
    </row>
    <row r="124" spans="1:8" x14ac:dyDescent="0.3">
      <c r="A124" s="72" t="s">
        <v>374</v>
      </c>
      <c r="B124" s="72"/>
      <c r="C124" s="184"/>
      <c r="D124" s="184"/>
      <c r="E124" s="98"/>
      <c r="F124" s="188"/>
      <c r="G124" s="158"/>
      <c r="H124" s="205"/>
    </row>
    <row r="125" spans="1:8" x14ac:dyDescent="0.3">
      <c r="A125" s="78">
        <v>240985</v>
      </c>
      <c r="B125" s="78" t="s">
        <v>232</v>
      </c>
      <c r="C125" s="76">
        <v>234</v>
      </c>
      <c r="D125" s="76">
        <v>76</v>
      </c>
      <c r="E125" s="187">
        <f t="shared" ref="E125" si="12">D125/C125</f>
        <v>0.3247863247863248</v>
      </c>
      <c r="F125" s="76">
        <v>0</v>
      </c>
      <c r="G125" s="187">
        <f t="shared" ref="G125" si="13">SUM(D125,F125)/C125</f>
        <v>0.3247863247863248</v>
      </c>
      <c r="H125" s="205"/>
    </row>
    <row r="126" spans="1:8" x14ac:dyDescent="0.3">
      <c r="A126" s="206" t="s">
        <v>406</v>
      </c>
      <c r="C126" s="29"/>
      <c r="D126" s="29"/>
      <c r="F126" s="29"/>
    </row>
    <row r="127" spans="1:8" x14ac:dyDescent="0.3">
      <c r="A127" s="31" t="s">
        <v>240</v>
      </c>
      <c r="C127" s="29"/>
      <c r="D127" s="29"/>
      <c r="F127" s="29"/>
    </row>
    <row r="128" spans="1:8" ht="15" x14ac:dyDescent="0.3">
      <c r="A128" s="31" t="s">
        <v>372</v>
      </c>
      <c r="C128" s="29"/>
      <c r="D128" s="29"/>
      <c r="F128" s="29"/>
    </row>
    <row r="129" spans="1:6" ht="15" x14ac:dyDescent="0.3">
      <c r="A129" s="31" t="s">
        <v>373</v>
      </c>
      <c r="C129" s="29"/>
      <c r="D129" s="29"/>
      <c r="F129" s="29"/>
    </row>
  </sheetData>
  <sortState ref="A100:G106">
    <sortCondition descending="1" ref="G100:G106"/>
  </sortState>
  <mergeCells count="9">
    <mergeCell ref="A28:B28"/>
    <mergeCell ref="A87:B87"/>
    <mergeCell ref="A111:B111"/>
    <mergeCell ref="B1:G1"/>
    <mergeCell ref="B2:G2"/>
    <mergeCell ref="B3:G3"/>
    <mergeCell ref="B4:G4"/>
    <mergeCell ref="A6:F6"/>
    <mergeCell ref="A7:G7"/>
  </mergeCells>
  <pageMargins left="0.7" right="0.7" top="0.75" bottom="0.75" header="0.3" footer="0.3"/>
  <pageSetup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workbookViewId="0">
      <selection sqref="A1:G1"/>
    </sheetView>
  </sheetViews>
  <sheetFormatPr defaultColWidth="9.109375" defaultRowHeight="13.8" x14ac:dyDescent="0.3"/>
  <cols>
    <col min="1" max="1" width="47.109375" style="31" bestFit="1" customWidth="1"/>
    <col min="2" max="2" width="13.5546875" style="31" customWidth="1"/>
    <col min="3" max="7" width="12.6640625" style="31" customWidth="1"/>
    <col min="8" max="16384" width="9.109375" style="31"/>
  </cols>
  <sheetData>
    <row r="1" spans="1:11" customFormat="1" ht="23.4" x14ac:dyDescent="0.45">
      <c r="A1" s="229" t="s">
        <v>176</v>
      </c>
      <c r="B1" s="229"/>
      <c r="C1" s="229"/>
      <c r="D1" s="229"/>
      <c r="E1" s="229"/>
      <c r="F1" s="229"/>
      <c r="G1" s="229"/>
      <c r="H1" s="51"/>
      <c r="I1" s="51"/>
      <c r="J1" s="51"/>
      <c r="K1" s="51"/>
    </row>
    <row r="2" spans="1:11" customFormat="1" ht="21" x14ac:dyDescent="0.4">
      <c r="A2" s="229" t="s">
        <v>177</v>
      </c>
      <c r="B2" s="229"/>
      <c r="C2" s="229"/>
      <c r="D2" s="229"/>
      <c r="E2" s="229"/>
      <c r="F2" s="229"/>
      <c r="G2" s="229"/>
      <c r="H2" s="48"/>
      <c r="I2" s="48"/>
      <c r="J2" s="48"/>
      <c r="K2" s="48"/>
    </row>
    <row r="3" spans="1:11" customFormat="1" ht="14.4" x14ac:dyDescent="0.3">
      <c r="A3" s="223" t="s">
        <v>379</v>
      </c>
      <c r="B3" s="223"/>
      <c r="C3" s="223"/>
      <c r="D3" s="223"/>
      <c r="E3" s="223"/>
      <c r="F3" s="223"/>
      <c r="G3" s="223"/>
      <c r="H3" s="49"/>
      <c r="I3" s="49"/>
      <c r="J3" s="49"/>
      <c r="K3" s="49"/>
    </row>
    <row r="4" spans="1:11" customFormat="1" ht="14.4" x14ac:dyDescent="0.3">
      <c r="A4" s="222" t="s">
        <v>267</v>
      </c>
      <c r="B4" s="222"/>
      <c r="C4" s="222"/>
      <c r="D4" s="222"/>
      <c r="E4" s="222"/>
      <c r="F4" s="222"/>
      <c r="G4" s="222"/>
      <c r="H4" s="50"/>
      <c r="I4" s="50"/>
      <c r="J4" s="50"/>
      <c r="K4" s="50"/>
    </row>
    <row r="6" spans="1:11" ht="14.4" x14ac:dyDescent="0.3">
      <c r="A6" s="288" t="s">
        <v>249</v>
      </c>
      <c r="B6" s="288"/>
      <c r="C6" s="288"/>
      <c r="D6" s="288"/>
      <c r="E6" s="288"/>
      <c r="F6" s="288"/>
      <c r="G6" s="288"/>
    </row>
    <row r="7" spans="1:11" ht="14.4" x14ac:dyDescent="0.3">
      <c r="A7" s="287" t="s">
        <v>405</v>
      </c>
      <c r="B7" s="287"/>
      <c r="C7" s="287"/>
      <c r="D7" s="287"/>
      <c r="E7" s="287"/>
      <c r="F7" s="287"/>
      <c r="G7" s="287"/>
    </row>
    <row r="8" spans="1:11" x14ac:dyDescent="0.3">
      <c r="A8" s="289" t="s">
        <v>158</v>
      </c>
      <c r="B8" s="290" t="s">
        <v>382</v>
      </c>
      <c r="C8" s="290"/>
      <c r="D8" s="290"/>
      <c r="E8" s="290" t="s">
        <v>383</v>
      </c>
      <c r="F8" s="290"/>
      <c r="G8" s="290"/>
    </row>
    <row r="9" spans="1:11" ht="30" customHeight="1" x14ac:dyDescent="0.3">
      <c r="A9" s="289"/>
      <c r="B9" s="156" t="s">
        <v>313</v>
      </c>
      <c r="C9" s="156" t="s">
        <v>314</v>
      </c>
      <c r="D9" s="156" t="s">
        <v>160</v>
      </c>
      <c r="E9" s="156" t="s">
        <v>313</v>
      </c>
      <c r="F9" s="156" t="s">
        <v>314</v>
      </c>
      <c r="G9" s="156" t="s">
        <v>160</v>
      </c>
    </row>
    <row r="10" spans="1:11" x14ac:dyDescent="0.3">
      <c r="A10" s="157" t="s">
        <v>34</v>
      </c>
      <c r="B10" s="78"/>
      <c r="C10" s="78"/>
      <c r="D10" s="78"/>
      <c r="E10" s="78"/>
      <c r="F10" s="78"/>
      <c r="G10" s="78"/>
    </row>
    <row r="11" spans="1:11" x14ac:dyDescent="0.3">
      <c r="A11" s="78" t="s">
        <v>35</v>
      </c>
      <c r="B11" s="78">
        <v>45</v>
      </c>
      <c r="C11" s="78">
        <v>28</v>
      </c>
      <c r="D11" s="78">
        <v>62</v>
      </c>
      <c r="E11" s="78">
        <v>2</v>
      </c>
      <c r="F11" s="78">
        <v>0</v>
      </c>
      <c r="G11" s="78">
        <v>0</v>
      </c>
    </row>
    <row r="12" spans="1:11" x14ac:dyDescent="0.3">
      <c r="A12" s="78" t="s">
        <v>37</v>
      </c>
      <c r="B12" s="78">
        <v>24</v>
      </c>
      <c r="C12" s="78">
        <v>22</v>
      </c>
      <c r="D12" s="78">
        <v>92</v>
      </c>
      <c r="E12" s="78">
        <v>53</v>
      </c>
      <c r="F12" s="78">
        <v>38</v>
      </c>
      <c r="G12" s="78">
        <v>72</v>
      </c>
    </row>
    <row r="13" spans="1:11" x14ac:dyDescent="0.3">
      <c r="A13" s="78" t="s">
        <v>38</v>
      </c>
      <c r="B13" s="78">
        <v>86</v>
      </c>
      <c r="C13" s="78">
        <v>73</v>
      </c>
      <c r="D13" s="78">
        <v>85</v>
      </c>
      <c r="E13" s="78">
        <v>1</v>
      </c>
      <c r="F13" s="78">
        <v>1</v>
      </c>
      <c r="G13" s="78">
        <v>100</v>
      </c>
    </row>
    <row r="14" spans="1:11" x14ac:dyDescent="0.3">
      <c r="A14" s="78" t="s">
        <v>39</v>
      </c>
      <c r="B14" s="78">
        <v>436</v>
      </c>
      <c r="C14" s="78">
        <v>177</v>
      </c>
      <c r="D14" s="78">
        <v>41</v>
      </c>
      <c r="E14" s="78"/>
      <c r="F14" s="78"/>
      <c r="G14" s="78"/>
    </row>
    <row r="15" spans="1:11" x14ac:dyDescent="0.3">
      <c r="A15" s="78" t="s">
        <v>40</v>
      </c>
      <c r="B15" s="78">
        <v>308</v>
      </c>
      <c r="C15" s="78">
        <v>246</v>
      </c>
      <c r="D15" s="78">
        <v>80</v>
      </c>
      <c r="E15" s="78">
        <v>11</v>
      </c>
      <c r="F15" s="78">
        <v>10</v>
      </c>
      <c r="G15" s="78">
        <v>91</v>
      </c>
    </row>
    <row r="16" spans="1:11" x14ac:dyDescent="0.3">
      <c r="A16" s="78" t="s">
        <v>41</v>
      </c>
      <c r="B16" s="78">
        <v>77</v>
      </c>
      <c r="C16" s="78">
        <v>60</v>
      </c>
      <c r="D16" s="78">
        <v>78</v>
      </c>
      <c r="E16" s="78">
        <v>0</v>
      </c>
      <c r="F16" s="78">
        <v>0</v>
      </c>
      <c r="G16" s="78"/>
    </row>
    <row r="17" spans="1:7" x14ac:dyDescent="0.3">
      <c r="A17" s="78" t="s">
        <v>42</v>
      </c>
      <c r="B17" s="78">
        <v>259</v>
      </c>
      <c r="C17" s="78">
        <v>259</v>
      </c>
      <c r="D17" s="78">
        <v>100</v>
      </c>
      <c r="E17" s="78">
        <v>20</v>
      </c>
      <c r="F17" s="78">
        <v>13</v>
      </c>
      <c r="G17" s="78">
        <v>65</v>
      </c>
    </row>
    <row r="18" spans="1:7" x14ac:dyDescent="0.3">
      <c r="A18" s="78" t="s">
        <v>43</v>
      </c>
      <c r="B18" s="78">
        <v>542</v>
      </c>
      <c r="C18" s="78">
        <v>433</v>
      </c>
      <c r="D18" s="78">
        <v>80</v>
      </c>
      <c r="E18" s="78"/>
      <c r="F18" s="78"/>
      <c r="G18" s="78"/>
    </row>
    <row r="19" spans="1:7" x14ac:dyDescent="0.3">
      <c r="A19" s="78" t="s">
        <v>44</v>
      </c>
      <c r="B19" s="78">
        <v>768</v>
      </c>
      <c r="C19" s="78">
        <v>609</v>
      </c>
      <c r="D19" s="78">
        <v>79</v>
      </c>
      <c r="E19" s="78">
        <v>0</v>
      </c>
      <c r="F19" s="78">
        <v>0</v>
      </c>
      <c r="G19" s="78"/>
    </row>
    <row r="20" spans="1:7" x14ac:dyDescent="0.3">
      <c r="A20" s="78" t="s">
        <v>45</v>
      </c>
      <c r="B20" s="78">
        <v>840</v>
      </c>
      <c r="C20" s="78">
        <v>723</v>
      </c>
      <c r="D20" s="78">
        <v>86</v>
      </c>
      <c r="E20" s="78">
        <v>2</v>
      </c>
      <c r="F20" s="78">
        <v>1</v>
      </c>
      <c r="G20" s="78">
        <v>50</v>
      </c>
    </row>
    <row r="21" spans="1:7" x14ac:dyDescent="0.3">
      <c r="A21" s="78" t="s">
        <v>46</v>
      </c>
      <c r="B21" s="78">
        <v>624</v>
      </c>
      <c r="C21" s="78">
        <v>497</v>
      </c>
      <c r="D21" s="78">
        <v>80</v>
      </c>
      <c r="E21" s="78">
        <v>2</v>
      </c>
      <c r="F21" s="78">
        <v>2</v>
      </c>
      <c r="G21" s="78">
        <v>100</v>
      </c>
    </row>
    <row r="22" spans="1:7" x14ac:dyDescent="0.3">
      <c r="A22" s="78" t="s">
        <v>47</v>
      </c>
      <c r="B22" s="78">
        <v>871</v>
      </c>
      <c r="C22" s="78">
        <v>755</v>
      </c>
      <c r="D22" s="78">
        <v>87</v>
      </c>
      <c r="E22" s="78">
        <v>1</v>
      </c>
      <c r="F22" s="78">
        <v>1</v>
      </c>
      <c r="G22" s="78">
        <v>100</v>
      </c>
    </row>
    <row r="23" spans="1:7" x14ac:dyDescent="0.3">
      <c r="A23" s="78" t="s">
        <v>48</v>
      </c>
      <c r="B23" s="158" t="s">
        <v>36</v>
      </c>
      <c r="C23" s="158" t="s">
        <v>36</v>
      </c>
      <c r="D23" s="158" t="s">
        <v>36</v>
      </c>
      <c r="E23" s="158" t="s">
        <v>36</v>
      </c>
      <c r="F23" s="158" t="s">
        <v>36</v>
      </c>
      <c r="G23" s="158" t="s">
        <v>36</v>
      </c>
    </row>
    <row r="24" spans="1:7" x14ac:dyDescent="0.3">
      <c r="A24" s="78" t="s">
        <v>49</v>
      </c>
      <c r="B24" s="78">
        <v>657</v>
      </c>
      <c r="C24" s="78">
        <v>597</v>
      </c>
      <c r="D24" s="78">
        <v>91</v>
      </c>
      <c r="E24" s="78">
        <v>3</v>
      </c>
      <c r="F24" s="78">
        <v>2</v>
      </c>
      <c r="G24" s="78">
        <v>67</v>
      </c>
    </row>
    <row r="25" spans="1:7" x14ac:dyDescent="0.3">
      <c r="A25" s="78" t="s">
        <v>50</v>
      </c>
      <c r="B25" s="78">
        <v>1850</v>
      </c>
      <c r="C25" s="78">
        <v>1697</v>
      </c>
      <c r="D25" s="78">
        <v>92</v>
      </c>
      <c r="E25" s="78">
        <v>1</v>
      </c>
      <c r="F25" s="78">
        <v>1</v>
      </c>
      <c r="G25" s="78">
        <v>100</v>
      </c>
    </row>
    <row r="26" spans="1:7" x14ac:dyDescent="0.3">
      <c r="A26" s="78" t="s">
        <v>51</v>
      </c>
      <c r="B26" s="78">
        <v>531</v>
      </c>
      <c r="C26" s="78">
        <v>455</v>
      </c>
      <c r="D26" s="78">
        <v>86</v>
      </c>
      <c r="E26" s="78">
        <v>0</v>
      </c>
      <c r="F26" s="78">
        <v>0</v>
      </c>
      <c r="G26" s="78"/>
    </row>
    <row r="27" spans="1:7" x14ac:dyDescent="0.3">
      <c r="A27" s="78" t="s">
        <v>52</v>
      </c>
      <c r="B27" s="78">
        <v>2180</v>
      </c>
      <c r="C27" s="78">
        <v>1964</v>
      </c>
      <c r="D27" s="78">
        <v>90</v>
      </c>
      <c r="E27" s="78">
        <v>31</v>
      </c>
      <c r="F27" s="78">
        <v>22</v>
      </c>
      <c r="G27" s="78">
        <v>71</v>
      </c>
    </row>
    <row r="28" spans="1:7" x14ac:dyDescent="0.3">
      <c r="A28" s="78" t="s">
        <v>53</v>
      </c>
      <c r="B28" s="78">
        <v>99</v>
      </c>
      <c r="C28" s="78">
        <v>56</v>
      </c>
      <c r="D28" s="78">
        <v>57</v>
      </c>
      <c r="E28" s="78"/>
      <c r="F28" s="78"/>
      <c r="G28" s="78"/>
    </row>
    <row r="29" spans="1:7" x14ac:dyDescent="0.3">
      <c r="A29" s="78"/>
      <c r="B29" s="78"/>
      <c r="C29" s="78"/>
      <c r="D29" s="78"/>
      <c r="E29" s="78"/>
      <c r="F29" s="78"/>
      <c r="G29" s="78"/>
    </row>
    <row r="30" spans="1:7" x14ac:dyDescent="0.3">
      <c r="A30" s="159" t="s">
        <v>54</v>
      </c>
      <c r="B30" s="78"/>
      <c r="C30" s="78"/>
      <c r="D30" s="78"/>
      <c r="E30" s="78"/>
      <c r="F30" s="78"/>
      <c r="G30" s="78"/>
    </row>
    <row r="31" spans="1:7" x14ac:dyDescent="0.3">
      <c r="A31" s="78" t="s">
        <v>55</v>
      </c>
      <c r="B31" s="78">
        <v>35</v>
      </c>
      <c r="C31" s="78">
        <v>23</v>
      </c>
      <c r="D31" s="78">
        <v>66</v>
      </c>
      <c r="E31" s="78">
        <v>1</v>
      </c>
      <c r="F31" s="78">
        <v>0</v>
      </c>
      <c r="G31" s="78">
        <v>0</v>
      </c>
    </row>
    <row r="32" spans="1:7" x14ac:dyDescent="0.3">
      <c r="A32" s="78" t="s">
        <v>56</v>
      </c>
      <c r="B32" s="78">
        <v>79</v>
      </c>
      <c r="C32" s="78">
        <v>53</v>
      </c>
      <c r="D32" s="78">
        <v>67</v>
      </c>
      <c r="E32" s="78">
        <v>1</v>
      </c>
      <c r="F32" s="78">
        <v>1</v>
      </c>
      <c r="G32" s="78">
        <v>100</v>
      </c>
    </row>
    <row r="33" spans="1:7" x14ac:dyDescent="0.3">
      <c r="A33" s="78" t="s">
        <v>57</v>
      </c>
      <c r="B33" s="78">
        <v>66</v>
      </c>
      <c r="C33" s="78">
        <v>48</v>
      </c>
      <c r="D33" s="78">
        <v>73</v>
      </c>
      <c r="E33" s="78">
        <v>0</v>
      </c>
      <c r="F33" s="78">
        <v>0</v>
      </c>
      <c r="G33" s="78"/>
    </row>
    <row r="34" spans="1:7" x14ac:dyDescent="0.3">
      <c r="A34" s="78" t="s">
        <v>189</v>
      </c>
      <c r="B34" s="78">
        <v>249</v>
      </c>
      <c r="C34" s="78">
        <v>218</v>
      </c>
      <c r="D34" s="78">
        <v>88</v>
      </c>
      <c r="E34" s="78">
        <v>3</v>
      </c>
      <c r="F34" s="78">
        <v>0</v>
      </c>
      <c r="G34" s="78">
        <v>0</v>
      </c>
    </row>
    <row r="35" spans="1:7" x14ac:dyDescent="0.3">
      <c r="A35" s="78" t="s">
        <v>289</v>
      </c>
      <c r="B35" s="158" t="s">
        <v>36</v>
      </c>
      <c r="C35" s="158" t="s">
        <v>36</v>
      </c>
      <c r="D35" s="158" t="s">
        <v>36</v>
      </c>
      <c r="E35" s="158" t="s">
        <v>36</v>
      </c>
      <c r="F35" s="158" t="s">
        <v>36</v>
      </c>
      <c r="G35" s="158" t="s">
        <v>36</v>
      </c>
    </row>
    <row r="36" spans="1:7" x14ac:dyDescent="0.3">
      <c r="A36" s="78" t="s">
        <v>58</v>
      </c>
      <c r="B36" s="78">
        <v>91</v>
      </c>
      <c r="C36" s="78">
        <v>66</v>
      </c>
      <c r="D36" s="78">
        <v>73</v>
      </c>
      <c r="E36" s="78">
        <v>5</v>
      </c>
      <c r="F36" s="78">
        <v>3</v>
      </c>
      <c r="G36" s="78">
        <v>60</v>
      </c>
    </row>
    <row r="37" spans="1:7" x14ac:dyDescent="0.3">
      <c r="A37" s="78" t="s">
        <v>59</v>
      </c>
      <c r="B37" s="78">
        <v>7</v>
      </c>
      <c r="C37" s="78">
        <v>5</v>
      </c>
      <c r="D37" s="78">
        <v>71</v>
      </c>
      <c r="E37" s="78">
        <v>1</v>
      </c>
      <c r="F37" s="78">
        <v>0</v>
      </c>
      <c r="G37" s="78">
        <v>0</v>
      </c>
    </row>
    <row r="38" spans="1:7" x14ac:dyDescent="0.3">
      <c r="A38" s="78" t="s">
        <v>60</v>
      </c>
      <c r="B38" s="78">
        <v>59</v>
      </c>
      <c r="C38" s="78">
        <v>45</v>
      </c>
      <c r="D38" s="78">
        <v>76</v>
      </c>
      <c r="E38" s="78">
        <v>0</v>
      </c>
      <c r="F38" s="78">
        <v>0</v>
      </c>
      <c r="G38" s="78"/>
    </row>
    <row r="39" spans="1:7" x14ac:dyDescent="0.3">
      <c r="A39" s="78" t="s">
        <v>61</v>
      </c>
      <c r="B39" s="78">
        <v>10</v>
      </c>
      <c r="C39" s="78">
        <v>9</v>
      </c>
      <c r="D39" s="78">
        <v>90</v>
      </c>
      <c r="E39" s="78">
        <v>0</v>
      </c>
      <c r="F39" s="78">
        <v>0</v>
      </c>
      <c r="G39" s="78"/>
    </row>
    <row r="40" spans="1:7" x14ac:dyDescent="0.3">
      <c r="A40" s="78" t="s">
        <v>62</v>
      </c>
      <c r="B40" s="158" t="s">
        <v>36</v>
      </c>
      <c r="C40" s="158" t="s">
        <v>36</v>
      </c>
      <c r="D40" s="158" t="s">
        <v>36</v>
      </c>
      <c r="E40" s="158" t="s">
        <v>36</v>
      </c>
      <c r="F40" s="158" t="s">
        <v>36</v>
      </c>
      <c r="G40" s="158" t="s">
        <v>36</v>
      </c>
    </row>
    <row r="41" spans="1:7" x14ac:dyDescent="0.3">
      <c r="A41" s="78" t="s">
        <v>190</v>
      </c>
      <c r="B41" s="78">
        <v>128</v>
      </c>
      <c r="C41" s="78">
        <v>84</v>
      </c>
      <c r="D41" s="78">
        <v>66</v>
      </c>
      <c r="E41" s="78"/>
      <c r="F41" s="78"/>
      <c r="G41" s="78"/>
    </row>
    <row r="42" spans="1:7" x14ac:dyDescent="0.3">
      <c r="A42" s="78" t="s">
        <v>191</v>
      </c>
      <c r="B42" s="78">
        <v>415</v>
      </c>
      <c r="C42" s="78">
        <v>290</v>
      </c>
      <c r="D42" s="78">
        <v>70</v>
      </c>
      <c r="E42" s="78"/>
      <c r="F42" s="78"/>
      <c r="G42" s="78"/>
    </row>
    <row r="43" spans="1:7" x14ac:dyDescent="0.3">
      <c r="A43" s="78" t="s">
        <v>192</v>
      </c>
      <c r="B43" s="78">
        <v>87</v>
      </c>
      <c r="C43" s="78">
        <v>58</v>
      </c>
      <c r="D43" s="78">
        <v>67</v>
      </c>
      <c r="E43" s="78"/>
      <c r="F43" s="78"/>
      <c r="G43" s="78"/>
    </row>
    <row r="44" spans="1:7" x14ac:dyDescent="0.3">
      <c r="A44" s="78" t="s">
        <v>193</v>
      </c>
      <c r="B44" s="78">
        <v>348</v>
      </c>
      <c r="C44" s="78">
        <v>227</v>
      </c>
      <c r="D44" s="78">
        <v>65</v>
      </c>
      <c r="E44" s="78">
        <v>42</v>
      </c>
      <c r="F44" s="78">
        <v>26</v>
      </c>
      <c r="G44" s="78">
        <v>62</v>
      </c>
    </row>
    <row r="45" spans="1:7" x14ac:dyDescent="0.3">
      <c r="A45" s="78" t="s">
        <v>194</v>
      </c>
      <c r="B45" s="78">
        <v>125</v>
      </c>
      <c r="C45" s="78">
        <v>79</v>
      </c>
      <c r="D45" s="78">
        <v>63</v>
      </c>
      <c r="E45" s="78"/>
      <c r="F45" s="78"/>
      <c r="G45" s="78"/>
    </row>
    <row r="46" spans="1:7" x14ac:dyDescent="0.3">
      <c r="A46" s="78" t="s">
        <v>219</v>
      </c>
      <c r="B46" s="78">
        <v>153</v>
      </c>
      <c r="C46" s="78">
        <v>105</v>
      </c>
      <c r="D46" s="78">
        <v>69</v>
      </c>
      <c r="E46" s="78"/>
      <c r="F46" s="78"/>
      <c r="G46" s="78"/>
    </row>
    <row r="47" spans="1:7" x14ac:dyDescent="0.3">
      <c r="A47" s="78" t="s">
        <v>231</v>
      </c>
      <c r="B47" s="78">
        <v>14</v>
      </c>
      <c r="C47" s="78">
        <v>10</v>
      </c>
      <c r="D47" s="78">
        <v>71</v>
      </c>
      <c r="E47" s="78">
        <v>3</v>
      </c>
      <c r="F47" s="78">
        <v>1</v>
      </c>
      <c r="G47" s="78">
        <v>33</v>
      </c>
    </row>
    <row r="48" spans="1:7" x14ac:dyDescent="0.3">
      <c r="A48" s="78" t="s">
        <v>230</v>
      </c>
      <c r="B48" s="78">
        <v>7</v>
      </c>
      <c r="C48" s="78">
        <v>7</v>
      </c>
      <c r="D48" s="78">
        <v>100</v>
      </c>
      <c r="E48" s="78">
        <v>1</v>
      </c>
      <c r="F48" s="78">
        <v>1</v>
      </c>
      <c r="G48" s="78">
        <v>100</v>
      </c>
    </row>
    <row r="49" spans="1:7" x14ac:dyDescent="0.3">
      <c r="A49" s="78" t="s">
        <v>195</v>
      </c>
      <c r="B49" s="78">
        <v>1</v>
      </c>
      <c r="C49" s="78">
        <v>1</v>
      </c>
      <c r="D49" s="78">
        <v>100</v>
      </c>
      <c r="E49" s="78"/>
      <c r="F49" s="78"/>
      <c r="G49" s="78"/>
    </row>
    <row r="50" spans="1:7" x14ac:dyDescent="0.3">
      <c r="A50" s="78" t="s">
        <v>65</v>
      </c>
      <c r="B50" s="78">
        <v>14</v>
      </c>
      <c r="C50" s="78">
        <v>6</v>
      </c>
      <c r="D50" s="78">
        <v>43</v>
      </c>
      <c r="E50" s="78">
        <v>0</v>
      </c>
      <c r="F50" s="78">
        <v>0</v>
      </c>
      <c r="G50" s="78"/>
    </row>
    <row r="51" spans="1:7" x14ac:dyDescent="0.3">
      <c r="A51" s="146" t="s">
        <v>290</v>
      </c>
      <c r="B51" s="158" t="s">
        <v>36</v>
      </c>
      <c r="C51" s="158" t="s">
        <v>36</v>
      </c>
      <c r="D51" s="158" t="s">
        <v>36</v>
      </c>
      <c r="E51" s="158" t="s">
        <v>36</v>
      </c>
      <c r="F51" s="158" t="s">
        <v>36</v>
      </c>
      <c r="G51" s="158" t="s">
        <v>36</v>
      </c>
    </row>
    <row r="52" spans="1:7" x14ac:dyDescent="0.3">
      <c r="A52" s="78" t="s">
        <v>291</v>
      </c>
      <c r="B52" s="158" t="s">
        <v>36</v>
      </c>
      <c r="C52" s="158" t="s">
        <v>36</v>
      </c>
      <c r="D52" s="158" t="s">
        <v>36</v>
      </c>
      <c r="E52" s="158" t="s">
        <v>36</v>
      </c>
      <c r="F52" s="158" t="s">
        <v>36</v>
      </c>
      <c r="G52" s="158" t="s">
        <v>36</v>
      </c>
    </row>
    <row r="53" spans="1:7" x14ac:dyDescent="0.3">
      <c r="A53" s="78" t="s">
        <v>292</v>
      </c>
      <c r="B53" s="78">
        <v>5</v>
      </c>
      <c r="C53" s="78">
        <v>5</v>
      </c>
      <c r="D53" s="78">
        <v>100</v>
      </c>
      <c r="E53" s="78">
        <v>0</v>
      </c>
      <c r="F53" s="78">
        <v>0</v>
      </c>
      <c r="G53" s="78"/>
    </row>
    <row r="54" spans="1:7" x14ac:dyDescent="0.3">
      <c r="A54" s="146" t="s">
        <v>293</v>
      </c>
      <c r="B54" s="158" t="s">
        <v>36</v>
      </c>
      <c r="C54" s="158" t="s">
        <v>36</v>
      </c>
      <c r="D54" s="158" t="s">
        <v>36</v>
      </c>
      <c r="E54" s="158" t="s">
        <v>36</v>
      </c>
      <c r="F54" s="158" t="s">
        <v>36</v>
      </c>
      <c r="G54" s="158" t="s">
        <v>36</v>
      </c>
    </row>
    <row r="55" spans="1:7" x14ac:dyDescent="0.3">
      <c r="A55" s="78" t="s">
        <v>294</v>
      </c>
      <c r="B55" s="158" t="s">
        <v>36</v>
      </c>
      <c r="C55" s="158" t="s">
        <v>36</v>
      </c>
      <c r="D55" s="158" t="s">
        <v>36</v>
      </c>
      <c r="E55" s="158" t="s">
        <v>36</v>
      </c>
      <c r="F55" s="158" t="s">
        <v>36</v>
      </c>
      <c r="G55" s="158" t="s">
        <v>36</v>
      </c>
    </row>
    <row r="56" spans="1:7" x14ac:dyDescent="0.3">
      <c r="A56" s="78" t="s">
        <v>66</v>
      </c>
      <c r="B56" s="78">
        <v>97</v>
      </c>
      <c r="C56" s="78">
        <v>70</v>
      </c>
      <c r="D56" s="78">
        <v>72</v>
      </c>
      <c r="E56" s="78"/>
      <c r="F56" s="78"/>
      <c r="G56" s="78"/>
    </row>
    <row r="57" spans="1:7" x14ac:dyDescent="0.3">
      <c r="A57" s="78" t="s">
        <v>67</v>
      </c>
      <c r="B57" s="78">
        <v>170</v>
      </c>
      <c r="C57" s="78">
        <v>124</v>
      </c>
      <c r="D57" s="78">
        <v>73</v>
      </c>
      <c r="E57" s="78"/>
      <c r="F57" s="78"/>
      <c r="G57" s="78"/>
    </row>
    <row r="58" spans="1:7" x14ac:dyDescent="0.3">
      <c r="A58" s="78" t="s">
        <v>68</v>
      </c>
      <c r="B58" s="78">
        <v>1076</v>
      </c>
      <c r="C58" s="78">
        <v>881</v>
      </c>
      <c r="D58" s="78">
        <v>82</v>
      </c>
      <c r="E58" s="78">
        <v>3</v>
      </c>
      <c r="F58" s="78">
        <v>3</v>
      </c>
      <c r="G58" s="78">
        <v>100</v>
      </c>
    </row>
    <row r="59" spans="1:7" x14ac:dyDescent="0.3">
      <c r="A59" s="146" t="s">
        <v>295</v>
      </c>
      <c r="B59" s="158" t="s">
        <v>36</v>
      </c>
      <c r="C59" s="158" t="s">
        <v>36</v>
      </c>
      <c r="D59" s="158" t="s">
        <v>36</v>
      </c>
      <c r="E59" s="158" t="s">
        <v>36</v>
      </c>
      <c r="F59" s="158" t="s">
        <v>36</v>
      </c>
      <c r="G59" s="158" t="s">
        <v>36</v>
      </c>
    </row>
    <row r="60" spans="1:7" x14ac:dyDescent="0.3">
      <c r="A60" s="78" t="s">
        <v>69</v>
      </c>
      <c r="B60" s="158" t="s">
        <v>36</v>
      </c>
      <c r="C60" s="158" t="s">
        <v>36</v>
      </c>
      <c r="D60" s="158" t="s">
        <v>36</v>
      </c>
      <c r="E60" s="158" t="s">
        <v>36</v>
      </c>
      <c r="F60" s="158" t="s">
        <v>36</v>
      </c>
      <c r="G60" s="158" t="s">
        <v>36</v>
      </c>
    </row>
    <row r="61" spans="1:7" x14ac:dyDescent="0.3">
      <c r="A61" s="146" t="s">
        <v>296</v>
      </c>
      <c r="B61" s="158" t="s">
        <v>36</v>
      </c>
      <c r="C61" s="158" t="s">
        <v>36</v>
      </c>
      <c r="D61" s="158" t="s">
        <v>36</v>
      </c>
      <c r="E61" s="158" t="s">
        <v>36</v>
      </c>
      <c r="F61" s="158" t="s">
        <v>36</v>
      </c>
      <c r="G61" s="158" t="s">
        <v>36</v>
      </c>
    </row>
    <row r="62" spans="1:7" x14ac:dyDescent="0.3">
      <c r="A62" s="78" t="s">
        <v>196</v>
      </c>
      <c r="B62" s="78">
        <v>62</v>
      </c>
      <c r="C62" s="78">
        <v>23</v>
      </c>
      <c r="D62" s="78">
        <v>37</v>
      </c>
      <c r="E62" s="78">
        <v>0</v>
      </c>
      <c r="F62" s="78">
        <v>0</v>
      </c>
      <c r="G62" s="78"/>
    </row>
    <row r="63" spans="1:7" x14ac:dyDescent="0.3">
      <c r="A63" s="78" t="s">
        <v>70</v>
      </c>
      <c r="B63" s="78">
        <v>1</v>
      </c>
      <c r="C63" s="78">
        <v>0</v>
      </c>
      <c r="D63" s="78">
        <v>0</v>
      </c>
      <c r="E63" s="78">
        <v>1</v>
      </c>
      <c r="F63" s="78">
        <v>0</v>
      </c>
      <c r="G63" s="78">
        <v>0</v>
      </c>
    </row>
    <row r="64" spans="1:7" x14ac:dyDescent="0.3">
      <c r="A64" s="78" t="s">
        <v>71</v>
      </c>
      <c r="B64" s="78">
        <v>195</v>
      </c>
      <c r="C64" s="78">
        <v>130</v>
      </c>
      <c r="D64" s="78">
        <v>67</v>
      </c>
      <c r="E64" s="78">
        <v>1</v>
      </c>
      <c r="F64" s="78">
        <v>1</v>
      </c>
      <c r="G64" s="78">
        <v>100</v>
      </c>
    </row>
    <row r="65" spans="1:7" x14ac:dyDescent="0.3">
      <c r="A65" s="78" t="s">
        <v>297</v>
      </c>
      <c r="B65" s="158" t="s">
        <v>36</v>
      </c>
      <c r="C65" s="158" t="s">
        <v>36</v>
      </c>
      <c r="D65" s="158" t="s">
        <v>36</v>
      </c>
      <c r="E65" s="158" t="s">
        <v>36</v>
      </c>
      <c r="F65" s="158" t="s">
        <v>36</v>
      </c>
      <c r="G65" s="158" t="s">
        <v>36</v>
      </c>
    </row>
    <row r="66" spans="1:7" x14ac:dyDescent="0.3">
      <c r="A66" s="78" t="s">
        <v>72</v>
      </c>
      <c r="B66" s="78">
        <v>0</v>
      </c>
      <c r="C66" s="78">
        <v>0</v>
      </c>
      <c r="D66" s="78"/>
      <c r="E66" s="78">
        <v>0</v>
      </c>
      <c r="F66" s="78">
        <v>0</v>
      </c>
      <c r="G66" s="78"/>
    </row>
    <row r="67" spans="1:7" x14ac:dyDescent="0.3">
      <c r="A67" s="78" t="s">
        <v>73</v>
      </c>
      <c r="B67" s="78">
        <v>208</v>
      </c>
      <c r="C67" s="78">
        <v>152</v>
      </c>
      <c r="D67" s="78">
        <v>73</v>
      </c>
      <c r="E67" s="78">
        <v>12</v>
      </c>
      <c r="F67" s="78">
        <v>8</v>
      </c>
      <c r="G67" s="78">
        <v>67</v>
      </c>
    </row>
    <row r="68" spans="1:7" x14ac:dyDescent="0.3">
      <c r="A68" s="78" t="s">
        <v>74</v>
      </c>
      <c r="B68" s="78">
        <v>12</v>
      </c>
      <c r="C68" s="78">
        <v>11</v>
      </c>
      <c r="D68" s="78">
        <v>92</v>
      </c>
      <c r="E68" s="78"/>
      <c r="F68" s="78"/>
      <c r="G68" s="78"/>
    </row>
    <row r="69" spans="1:7" x14ac:dyDescent="0.3">
      <c r="A69" s="78" t="s">
        <v>298</v>
      </c>
      <c r="B69" s="158" t="s">
        <v>36</v>
      </c>
      <c r="C69" s="158" t="s">
        <v>36</v>
      </c>
      <c r="D69" s="158" t="s">
        <v>36</v>
      </c>
      <c r="E69" s="158" t="s">
        <v>36</v>
      </c>
      <c r="F69" s="158" t="s">
        <v>36</v>
      </c>
      <c r="G69" s="158" t="s">
        <v>36</v>
      </c>
    </row>
    <row r="70" spans="1:7" x14ac:dyDescent="0.3">
      <c r="A70" s="78" t="s">
        <v>299</v>
      </c>
      <c r="B70" s="158" t="s">
        <v>36</v>
      </c>
      <c r="C70" s="158" t="s">
        <v>36</v>
      </c>
      <c r="D70" s="158" t="s">
        <v>36</v>
      </c>
      <c r="E70" s="158" t="s">
        <v>36</v>
      </c>
      <c r="F70" s="158" t="s">
        <v>36</v>
      </c>
      <c r="G70" s="158" t="s">
        <v>36</v>
      </c>
    </row>
    <row r="71" spans="1:7" x14ac:dyDescent="0.3">
      <c r="A71" s="78" t="s">
        <v>75</v>
      </c>
      <c r="B71" s="78">
        <v>895</v>
      </c>
      <c r="C71" s="78">
        <v>618</v>
      </c>
      <c r="D71" s="78">
        <v>69</v>
      </c>
      <c r="E71" s="78">
        <v>97</v>
      </c>
      <c r="F71" s="78">
        <v>31</v>
      </c>
      <c r="G71" s="78">
        <v>32</v>
      </c>
    </row>
    <row r="72" spans="1:7" x14ac:dyDescent="0.3">
      <c r="A72" s="78" t="s">
        <v>76</v>
      </c>
      <c r="B72" s="78">
        <v>669</v>
      </c>
      <c r="C72" s="78">
        <v>502</v>
      </c>
      <c r="D72" s="78">
        <v>75</v>
      </c>
      <c r="E72" s="78">
        <v>59</v>
      </c>
      <c r="F72" s="78">
        <v>40</v>
      </c>
      <c r="G72" s="78">
        <v>68</v>
      </c>
    </row>
    <row r="73" spans="1:7" x14ac:dyDescent="0.3">
      <c r="A73" s="78" t="s">
        <v>77</v>
      </c>
      <c r="B73" s="78">
        <v>1384</v>
      </c>
      <c r="C73" s="78">
        <v>1037</v>
      </c>
      <c r="D73" s="78">
        <v>75</v>
      </c>
      <c r="E73" s="78">
        <v>73</v>
      </c>
      <c r="F73" s="78">
        <v>14</v>
      </c>
      <c r="G73" s="78">
        <v>19</v>
      </c>
    </row>
    <row r="74" spans="1:7" x14ac:dyDescent="0.3">
      <c r="A74" s="78" t="s">
        <v>78</v>
      </c>
      <c r="B74" s="78">
        <v>624</v>
      </c>
      <c r="C74" s="78">
        <v>473</v>
      </c>
      <c r="D74" s="78">
        <v>76</v>
      </c>
      <c r="E74" s="78">
        <v>6</v>
      </c>
      <c r="F74" s="78">
        <v>4</v>
      </c>
      <c r="G74" s="78">
        <v>67</v>
      </c>
    </row>
    <row r="75" spans="1:7" x14ac:dyDescent="0.3">
      <c r="A75" s="78" t="s">
        <v>79</v>
      </c>
      <c r="B75" s="78">
        <v>615</v>
      </c>
      <c r="C75" s="78">
        <v>448</v>
      </c>
      <c r="D75" s="78">
        <v>73</v>
      </c>
      <c r="E75" s="78">
        <v>11</v>
      </c>
      <c r="F75" s="78">
        <v>3</v>
      </c>
      <c r="G75" s="78">
        <v>27</v>
      </c>
    </row>
    <row r="76" spans="1:7" x14ac:dyDescent="0.3">
      <c r="A76" s="78" t="s">
        <v>80</v>
      </c>
      <c r="B76" s="78">
        <v>283</v>
      </c>
      <c r="C76" s="78">
        <v>234</v>
      </c>
      <c r="D76" s="78">
        <v>83</v>
      </c>
      <c r="E76" s="78">
        <v>4</v>
      </c>
      <c r="F76" s="78">
        <v>2</v>
      </c>
      <c r="G76" s="78">
        <v>50</v>
      </c>
    </row>
    <row r="77" spans="1:7" x14ac:dyDescent="0.3">
      <c r="A77" s="78" t="s">
        <v>81</v>
      </c>
      <c r="B77" s="78">
        <v>781</v>
      </c>
      <c r="C77" s="78">
        <v>581</v>
      </c>
      <c r="D77" s="78">
        <v>74</v>
      </c>
      <c r="E77" s="78">
        <v>8</v>
      </c>
      <c r="F77" s="78">
        <v>3</v>
      </c>
      <c r="G77" s="78">
        <v>38</v>
      </c>
    </row>
    <row r="78" spans="1:7" x14ac:dyDescent="0.3">
      <c r="A78" s="78" t="s">
        <v>82</v>
      </c>
      <c r="B78" s="158" t="s">
        <v>36</v>
      </c>
      <c r="C78" s="158" t="s">
        <v>36</v>
      </c>
      <c r="D78" s="158" t="s">
        <v>36</v>
      </c>
      <c r="E78" s="158" t="s">
        <v>36</v>
      </c>
      <c r="F78" s="158" t="s">
        <v>36</v>
      </c>
      <c r="G78" s="158" t="s">
        <v>36</v>
      </c>
    </row>
    <row r="79" spans="1:7" x14ac:dyDescent="0.3">
      <c r="A79" s="78" t="s">
        <v>83</v>
      </c>
      <c r="B79" s="78">
        <v>323</v>
      </c>
      <c r="C79" s="78">
        <v>237</v>
      </c>
      <c r="D79" s="78">
        <v>73</v>
      </c>
      <c r="E79" s="78">
        <v>1</v>
      </c>
      <c r="F79" s="78">
        <v>0</v>
      </c>
      <c r="G79" s="78">
        <v>0</v>
      </c>
    </row>
    <row r="80" spans="1:7" x14ac:dyDescent="0.3">
      <c r="A80" s="78" t="s">
        <v>84</v>
      </c>
      <c r="B80" s="78">
        <v>225</v>
      </c>
      <c r="C80" s="78">
        <v>161</v>
      </c>
      <c r="D80" s="78">
        <v>72</v>
      </c>
      <c r="E80" s="78">
        <v>6</v>
      </c>
      <c r="F80" s="78">
        <v>2</v>
      </c>
      <c r="G80" s="78">
        <v>33</v>
      </c>
    </row>
    <row r="81" spans="1:7" x14ac:dyDescent="0.3">
      <c r="A81" s="78" t="s">
        <v>85</v>
      </c>
      <c r="B81" s="78">
        <v>702</v>
      </c>
      <c r="C81" s="78">
        <v>516</v>
      </c>
      <c r="D81" s="78">
        <v>74</v>
      </c>
      <c r="E81" s="78">
        <v>22</v>
      </c>
      <c r="F81" s="78">
        <v>5</v>
      </c>
      <c r="G81" s="78">
        <v>23</v>
      </c>
    </row>
    <row r="82" spans="1:7" x14ac:dyDescent="0.3">
      <c r="A82" s="78" t="s">
        <v>86</v>
      </c>
      <c r="B82" s="158" t="s">
        <v>36</v>
      </c>
      <c r="C82" s="158" t="s">
        <v>36</v>
      </c>
      <c r="D82" s="158" t="s">
        <v>36</v>
      </c>
      <c r="E82" s="158" t="s">
        <v>36</v>
      </c>
      <c r="F82" s="158" t="s">
        <v>36</v>
      </c>
      <c r="G82" s="158" t="s">
        <v>36</v>
      </c>
    </row>
    <row r="83" spans="1:7" x14ac:dyDescent="0.3">
      <c r="A83" s="78" t="s">
        <v>87</v>
      </c>
      <c r="B83" s="78">
        <v>704</v>
      </c>
      <c r="C83" s="78">
        <v>532</v>
      </c>
      <c r="D83" s="78">
        <v>76</v>
      </c>
      <c r="E83" s="78">
        <v>3</v>
      </c>
      <c r="F83" s="78">
        <v>1</v>
      </c>
      <c r="G83" s="78">
        <v>33</v>
      </c>
    </row>
    <row r="84" spans="1:7" x14ac:dyDescent="0.3">
      <c r="A84" s="78" t="s">
        <v>88</v>
      </c>
      <c r="B84" s="78">
        <v>663</v>
      </c>
      <c r="C84" s="78">
        <v>537</v>
      </c>
      <c r="D84" s="78">
        <v>81</v>
      </c>
      <c r="E84" s="78">
        <v>6</v>
      </c>
      <c r="F84" s="78">
        <v>3</v>
      </c>
      <c r="G84" s="78">
        <v>50</v>
      </c>
    </row>
    <row r="85" spans="1:7" x14ac:dyDescent="0.3">
      <c r="A85" s="78" t="s">
        <v>197</v>
      </c>
      <c r="B85" s="158" t="s">
        <v>36</v>
      </c>
      <c r="C85" s="158" t="s">
        <v>36</v>
      </c>
      <c r="D85" s="158" t="s">
        <v>36</v>
      </c>
      <c r="E85" s="158" t="s">
        <v>36</v>
      </c>
      <c r="F85" s="158" t="s">
        <v>36</v>
      </c>
      <c r="G85" s="158" t="s">
        <v>36</v>
      </c>
    </row>
    <row r="86" spans="1:7" x14ac:dyDescent="0.3">
      <c r="A86" s="78" t="s">
        <v>89</v>
      </c>
      <c r="B86" s="78">
        <v>1267</v>
      </c>
      <c r="C86" s="78">
        <v>893</v>
      </c>
      <c r="D86" s="78">
        <v>70</v>
      </c>
      <c r="E86" s="78">
        <v>76</v>
      </c>
      <c r="F86" s="78">
        <v>22</v>
      </c>
      <c r="G86" s="78">
        <v>29</v>
      </c>
    </row>
    <row r="87" spans="1:7" x14ac:dyDescent="0.3">
      <c r="A87" s="78" t="s">
        <v>90</v>
      </c>
      <c r="B87" s="78">
        <v>348</v>
      </c>
      <c r="C87" s="78">
        <v>273</v>
      </c>
      <c r="D87" s="78">
        <v>78</v>
      </c>
      <c r="E87" s="78">
        <v>16</v>
      </c>
      <c r="F87" s="78">
        <v>9</v>
      </c>
      <c r="G87" s="78">
        <v>56</v>
      </c>
    </row>
    <row r="88" spans="1:7" x14ac:dyDescent="0.3">
      <c r="A88" s="78"/>
      <c r="B88" s="78"/>
      <c r="C88" s="78"/>
      <c r="D88" s="78"/>
      <c r="E88" s="78"/>
      <c r="F88" s="78"/>
      <c r="G88" s="78"/>
    </row>
    <row r="89" spans="1:7" x14ac:dyDescent="0.3">
      <c r="A89" s="159" t="s">
        <v>91</v>
      </c>
      <c r="B89" s="78"/>
      <c r="C89" s="78"/>
      <c r="D89" s="78"/>
      <c r="E89" s="78"/>
      <c r="F89" s="78"/>
      <c r="G89" s="78"/>
    </row>
    <row r="90" spans="1:7" x14ac:dyDescent="0.3">
      <c r="A90" s="78" t="s">
        <v>63</v>
      </c>
      <c r="B90" s="78">
        <v>11</v>
      </c>
      <c r="C90" s="78">
        <v>3</v>
      </c>
      <c r="D90" s="78">
        <v>27</v>
      </c>
      <c r="E90" s="78"/>
      <c r="F90" s="78"/>
      <c r="G90" s="78"/>
    </row>
    <row r="91" spans="1:7" x14ac:dyDescent="0.3">
      <c r="A91" s="78" t="s">
        <v>111</v>
      </c>
      <c r="B91" s="78">
        <v>20</v>
      </c>
      <c r="C91" s="78">
        <v>14</v>
      </c>
      <c r="D91" s="78">
        <v>70</v>
      </c>
      <c r="E91" s="78"/>
      <c r="F91" s="78"/>
      <c r="G91" s="78"/>
    </row>
    <row r="92" spans="1:7" x14ac:dyDescent="0.3">
      <c r="A92" s="78" t="s">
        <v>300</v>
      </c>
      <c r="B92" s="78">
        <v>14</v>
      </c>
      <c r="C92" s="78">
        <v>4</v>
      </c>
      <c r="D92" s="78">
        <v>29</v>
      </c>
      <c r="E92" s="78"/>
      <c r="F92" s="78"/>
      <c r="G92" s="78"/>
    </row>
    <row r="93" spans="1:7" x14ac:dyDescent="0.3">
      <c r="A93" s="78" t="s">
        <v>64</v>
      </c>
      <c r="B93" s="78">
        <v>0</v>
      </c>
      <c r="C93" s="78">
        <v>0</v>
      </c>
      <c r="D93" s="78"/>
      <c r="E93" s="78"/>
      <c r="F93" s="78"/>
      <c r="G93" s="78"/>
    </row>
    <row r="94" spans="1:7" x14ac:dyDescent="0.3">
      <c r="A94" s="78" t="s">
        <v>92</v>
      </c>
      <c r="B94" s="78">
        <v>244</v>
      </c>
      <c r="C94" s="78">
        <v>152</v>
      </c>
      <c r="D94" s="78">
        <v>62</v>
      </c>
      <c r="E94" s="78">
        <v>10</v>
      </c>
      <c r="F94" s="78">
        <v>5</v>
      </c>
      <c r="G94" s="78">
        <v>50</v>
      </c>
    </row>
    <row r="95" spans="1:7" x14ac:dyDescent="0.3">
      <c r="A95" s="78" t="s">
        <v>301</v>
      </c>
      <c r="B95" s="78">
        <v>1</v>
      </c>
      <c r="C95" s="78">
        <v>0</v>
      </c>
      <c r="D95" s="78">
        <v>0</v>
      </c>
      <c r="E95" s="78">
        <v>0</v>
      </c>
      <c r="F95" s="78">
        <v>0</v>
      </c>
      <c r="G95" s="78"/>
    </row>
    <row r="96" spans="1:7" x14ac:dyDescent="0.3">
      <c r="A96" s="78" t="s">
        <v>302</v>
      </c>
      <c r="B96" s="78">
        <v>0</v>
      </c>
      <c r="C96" s="78">
        <v>0</v>
      </c>
      <c r="D96" s="78"/>
      <c r="E96" s="78">
        <v>0</v>
      </c>
      <c r="F96" s="78">
        <v>0</v>
      </c>
      <c r="G96" s="78"/>
    </row>
    <row r="97" spans="1:7" x14ac:dyDescent="0.3">
      <c r="A97" s="78" t="s">
        <v>93</v>
      </c>
      <c r="B97" s="78">
        <v>313</v>
      </c>
      <c r="C97" s="78">
        <v>172</v>
      </c>
      <c r="D97" s="78">
        <v>55</v>
      </c>
      <c r="E97" s="78">
        <v>104</v>
      </c>
      <c r="F97" s="78">
        <v>14</v>
      </c>
      <c r="G97" s="78">
        <v>13</v>
      </c>
    </row>
    <row r="98" spans="1:7" x14ac:dyDescent="0.3">
      <c r="A98" s="78" t="s">
        <v>232</v>
      </c>
      <c r="B98" s="78">
        <v>117</v>
      </c>
      <c r="C98" s="78">
        <v>71</v>
      </c>
      <c r="D98" s="78">
        <v>61</v>
      </c>
      <c r="E98" s="78"/>
      <c r="F98" s="78"/>
      <c r="G98" s="78"/>
    </row>
    <row r="99" spans="1:7" x14ac:dyDescent="0.3">
      <c r="A99" s="78" t="s">
        <v>303</v>
      </c>
      <c r="B99" s="158" t="s">
        <v>36</v>
      </c>
      <c r="C99" s="158" t="s">
        <v>36</v>
      </c>
      <c r="D99" s="158" t="s">
        <v>36</v>
      </c>
      <c r="E99" s="158" t="s">
        <v>36</v>
      </c>
      <c r="F99" s="158" t="s">
        <v>36</v>
      </c>
      <c r="G99" s="158" t="s">
        <v>36</v>
      </c>
    </row>
    <row r="100" spans="1:7" x14ac:dyDescent="0.3">
      <c r="A100" s="78" t="s">
        <v>220</v>
      </c>
      <c r="B100" s="78">
        <v>245</v>
      </c>
      <c r="C100" s="78">
        <v>162</v>
      </c>
      <c r="D100" s="78">
        <v>66</v>
      </c>
      <c r="E100" s="78">
        <v>3</v>
      </c>
      <c r="F100" s="78">
        <v>1</v>
      </c>
      <c r="G100" s="78">
        <v>33</v>
      </c>
    </row>
    <row r="101" spans="1:7" x14ac:dyDescent="0.3">
      <c r="A101" s="78" t="s">
        <v>94</v>
      </c>
      <c r="B101" s="78">
        <v>151</v>
      </c>
      <c r="C101" s="78">
        <v>145</v>
      </c>
      <c r="D101" s="78">
        <v>96</v>
      </c>
      <c r="E101" s="78">
        <v>5</v>
      </c>
      <c r="F101" s="78">
        <v>0</v>
      </c>
      <c r="G101" s="78">
        <v>0</v>
      </c>
    </row>
    <row r="102" spans="1:7" x14ac:dyDescent="0.3">
      <c r="A102" s="78" t="s">
        <v>95</v>
      </c>
      <c r="B102" s="78">
        <v>361</v>
      </c>
      <c r="C102" s="78">
        <v>99</v>
      </c>
      <c r="D102" s="78">
        <v>27</v>
      </c>
      <c r="E102" s="78">
        <v>15</v>
      </c>
      <c r="F102" s="78">
        <v>4</v>
      </c>
      <c r="G102" s="78">
        <v>27</v>
      </c>
    </row>
    <row r="103" spans="1:7" x14ac:dyDescent="0.3">
      <c r="A103" s="78" t="s">
        <v>180</v>
      </c>
      <c r="B103" s="78">
        <v>257</v>
      </c>
      <c r="C103" s="78">
        <v>62</v>
      </c>
      <c r="D103" s="78">
        <v>24</v>
      </c>
      <c r="E103" s="78">
        <v>14</v>
      </c>
      <c r="F103" s="78">
        <v>6</v>
      </c>
      <c r="G103" s="78">
        <v>43</v>
      </c>
    </row>
    <row r="104" spans="1:7" x14ac:dyDescent="0.3">
      <c r="A104" s="78" t="s">
        <v>96</v>
      </c>
      <c r="B104" s="78">
        <v>219</v>
      </c>
      <c r="C104" s="78">
        <v>36</v>
      </c>
      <c r="D104" s="78">
        <v>16</v>
      </c>
      <c r="E104" s="78">
        <v>6</v>
      </c>
      <c r="F104" s="78">
        <v>5</v>
      </c>
      <c r="G104" s="78">
        <v>83</v>
      </c>
    </row>
    <row r="105" spans="1:7" x14ac:dyDescent="0.3">
      <c r="A105" s="78" t="s">
        <v>97</v>
      </c>
      <c r="B105" s="78">
        <v>8285</v>
      </c>
      <c r="C105" s="78">
        <v>6492</v>
      </c>
      <c r="D105" s="78">
        <v>78</v>
      </c>
      <c r="E105" s="78"/>
      <c r="F105" s="78"/>
      <c r="G105" s="78"/>
    </row>
    <row r="106" spans="1:7" x14ac:dyDescent="0.3">
      <c r="A106" s="78" t="s">
        <v>98</v>
      </c>
      <c r="B106" s="78">
        <v>1042</v>
      </c>
      <c r="C106" s="78">
        <v>696</v>
      </c>
      <c r="D106" s="78">
        <v>67</v>
      </c>
      <c r="E106" s="78"/>
      <c r="F106" s="78"/>
      <c r="G106" s="78"/>
    </row>
    <row r="107" spans="1:7" x14ac:dyDescent="0.3">
      <c r="A107" s="78" t="s">
        <v>99</v>
      </c>
      <c r="B107" s="78">
        <v>50</v>
      </c>
      <c r="C107" s="78">
        <v>25</v>
      </c>
      <c r="D107" s="78">
        <v>50</v>
      </c>
      <c r="E107" s="78">
        <v>2</v>
      </c>
      <c r="F107" s="78">
        <v>1</v>
      </c>
      <c r="G107" s="78">
        <v>50</v>
      </c>
    </row>
    <row r="108" spans="1:7" x14ac:dyDescent="0.3">
      <c r="A108" s="78" t="s">
        <v>100</v>
      </c>
      <c r="B108" s="78">
        <v>288</v>
      </c>
      <c r="C108" s="78">
        <v>172</v>
      </c>
      <c r="D108" s="78">
        <v>60</v>
      </c>
      <c r="E108" s="78">
        <v>78</v>
      </c>
      <c r="F108" s="78">
        <v>21</v>
      </c>
      <c r="G108" s="78">
        <v>27</v>
      </c>
    </row>
    <row r="109" spans="1:7" x14ac:dyDescent="0.3">
      <c r="A109" s="78" t="s">
        <v>181</v>
      </c>
      <c r="B109" s="78">
        <v>29</v>
      </c>
      <c r="C109" s="78">
        <v>28</v>
      </c>
      <c r="D109" s="78">
        <v>97</v>
      </c>
      <c r="E109" s="78">
        <v>5</v>
      </c>
      <c r="F109" s="78">
        <v>4</v>
      </c>
      <c r="G109" s="78">
        <v>80</v>
      </c>
    </row>
    <row r="110" spans="1:7" x14ac:dyDescent="0.3">
      <c r="A110" s="78" t="s">
        <v>166</v>
      </c>
      <c r="B110" s="78">
        <v>85</v>
      </c>
      <c r="C110" s="78">
        <v>48</v>
      </c>
      <c r="D110" s="78">
        <v>56</v>
      </c>
      <c r="E110" s="78">
        <v>2</v>
      </c>
      <c r="F110" s="78">
        <v>1</v>
      </c>
      <c r="G110" s="78">
        <v>50</v>
      </c>
    </row>
    <row r="111" spans="1:7" x14ac:dyDescent="0.3">
      <c r="A111" s="78" t="s">
        <v>101</v>
      </c>
      <c r="B111" s="78">
        <v>82</v>
      </c>
      <c r="C111" s="78">
        <v>50</v>
      </c>
      <c r="D111" s="78">
        <v>61</v>
      </c>
      <c r="E111" s="78">
        <v>6</v>
      </c>
      <c r="F111" s="78">
        <v>2</v>
      </c>
      <c r="G111" s="78">
        <v>33</v>
      </c>
    </row>
    <row r="112" spans="1:7" x14ac:dyDescent="0.3">
      <c r="A112" s="78" t="s">
        <v>102</v>
      </c>
      <c r="B112" s="78">
        <v>525</v>
      </c>
      <c r="C112" s="78">
        <v>350</v>
      </c>
      <c r="D112" s="78">
        <v>67</v>
      </c>
      <c r="E112" s="78">
        <v>21</v>
      </c>
      <c r="F112" s="78">
        <v>13</v>
      </c>
      <c r="G112" s="78">
        <v>62</v>
      </c>
    </row>
    <row r="113" spans="1:7" x14ac:dyDescent="0.3">
      <c r="A113" s="78" t="s">
        <v>103</v>
      </c>
      <c r="B113" s="78">
        <v>3</v>
      </c>
      <c r="C113" s="78">
        <v>2</v>
      </c>
      <c r="D113" s="78">
        <v>67</v>
      </c>
      <c r="E113" s="78"/>
      <c r="F113" s="78"/>
      <c r="G113" s="78"/>
    </row>
    <row r="114" spans="1:7" x14ac:dyDescent="0.3">
      <c r="A114" s="192" t="s">
        <v>376</v>
      </c>
    </row>
    <row r="115" spans="1:7" x14ac:dyDescent="0.3">
      <c r="A115" s="285" t="s">
        <v>315</v>
      </c>
      <c r="B115" s="285"/>
      <c r="C115" s="285"/>
      <c r="D115" s="285"/>
      <c r="E115" s="285"/>
      <c r="F115" s="285"/>
      <c r="G115" s="285"/>
    </row>
    <row r="116" spans="1:7" x14ac:dyDescent="0.3">
      <c r="A116" s="286" t="s">
        <v>316</v>
      </c>
      <c r="B116" s="286"/>
      <c r="C116" s="286"/>
      <c r="D116" s="286"/>
      <c r="E116" s="286"/>
      <c r="F116" s="286"/>
      <c r="G116" s="286"/>
    </row>
    <row r="117" spans="1:7" x14ac:dyDescent="0.3">
      <c r="A117" s="64"/>
      <c r="B117" s="64"/>
      <c r="C117" s="64"/>
      <c r="D117" s="64"/>
    </row>
  </sheetData>
  <sortState ref="A84:H102">
    <sortCondition descending="1" ref="H84:H102"/>
  </sortState>
  <mergeCells count="11">
    <mergeCell ref="A116:G116"/>
    <mergeCell ref="A7:G7"/>
    <mergeCell ref="A6:G6"/>
    <mergeCell ref="A8:A9"/>
    <mergeCell ref="B8:D8"/>
    <mergeCell ref="E8:G8"/>
    <mergeCell ref="A1:G1"/>
    <mergeCell ref="A2:G2"/>
    <mergeCell ref="A3:G3"/>
    <mergeCell ref="A4:G4"/>
    <mergeCell ref="A115:G115"/>
  </mergeCells>
  <printOptions horizontalCentered="1"/>
  <pageMargins left="0.7" right="0.7" top="0.75" bottom="0.75" header="0.3" footer="0.3"/>
  <pageSetup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zoomScaleNormal="100" workbookViewId="0">
      <selection sqref="A1:M1"/>
    </sheetView>
  </sheetViews>
  <sheetFormatPr defaultColWidth="8" defaultRowHeight="13.8" x14ac:dyDescent="0.3"/>
  <cols>
    <col min="1" max="1" width="45.6640625" style="31" bestFit="1" customWidth="1"/>
    <col min="2" max="13" width="9.33203125" style="34" customWidth="1"/>
    <col min="14" max="16384" width="8" style="31"/>
  </cols>
  <sheetData>
    <row r="1" spans="1:13" ht="18" x14ac:dyDescent="0.35">
      <c r="A1" s="248" t="s">
        <v>176</v>
      </c>
      <c r="B1" s="248"/>
      <c r="C1" s="248"/>
      <c r="D1" s="248"/>
      <c r="E1" s="248"/>
      <c r="F1" s="248"/>
      <c r="G1" s="248"/>
      <c r="H1" s="248"/>
      <c r="I1" s="248"/>
      <c r="J1" s="248"/>
      <c r="K1" s="248"/>
      <c r="L1" s="248"/>
      <c r="M1" s="248"/>
    </row>
    <row r="2" spans="1:13" ht="18" x14ac:dyDescent="0.35">
      <c r="A2" s="248" t="s">
        <v>177</v>
      </c>
      <c r="B2" s="248"/>
      <c r="C2" s="248"/>
      <c r="D2" s="248"/>
      <c r="E2" s="248"/>
      <c r="F2" s="248"/>
      <c r="G2" s="248"/>
      <c r="H2" s="248"/>
      <c r="I2" s="248"/>
      <c r="J2" s="248"/>
      <c r="K2" s="248"/>
      <c r="L2" s="248"/>
      <c r="M2" s="248"/>
    </row>
    <row r="3" spans="1:13" ht="14.4" x14ac:dyDescent="0.3">
      <c r="A3" s="223" t="s">
        <v>379</v>
      </c>
      <c r="B3" s="223"/>
      <c r="C3" s="223"/>
      <c r="D3" s="223"/>
      <c r="E3" s="223"/>
      <c r="F3" s="223"/>
      <c r="G3" s="223"/>
      <c r="H3" s="223"/>
      <c r="I3" s="223"/>
      <c r="J3" s="223"/>
      <c r="K3" s="223"/>
      <c r="L3" s="223"/>
      <c r="M3" s="223"/>
    </row>
    <row r="4" spans="1:13" ht="14.4" x14ac:dyDescent="0.3">
      <c r="A4" s="282" t="s">
        <v>267</v>
      </c>
      <c r="B4" s="282"/>
      <c r="C4" s="282"/>
      <c r="D4" s="282"/>
      <c r="E4" s="282"/>
      <c r="F4" s="282"/>
      <c r="G4" s="282"/>
      <c r="H4" s="282"/>
      <c r="I4" s="282"/>
      <c r="J4" s="282"/>
      <c r="K4" s="282"/>
      <c r="L4" s="282"/>
      <c r="M4" s="282"/>
    </row>
    <row r="6" spans="1:13" ht="14.4" x14ac:dyDescent="0.3">
      <c r="A6" s="208" t="s">
        <v>384</v>
      </c>
      <c r="B6" s="209"/>
      <c r="C6" s="209"/>
      <c r="D6" s="209"/>
      <c r="E6" s="209"/>
      <c r="F6" s="209"/>
      <c r="G6" s="209"/>
      <c r="H6" s="209"/>
      <c r="I6" s="209"/>
      <c r="J6" s="209"/>
      <c r="K6" s="209"/>
      <c r="L6" s="209"/>
      <c r="M6" s="209"/>
    </row>
    <row r="7" spans="1:13" x14ac:dyDescent="0.3">
      <c r="A7" s="291" t="s">
        <v>241</v>
      </c>
      <c r="B7" s="292" t="s">
        <v>20</v>
      </c>
      <c r="C7" s="292"/>
      <c r="D7" s="292"/>
      <c r="E7" s="292"/>
      <c r="F7" s="292"/>
      <c r="G7" s="292"/>
      <c r="H7" s="292" t="s">
        <v>24</v>
      </c>
      <c r="I7" s="292"/>
      <c r="J7" s="292"/>
      <c r="K7" s="292"/>
      <c r="L7" s="292"/>
      <c r="M7" s="292"/>
    </row>
    <row r="8" spans="1:13" x14ac:dyDescent="0.3">
      <c r="A8" s="291"/>
      <c r="B8" s="292" t="s">
        <v>319</v>
      </c>
      <c r="C8" s="292"/>
      <c r="D8" s="292"/>
      <c r="E8" s="292" t="s">
        <v>320</v>
      </c>
      <c r="F8" s="292"/>
      <c r="G8" s="292"/>
      <c r="H8" s="292" t="s">
        <v>319</v>
      </c>
      <c r="I8" s="292"/>
      <c r="J8" s="292"/>
      <c r="K8" s="292" t="s">
        <v>320</v>
      </c>
      <c r="L8" s="292"/>
      <c r="M8" s="292"/>
    </row>
    <row r="9" spans="1:13" ht="21.6" x14ac:dyDescent="0.3">
      <c r="A9" s="291"/>
      <c r="B9" s="292" t="s">
        <v>242</v>
      </c>
      <c r="C9" s="292"/>
      <c r="D9" s="162" t="s">
        <v>229</v>
      </c>
      <c r="E9" s="292" t="s">
        <v>165</v>
      </c>
      <c r="F9" s="292"/>
      <c r="G9" s="162" t="s">
        <v>229</v>
      </c>
      <c r="H9" s="292" t="s">
        <v>242</v>
      </c>
      <c r="I9" s="292"/>
      <c r="J9" s="162" t="s">
        <v>229</v>
      </c>
      <c r="K9" s="292" t="s">
        <v>242</v>
      </c>
      <c r="L9" s="292"/>
      <c r="M9" s="162" t="s">
        <v>229</v>
      </c>
    </row>
    <row r="10" spans="1:13" ht="31.8" x14ac:dyDescent="0.3">
      <c r="A10" s="291"/>
      <c r="B10" s="162" t="s">
        <v>243</v>
      </c>
      <c r="C10" s="162" t="s">
        <v>244</v>
      </c>
      <c r="D10" s="162" t="s">
        <v>245</v>
      </c>
      <c r="E10" s="162" t="s">
        <v>243</v>
      </c>
      <c r="F10" s="162" t="s">
        <v>244</v>
      </c>
      <c r="G10" s="162" t="s">
        <v>245</v>
      </c>
      <c r="H10" s="162" t="s">
        <v>243</v>
      </c>
      <c r="I10" s="162" t="s">
        <v>244</v>
      </c>
      <c r="J10" s="162" t="s">
        <v>245</v>
      </c>
      <c r="K10" s="162" t="s">
        <v>243</v>
      </c>
      <c r="L10" s="162" t="s">
        <v>244</v>
      </c>
      <c r="M10" s="162" t="s">
        <v>245</v>
      </c>
    </row>
    <row r="11" spans="1:13" x14ac:dyDescent="0.3">
      <c r="A11" s="210" t="s">
        <v>34</v>
      </c>
      <c r="B11" s="164"/>
      <c r="C11" s="164"/>
      <c r="D11" s="164"/>
      <c r="E11" s="164"/>
      <c r="F11" s="164"/>
      <c r="G11" s="164"/>
      <c r="H11" s="164"/>
      <c r="I11" s="164"/>
      <c r="J11" s="164"/>
      <c r="K11" s="164"/>
      <c r="L11" s="164"/>
      <c r="M11" s="164"/>
    </row>
    <row r="12" spans="1:13" x14ac:dyDescent="0.3">
      <c r="A12" s="163" t="s">
        <v>35</v>
      </c>
      <c r="B12" s="164">
        <v>2040</v>
      </c>
      <c r="C12" s="164">
        <v>330</v>
      </c>
      <c r="D12" s="164">
        <v>85</v>
      </c>
      <c r="E12" s="164">
        <v>2040</v>
      </c>
      <c r="F12" s="164">
        <v>330</v>
      </c>
      <c r="G12" s="164">
        <v>85</v>
      </c>
      <c r="H12" s="164"/>
      <c r="I12" s="164"/>
      <c r="J12" s="164"/>
      <c r="K12" s="164"/>
      <c r="L12" s="164"/>
      <c r="M12" s="164"/>
    </row>
    <row r="13" spans="1:13" x14ac:dyDescent="0.3">
      <c r="A13" s="163" t="s">
        <v>37</v>
      </c>
      <c r="B13" s="164">
        <v>2520</v>
      </c>
      <c r="C13" s="164">
        <v>850</v>
      </c>
      <c r="D13" s="164">
        <v>105</v>
      </c>
      <c r="E13" s="164">
        <v>2520</v>
      </c>
      <c r="F13" s="164">
        <v>850</v>
      </c>
      <c r="G13" s="164">
        <v>105</v>
      </c>
      <c r="H13" s="164">
        <v>2160</v>
      </c>
      <c r="I13" s="164">
        <v>860</v>
      </c>
      <c r="J13" s="164">
        <v>180</v>
      </c>
      <c r="K13" s="164">
        <v>2160</v>
      </c>
      <c r="L13" s="164">
        <v>860</v>
      </c>
      <c r="M13" s="164">
        <v>180</v>
      </c>
    </row>
    <row r="14" spans="1:13" x14ac:dyDescent="0.3">
      <c r="A14" s="163" t="s">
        <v>38</v>
      </c>
      <c r="B14" s="164">
        <v>2997</v>
      </c>
      <c r="C14" s="164">
        <v>251</v>
      </c>
      <c r="D14" s="164">
        <v>90</v>
      </c>
      <c r="E14" s="164">
        <v>5157</v>
      </c>
      <c r="F14" s="164">
        <v>251</v>
      </c>
      <c r="G14" s="164">
        <v>180</v>
      </c>
      <c r="H14" s="164"/>
      <c r="I14" s="164"/>
      <c r="J14" s="164"/>
      <c r="K14" s="164"/>
      <c r="L14" s="164"/>
      <c r="M14" s="164"/>
    </row>
    <row r="15" spans="1:13" x14ac:dyDescent="0.3">
      <c r="A15" s="163" t="s">
        <v>39</v>
      </c>
      <c r="B15" s="164">
        <v>1080</v>
      </c>
      <c r="C15" s="164">
        <v>25</v>
      </c>
      <c r="D15" s="164">
        <v>30</v>
      </c>
      <c r="E15" s="164">
        <v>1080</v>
      </c>
      <c r="F15" s="164">
        <v>25</v>
      </c>
      <c r="G15" s="164">
        <v>30</v>
      </c>
      <c r="H15" s="164"/>
      <c r="I15" s="164"/>
      <c r="J15" s="164"/>
      <c r="K15" s="164"/>
      <c r="L15" s="164"/>
      <c r="M15" s="164"/>
    </row>
    <row r="16" spans="1:13" x14ac:dyDescent="0.3">
      <c r="A16" s="163" t="s">
        <v>40</v>
      </c>
      <c r="B16" s="164">
        <v>1080</v>
      </c>
      <c r="C16" s="164">
        <v>25</v>
      </c>
      <c r="D16" s="164">
        <v>30</v>
      </c>
      <c r="E16" s="164">
        <v>1080</v>
      </c>
      <c r="F16" s="164">
        <v>25</v>
      </c>
      <c r="G16" s="164">
        <v>30</v>
      </c>
      <c r="H16" s="164"/>
      <c r="I16" s="164"/>
      <c r="J16" s="164"/>
      <c r="K16" s="164"/>
      <c r="L16" s="164"/>
      <c r="M16" s="164"/>
    </row>
    <row r="17" spans="1:13" x14ac:dyDescent="0.3">
      <c r="A17" s="163" t="s">
        <v>41</v>
      </c>
      <c r="B17" s="164">
        <v>1080</v>
      </c>
      <c r="C17" s="164">
        <v>25</v>
      </c>
      <c r="D17" s="164">
        <v>30</v>
      </c>
      <c r="E17" s="164">
        <v>1080</v>
      </c>
      <c r="F17" s="164">
        <v>25</v>
      </c>
      <c r="G17" s="164">
        <v>30</v>
      </c>
      <c r="H17" s="164"/>
      <c r="I17" s="164"/>
      <c r="J17" s="164"/>
      <c r="K17" s="164"/>
      <c r="L17" s="164"/>
      <c r="M17" s="164"/>
    </row>
    <row r="18" spans="1:13" x14ac:dyDescent="0.3">
      <c r="A18" s="163" t="s">
        <v>42</v>
      </c>
      <c r="B18" s="164">
        <v>1080</v>
      </c>
      <c r="C18" s="164">
        <v>25</v>
      </c>
      <c r="D18" s="164">
        <v>30</v>
      </c>
      <c r="E18" s="164">
        <v>1080</v>
      </c>
      <c r="F18" s="164">
        <v>25</v>
      </c>
      <c r="G18" s="164">
        <v>30</v>
      </c>
      <c r="H18" s="164"/>
      <c r="I18" s="164"/>
      <c r="J18" s="164"/>
      <c r="K18" s="164"/>
      <c r="L18" s="164"/>
      <c r="M18" s="164"/>
    </row>
    <row r="19" spans="1:13" x14ac:dyDescent="0.3">
      <c r="A19" s="163" t="s">
        <v>43</v>
      </c>
      <c r="B19" s="164">
        <v>1870</v>
      </c>
      <c r="C19" s="164">
        <v>149</v>
      </c>
      <c r="D19" s="164">
        <v>55</v>
      </c>
      <c r="E19" s="164">
        <v>3892</v>
      </c>
      <c r="F19" s="164">
        <v>149</v>
      </c>
      <c r="G19" s="164">
        <v>114</v>
      </c>
      <c r="H19" s="164"/>
      <c r="I19" s="164"/>
      <c r="J19" s="164"/>
      <c r="K19" s="164"/>
      <c r="L19" s="164"/>
      <c r="M19" s="164"/>
    </row>
    <row r="20" spans="1:13" x14ac:dyDescent="0.3">
      <c r="A20" s="163" t="s">
        <v>44</v>
      </c>
      <c r="B20" s="164">
        <v>1853</v>
      </c>
      <c r="C20" s="164">
        <v>144</v>
      </c>
      <c r="D20" s="164">
        <v>54</v>
      </c>
      <c r="E20" s="164">
        <v>3891</v>
      </c>
      <c r="F20" s="164">
        <v>144</v>
      </c>
      <c r="G20" s="164">
        <v>114</v>
      </c>
      <c r="H20" s="164"/>
      <c r="I20" s="164"/>
      <c r="J20" s="164"/>
      <c r="K20" s="164"/>
      <c r="L20" s="164"/>
      <c r="M20" s="164"/>
    </row>
    <row r="21" spans="1:13" x14ac:dyDescent="0.3">
      <c r="A21" s="163" t="s">
        <v>45</v>
      </c>
      <c r="B21" s="164">
        <v>1870</v>
      </c>
      <c r="C21" s="164">
        <v>342</v>
      </c>
      <c r="D21" s="164">
        <v>55</v>
      </c>
      <c r="E21" s="164">
        <v>3891</v>
      </c>
      <c r="F21" s="164">
        <v>342</v>
      </c>
      <c r="G21" s="164">
        <v>114</v>
      </c>
      <c r="H21" s="164"/>
      <c r="I21" s="164"/>
      <c r="J21" s="164"/>
      <c r="K21" s="164"/>
      <c r="L21" s="164"/>
      <c r="M21" s="164"/>
    </row>
    <row r="22" spans="1:13" x14ac:dyDescent="0.3">
      <c r="A22" s="163" t="s">
        <v>46</v>
      </c>
      <c r="B22" s="164">
        <v>2750</v>
      </c>
      <c r="C22" s="164">
        <v>221</v>
      </c>
      <c r="D22" s="164">
        <v>55</v>
      </c>
      <c r="E22" s="164">
        <v>5775</v>
      </c>
      <c r="F22" s="164">
        <v>221</v>
      </c>
      <c r="G22" s="164">
        <v>114</v>
      </c>
      <c r="H22" s="164"/>
      <c r="I22" s="164"/>
      <c r="J22" s="164"/>
      <c r="K22" s="164"/>
      <c r="L22" s="164"/>
      <c r="M22" s="164"/>
    </row>
    <row r="23" spans="1:13" x14ac:dyDescent="0.3">
      <c r="A23" s="163" t="s">
        <v>47</v>
      </c>
      <c r="B23" s="164">
        <v>1870</v>
      </c>
      <c r="C23" s="164">
        <v>342</v>
      </c>
      <c r="D23" s="164">
        <v>49</v>
      </c>
      <c r="E23" s="164">
        <v>3891</v>
      </c>
      <c r="F23" s="164">
        <v>342</v>
      </c>
      <c r="G23" s="164">
        <v>114</v>
      </c>
      <c r="H23" s="164"/>
      <c r="I23" s="164"/>
      <c r="J23" s="164"/>
      <c r="K23" s="164"/>
      <c r="L23" s="164"/>
      <c r="M23" s="164"/>
    </row>
    <row r="24" spans="1:13" x14ac:dyDescent="0.3">
      <c r="A24" s="163" t="s">
        <v>48</v>
      </c>
      <c r="B24" s="164">
        <v>1980</v>
      </c>
      <c r="C24" s="164">
        <v>2826</v>
      </c>
      <c r="D24" s="164">
        <v>55</v>
      </c>
      <c r="E24" s="164">
        <v>4327</v>
      </c>
      <c r="F24" s="164">
        <v>2826</v>
      </c>
      <c r="G24" s="164">
        <v>120</v>
      </c>
      <c r="H24" s="164">
        <v>4932</v>
      </c>
      <c r="I24" s="164">
        <v>2875</v>
      </c>
      <c r="J24" s="164">
        <v>137</v>
      </c>
      <c r="K24" s="164">
        <v>6310</v>
      </c>
      <c r="L24" s="164">
        <v>2875</v>
      </c>
      <c r="M24" s="164">
        <v>175</v>
      </c>
    </row>
    <row r="25" spans="1:13" x14ac:dyDescent="0.3">
      <c r="A25" s="163" t="s">
        <v>49</v>
      </c>
      <c r="B25" s="164">
        <v>1700</v>
      </c>
      <c r="C25" s="164">
        <v>149</v>
      </c>
      <c r="D25" s="164">
        <v>50</v>
      </c>
      <c r="E25" s="164">
        <v>3892</v>
      </c>
      <c r="F25" s="164">
        <v>149</v>
      </c>
      <c r="G25" s="164">
        <v>114</v>
      </c>
      <c r="H25" s="164"/>
      <c r="I25" s="164"/>
      <c r="J25" s="164"/>
      <c r="K25" s="164"/>
      <c r="L25" s="164"/>
      <c r="M25" s="164"/>
    </row>
    <row r="26" spans="1:13" x14ac:dyDescent="0.3">
      <c r="A26" s="163" t="s">
        <v>50</v>
      </c>
      <c r="B26" s="164">
        <v>1850</v>
      </c>
      <c r="C26" s="164">
        <v>144</v>
      </c>
      <c r="D26" s="164">
        <v>55</v>
      </c>
      <c r="E26" s="164">
        <v>3892</v>
      </c>
      <c r="F26" s="164">
        <v>144</v>
      </c>
      <c r="G26" s="164">
        <v>114</v>
      </c>
      <c r="H26" s="164">
        <v>2448</v>
      </c>
      <c r="I26" s="164">
        <v>149</v>
      </c>
      <c r="J26" s="164">
        <v>137</v>
      </c>
      <c r="K26" s="164">
        <v>4339</v>
      </c>
      <c r="L26" s="164">
        <v>149</v>
      </c>
      <c r="M26" s="164">
        <v>241</v>
      </c>
    </row>
    <row r="27" spans="1:13" x14ac:dyDescent="0.3">
      <c r="A27" s="163" t="s">
        <v>51</v>
      </c>
      <c r="B27" s="164">
        <v>1853</v>
      </c>
      <c r="C27" s="164">
        <v>144</v>
      </c>
      <c r="D27" s="164">
        <v>55</v>
      </c>
      <c r="E27" s="164">
        <v>3892</v>
      </c>
      <c r="F27" s="164">
        <v>144</v>
      </c>
      <c r="G27" s="164">
        <v>114</v>
      </c>
      <c r="H27" s="164"/>
      <c r="I27" s="164"/>
      <c r="J27" s="164"/>
      <c r="K27" s="164"/>
      <c r="L27" s="164"/>
      <c r="M27" s="164"/>
    </row>
    <row r="28" spans="1:13" x14ac:dyDescent="0.3">
      <c r="A28" s="163" t="s">
        <v>52</v>
      </c>
      <c r="B28" s="164">
        <v>1537</v>
      </c>
      <c r="C28" s="164">
        <v>144</v>
      </c>
      <c r="D28" s="164">
        <v>49</v>
      </c>
      <c r="E28" s="164">
        <v>1565</v>
      </c>
      <c r="F28" s="164">
        <v>144</v>
      </c>
      <c r="G28" s="164">
        <v>105</v>
      </c>
      <c r="H28" s="164">
        <v>1740</v>
      </c>
      <c r="I28" s="164">
        <v>144</v>
      </c>
      <c r="J28" s="164">
        <v>68</v>
      </c>
      <c r="K28" s="164">
        <v>1821</v>
      </c>
      <c r="L28" s="164">
        <v>144</v>
      </c>
      <c r="M28" s="164">
        <v>118</v>
      </c>
    </row>
    <row r="29" spans="1:13" x14ac:dyDescent="0.3">
      <c r="A29" s="163" t="s">
        <v>53</v>
      </c>
      <c r="B29" s="164">
        <v>1853</v>
      </c>
      <c r="C29" s="164">
        <v>144</v>
      </c>
      <c r="D29" s="164">
        <v>55</v>
      </c>
      <c r="E29" s="164">
        <v>3892</v>
      </c>
      <c r="F29" s="164">
        <v>144</v>
      </c>
      <c r="G29" s="164">
        <v>114</v>
      </c>
      <c r="H29" s="164"/>
      <c r="I29" s="164"/>
      <c r="J29" s="164"/>
      <c r="K29" s="164"/>
      <c r="L29" s="164"/>
      <c r="M29" s="164"/>
    </row>
    <row r="30" spans="1:13" x14ac:dyDescent="0.3">
      <c r="A30" s="210" t="s">
        <v>54</v>
      </c>
      <c r="B30" s="164"/>
      <c r="C30" s="164"/>
      <c r="D30" s="164"/>
      <c r="E30" s="164"/>
      <c r="F30" s="164"/>
      <c r="G30" s="164"/>
      <c r="H30" s="164"/>
      <c r="I30" s="164"/>
      <c r="J30" s="164"/>
      <c r="K30" s="164"/>
      <c r="L30" s="164"/>
      <c r="M30" s="164"/>
    </row>
    <row r="31" spans="1:13" x14ac:dyDescent="0.3">
      <c r="A31" s="163" t="s">
        <v>55</v>
      </c>
      <c r="B31" s="164">
        <v>4296</v>
      </c>
      <c r="C31" s="164">
        <v>1200</v>
      </c>
      <c r="D31" s="164">
        <v>179</v>
      </c>
      <c r="E31" s="164">
        <v>4296</v>
      </c>
      <c r="F31" s="164">
        <v>1200</v>
      </c>
      <c r="G31" s="164">
        <v>179</v>
      </c>
      <c r="H31" s="164">
        <v>5280</v>
      </c>
      <c r="I31" s="164">
        <v>180</v>
      </c>
      <c r="J31" s="164">
        <v>240</v>
      </c>
      <c r="K31" s="164">
        <v>5280</v>
      </c>
      <c r="L31" s="164">
        <v>180</v>
      </c>
      <c r="M31" s="164">
        <v>240</v>
      </c>
    </row>
    <row r="32" spans="1:13" x14ac:dyDescent="0.3">
      <c r="A32" s="163" t="s">
        <v>56</v>
      </c>
      <c r="B32" s="164">
        <v>4296</v>
      </c>
      <c r="C32" s="164">
        <v>1200</v>
      </c>
      <c r="D32" s="164">
        <v>179</v>
      </c>
      <c r="E32" s="164">
        <v>4296</v>
      </c>
      <c r="F32" s="164">
        <v>1200</v>
      </c>
      <c r="G32" s="164">
        <v>179</v>
      </c>
      <c r="H32" s="164">
        <v>5280</v>
      </c>
      <c r="I32" s="164">
        <v>180</v>
      </c>
      <c r="J32" s="164">
        <v>240</v>
      </c>
      <c r="K32" s="164">
        <v>5280</v>
      </c>
      <c r="L32" s="164">
        <v>180</v>
      </c>
      <c r="M32" s="164">
        <v>240</v>
      </c>
    </row>
    <row r="33" spans="1:13" x14ac:dyDescent="0.3">
      <c r="A33" s="163" t="s">
        <v>57</v>
      </c>
      <c r="B33" s="164">
        <v>4920</v>
      </c>
      <c r="C33" s="164">
        <v>1257</v>
      </c>
      <c r="D33" s="164">
        <v>140</v>
      </c>
      <c r="E33" s="164">
        <v>4920</v>
      </c>
      <c r="F33" s="164">
        <v>1257</v>
      </c>
      <c r="G33" s="164">
        <v>140</v>
      </c>
      <c r="H33" s="164"/>
      <c r="I33" s="164"/>
      <c r="J33" s="164"/>
      <c r="K33" s="164"/>
      <c r="L33" s="164"/>
      <c r="M33" s="164"/>
    </row>
    <row r="34" spans="1:13" x14ac:dyDescent="0.3">
      <c r="A34" s="163" t="s">
        <v>189</v>
      </c>
      <c r="B34" s="164">
        <v>6720</v>
      </c>
      <c r="C34" s="164">
        <v>675</v>
      </c>
      <c r="D34" s="164">
        <v>140</v>
      </c>
      <c r="E34" s="164">
        <v>6720</v>
      </c>
      <c r="F34" s="164">
        <v>675</v>
      </c>
      <c r="G34" s="164">
        <v>140</v>
      </c>
      <c r="H34" s="164">
        <v>10800</v>
      </c>
      <c r="I34" s="164">
        <v>580</v>
      </c>
      <c r="J34" s="164">
        <v>175</v>
      </c>
      <c r="K34" s="164">
        <v>10800</v>
      </c>
      <c r="L34" s="164">
        <v>580</v>
      </c>
      <c r="M34" s="164">
        <v>175</v>
      </c>
    </row>
    <row r="35" spans="1:13" x14ac:dyDescent="0.3">
      <c r="A35" s="163" t="s">
        <v>321</v>
      </c>
      <c r="B35" s="165" t="s">
        <v>199</v>
      </c>
      <c r="C35" s="165" t="s">
        <v>199</v>
      </c>
      <c r="D35" s="165" t="s">
        <v>199</v>
      </c>
      <c r="E35" s="165" t="s">
        <v>199</v>
      </c>
      <c r="F35" s="165" t="s">
        <v>199</v>
      </c>
      <c r="G35" s="165" t="s">
        <v>199</v>
      </c>
      <c r="H35" s="165" t="s">
        <v>199</v>
      </c>
      <c r="I35" s="165" t="s">
        <v>199</v>
      </c>
      <c r="J35" s="165" t="s">
        <v>199</v>
      </c>
      <c r="K35" s="165" t="s">
        <v>199</v>
      </c>
      <c r="L35" s="165" t="s">
        <v>199</v>
      </c>
      <c r="M35" s="165" t="s">
        <v>199</v>
      </c>
    </row>
    <row r="36" spans="1:13" x14ac:dyDescent="0.3">
      <c r="A36" s="163" t="s">
        <v>58</v>
      </c>
      <c r="B36" s="164">
        <v>4200</v>
      </c>
      <c r="C36" s="164">
        <v>770</v>
      </c>
      <c r="D36" s="164">
        <v>175</v>
      </c>
      <c r="E36" s="164">
        <v>4200</v>
      </c>
      <c r="F36" s="164">
        <v>770</v>
      </c>
      <c r="G36" s="164">
        <v>175</v>
      </c>
      <c r="H36" s="164">
        <v>3420</v>
      </c>
      <c r="I36" s="164">
        <v>770</v>
      </c>
      <c r="J36" s="164">
        <v>190</v>
      </c>
      <c r="K36" s="164">
        <v>3420</v>
      </c>
      <c r="L36" s="164">
        <v>770</v>
      </c>
      <c r="M36" s="164">
        <v>190</v>
      </c>
    </row>
    <row r="37" spans="1:13" x14ac:dyDescent="0.3">
      <c r="A37" s="163" t="s">
        <v>59</v>
      </c>
      <c r="B37" s="164">
        <v>4200</v>
      </c>
      <c r="C37" s="164">
        <v>770</v>
      </c>
      <c r="D37" s="164">
        <v>175</v>
      </c>
      <c r="E37" s="164">
        <v>4200</v>
      </c>
      <c r="F37" s="164">
        <v>770</v>
      </c>
      <c r="G37" s="164">
        <v>175</v>
      </c>
      <c r="H37" s="164">
        <v>3420</v>
      </c>
      <c r="I37" s="164">
        <v>770</v>
      </c>
      <c r="J37" s="164">
        <v>190</v>
      </c>
      <c r="K37" s="164">
        <v>3420</v>
      </c>
      <c r="L37" s="164">
        <v>770</v>
      </c>
      <c r="M37" s="164">
        <v>190</v>
      </c>
    </row>
    <row r="38" spans="1:13" x14ac:dyDescent="0.3">
      <c r="A38" s="163" t="s">
        <v>60</v>
      </c>
      <c r="B38" s="164">
        <v>4200</v>
      </c>
      <c r="C38" s="164">
        <v>770</v>
      </c>
      <c r="D38" s="164">
        <v>175</v>
      </c>
      <c r="E38" s="164">
        <v>4200</v>
      </c>
      <c r="F38" s="164">
        <v>770</v>
      </c>
      <c r="G38" s="164">
        <v>175</v>
      </c>
      <c r="H38" s="164">
        <v>3420</v>
      </c>
      <c r="I38" s="164">
        <v>770</v>
      </c>
      <c r="J38" s="164">
        <v>190</v>
      </c>
      <c r="K38" s="164">
        <v>3420</v>
      </c>
      <c r="L38" s="164">
        <v>770</v>
      </c>
      <c r="M38" s="164">
        <v>190</v>
      </c>
    </row>
    <row r="39" spans="1:13" x14ac:dyDescent="0.3">
      <c r="A39" s="163" t="s">
        <v>61</v>
      </c>
      <c r="B39" s="164">
        <v>4200</v>
      </c>
      <c r="C39" s="164">
        <v>770</v>
      </c>
      <c r="D39" s="164">
        <v>175</v>
      </c>
      <c r="E39" s="164">
        <v>4200</v>
      </c>
      <c r="F39" s="164">
        <v>770</v>
      </c>
      <c r="G39" s="164">
        <v>175</v>
      </c>
      <c r="H39" s="164">
        <v>3420</v>
      </c>
      <c r="I39" s="164">
        <v>345</v>
      </c>
      <c r="J39" s="164">
        <v>190</v>
      </c>
      <c r="K39" s="164">
        <v>3420</v>
      </c>
      <c r="L39" s="164">
        <v>345</v>
      </c>
      <c r="M39" s="164">
        <v>190</v>
      </c>
    </row>
    <row r="40" spans="1:13" x14ac:dyDescent="0.3">
      <c r="A40" s="163" t="s">
        <v>62</v>
      </c>
      <c r="B40" s="164"/>
      <c r="C40" s="164"/>
      <c r="D40" s="164"/>
      <c r="E40" s="164"/>
      <c r="F40" s="164"/>
      <c r="G40" s="164"/>
      <c r="H40" s="164">
        <v>2880</v>
      </c>
      <c r="I40" s="164">
        <v>100</v>
      </c>
      <c r="J40" s="164">
        <v>215</v>
      </c>
      <c r="K40" s="164">
        <v>2880</v>
      </c>
      <c r="L40" s="164">
        <v>100</v>
      </c>
      <c r="M40" s="164">
        <v>215</v>
      </c>
    </row>
    <row r="41" spans="1:13" x14ac:dyDescent="0.3">
      <c r="A41" s="163" t="s">
        <v>190</v>
      </c>
      <c r="B41" s="164">
        <v>8845</v>
      </c>
      <c r="C41" s="164">
        <v>415</v>
      </c>
      <c r="D41" s="164"/>
      <c r="E41" s="164">
        <v>8845</v>
      </c>
      <c r="F41" s="164">
        <v>415</v>
      </c>
      <c r="G41" s="164"/>
      <c r="H41" s="164"/>
      <c r="I41" s="164"/>
      <c r="J41" s="164"/>
      <c r="K41" s="164"/>
      <c r="L41" s="164"/>
      <c r="M41" s="164"/>
    </row>
    <row r="42" spans="1:13" x14ac:dyDescent="0.3">
      <c r="A42" s="163" t="s">
        <v>191</v>
      </c>
      <c r="B42" s="164">
        <v>8845</v>
      </c>
      <c r="C42" s="164">
        <v>415</v>
      </c>
      <c r="D42" s="164"/>
      <c r="E42" s="164">
        <v>8845</v>
      </c>
      <c r="F42" s="164">
        <v>415</v>
      </c>
      <c r="G42" s="164"/>
      <c r="H42" s="164"/>
      <c r="I42" s="164"/>
      <c r="J42" s="164"/>
      <c r="K42" s="164"/>
      <c r="L42" s="164"/>
      <c r="M42" s="164"/>
    </row>
    <row r="43" spans="1:13" x14ac:dyDescent="0.3">
      <c r="A43" s="163" t="s">
        <v>192</v>
      </c>
      <c r="B43" s="164">
        <v>8845</v>
      </c>
      <c r="C43" s="164">
        <v>415</v>
      </c>
      <c r="D43" s="164"/>
      <c r="E43" s="164">
        <v>8845</v>
      </c>
      <c r="F43" s="164">
        <v>415</v>
      </c>
      <c r="G43" s="164"/>
      <c r="H43" s="164"/>
      <c r="I43" s="164"/>
      <c r="J43" s="164"/>
      <c r="K43" s="164"/>
      <c r="L43" s="164"/>
      <c r="M43" s="164"/>
    </row>
    <row r="44" spans="1:13" x14ac:dyDescent="0.3">
      <c r="A44" s="163" t="s">
        <v>193</v>
      </c>
      <c r="B44" s="164">
        <v>4680</v>
      </c>
      <c r="C44" s="164">
        <v>795</v>
      </c>
      <c r="D44" s="164">
        <v>130</v>
      </c>
      <c r="E44" s="164">
        <v>4680</v>
      </c>
      <c r="F44" s="164">
        <v>795</v>
      </c>
      <c r="G44" s="164">
        <v>130</v>
      </c>
      <c r="H44" s="164">
        <v>4680</v>
      </c>
      <c r="I44" s="164">
        <v>795</v>
      </c>
      <c r="J44" s="164">
        <v>160</v>
      </c>
      <c r="K44" s="164">
        <v>4680</v>
      </c>
      <c r="L44" s="164">
        <v>795</v>
      </c>
      <c r="M44" s="164">
        <v>160</v>
      </c>
    </row>
    <row r="45" spans="1:13" x14ac:dyDescent="0.3">
      <c r="A45" s="163" t="s">
        <v>194</v>
      </c>
      <c r="B45" s="164">
        <v>8845</v>
      </c>
      <c r="C45" s="164">
        <v>415</v>
      </c>
      <c r="D45" s="164"/>
      <c r="E45" s="164">
        <v>8845</v>
      </c>
      <c r="F45" s="164">
        <v>415</v>
      </c>
      <c r="G45" s="164"/>
      <c r="H45" s="164"/>
      <c r="I45" s="164"/>
      <c r="J45" s="164"/>
      <c r="K45" s="164"/>
      <c r="L45" s="164"/>
      <c r="M45" s="164"/>
    </row>
    <row r="46" spans="1:13" x14ac:dyDescent="0.3">
      <c r="A46" s="163" t="s">
        <v>219</v>
      </c>
      <c r="B46" s="164">
        <v>8845</v>
      </c>
      <c r="C46" s="164">
        <v>415</v>
      </c>
      <c r="D46" s="164"/>
      <c r="E46" s="164">
        <v>8845</v>
      </c>
      <c r="F46" s="164">
        <v>415</v>
      </c>
      <c r="G46" s="164"/>
      <c r="H46" s="164"/>
      <c r="I46" s="164"/>
      <c r="J46" s="164"/>
      <c r="K46" s="164"/>
      <c r="L46" s="164"/>
      <c r="M46" s="164"/>
    </row>
    <row r="47" spans="1:13" x14ac:dyDescent="0.3">
      <c r="A47" s="163" t="s">
        <v>231</v>
      </c>
      <c r="B47" s="164">
        <v>5100</v>
      </c>
      <c r="C47" s="164">
        <v>840</v>
      </c>
      <c r="D47" s="164">
        <v>170</v>
      </c>
      <c r="E47" s="164">
        <v>6960</v>
      </c>
      <c r="F47" s="164">
        <v>3918</v>
      </c>
      <c r="G47" s="164">
        <v>174</v>
      </c>
      <c r="H47" s="164">
        <v>5700</v>
      </c>
      <c r="I47" s="164">
        <v>1000</v>
      </c>
      <c r="J47" s="164">
        <v>190</v>
      </c>
      <c r="K47" s="164">
        <v>5700</v>
      </c>
      <c r="L47" s="164">
        <v>1000</v>
      </c>
      <c r="M47" s="164">
        <v>194</v>
      </c>
    </row>
    <row r="48" spans="1:13" x14ac:dyDescent="0.3">
      <c r="A48" s="163" t="s">
        <v>230</v>
      </c>
      <c r="B48" s="164">
        <v>5220</v>
      </c>
      <c r="C48" s="164">
        <v>840</v>
      </c>
      <c r="D48" s="164">
        <v>174</v>
      </c>
      <c r="E48" s="164">
        <v>5220</v>
      </c>
      <c r="F48" s="164">
        <v>840</v>
      </c>
      <c r="G48" s="164">
        <v>174</v>
      </c>
      <c r="H48" s="164"/>
      <c r="I48" s="164"/>
      <c r="J48" s="164"/>
      <c r="K48" s="164"/>
      <c r="L48" s="164"/>
      <c r="M48" s="164"/>
    </row>
    <row r="49" spans="1:13" x14ac:dyDescent="0.3">
      <c r="A49" s="163" t="s">
        <v>195</v>
      </c>
      <c r="B49" s="164">
        <v>5400</v>
      </c>
      <c r="C49" s="164">
        <v>2786</v>
      </c>
      <c r="D49" s="164"/>
      <c r="E49" s="164">
        <v>11250</v>
      </c>
      <c r="F49" s="164">
        <v>2786</v>
      </c>
      <c r="G49" s="164"/>
      <c r="H49" s="164">
        <v>5800</v>
      </c>
      <c r="I49" s="164">
        <v>2626</v>
      </c>
      <c r="J49" s="164"/>
      <c r="K49" s="164">
        <v>7250</v>
      </c>
      <c r="L49" s="164">
        <v>2626</v>
      </c>
      <c r="M49" s="164"/>
    </row>
    <row r="50" spans="1:13" x14ac:dyDescent="0.3">
      <c r="A50" s="163" t="s">
        <v>65</v>
      </c>
      <c r="B50" s="164">
        <v>4572</v>
      </c>
      <c r="C50" s="164">
        <v>450</v>
      </c>
      <c r="D50" s="164">
        <v>127</v>
      </c>
      <c r="E50" s="164">
        <v>4572</v>
      </c>
      <c r="F50" s="164">
        <v>450</v>
      </c>
      <c r="G50" s="164">
        <v>127</v>
      </c>
      <c r="H50" s="164"/>
      <c r="I50" s="164"/>
      <c r="J50" s="164"/>
      <c r="K50" s="164"/>
      <c r="L50" s="164"/>
      <c r="M50" s="164"/>
    </row>
    <row r="51" spans="1:13" x14ac:dyDescent="0.3">
      <c r="A51" s="163" t="s">
        <v>291</v>
      </c>
      <c r="B51" s="165" t="s">
        <v>199</v>
      </c>
      <c r="C51" s="165" t="s">
        <v>199</v>
      </c>
      <c r="D51" s="165" t="s">
        <v>199</v>
      </c>
      <c r="E51" s="165" t="s">
        <v>199</v>
      </c>
      <c r="F51" s="165" t="s">
        <v>199</v>
      </c>
      <c r="G51" s="165" t="s">
        <v>199</v>
      </c>
      <c r="H51" s="165" t="s">
        <v>199</v>
      </c>
      <c r="I51" s="165" t="s">
        <v>199</v>
      </c>
      <c r="J51" s="165" t="s">
        <v>199</v>
      </c>
      <c r="K51" s="165" t="s">
        <v>199</v>
      </c>
      <c r="L51" s="165" t="s">
        <v>199</v>
      </c>
      <c r="M51" s="165" t="s">
        <v>199</v>
      </c>
    </row>
    <row r="52" spans="1:13" x14ac:dyDescent="0.3">
      <c r="A52" s="163" t="s">
        <v>322</v>
      </c>
      <c r="B52" s="165" t="s">
        <v>199</v>
      </c>
      <c r="C52" s="165" t="s">
        <v>199</v>
      </c>
      <c r="D52" s="165" t="s">
        <v>199</v>
      </c>
      <c r="E52" s="165" t="s">
        <v>199</v>
      </c>
      <c r="F52" s="165" t="s">
        <v>199</v>
      </c>
      <c r="G52" s="165" t="s">
        <v>199</v>
      </c>
      <c r="H52" s="165" t="s">
        <v>199</v>
      </c>
      <c r="I52" s="165" t="s">
        <v>199</v>
      </c>
      <c r="J52" s="165" t="s">
        <v>199</v>
      </c>
      <c r="K52" s="165" t="s">
        <v>199</v>
      </c>
      <c r="L52" s="165" t="s">
        <v>199</v>
      </c>
      <c r="M52" s="165" t="s">
        <v>199</v>
      </c>
    </row>
    <row r="53" spans="1:13" x14ac:dyDescent="0.3">
      <c r="A53" s="163" t="s">
        <v>293</v>
      </c>
      <c r="B53" s="165" t="s">
        <v>199</v>
      </c>
      <c r="C53" s="165" t="s">
        <v>199</v>
      </c>
      <c r="D53" s="165" t="s">
        <v>199</v>
      </c>
      <c r="E53" s="165" t="s">
        <v>199</v>
      </c>
      <c r="F53" s="165" t="s">
        <v>199</v>
      </c>
      <c r="G53" s="165" t="s">
        <v>199</v>
      </c>
      <c r="H53" s="165" t="s">
        <v>199</v>
      </c>
      <c r="I53" s="165" t="s">
        <v>199</v>
      </c>
      <c r="J53" s="165" t="s">
        <v>199</v>
      </c>
      <c r="K53" s="165" t="s">
        <v>199</v>
      </c>
      <c r="L53" s="165" t="s">
        <v>199</v>
      </c>
      <c r="M53" s="165" t="s">
        <v>199</v>
      </c>
    </row>
    <row r="54" spans="1:13" x14ac:dyDescent="0.3">
      <c r="A54" s="163" t="s">
        <v>294</v>
      </c>
      <c r="B54" s="164"/>
      <c r="C54" s="164"/>
      <c r="D54" s="164"/>
      <c r="E54" s="164"/>
      <c r="F54" s="164"/>
      <c r="G54" s="164"/>
      <c r="H54" s="164">
        <v>6388</v>
      </c>
      <c r="I54" s="164">
        <v>3756</v>
      </c>
      <c r="J54" s="164"/>
      <c r="K54" s="164">
        <v>7266</v>
      </c>
      <c r="L54" s="164">
        <v>3756</v>
      </c>
      <c r="M54" s="164"/>
    </row>
    <row r="55" spans="1:13" x14ac:dyDescent="0.3">
      <c r="A55" s="163" t="s">
        <v>66</v>
      </c>
      <c r="B55" s="164">
        <v>4440</v>
      </c>
      <c r="C55" s="164">
        <v>458</v>
      </c>
      <c r="D55" s="164">
        <v>185</v>
      </c>
      <c r="E55" s="164">
        <v>4440</v>
      </c>
      <c r="F55" s="164">
        <v>458</v>
      </c>
      <c r="G55" s="164">
        <v>185</v>
      </c>
      <c r="H55" s="164">
        <v>4860</v>
      </c>
      <c r="I55" s="164">
        <v>609</v>
      </c>
      <c r="J55" s="164">
        <v>270</v>
      </c>
      <c r="K55" s="164">
        <v>4860</v>
      </c>
      <c r="L55" s="164">
        <v>609</v>
      </c>
      <c r="M55" s="164">
        <v>270</v>
      </c>
    </row>
    <row r="56" spans="1:13" x14ac:dyDescent="0.3">
      <c r="A56" s="163" t="s">
        <v>67</v>
      </c>
      <c r="B56" s="164">
        <v>4440</v>
      </c>
      <c r="C56" s="164">
        <v>458</v>
      </c>
      <c r="D56" s="164">
        <v>185</v>
      </c>
      <c r="E56" s="164">
        <v>4440</v>
      </c>
      <c r="F56" s="164">
        <v>458</v>
      </c>
      <c r="G56" s="164">
        <v>185</v>
      </c>
      <c r="H56" s="164">
        <v>4860</v>
      </c>
      <c r="I56" s="164">
        <v>609</v>
      </c>
      <c r="J56" s="164">
        <v>270</v>
      </c>
      <c r="K56" s="164">
        <v>4860</v>
      </c>
      <c r="L56" s="164">
        <v>609</v>
      </c>
      <c r="M56" s="164">
        <v>270</v>
      </c>
    </row>
    <row r="57" spans="1:13" x14ac:dyDescent="0.3">
      <c r="A57" s="163" t="s">
        <v>68</v>
      </c>
      <c r="B57" s="164">
        <v>4440</v>
      </c>
      <c r="C57" s="164">
        <v>560</v>
      </c>
      <c r="D57" s="164">
        <v>185</v>
      </c>
      <c r="E57" s="164">
        <v>4440</v>
      </c>
      <c r="F57" s="164">
        <v>560</v>
      </c>
      <c r="G57" s="164">
        <v>185</v>
      </c>
      <c r="H57" s="164">
        <v>4860</v>
      </c>
      <c r="I57" s="164">
        <v>585</v>
      </c>
      <c r="J57" s="164">
        <v>270</v>
      </c>
      <c r="K57" s="164">
        <v>4860</v>
      </c>
      <c r="L57" s="164">
        <v>585</v>
      </c>
      <c r="M57" s="164">
        <v>270</v>
      </c>
    </row>
    <row r="58" spans="1:13" x14ac:dyDescent="0.3">
      <c r="A58" s="163" t="s">
        <v>295</v>
      </c>
      <c r="B58" s="165" t="s">
        <v>199</v>
      </c>
      <c r="C58" s="165" t="s">
        <v>199</v>
      </c>
      <c r="D58" s="165" t="s">
        <v>199</v>
      </c>
      <c r="E58" s="165" t="s">
        <v>199</v>
      </c>
      <c r="F58" s="165" t="s">
        <v>199</v>
      </c>
      <c r="G58" s="165" t="s">
        <v>199</v>
      </c>
      <c r="H58" s="165" t="s">
        <v>199</v>
      </c>
      <c r="I58" s="165" t="s">
        <v>199</v>
      </c>
      <c r="J58" s="165" t="s">
        <v>199</v>
      </c>
      <c r="K58" s="165" t="s">
        <v>199</v>
      </c>
      <c r="L58" s="165" t="s">
        <v>199</v>
      </c>
      <c r="M58" s="165" t="s">
        <v>199</v>
      </c>
    </row>
    <row r="59" spans="1:13" x14ac:dyDescent="0.3">
      <c r="A59" s="163" t="s">
        <v>69</v>
      </c>
      <c r="B59" s="164"/>
      <c r="C59" s="164"/>
      <c r="D59" s="164"/>
      <c r="E59" s="164"/>
      <c r="F59" s="164"/>
      <c r="G59" s="164"/>
      <c r="H59" s="164">
        <v>3600</v>
      </c>
      <c r="I59" s="164">
        <v>200</v>
      </c>
      <c r="J59" s="164">
        <v>200</v>
      </c>
      <c r="K59" s="164">
        <v>3600</v>
      </c>
      <c r="L59" s="164">
        <v>200</v>
      </c>
      <c r="M59" s="164">
        <v>200</v>
      </c>
    </row>
    <row r="60" spans="1:13" x14ac:dyDescent="0.3">
      <c r="A60" s="163" t="s">
        <v>296</v>
      </c>
      <c r="B60" s="165" t="s">
        <v>199</v>
      </c>
      <c r="C60" s="165" t="s">
        <v>199</v>
      </c>
      <c r="D60" s="165" t="s">
        <v>199</v>
      </c>
      <c r="E60" s="165" t="s">
        <v>199</v>
      </c>
      <c r="F60" s="165" t="s">
        <v>199</v>
      </c>
      <c r="G60" s="165" t="s">
        <v>199</v>
      </c>
      <c r="H60" s="165" t="s">
        <v>199</v>
      </c>
      <c r="I60" s="165" t="s">
        <v>199</v>
      </c>
      <c r="J60" s="165" t="s">
        <v>199</v>
      </c>
      <c r="K60" s="165" t="s">
        <v>199</v>
      </c>
      <c r="L60" s="165" t="s">
        <v>199</v>
      </c>
      <c r="M60" s="165" t="s">
        <v>199</v>
      </c>
    </row>
    <row r="61" spans="1:13" x14ac:dyDescent="0.3">
      <c r="A61" s="163" t="s">
        <v>196</v>
      </c>
      <c r="B61" s="164">
        <v>5760</v>
      </c>
      <c r="C61" s="164">
        <v>786</v>
      </c>
      <c r="D61" s="164">
        <v>160</v>
      </c>
      <c r="E61" s="164">
        <v>5760</v>
      </c>
      <c r="F61" s="164">
        <v>786</v>
      </c>
      <c r="G61" s="164">
        <v>160</v>
      </c>
      <c r="H61" s="164"/>
      <c r="I61" s="164"/>
      <c r="J61" s="164"/>
      <c r="K61" s="164"/>
      <c r="L61" s="164"/>
      <c r="M61" s="164"/>
    </row>
    <row r="62" spans="1:13" x14ac:dyDescent="0.3">
      <c r="A62" s="163" t="s">
        <v>70</v>
      </c>
      <c r="B62" s="165" t="s">
        <v>199</v>
      </c>
      <c r="C62" s="165" t="s">
        <v>199</v>
      </c>
      <c r="D62" s="165" t="s">
        <v>199</v>
      </c>
      <c r="E62" s="165" t="s">
        <v>199</v>
      </c>
      <c r="F62" s="165" t="s">
        <v>199</v>
      </c>
      <c r="G62" s="165" t="s">
        <v>199</v>
      </c>
      <c r="H62" s="165" t="s">
        <v>199</v>
      </c>
      <c r="I62" s="165" t="s">
        <v>199</v>
      </c>
      <c r="J62" s="165" t="s">
        <v>199</v>
      </c>
      <c r="K62" s="165" t="s">
        <v>199</v>
      </c>
      <c r="L62" s="165" t="s">
        <v>199</v>
      </c>
      <c r="M62" s="165" t="s">
        <v>199</v>
      </c>
    </row>
    <row r="63" spans="1:13" x14ac:dyDescent="0.3">
      <c r="A63" s="163" t="s">
        <v>71</v>
      </c>
      <c r="B63" s="164">
        <v>5560</v>
      </c>
      <c r="C63" s="164">
        <v>1065</v>
      </c>
      <c r="D63" s="164">
        <v>165</v>
      </c>
      <c r="E63" s="164">
        <v>5560</v>
      </c>
      <c r="F63" s="164">
        <v>1065</v>
      </c>
      <c r="G63" s="164">
        <v>165</v>
      </c>
      <c r="H63" s="164">
        <v>2400</v>
      </c>
      <c r="I63" s="164">
        <v>570</v>
      </c>
      <c r="J63" s="164">
        <v>200</v>
      </c>
      <c r="K63" s="164">
        <v>2400</v>
      </c>
      <c r="L63" s="164">
        <v>570</v>
      </c>
      <c r="M63" s="164">
        <v>200</v>
      </c>
    </row>
    <row r="64" spans="1:13" x14ac:dyDescent="0.3">
      <c r="A64" s="163" t="s">
        <v>72</v>
      </c>
      <c r="B64" s="164">
        <v>6012</v>
      </c>
      <c r="C64" s="164">
        <v>994</v>
      </c>
      <c r="D64" s="164">
        <v>167</v>
      </c>
      <c r="E64" s="164">
        <v>6012</v>
      </c>
      <c r="F64" s="164">
        <v>994</v>
      </c>
      <c r="G64" s="164">
        <v>167</v>
      </c>
      <c r="H64" s="164">
        <v>5067</v>
      </c>
      <c r="I64" s="164">
        <v>1570</v>
      </c>
      <c r="J64" s="164">
        <v>281</v>
      </c>
      <c r="K64" s="164">
        <v>5067</v>
      </c>
      <c r="L64" s="164">
        <v>1570</v>
      </c>
      <c r="M64" s="164">
        <v>281</v>
      </c>
    </row>
    <row r="65" spans="1:13" x14ac:dyDescent="0.3">
      <c r="A65" s="163" t="s">
        <v>73</v>
      </c>
      <c r="B65" s="164">
        <v>5618</v>
      </c>
      <c r="C65" s="164">
        <v>950</v>
      </c>
      <c r="D65" s="164">
        <v>180</v>
      </c>
      <c r="E65" s="164">
        <v>5618</v>
      </c>
      <c r="F65" s="164">
        <v>950</v>
      </c>
      <c r="G65" s="164">
        <v>180</v>
      </c>
      <c r="H65" s="164">
        <v>6450</v>
      </c>
      <c r="I65" s="164">
        <v>1183</v>
      </c>
      <c r="J65" s="164">
        <v>215</v>
      </c>
      <c r="K65" s="164">
        <v>6450</v>
      </c>
      <c r="L65" s="164">
        <v>1183</v>
      </c>
      <c r="M65" s="164">
        <v>215</v>
      </c>
    </row>
    <row r="66" spans="1:13" x14ac:dyDescent="0.3">
      <c r="A66" s="163" t="s">
        <v>74</v>
      </c>
      <c r="B66" s="164">
        <v>6725</v>
      </c>
      <c r="C66" s="164">
        <v>2497</v>
      </c>
      <c r="D66" s="164">
        <v>173</v>
      </c>
      <c r="E66" s="164">
        <v>6725</v>
      </c>
      <c r="F66" s="164">
        <v>2497</v>
      </c>
      <c r="G66" s="164">
        <v>173</v>
      </c>
      <c r="H66" s="164">
        <v>7547</v>
      </c>
      <c r="I66" s="164">
        <v>3695</v>
      </c>
      <c r="J66" s="164"/>
      <c r="K66" s="164">
        <v>7547</v>
      </c>
      <c r="L66" s="164">
        <v>3695</v>
      </c>
      <c r="M66" s="164"/>
    </row>
    <row r="67" spans="1:13" x14ac:dyDescent="0.3">
      <c r="A67" s="163" t="s">
        <v>298</v>
      </c>
      <c r="B67" s="165" t="s">
        <v>199</v>
      </c>
      <c r="C67" s="165" t="s">
        <v>199</v>
      </c>
      <c r="D67" s="165" t="s">
        <v>199</v>
      </c>
      <c r="E67" s="165" t="s">
        <v>199</v>
      </c>
      <c r="F67" s="165" t="s">
        <v>199</v>
      </c>
      <c r="G67" s="165" t="s">
        <v>199</v>
      </c>
      <c r="H67" s="165" t="s">
        <v>199</v>
      </c>
      <c r="I67" s="165" t="s">
        <v>199</v>
      </c>
      <c r="J67" s="165" t="s">
        <v>199</v>
      </c>
      <c r="K67" s="165" t="s">
        <v>199</v>
      </c>
      <c r="L67" s="165" t="s">
        <v>199</v>
      </c>
      <c r="M67" s="165" t="s">
        <v>199</v>
      </c>
    </row>
    <row r="68" spans="1:13" x14ac:dyDescent="0.3">
      <c r="A68" s="163" t="s">
        <v>75</v>
      </c>
      <c r="B68" s="164">
        <v>4680</v>
      </c>
      <c r="C68" s="164">
        <v>900</v>
      </c>
      <c r="D68" s="164">
        <v>195</v>
      </c>
      <c r="E68" s="164">
        <v>4680</v>
      </c>
      <c r="F68" s="164">
        <v>900</v>
      </c>
      <c r="G68" s="164">
        <v>195</v>
      </c>
      <c r="H68" s="164">
        <v>2532</v>
      </c>
      <c r="I68" s="164">
        <v>900</v>
      </c>
      <c r="J68" s="164">
        <v>211</v>
      </c>
      <c r="K68" s="164">
        <v>2532</v>
      </c>
      <c r="L68" s="164">
        <v>900</v>
      </c>
      <c r="M68" s="164">
        <v>211</v>
      </c>
    </row>
    <row r="69" spans="1:13" x14ac:dyDescent="0.3">
      <c r="A69" s="163" t="s">
        <v>76</v>
      </c>
      <c r="B69" s="164">
        <v>4680</v>
      </c>
      <c r="C69" s="164">
        <v>1000</v>
      </c>
      <c r="D69" s="164">
        <v>195</v>
      </c>
      <c r="E69" s="164">
        <v>4680</v>
      </c>
      <c r="F69" s="164">
        <v>1000</v>
      </c>
      <c r="G69" s="164">
        <v>195</v>
      </c>
      <c r="H69" s="164">
        <v>3960</v>
      </c>
      <c r="I69" s="164">
        <v>1095</v>
      </c>
      <c r="J69" s="164">
        <v>220</v>
      </c>
      <c r="K69" s="164">
        <v>3960</v>
      </c>
      <c r="L69" s="164">
        <v>1095</v>
      </c>
      <c r="M69" s="164">
        <v>220</v>
      </c>
    </row>
    <row r="70" spans="1:13" x14ac:dyDescent="0.3">
      <c r="A70" s="163" t="s">
        <v>77</v>
      </c>
      <c r="B70" s="164">
        <v>4680</v>
      </c>
      <c r="C70" s="164">
        <v>900</v>
      </c>
      <c r="D70" s="164">
        <v>195</v>
      </c>
      <c r="E70" s="164">
        <v>4680</v>
      </c>
      <c r="F70" s="164">
        <v>900</v>
      </c>
      <c r="G70" s="164">
        <v>195</v>
      </c>
      <c r="H70" s="164">
        <v>2532</v>
      </c>
      <c r="I70" s="164">
        <v>900</v>
      </c>
      <c r="J70" s="164">
        <v>211</v>
      </c>
      <c r="K70" s="164">
        <v>2532</v>
      </c>
      <c r="L70" s="164">
        <v>900</v>
      </c>
      <c r="M70" s="164">
        <v>211</v>
      </c>
    </row>
    <row r="71" spans="1:13" x14ac:dyDescent="0.3">
      <c r="A71" s="163" t="s">
        <v>299</v>
      </c>
      <c r="B71" s="165" t="s">
        <v>199</v>
      </c>
      <c r="C71" s="165" t="s">
        <v>199</v>
      </c>
      <c r="D71" s="165" t="s">
        <v>199</v>
      </c>
      <c r="E71" s="165" t="s">
        <v>199</v>
      </c>
      <c r="F71" s="165" t="s">
        <v>199</v>
      </c>
      <c r="G71" s="165" t="s">
        <v>199</v>
      </c>
      <c r="H71" s="165" t="s">
        <v>199</v>
      </c>
      <c r="I71" s="165" t="s">
        <v>199</v>
      </c>
      <c r="J71" s="165" t="s">
        <v>199</v>
      </c>
      <c r="K71" s="165" t="s">
        <v>199</v>
      </c>
      <c r="L71" s="165" t="s">
        <v>199</v>
      </c>
      <c r="M71" s="165" t="s">
        <v>199</v>
      </c>
    </row>
    <row r="72" spans="1:13" x14ac:dyDescent="0.3">
      <c r="A72" s="163" t="s">
        <v>78</v>
      </c>
      <c r="B72" s="164">
        <v>4272</v>
      </c>
      <c r="C72" s="164">
        <v>1202</v>
      </c>
      <c r="D72" s="164">
        <v>178</v>
      </c>
      <c r="E72" s="164">
        <v>4272</v>
      </c>
      <c r="F72" s="164">
        <v>1202</v>
      </c>
      <c r="G72" s="164">
        <v>178</v>
      </c>
      <c r="H72" s="164">
        <v>3726</v>
      </c>
      <c r="I72" s="164">
        <v>555</v>
      </c>
      <c r="J72" s="164">
        <v>207</v>
      </c>
      <c r="K72" s="164">
        <v>3726</v>
      </c>
      <c r="L72" s="164">
        <v>555</v>
      </c>
      <c r="M72" s="164">
        <v>207</v>
      </c>
    </row>
    <row r="73" spans="1:13" x14ac:dyDescent="0.3">
      <c r="A73" s="163" t="s">
        <v>79</v>
      </c>
      <c r="B73" s="164">
        <v>4272</v>
      </c>
      <c r="C73" s="164">
        <v>580</v>
      </c>
      <c r="D73" s="164">
        <v>178</v>
      </c>
      <c r="E73" s="164">
        <v>4272</v>
      </c>
      <c r="F73" s="164">
        <v>580</v>
      </c>
      <c r="G73" s="164">
        <v>178</v>
      </c>
      <c r="H73" s="164">
        <v>3726</v>
      </c>
      <c r="I73" s="164">
        <v>603</v>
      </c>
      <c r="J73" s="164">
        <v>207</v>
      </c>
      <c r="K73" s="164">
        <v>3726</v>
      </c>
      <c r="L73" s="164">
        <v>603</v>
      </c>
      <c r="M73" s="164">
        <v>207</v>
      </c>
    </row>
    <row r="74" spans="1:13" x14ac:dyDescent="0.3">
      <c r="A74" s="163" t="s">
        <v>80</v>
      </c>
      <c r="B74" s="164">
        <v>4472</v>
      </c>
      <c r="C74" s="164">
        <v>542</v>
      </c>
      <c r="D74" s="164">
        <v>178</v>
      </c>
      <c r="E74" s="164">
        <v>4472</v>
      </c>
      <c r="F74" s="164">
        <v>542</v>
      </c>
      <c r="G74" s="164">
        <v>178</v>
      </c>
      <c r="H74" s="164">
        <v>2484</v>
      </c>
      <c r="I74" s="164">
        <v>560</v>
      </c>
      <c r="J74" s="164">
        <v>207</v>
      </c>
      <c r="K74" s="164">
        <v>2484</v>
      </c>
      <c r="L74" s="164">
        <v>560</v>
      </c>
      <c r="M74" s="164">
        <v>207</v>
      </c>
    </row>
    <row r="75" spans="1:13" x14ac:dyDescent="0.3">
      <c r="A75" s="163" t="s">
        <v>81</v>
      </c>
      <c r="B75" s="164">
        <v>4272</v>
      </c>
      <c r="C75" s="164">
        <v>580</v>
      </c>
      <c r="D75" s="164">
        <v>178</v>
      </c>
      <c r="E75" s="164">
        <v>4272</v>
      </c>
      <c r="F75" s="164">
        <v>580</v>
      </c>
      <c r="G75" s="164">
        <v>178</v>
      </c>
      <c r="H75" s="164">
        <v>2484</v>
      </c>
      <c r="I75" s="164">
        <v>594</v>
      </c>
      <c r="J75" s="164">
        <v>207</v>
      </c>
      <c r="K75" s="164">
        <v>2484</v>
      </c>
      <c r="L75" s="164">
        <v>594</v>
      </c>
      <c r="M75" s="164">
        <v>207</v>
      </c>
    </row>
    <row r="76" spans="1:13" x14ac:dyDescent="0.3">
      <c r="A76" s="163" t="s">
        <v>82</v>
      </c>
      <c r="B76" s="164"/>
      <c r="C76" s="164"/>
      <c r="D76" s="164"/>
      <c r="E76" s="164"/>
      <c r="F76" s="164"/>
      <c r="G76" s="164"/>
      <c r="H76" s="164">
        <v>11700</v>
      </c>
      <c r="I76" s="164">
        <v>678</v>
      </c>
      <c r="J76" s="164">
        <v>650</v>
      </c>
      <c r="K76" s="164">
        <v>11700</v>
      </c>
      <c r="L76" s="164">
        <v>678</v>
      </c>
      <c r="M76" s="164">
        <v>650</v>
      </c>
    </row>
    <row r="77" spans="1:13" x14ac:dyDescent="0.3">
      <c r="A77" s="163" t="s">
        <v>83</v>
      </c>
      <c r="B77" s="164">
        <v>4272</v>
      </c>
      <c r="C77" s="164">
        <v>578</v>
      </c>
      <c r="D77" s="164">
        <v>178</v>
      </c>
      <c r="E77" s="164">
        <v>4272</v>
      </c>
      <c r="F77" s="164">
        <v>578</v>
      </c>
      <c r="G77" s="164">
        <v>178</v>
      </c>
      <c r="H77" s="164">
        <v>2424</v>
      </c>
      <c r="I77" s="164">
        <v>420</v>
      </c>
      <c r="J77" s="164">
        <v>202</v>
      </c>
      <c r="K77" s="164">
        <v>2424</v>
      </c>
      <c r="L77" s="164">
        <v>420</v>
      </c>
      <c r="M77" s="164">
        <v>202</v>
      </c>
    </row>
    <row r="78" spans="1:13" x14ac:dyDescent="0.3">
      <c r="A78" s="163" t="s">
        <v>84</v>
      </c>
      <c r="B78" s="164">
        <v>4272</v>
      </c>
      <c r="C78" s="164">
        <v>1262</v>
      </c>
      <c r="D78" s="164">
        <v>178</v>
      </c>
      <c r="E78" s="164">
        <v>4272</v>
      </c>
      <c r="F78" s="164">
        <v>1262</v>
      </c>
      <c r="G78" s="164">
        <v>178</v>
      </c>
      <c r="H78" s="164">
        <v>2484</v>
      </c>
      <c r="I78" s="164">
        <v>568</v>
      </c>
      <c r="J78" s="164">
        <v>207</v>
      </c>
      <c r="K78" s="164">
        <v>2484</v>
      </c>
      <c r="L78" s="164">
        <v>568</v>
      </c>
      <c r="M78" s="164">
        <v>207</v>
      </c>
    </row>
    <row r="79" spans="1:13" x14ac:dyDescent="0.3">
      <c r="A79" s="163" t="s">
        <v>85</v>
      </c>
      <c r="B79" s="164">
        <v>6408</v>
      </c>
      <c r="C79" s="164">
        <v>603</v>
      </c>
      <c r="D79" s="164">
        <v>178</v>
      </c>
      <c r="E79" s="164">
        <v>6408</v>
      </c>
      <c r="F79" s="164">
        <v>603</v>
      </c>
      <c r="G79" s="164">
        <v>178</v>
      </c>
      <c r="H79" s="164">
        <v>3726</v>
      </c>
      <c r="I79" s="164">
        <v>603</v>
      </c>
      <c r="J79" s="164">
        <v>207</v>
      </c>
      <c r="K79" s="164">
        <v>3726</v>
      </c>
      <c r="L79" s="164">
        <v>603</v>
      </c>
      <c r="M79" s="164">
        <v>207</v>
      </c>
    </row>
    <row r="80" spans="1:13" x14ac:dyDescent="0.3">
      <c r="A80" s="163" t="s">
        <v>86</v>
      </c>
      <c r="B80" s="165" t="s">
        <v>199</v>
      </c>
      <c r="C80" s="165" t="s">
        <v>199</v>
      </c>
      <c r="D80" s="165" t="s">
        <v>199</v>
      </c>
      <c r="E80" s="165" t="s">
        <v>199</v>
      </c>
      <c r="F80" s="165" t="s">
        <v>199</v>
      </c>
      <c r="G80" s="165" t="s">
        <v>199</v>
      </c>
      <c r="H80" s="165" t="s">
        <v>199</v>
      </c>
      <c r="I80" s="165" t="s">
        <v>199</v>
      </c>
      <c r="J80" s="165" t="s">
        <v>199</v>
      </c>
      <c r="K80" s="165" t="s">
        <v>199</v>
      </c>
      <c r="L80" s="165" t="s">
        <v>199</v>
      </c>
      <c r="M80" s="165" t="s">
        <v>199</v>
      </c>
    </row>
    <row r="81" spans="1:13" x14ac:dyDescent="0.3">
      <c r="A81" s="163" t="s">
        <v>87</v>
      </c>
      <c r="B81" s="164">
        <v>4272</v>
      </c>
      <c r="C81" s="164">
        <v>594</v>
      </c>
      <c r="D81" s="164">
        <v>178</v>
      </c>
      <c r="E81" s="164">
        <v>4272</v>
      </c>
      <c r="F81" s="164">
        <v>594</v>
      </c>
      <c r="G81" s="164">
        <v>178</v>
      </c>
      <c r="H81" s="164">
        <v>3726</v>
      </c>
      <c r="I81" s="164">
        <v>603</v>
      </c>
      <c r="J81" s="164">
        <v>207</v>
      </c>
      <c r="K81" s="164">
        <v>3726</v>
      </c>
      <c r="L81" s="164">
        <v>603</v>
      </c>
      <c r="M81" s="164">
        <v>207</v>
      </c>
    </row>
    <row r="82" spans="1:13" x14ac:dyDescent="0.3">
      <c r="A82" s="163" t="s">
        <v>88</v>
      </c>
      <c r="B82" s="164">
        <v>4272</v>
      </c>
      <c r="C82" s="164">
        <v>580</v>
      </c>
      <c r="D82" s="164">
        <v>178</v>
      </c>
      <c r="E82" s="164">
        <v>4272</v>
      </c>
      <c r="F82" s="164">
        <v>580</v>
      </c>
      <c r="G82" s="164">
        <v>178</v>
      </c>
      <c r="H82" s="164">
        <v>2484</v>
      </c>
      <c r="I82" s="164">
        <v>580</v>
      </c>
      <c r="J82" s="164">
        <v>207</v>
      </c>
      <c r="K82" s="164">
        <v>2484</v>
      </c>
      <c r="L82" s="164">
        <v>580</v>
      </c>
      <c r="M82" s="164">
        <v>207</v>
      </c>
    </row>
    <row r="83" spans="1:13" x14ac:dyDescent="0.3">
      <c r="A83" s="163" t="s">
        <v>197</v>
      </c>
      <c r="B83" s="164"/>
      <c r="C83" s="164"/>
      <c r="D83" s="164"/>
      <c r="E83" s="164"/>
      <c r="F83" s="164"/>
      <c r="G83" s="164"/>
      <c r="H83" s="164">
        <v>5250</v>
      </c>
      <c r="I83" s="164">
        <v>250</v>
      </c>
      <c r="J83" s="164">
        <v>159</v>
      </c>
      <c r="K83" s="164">
        <v>5250</v>
      </c>
      <c r="L83" s="164">
        <v>250</v>
      </c>
      <c r="M83" s="164">
        <v>159</v>
      </c>
    </row>
    <row r="84" spans="1:13" x14ac:dyDescent="0.3">
      <c r="A84" s="163" t="s">
        <v>89</v>
      </c>
      <c r="B84" s="164">
        <v>4680</v>
      </c>
      <c r="C84" s="164">
        <v>900</v>
      </c>
      <c r="D84" s="164">
        <v>195</v>
      </c>
      <c r="E84" s="164">
        <v>4680</v>
      </c>
      <c r="F84" s="164">
        <v>900</v>
      </c>
      <c r="G84" s="164">
        <v>195</v>
      </c>
      <c r="H84" s="164">
        <v>2532</v>
      </c>
      <c r="I84" s="164">
        <v>900</v>
      </c>
      <c r="J84" s="164">
        <v>211</v>
      </c>
      <c r="K84" s="164">
        <v>2532</v>
      </c>
      <c r="L84" s="164">
        <v>900</v>
      </c>
      <c r="M84" s="164">
        <v>211</v>
      </c>
    </row>
    <row r="85" spans="1:13" x14ac:dyDescent="0.3">
      <c r="A85" s="163" t="s">
        <v>90</v>
      </c>
      <c r="B85" s="164">
        <v>7020</v>
      </c>
      <c r="C85" s="164">
        <v>780</v>
      </c>
      <c r="D85" s="164">
        <v>195</v>
      </c>
      <c r="E85" s="164">
        <v>7020</v>
      </c>
      <c r="F85" s="164">
        <v>780</v>
      </c>
      <c r="G85" s="164">
        <v>195</v>
      </c>
      <c r="H85" s="164">
        <v>4230</v>
      </c>
      <c r="I85" s="164">
        <v>750</v>
      </c>
      <c r="J85" s="164">
        <v>235</v>
      </c>
      <c r="K85" s="164">
        <v>4230</v>
      </c>
      <c r="L85" s="164">
        <v>750</v>
      </c>
      <c r="M85" s="164">
        <v>235</v>
      </c>
    </row>
    <row r="86" spans="1:13" x14ac:dyDescent="0.3">
      <c r="A86" s="210" t="s">
        <v>91</v>
      </c>
      <c r="B86" s="164"/>
      <c r="C86" s="164"/>
      <c r="D86" s="164"/>
      <c r="E86" s="164"/>
      <c r="F86" s="164"/>
      <c r="G86" s="164"/>
      <c r="H86" s="164"/>
      <c r="I86" s="164"/>
      <c r="J86" s="164"/>
      <c r="K86" s="164"/>
      <c r="L86" s="164"/>
      <c r="M86" s="164"/>
    </row>
    <row r="87" spans="1:13" x14ac:dyDescent="0.3">
      <c r="A87" s="163" t="s">
        <v>63</v>
      </c>
      <c r="B87" s="164">
        <v>5223</v>
      </c>
      <c r="C87" s="164">
        <v>1092</v>
      </c>
      <c r="D87" s="164">
        <v>135</v>
      </c>
      <c r="E87" s="164">
        <v>5223</v>
      </c>
      <c r="F87" s="164">
        <v>1092</v>
      </c>
      <c r="G87" s="164">
        <v>135</v>
      </c>
      <c r="H87" s="164"/>
      <c r="I87" s="164"/>
      <c r="J87" s="164"/>
      <c r="K87" s="164"/>
      <c r="L87" s="164"/>
      <c r="M87" s="164"/>
    </row>
    <row r="88" spans="1:13" x14ac:dyDescent="0.3">
      <c r="A88" s="163" t="s">
        <v>111</v>
      </c>
      <c r="B88" s="164">
        <v>5229</v>
      </c>
      <c r="C88" s="164">
        <v>1092</v>
      </c>
      <c r="D88" s="164">
        <v>135</v>
      </c>
      <c r="E88" s="164">
        <v>5229</v>
      </c>
      <c r="F88" s="164">
        <v>1092</v>
      </c>
      <c r="G88" s="164">
        <v>135</v>
      </c>
      <c r="H88" s="164"/>
      <c r="I88" s="164"/>
      <c r="J88" s="164"/>
      <c r="K88" s="164"/>
      <c r="L88" s="164"/>
      <c r="M88" s="164"/>
    </row>
    <row r="89" spans="1:13" x14ac:dyDescent="0.3">
      <c r="A89" s="163" t="s">
        <v>64</v>
      </c>
      <c r="B89" s="164">
        <v>5230</v>
      </c>
      <c r="C89" s="164">
        <v>1092</v>
      </c>
      <c r="D89" s="164">
        <v>135</v>
      </c>
      <c r="E89" s="164">
        <v>5230</v>
      </c>
      <c r="F89" s="164">
        <v>1092</v>
      </c>
      <c r="G89" s="164">
        <v>135</v>
      </c>
      <c r="H89" s="164"/>
      <c r="I89" s="164"/>
      <c r="J89" s="164"/>
      <c r="K89" s="164"/>
      <c r="L89" s="164"/>
      <c r="M89" s="164"/>
    </row>
    <row r="90" spans="1:13" x14ac:dyDescent="0.3">
      <c r="A90" s="163" t="s">
        <v>92</v>
      </c>
      <c r="B90" s="164">
        <v>5860</v>
      </c>
      <c r="C90" s="164">
        <v>700</v>
      </c>
      <c r="D90" s="164">
        <v>185</v>
      </c>
      <c r="E90" s="164">
        <v>5860</v>
      </c>
      <c r="F90" s="164">
        <v>700</v>
      </c>
      <c r="G90" s="164">
        <v>185</v>
      </c>
      <c r="H90" s="164"/>
      <c r="I90" s="164"/>
      <c r="J90" s="164"/>
      <c r="K90" s="164"/>
      <c r="L90" s="164"/>
      <c r="M90" s="164"/>
    </row>
    <row r="91" spans="1:13" x14ac:dyDescent="0.3">
      <c r="A91" s="163" t="s">
        <v>301</v>
      </c>
      <c r="B91" s="164">
        <v>6290</v>
      </c>
      <c r="C91" s="164">
        <v>100</v>
      </c>
      <c r="D91" s="164">
        <v>262</v>
      </c>
      <c r="E91" s="164">
        <v>6290</v>
      </c>
      <c r="F91" s="164">
        <v>100</v>
      </c>
      <c r="G91" s="164">
        <v>262</v>
      </c>
      <c r="H91" s="164">
        <v>6270</v>
      </c>
      <c r="I91" s="164">
        <v>775</v>
      </c>
      <c r="J91" s="164">
        <v>165</v>
      </c>
      <c r="K91" s="164">
        <v>6270</v>
      </c>
      <c r="L91" s="164">
        <v>775</v>
      </c>
      <c r="M91" s="164">
        <v>165</v>
      </c>
    </row>
    <row r="92" spans="1:13" x14ac:dyDescent="0.3">
      <c r="A92" s="163" t="s">
        <v>302</v>
      </c>
      <c r="B92" s="164">
        <v>6290</v>
      </c>
      <c r="C92" s="164">
        <v>100</v>
      </c>
      <c r="D92" s="164">
        <v>262</v>
      </c>
      <c r="E92" s="164">
        <v>6290</v>
      </c>
      <c r="F92" s="164">
        <v>100</v>
      </c>
      <c r="G92" s="164">
        <v>262</v>
      </c>
      <c r="H92" s="164"/>
      <c r="I92" s="164"/>
      <c r="J92" s="164"/>
      <c r="K92" s="164"/>
      <c r="L92" s="164"/>
      <c r="M92" s="164"/>
    </row>
    <row r="93" spans="1:13" x14ac:dyDescent="0.3">
      <c r="A93" s="163" t="s">
        <v>93</v>
      </c>
      <c r="B93" s="164">
        <v>6560</v>
      </c>
      <c r="C93" s="164">
        <v>100</v>
      </c>
      <c r="D93" s="164">
        <v>273</v>
      </c>
      <c r="E93" s="164">
        <v>6560</v>
      </c>
      <c r="F93" s="164">
        <v>100</v>
      </c>
      <c r="G93" s="164">
        <v>273</v>
      </c>
      <c r="H93" s="164"/>
      <c r="I93" s="164"/>
      <c r="J93" s="164"/>
      <c r="K93" s="164"/>
      <c r="L93" s="164"/>
      <c r="M93" s="164"/>
    </row>
    <row r="94" spans="1:13" x14ac:dyDescent="0.3">
      <c r="A94" s="163" t="s">
        <v>323</v>
      </c>
      <c r="B94" s="165" t="s">
        <v>199</v>
      </c>
      <c r="C94" s="165" t="s">
        <v>199</v>
      </c>
      <c r="D94" s="165" t="s">
        <v>199</v>
      </c>
      <c r="E94" s="165" t="s">
        <v>199</v>
      </c>
      <c r="F94" s="165" t="s">
        <v>199</v>
      </c>
      <c r="G94" s="165" t="s">
        <v>199</v>
      </c>
      <c r="H94" s="165" t="s">
        <v>199</v>
      </c>
      <c r="I94" s="165" t="s">
        <v>199</v>
      </c>
      <c r="J94" s="165" t="s">
        <v>199</v>
      </c>
      <c r="K94" s="165" t="s">
        <v>199</v>
      </c>
      <c r="L94" s="165" t="s">
        <v>199</v>
      </c>
      <c r="M94" s="165" t="s">
        <v>199</v>
      </c>
    </row>
    <row r="95" spans="1:13" x14ac:dyDescent="0.3">
      <c r="A95" s="163" t="s">
        <v>232</v>
      </c>
      <c r="B95" s="165" t="s">
        <v>199</v>
      </c>
      <c r="C95" s="165" t="s">
        <v>199</v>
      </c>
      <c r="D95" s="165" t="s">
        <v>199</v>
      </c>
      <c r="E95" s="165" t="s">
        <v>199</v>
      </c>
      <c r="F95" s="165" t="s">
        <v>199</v>
      </c>
      <c r="G95" s="165" t="s">
        <v>199</v>
      </c>
      <c r="H95" s="165" t="s">
        <v>199</v>
      </c>
      <c r="I95" s="165" t="s">
        <v>199</v>
      </c>
      <c r="J95" s="165" t="s">
        <v>199</v>
      </c>
      <c r="K95" s="165" t="s">
        <v>199</v>
      </c>
      <c r="L95" s="165" t="s">
        <v>199</v>
      </c>
      <c r="M95" s="165" t="s">
        <v>199</v>
      </c>
    </row>
    <row r="96" spans="1:13" s="5" customFormat="1" ht="14.4" x14ac:dyDescent="0.3">
      <c r="A96" s="163" t="s">
        <v>220</v>
      </c>
      <c r="B96" s="164">
        <v>6500</v>
      </c>
      <c r="C96" s="164">
        <v>85</v>
      </c>
      <c r="D96" s="164">
        <v>195</v>
      </c>
      <c r="E96" s="164">
        <v>6500</v>
      </c>
      <c r="F96" s="164">
        <v>85</v>
      </c>
      <c r="G96" s="164">
        <v>195</v>
      </c>
      <c r="H96" s="164"/>
      <c r="I96" s="164"/>
      <c r="J96" s="164"/>
      <c r="K96" s="164"/>
      <c r="L96" s="164"/>
      <c r="M96" s="164"/>
    </row>
    <row r="97" spans="1:13" x14ac:dyDescent="0.3">
      <c r="A97" s="163" t="s">
        <v>94</v>
      </c>
      <c r="B97" s="164">
        <v>6634</v>
      </c>
      <c r="C97" s="164"/>
      <c r="D97" s="164">
        <v>197</v>
      </c>
      <c r="E97" s="164">
        <v>6634</v>
      </c>
      <c r="F97" s="164"/>
      <c r="G97" s="164">
        <v>197</v>
      </c>
      <c r="H97" s="164"/>
      <c r="I97" s="164"/>
      <c r="J97" s="164"/>
      <c r="K97" s="164"/>
      <c r="L97" s="164"/>
      <c r="M97" s="164"/>
    </row>
    <row r="98" spans="1:13" x14ac:dyDescent="0.3">
      <c r="A98" s="163" t="s">
        <v>95</v>
      </c>
      <c r="B98" s="164">
        <v>6634</v>
      </c>
      <c r="C98" s="164"/>
      <c r="D98" s="164">
        <v>197</v>
      </c>
      <c r="E98" s="164">
        <v>6634</v>
      </c>
      <c r="F98" s="164"/>
      <c r="G98" s="164">
        <v>197</v>
      </c>
      <c r="H98" s="164"/>
      <c r="I98" s="164"/>
      <c r="J98" s="164"/>
      <c r="K98" s="164"/>
      <c r="L98" s="164"/>
      <c r="M98" s="164"/>
    </row>
    <row r="99" spans="1:13" x14ac:dyDescent="0.3">
      <c r="A99" s="163" t="s">
        <v>180</v>
      </c>
      <c r="B99" s="164">
        <v>6634</v>
      </c>
      <c r="C99" s="164"/>
      <c r="D99" s="164">
        <v>197</v>
      </c>
      <c r="E99" s="164">
        <v>6634</v>
      </c>
      <c r="F99" s="164"/>
      <c r="G99" s="164">
        <v>197</v>
      </c>
      <c r="H99" s="164"/>
      <c r="I99" s="164"/>
      <c r="J99" s="164"/>
      <c r="K99" s="164"/>
      <c r="L99" s="164"/>
      <c r="M99" s="164"/>
    </row>
    <row r="100" spans="1:13" x14ac:dyDescent="0.3">
      <c r="A100" s="163" t="s">
        <v>96</v>
      </c>
      <c r="B100" s="164">
        <v>6634</v>
      </c>
      <c r="C100" s="164"/>
      <c r="D100" s="164">
        <v>197</v>
      </c>
      <c r="E100" s="164">
        <v>6634</v>
      </c>
      <c r="F100" s="164"/>
      <c r="G100" s="164">
        <v>197</v>
      </c>
      <c r="H100" s="164"/>
      <c r="I100" s="164"/>
      <c r="J100" s="164"/>
      <c r="K100" s="164"/>
      <c r="L100" s="164"/>
      <c r="M100" s="164"/>
    </row>
    <row r="101" spans="1:13" ht="15" customHeight="1" x14ac:dyDescent="0.3">
      <c r="A101" s="163" t="s">
        <v>97</v>
      </c>
      <c r="B101" s="165" t="s">
        <v>199</v>
      </c>
      <c r="C101" s="165" t="s">
        <v>199</v>
      </c>
      <c r="D101" s="165" t="s">
        <v>199</v>
      </c>
      <c r="E101" s="165" t="s">
        <v>199</v>
      </c>
      <c r="F101" s="165" t="s">
        <v>199</v>
      </c>
      <c r="G101" s="165" t="s">
        <v>199</v>
      </c>
      <c r="H101" s="165" t="s">
        <v>199</v>
      </c>
      <c r="I101" s="165" t="s">
        <v>199</v>
      </c>
      <c r="J101" s="165" t="s">
        <v>199</v>
      </c>
      <c r="K101" s="165" t="s">
        <v>199</v>
      </c>
      <c r="L101" s="165" t="s">
        <v>199</v>
      </c>
      <c r="M101" s="165" t="s">
        <v>199</v>
      </c>
    </row>
    <row r="102" spans="1:13" ht="15" customHeight="1" x14ac:dyDescent="0.3">
      <c r="A102" s="163" t="s">
        <v>98</v>
      </c>
      <c r="B102" s="165">
        <v>8304</v>
      </c>
      <c r="C102" s="165">
        <v>600</v>
      </c>
      <c r="D102" s="165">
        <v>173</v>
      </c>
      <c r="E102" s="165">
        <v>8304</v>
      </c>
      <c r="F102" s="165">
        <v>600</v>
      </c>
      <c r="G102" s="165">
        <v>173</v>
      </c>
      <c r="H102" s="165"/>
      <c r="I102" s="165"/>
      <c r="J102" s="165"/>
      <c r="K102" s="165"/>
      <c r="L102" s="165"/>
      <c r="M102" s="165"/>
    </row>
    <row r="103" spans="1:13" ht="15" customHeight="1" x14ac:dyDescent="0.3">
      <c r="A103" s="163" t="s">
        <v>99</v>
      </c>
      <c r="B103" s="165">
        <v>6120</v>
      </c>
      <c r="C103" s="165">
        <v>375</v>
      </c>
      <c r="D103" s="165">
        <v>170</v>
      </c>
      <c r="E103" s="165">
        <v>6120</v>
      </c>
      <c r="F103" s="165">
        <v>375</v>
      </c>
      <c r="G103" s="165">
        <v>170</v>
      </c>
      <c r="H103" s="165"/>
      <c r="I103" s="165"/>
      <c r="J103" s="165"/>
      <c r="K103" s="165"/>
      <c r="L103" s="165"/>
      <c r="M103" s="165"/>
    </row>
    <row r="104" spans="1:13" ht="15" customHeight="1" x14ac:dyDescent="0.3">
      <c r="A104" s="163" t="s">
        <v>100</v>
      </c>
      <c r="B104" s="165">
        <v>6120</v>
      </c>
      <c r="C104" s="165">
        <v>375</v>
      </c>
      <c r="D104" s="165">
        <v>170</v>
      </c>
      <c r="E104" s="165">
        <v>10800</v>
      </c>
      <c r="F104" s="165">
        <v>375</v>
      </c>
      <c r="G104" s="165">
        <v>300</v>
      </c>
      <c r="H104" s="165">
        <v>3240</v>
      </c>
      <c r="I104" s="165">
        <v>375</v>
      </c>
      <c r="J104" s="165">
        <v>180</v>
      </c>
      <c r="K104" s="165">
        <v>6300</v>
      </c>
      <c r="L104" s="165">
        <v>375</v>
      </c>
      <c r="M104" s="165">
        <v>350</v>
      </c>
    </row>
    <row r="105" spans="1:13" ht="15" customHeight="1" x14ac:dyDescent="0.3">
      <c r="A105" s="163" t="s">
        <v>181</v>
      </c>
      <c r="B105" s="165">
        <v>6120</v>
      </c>
      <c r="C105" s="165">
        <v>375</v>
      </c>
      <c r="D105" s="165">
        <v>170</v>
      </c>
      <c r="E105" s="165">
        <v>6120</v>
      </c>
      <c r="F105" s="165">
        <v>375</v>
      </c>
      <c r="G105" s="165">
        <v>170</v>
      </c>
      <c r="H105" s="165"/>
      <c r="I105" s="165"/>
      <c r="J105" s="165"/>
      <c r="K105" s="165"/>
      <c r="L105" s="165"/>
      <c r="M105" s="165"/>
    </row>
    <row r="106" spans="1:13" ht="15" customHeight="1" x14ac:dyDescent="0.3">
      <c r="A106" s="163" t="s">
        <v>166</v>
      </c>
      <c r="B106" s="165">
        <v>6120</v>
      </c>
      <c r="C106" s="165">
        <v>375</v>
      </c>
      <c r="D106" s="165">
        <v>170</v>
      </c>
      <c r="E106" s="165">
        <v>6120</v>
      </c>
      <c r="F106" s="165">
        <v>375</v>
      </c>
      <c r="G106" s="165">
        <v>170</v>
      </c>
      <c r="H106" s="165"/>
      <c r="I106" s="165"/>
      <c r="J106" s="165"/>
      <c r="K106" s="165"/>
      <c r="L106" s="165"/>
      <c r="M106" s="165"/>
    </row>
    <row r="107" spans="1:13" ht="15" customHeight="1" x14ac:dyDescent="0.3">
      <c r="A107" s="163" t="s">
        <v>101</v>
      </c>
      <c r="B107" s="165">
        <v>6120</v>
      </c>
      <c r="C107" s="165">
        <v>375</v>
      </c>
      <c r="D107" s="165">
        <v>170</v>
      </c>
      <c r="E107" s="165">
        <v>6120</v>
      </c>
      <c r="F107" s="165">
        <v>375</v>
      </c>
      <c r="G107" s="165">
        <v>170</v>
      </c>
      <c r="H107" s="165"/>
      <c r="I107" s="165"/>
      <c r="J107" s="165"/>
      <c r="K107" s="165"/>
      <c r="L107" s="165"/>
      <c r="M107" s="165"/>
    </row>
    <row r="108" spans="1:13" ht="15" customHeight="1" x14ac:dyDescent="0.3">
      <c r="A108" s="163" t="s">
        <v>102</v>
      </c>
      <c r="B108" s="165" t="s">
        <v>199</v>
      </c>
      <c r="C108" s="165" t="s">
        <v>199</v>
      </c>
      <c r="D108" s="165" t="s">
        <v>199</v>
      </c>
      <c r="E108" s="165" t="s">
        <v>199</v>
      </c>
      <c r="F108" s="165" t="s">
        <v>199</v>
      </c>
      <c r="G108" s="165" t="s">
        <v>199</v>
      </c>
      <c r="H108" s="165" t="s">
        <v>199</v>
      </c>
      <c r="I108" s="165" t="s">
        <v>199</v>
      </c>
      <c r="J108" s="165" t="s">
        <v>199</v>
      </c>
      <c r="K108" s="165" t="s">
        <v>199</v>
      </c>
      <c r="L108" s="165" t="s">
        <v>199</v>
      </c>
      <c r="M108" s="165" t="s">
        <v>199</v>
      </c>
    </row>
    <row r="109" spans="1:13" ht="15" customHeight="1" x14ac:dyDescent="0.3">
      <c r="A109" s="163" t="s">
        <v>103</v>
      </c>
      <c r="B109" s="164">
        <v>5880</v>
      </c>
      <c r="C109" s="164"/>
      <c r="D109" s="164"/>
      <c r="E109" s="164">
        <v>5880</v>
      </c>
      <c r="F109" s="164"/>
      <c r="G109" s="164"/>
      <c r="H109" s="164">
        <v>7680</v>
      </c>
      <c r="I109" s="164"/>
      <c r="J109" s="164"/>
      <c r="K109" s="164">
        <v>7680</v>
      </c>
      <c r="L109" s="164"/>
      <c r="M109" s="164"/>
    </row>
    <row r="110" spans="1:13" ht="15" customHeight="1" thickBot="1" x14ac:dyDescent="0.35">
      <c r="A110" s="101"/>
      <c r="B110" s="211"/>
      <c r="C110" s="211"/>
      <c r="D110" s="211"/>
      <c r="E110" s="211"/>
      <c r="F110" s="211"/>
      <c r="G110" s="211"/>
      <c r="H110" s="211"/>
      <c r="I110" s="211"/>
      <c r="J110" s="211"/>
      <c r="K110" s="211"/>
      <c r="L110" s="211"/>
      <c r="M110" s="211"/>
    </row>
    <row r="111" spans="1:13" ht="15" customHeight="1" x14ac:dyDescent="0.3">
      <c r="A111" s="117" t="s">
        <v>250</v>
      </c>
      <c r="B111" s="212">
        <f>MIN(B12:B109)</f>
        <v>1080</v>
      </c>
      <c r="C111" s="212">
        <f t="shared" ref="C111:M111" si="0">MIN(C12:C109)</f>
        <v>25</v>
      </c>
      <c r="D111" s="212">
        <f t="shared" si="0"/>
        <v>30</v>
      </c>
      <c r="E111" s="212">
        <f t="shared" si="0"/>
        <v>1080</v>
      </c>
      <c r="F111" s="212">
        <f t="shared" si="0"/>
        <v>25</v>
      </c>
      <c r="G111" s="212">
        <f t="shared" si="0"/>
        <v>30</v>
      </c>
      <c r="H111" s="212">
        <f t="shared" si="0"/>
        <v>1740</v>
      </c>
      <c r="I111" s="212">
        <f t="shared" si="0"/>
        <v>100</v>
      </c>
      <c r="J111" s="212">
        <f t="shared" si="0"/>
        <v>68</v>
      </c>
      <c r="K111" s="212">
        <f t="shared" si="0"/>
        <v>1821</v>
      </c>
      <c r="L111" s="212">
        <f t="shared" si="0"/>
        <v>100</v>
      </c>
      <c r="M111" s="213">
        <f t="shared" si="0"/>
        <v>118</v>
      </c>
    </row>
    <row r="112" spans="1:13" ht="15" customHeight="1" x14ac:dyDescent="0.3">
      <c r="A112" s="120" t="s">
        <v>251</v>
      </c>
      <c r="B112" s="211">
        <f>MAX(B12:B109)</f>
        <v>8845</v>
      </c>
      <c r="C112" s="211">
        <f t="shared" ref="C112:M112" si="1">MAX(C12:C109)</f>
        <v>2826</v>
      </c>
      <c r="D112" s="211">
        <f t="shared" si="1"/>
        <v>273</v>
      </c>
      <c r="E112" s="211">
        <f t="shared" si="1"/>
        <v>11250</v>
      </c>
      <c r="F112" s="211">
        <f t="shared" si="1"/>
        <v>3918</v>
      </c>
      <c r="G112" s="211">
        <f t="shared" si="1"/>
        <v>300</v>
      </c>
      <c r="H112" s="211">
        <f t="shared" si="1"/>
        <v>11700</v>
      </c>
      <c r="I112" s="211">
        <f t="shared" si="1"/>
        <v>3756</v>
      </c>
      <c r="J112" s="211">
        <f t="shared" si="1"/>
        <v>650</v>
      </c>
      <c r="K112" s="211">
        <f t="shared" si="1"/>
        <v>11700</v>
      </c>
      <c r="L112" s="211">
        <f t="shared" si="1"/>
        <v>3756</v>
      </c>
      <c r="M112" s="214">
        <f t="shared" si="1"/>
        <v>650</v>
      </c>
    </row>
    <row r="113" spans="1:13" ht="15" customHeight="1" x14ac:dyDescent="0.3">
      <c r="A113" s="120" t="s">
        <v>255</v>
      </c>
      <c r="B113" s="211">
        <f>MEDIAN(B12:B109)</f>
        <v>4680</v>
      </c>
      <c r="C113" s="211">
        <f t="shared" ref="C113:M113" si="2">MEDIAN(C12:C109)</f>
        <v>579</v>
      </c>
      <c r="D113" s="211">
        <f t="shared" si="2"/>
        <v>173</v>
      </c>
      <c r="E113" s="211">
        <f t="shared" si="2"/>
        <v>4680</v>
      </c>
      <c r="F113" s="211">
        <f t="shared" si="2"/>
        <v>579</v>
      </c>
      <c r="G113" s="211">
        <f t="shared" si="2"/>
        <v>174.5</v>
      </c>
      <c r="H113" s="211">
        <f t="shared" si="2"/>
        <v>3726</v>
      </c>
      <c r="I113" s="211">
        <f t="shared" si="2"/>
        <v>606</v>
      </c>
      <c r="J113" s="211">
        <f t="shared" si="2"/>
        <v>207</v>
      </c>
      <c r="K113" s="211">
        <f t="shared" si="2"/>
        <v>3960</v>
      </c>
      <c r="L113" s="211">
        <f t="shared" si="2"/>
        <v>606</v>
      </c>
      <c r="M113" s="214">
        <f t="shared" si="2"/>
        <v>207</v>
      </c>
    </row>
    <row r="114" spans="1:13" ht="15" customHeight="1" x14ac:dyDescent="0.3">
      <c r="A114" s="120" t="s">
        <v>252</v>
      </c>
      <c r="B114" s="211">
        <f>AVERAGE(B12:B109)</f>
        <v>4767.7012987012986</v>
      </c>
      <c r="C114" s="211">
        <f t="shared" ref="C114:M114" si="3">AVERAGE(C12:C109)</f>
        <v>653.93055555555554</v>
      </c>
      <c r="D114" s="211">
        <f t="shared" si="3"/>
        <v>147.08571428571429</v>
      </c>
      <c r="E114" s="211">
        <f t="shared" si="3"/>
        <v>5239.9610389610389</v>
      </c>
      <c r="F114" s="211">
        <f t="shared" si="3"/>
        <v>696.68055555555554</v>
      </c>
      <c r="G114" s="211">
        <f t="shared" si="3"/>
        <v>159.77142857142857</v>
      </c>
      <c r="H114" s="211">
        <f t="shared" si="3"/>
        <v>4386.0930232558139</v>
      </c>
      <c r="I114" s="211">
        <f t="shared" si="3"/>
        <v>872.14285714285711</v>
      </c>
      <c r="J114" s="211">
        <f t="shared" si="3"/>
        <v>213.02564102564102</v>
      </c>
      <c r="K114" s="211">
        <f t="shared" si="3"/>
        <v>4589.3023255813951</v>
      </c>
      <c r="L114" s="211">
        <f t="shared" si="3"/>
        <v>872.14285714285711</v>
      </c>
      <c r="M114" s="214">
        <f t="shared" si="3"/>
        <v>222.41025641025641</v>
      </c>
    </row>
    <row r="115" spans="1:13" ht="15" customHeight="1" thickBot="1" x14ac:dyDescent="0.35">
      <c r="A115" s="122" t="s">
        <v>253</v>
      </c>
      <c r="B115" s="215">
        <f>_xlfn.STDEV.P(B12:B109)</f>
        <v>2030.5710863576189</v>
      </c>
      <c r="C115" s="215">
        <f t="shared" ref="C115:M115" si="4">_xlfn.STDEV.P(C12:C109)</f>
        <v>551.37092592486863</v>
      </c>
      <c r="D115" s="215">
        <f t="shared" si="4"/>
        <v>60.278103785026012</v>
      </c>
      <c r="E115" s="215">
        <f t="shared" si="4"/>
        <v>1990.0173297004253</v>
      </c>
      <c r="F115" s="215">
        <f t="shared" si="4"/>
        <v>670.57868513340543</v>
      </c>
      <c r="G115" s="215">
        <f t="shared" si="4"/>
        <v>50.656312941392862</v>
      </c>
      <c r="H115" s="215">
        <f t="shared" si="4"/>
        <v>2118.8820529084132</v>
      </c>
      <c r="I115" s="215">
        <f t="shared" si="4"/>
        <v>836.20319846054542</v>
      </c>
      <c r="J115" s="215">
        <f t="shared" si="4"/>
        <v>80.856151845457944</v>
      </c>
      <c r="K115" s="215">
        <f t="shared" si="4"/>
        <v>2174.6192987844456</v>
      </c>
      <c r="L115" s="215">
        <f t="shared" si="4"/>
        <v>836.20319846054542</v>
      </c>
      <c r="M115" s="216">
        <f t="shared" si="4"/>
        <v>79.695805619038623</v>
      </c>
    </row>
    <row r="116" spans="1:13" ht="14.4" x14ac:dyDescent="0.3">
      <c r="A116" s="206" t="s">
        <v>408</v>
      </c>
      <c r="B116" s="5"/>
      <c r="C116" s="5"/>
      <c r="D116" s="5"/>
      <c r="E116" s="5"/>
      <c r="F116" s="5"/>
      <c r="G116" s="5"/>
      <c r="H116" s="5"/>
      <c r="I116" s="5"/>
      <c r="J116" s="5"/>
      <c r="K116" s="5"/>
      <c r="L116" s="5"/>
      <c r="M116" s="5"/>
    </row>
    <row r="117" spans="1:13" ht="14.4" x14ac:dyDescent="0.3">
      <c r="A117" s="217" t="s">
        <v>246</v>
      </c>
      <c r="B117" s="29"/>
      <c r="C117" s="29"/>
      <c r="D117" s="29"/>
      <c r="E117" s="29"/>
      <c r="F117" s="29"/>
      <c r="G117" s="29"/>
      <c r="H117" s="29"/>
      <c r="I117" s="29"/>
      <c r="J117" s="29"/>
      <c r="K117" s="29"/>
      <c r="L117" s="29"/>
      <c r="M117" s="29"/>
    </row>
    <row r="118" spans="1:13" ht="14.4" x14ac:dyDescent="0.3">
      <c r="A118" s="217" t="s">
        <v>247</v>
      </c>
      <c r="B118" s="217"/>
      <c r="C118" s="217"/>
      <c r="D118" s="217"/>
      <c r="E118" s="217"/>
      <c r="F118" s="217"/>
      <c r="G118" s="217"/>
      <c r="H118" s="217"/>
      <c r="I118" s="217"/>
      <c r="J118" s="217"/>
      <c r="K118" s="217"/>
      <c r="L118" s="217"/>
      <c r="M118" s="29"/>
    </row>
    <row r="119" spans="1:13" ht="14.4" x14ac:dyDescent="0.3">
      <c r="A119" s="217" t="s">
        <v>248</v>
      </c>
      <c r="B119" s="217"/>
      <c r="C119" s="217"/>
      <c r="D119" s="217"/>
      <c r="E119" s="217"/>
      <c r="F119" s="217"/>
      <c r="G119" s="217"/>
      <c r="H119" s="217"/>
      <c r="I119" s="217"/>
      <c r="J119" s="217"/>
      <c r="K119" s="217"/>
      <c r="L119" s="217"/>
      <c r="M119" s="29"/>
    </row>
    <row r="120" spans="1:13" ht="14.4" x14ac:dyDescent="0.3">
      <c r="A120" s="5" t="s">
        <v>409</v>
      </c>
      <c r="B120" s="217"/>
      <c r="C120" s="217"/>
      <c r="D120" s="217"/>
      <c r="E120" s="217"/>
      <c r="F120" s="217"/>
      <c r="G120" s="217"/>
      <c r="H120" s="217"/>
      <c r="I120" s="217"/>
      <c r="J120" s="217"/>
      <c r="K120" s="217"/>
      <c r="L120" s="217"/>
      <c r="M120" s="29"/>
    </row>
  </sheetData>
  <mergeCells count="15">
    <mergeCell ref="A1:M1"/>
    <mergeCell ref="A2:M2"/>
    <mergeCell ref="A3:M3"/>
    <mergeCell ref="A4:M4"/>
    <mergeCell ref="A7:A10"/>
    <mergeCell ref="B7:G7"/>
    <mergeCell ref="H7:M7"/>
    <mergeCell ref="B8:D8"/>
    <mergeCell ref="E8:G8"/>
    <mergeCell ref="H8:J8"/>
    <mergeCell ref="K8:M8"/>
    <mergeCell ref="B9:C9"/>
    <mergeCell ref="E9:F9"/>
    <mergeCell ref="H9:I9"/>
    <mergeCell ref="K9:L9"/>
  </mergeCells>
  <printOptions horizontalCentered="1"/>
  <pageMargins left="0.2" right="0.2" top="0.25" bottom="0.25" header="0.3" footer="0.3"/>
  <pageSetup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workbookViewId="0">
      <selection sqref="A1:K1"/>
    </sheetView>
  </sheetViews>
  <sheetFormatPr defaultColWidth="9.109375" defaultRowHeight="10.199999999999999" x14ac:dyDescent="0.2"/>
  <cols>
    <col min="1" max="1" width="74.33203125" style="160" customWidth="1"/>
    <col min="2" max="2" width="8.88671875" style="160" bestFit="1" customWidth="1"/>
    <col min="3" max="3" width="7.5546875" style="160" bestFit="1" customWidth="1"/>
    <col min="4" max="5" width="10" style="160" bestFit="1" customWidth="1"/>
    <col min="6" max="6" width="7.5546875" style="161" bestFit="1" customWidth="1"/>
    <col min="7" max="8" width="10" style="161" bestFit="1" customWidth="1"/>
    <col min="9" max="9" width="7" style="160" bestFit="1" customWidth="1"/>
    <col min="10" max="11" width="10" style="160" bestFit="1" customWidth="1"/>
    <col min="12" max="16384" width="9.109375" style="160"/>
  </cols>
  <sheetData>
    <row r="1" spans="1:23" ht="15.6" x14ac:dyDescent="0.3">
      <c r="A1" s="295" t="s">
        <v>318</v>
      </c>
      <c r="B1" s="295"/>
      <c r="C1" s="295"/>
      <c r="D1" s="295"/>
      <c r="E1" s="295"/>
      <c r="F1" s="295"/>
      <c r="G1" s="295"/>
      <c r="H1" s="295"/>
      <c r="I1" s="295"/>
      <c r="J1" s="295"/>
      <c r="K1" s="295"/>
      <c r="L1" s="166"/>
      <c r="M1" s="166"/>
      <c r="N1" s="166"/>
      <c r="O1" s="166"/>
      <c r="P1" s="166"/>
      <c r="Q1" s="166"/>
      <c r="R1" s="166"/>
      <c r="S1" s="166"/>
      <c r="T1" s="166"/>
      <c r="U1" s="166"/>
      <c r="V1" s="166"/>
      <c r="W1" s="166"/>
    </row>
    <row r="2" spans="1:23" ht="15.6" x14ac:dyDescent="0.3">
      <c r="A2" s="295" t="s">
        <v>324</v>
      </c>
      <c r="B2" s="295"/>
      <c r="C2" s="295"/>
      <c r="D2" s="295"/>
      <c r="E2" s="295"/>
      <c r="F2" s="295"/>
      <c r="G2" s="295"/>
      <c r="H2" s="295"/>
      <c r="I2" s="295"/>
      <c r="J2" s="295"/>
      <c r="K2" s="295"/>
      <c r="L2" s="166"/>
      <c r="M2" s="166"/>
      <c r="N2" s="166"/>
      <c r="O2" s="166"/>
      <c r="P2" s="166"/>
      <c r="Q2" s="166"/>
      <c r="R2" s="166"/>
      <c r="S2" s="166"/>
      <c r="T2" s="166"/>
      <c r="U2" s="166"/>
      <c r="V2" s="166"/>
      <c r="W2" s="166"/>
    </row>
    <row r="3" spans="1:23" ht="15.6" x14ac:dyDescent="0.3">
      <c r="A3" s="295" t="s">
        <v>177</v>
      </c>
      <c r="B3" s="295"/>
      <c r="C3" s="295"/>
      <c r="D3" s="295"/>
      <c r="E3" s="295"/>
      <c r="F3" s="295"/>
      <c r="G3" s="295"/>
      <c r="H3" s="295"/>
      <c r="I3" s="295"/>
      <c r="J3" s="295"/>
      <c r="K3" s="295"/>
      <c r="L3" s="166"/>
      <c r="M3" s="166"/>
      <c r="N3" s="166"/>
      <c r="O3" s="166"/>
      <c r="P3" s="166"/>
      <c r="Q3" s="166"/>
      <c r="R3" s="166"/>
      <c r="S3" s="166"/>
      <c r="T3" s="166"/>
      <c r="U3" s="166"/>
      <c r="V3" s="166"/>
      <c r="W3" s="166"/>
    </row>
    <row r="4" spans="1:23" ht="15.6" x14ac:dyDescent="0.3">
      <c r="A4" s="218"/>
      <c r="B4" s="218"/>
      <c r="C4" s="218"/>
      <c r="D4" s="218"/>
      <c r="E4" s="218"/>
      <c r="F4" s="219"/>
      <c r="G4" s="219"/>
      <c r="H4" s="219"/>
      <c r="I4" s="218"/>
      <c r="J4" s="218"/>
      <c r="K4" s="218"/>
    </row>
    <row r="5" spans="1:23" ht="15.6" x14ac:dyDescent="0.3">
      <c r="A5" s="296" t="s">
        <v>379</v>
      </c>
      <c r="B5" s="296"/>
      <c r="C5" s="296"/>
      <c r="D5" s="296"/>
      <c r="E5" s="296"/>
      <c r="F5" s="296"/>
      <c r="G5" s="296"/>
      <c r="H5" s="296"/>
      <c r="I5" s="296"/>
      <c r="J5" s="296"/>
      <c r="K5" s="296"/>
    </row>
    <row r="6" spans="1:23" ht="15.6" x14ac:dyDescent="0.3">
      <c r="A6" s="296" t="s">
        <v>267</v>
      </c>
      <c r="B6" s="296"/>
      <c r="C6" s="296"/>
      <c r="D6" s="296"/>
      <c r="E6" s="296"/>
      <c r="F6" s="296"/>
      <c r="G6" s="296"/>
      <c r="H6" s="296"/>
      <c r="I6" s="296"/>
      <c r="J6" s="296"/>
      <c r="K6" s="296"/>
    </row>
    <row r="7" spans="1:23" x14ac:dyDescent="0.2">
      <c r="A7" s="167"/>
      <c r="B7" s="167"/>
      <c r="C7" s="167"/>
      <c r="D7" s="167"/>
      <c r="E7" s="167"/>
      <c r="F7" s="167"/>
      <c r="G7" s="167"/>
      <c r="H7" s="167"/>
      <c r="I7" s="167"/>
      <c r="J7" s="167"/>
      <c r="K7" s="167"/>
    </row>
    <row r="8" spans="1:23" ht="14.4" x14ac:dyDescent="0.3">
      <c r="A8" s="298" t="s">
        <v>385</v>
      </c>
      <c r="B8" s="298"/>
      <c r="C8" s="298"/>
      <c r="D8" s="298"/>
      <c r="E8" s="298"/>
      <c r="F8" s="298"/>
      <c r="G8" s="298"/>
      <c r="H8" s="298"/>
      <c r="I8" s="298"/>
      <c r="J8" s="298"/>
      <c r="K8" s="298"/>
    </row>
    <row r="9" spans="1:23" ht="13.8" x14ac:dyDescent="0.3">
      <c r="A9" s="297" t="s">
        <v>325</v>
      </c>
      <c r="B9" s="297" t="s">
        <v>167</v>
      </c>
      <c r="C9" s="246" t="s">
        <v>107</v>
      </c>
      <c r="D9" s="246"/>
      <c r="E9" s="246"/>
      <c r="F9" s="246" t="s">
        <v>159</v>
      </c>
      <c r="G9" s="246"/>
      <c r="H9" s="246"/>
      <c r="I9" s="297" t="s">
        <v>326</v>
      </c>
      <c r="J9" s="297"/>
      <c r="K9" s="297"/>
    </row>
    <row r="10" spans="1:23" s="168" customFormat="1" ht="41.4" x14ac:dyDescent="0.3">
      <c r="A10" s="297"/>
      <c r="B10" s="297"/>
      <c r="C10" s="195" t="s">
        <v>327</v>
      </c>
      <c r="D10" s="171" t="s">
        <v>328</v>
      </c>
      <c r="E10" s="171" t="s">
        <v>329</v>
      </c>
      <c r="F10" s="195" t="s">
        <v>327</v>
      </c>
      <c r="G10" s="171" t="s">
        <v>328</v>
      </c>
      <c r="H10" s="171" t="s">
        <v>329</v>
      </c>
      <c r="I10" s="195" t="s">
        <v>327</v>
      </c>
      <c r="J10" s="171" t="s">
        <v>328</v>
      </c>
      <c r="K10" s="171" t="s">
        <v>329</v>
      </c>
    </row>
    <row r="11" spans="1:23" s="168" customFormat="1" ht="13.8" x14ac:dyDescent="0.3">
      <c r="A11" s="170" t="s">
        <v>330</v>
      </c>
      <c r="B11" s="169">
        <f>SUM(B12,B21,B28:B37)</f>
        <v>33533</v>
      </c>
      <c r="C11" s="169">
        <f t="shared" ref="C11:K11" si="0">SUM(C12,C21,C28:C37)</f>
        <v>13213</v>
      </c>
      <c r="D11" s="169">
        <f t="shared" si="0"/>
        <v>15995</v>
      </c>
      <c r="E11" s="169">
        <f t="shared" si="0"/>
        <v>4325</v>
      </c>
      <c r="F11" s="169">
        <f t="shared" si="0"/>
        <v>11707</v>
      </c>
      <c r="G11" s="169">
        <f t="shared" si="0"/>
        <v>9797</v>
      </c>
      <c r="H11" s="169">
        <f t="shared" si="0"/>
        <v>2378</v>
      </c>
      <c r="I11" s="169">
        <f t="shared" si="0"/>
        <v>1506</v>
      </c>
      <c r="J11" s="169">
        <f t="shared" si="0"/>
        <v>6198</v>
      </c>
      <c r="K11" s="169">
        <f t="shared" si="0"/>
        <v>1947</v>
      </c>
    </row>
    <row r="12" spans="1:23" ht="13.8" x14ac:dyDescent="0.3">
      <c r="A12" s="172" t="s">
        <v>386</v>
      </c>
      <c r="B12" s="173">
        <f>SUM(C12:E12)</f>
        <v>16235</v>
      </c>
      <c r="C12" s="173">
        <f>SUM(F12,I12)</f>
        <v>5337</v>
      </c>
      <c r="D12" s="173">
        <f>SUM(G12,J12)</f>
        <v>8555</v>
      </c>
      <c r="E12" s="173">
        <f>SUM(H12,K12)</f>
        <v>2343</v>
      </c>
      <c r="F12" s="173">
        <v>4062</v>
      </c>
      <c r="G12" s="173">
        <v>3045</v>
      </c>
      <c r="H12" s="173">
        <v>554</v>
      </c>
      <c r="I12" s="173">
        <v>1275</v>
      </c>
      <c r="J12" s="173">
        <v>5510</v>
      </c>
      <c r="K12" s="173">
        <v>1789</v>
      </c>
    </row>
    <row r="13" spans="1:23" ht="13.8" x14ac:dyDescent="0.3">
      <c r="A13" s="172" t="s">
        <v>341</v>
      </c>
      <c r="B13" s="173">
        <f t="shared" ref="B13:B37" si="1">SUM(C13:E13)</f>
        <v>15595</v>
      </c>
      <c r="C13" s="173">
        <f t="shared" ref="C13:E37" si="2">SUM(F13,I13)</f>
        <v>4924</v>
      </c>
      <c r="D13" s="173">
        <f t="shared" si="2"/>
        <v>8328</v>
      </c>
      <c r="E13" s="173">
        <f t="shared" si="2"/>
        <v>2343</v>
      </c>
      <c r="F13" s="173">
        <v>3659</v>
      </c>
      <c r="G13" s="173">
        <v>2828</v>
      </c>
      <c r="H13" s="173">
        <v>554</v>
      </c>
      <c r="I13" s="173">
        <v>1265</v>
      </c>
      <c r="J13" s="173">
        <v>5500</v>
      </c>
      <c r="K13" s="173">
        <v>1789</v>
      </c>
    </row>
    <row r="14" spans="1:23" ht="13.8" x14ac:dyDescent="0.3">
      <c r="A14" s="172" t="s">
        <v>387</v>
      </c>
      <c r="B14" s="173">
        <f t="shared" si="1"/>
        <v>12818</v>
      </c>
      <c r="C14" s="173">
        <f t="shared" si="2"/>
        <v>3312</v>
      </c>
      <c r="D14" s="173">
        <f t="shared" si="2"/>
        <v>7175</v>
      </c>
      <c r="E14" s="173">
        <f t="shared" si="2"/>
        <v>2331</v>
      </c>
      <c r="F14" s="173">
        <v>2561</v>
      </c>
      <c r="G14" s="173">
        <v>2730</v>
      </c>
      <c r="H14" s="173">
        <v>542</v>
      </c>
      <c r="I14" s="173">
        <v>751</v>
      </c>
      <c r="J14" s="173">
        <v>4445</v>
      </c>
      <c r="K14" s="173">
        <v>1789</v>
      </c>
    </row>
    <row r="15" spans="1:23" ht="13.8" x14ac:dyDescent="0.3">
      <c r="A15" s="172" t="s">
        <v>388</v>
      </c>
      <c r="B15" s="173">
        <f t="shared" si="1"/>
        <v>11748</v>
      </c>
      <c r="C15" s="173">
        <f t="shared" si="2"/>
        <v>2690</v>
      </c>
      <c r="D15" s="173">
        <f t="shared" si="2"/>
        <v>6835</v>
      </c>
      <c r="E15" s="173">
        <f t="shared" si="2"/>
        <v>2223</v>
      </c>
      <c r="F15" s="173">
        <v>1967</v>
      </c>
      <c r="G15" s="173">
        <v>2694</v>
      </c>
      <c r="H15" s="173">
        <v>435</v>
      </c>
      <c r="I15" s="173">
        <v>723</v>
      </c>
      <c r="J15" s="173">
        <v>4141</v>
      </c>
      <c r="K15" s="173">
        <v>1788</v>
      </c>
    </row>
    <row r="16" spans="1:23" ht="13.8" x14ac:dyDescent="0.3">
      <c r="A16" s="172" t="s">
        <v>389</v>
      </c>
      <c r="B16" s="173">
        <f t="shared" si="1"/>
        <v>17</v>
      </c>
      <c r="C16" s="173">
        <f t="shared" si="2"/>
        <v>0</v>
      </c>
      <c r="D16" s="173">
        <f t="shared" si="2"/>
        <v>10</v>
      </c>
      <c r="E16" s="173">
        <f t="shared" si="2"/>
        <v>7</v>
      </c>
      <c r="F16" s="173"/>
      <c r="G16" s="173">
        <v>4</v>
      </c>
      <c r="H16" s="173">
        <v>7</v>
      </c>
      <c r="I16" s="173"/>
      <c r="J16" s="173">
        <v>6</v>
      </c>
      <c r="K16" s="173"/>
    </row>
    <row r="17" spans="1:11" ht="13.8" x14ac:dyDescent="0.3">
      <c r="A17" s="172" t="s">
        <v>390</v>
      </c>
      <c r="B17" s="173">
        <f t="shared" si="1"/>
        <v>1053</v>
      </c>
      <c r="C17" s="173">
        <f t="shared" si="2"/>
        <v>622</v>
      </c>
      <c r="D17" s="173">
        <f t="shared" si="2"/>
        <v>330</v>
      </c>
      <c r="E17" s="173">
        <f t="shared" si="2"/>
        <v>101</v>
      </c>
      <c r="F17" s="173">
        <v>594</v>
      </c>
      <c r="G17" s="173">
        <v>32</v>
      </c>
      <c r="H17" s="173">
        <v>100</v>
      </c>
      <c r="I17" s="173">
        <v>28</v>
      </c>
      <c r="J17" s="173">
        <v>298</v>
      </c>
      <c r="K17" s="173">
        <v>1</v>
      </c>
    </row>
    <row r="18" spans="1:11" ht="13.8" x14ac:dyDescent="0.3">
      <c r="A18" s="172" t="s">
        <v>342</v>
      </c>
      <c r="B18" s="173">
        <f t="shared" si="1"/>
        <v>2738</v>
      </c>
      <c r="C18" s="173">
        <f t="shared" si="2"/>
        <v>1612</v>
      </c>
      <c r="D18" s="173">
        <f t="shared" si="2"/>
        <v>1114</v>
      </c>
      <c r="E18" s="173">
        <f t="shared" si="2"/>
        <v>12</v>
      </c>
      <c r="F18" s="173">
        <v>1098</v>
      </c>
      <c r="G18" s="173">
        <v>98</v>
      </c>
      <c r="H18" s="173">
        <v>12</v>
      </c>
      <c r="I18" s="173">
        <v>514</v>
      </c>
      <c r="J18" s="173">
        <v>1016</v>
      </c>
      <c r="K18" s="173"/>
    </row>
    <row r="19" spans="1:11" ht="13.8" x14ac:dyDescent="0.3">
      <c r="A19" s="172" t="s">
        <v>343</v>
      </c>
      <c r="B19" s="173">
        <f t="shared" si="1"/>
        <v>406</v>
      </c>
      <c r="C19" s="173">
        <f t="shared" si="2"/>
        <v>257</v>
      </c>
      <c r="D19" s="173">
        <f t="shared" si="2"/>
        <v>149</v>
      </c>
      <c r="E19" s="173">
        <f t="shared" si="2"/>
        <v>0</v>
      </c>
      <c r="F19" s="173">
        <v>248</v>
      </c>
      <c r="G19" s="173">
        <v>139</v>
      </c>
      <c r="H19" s="173"/>
      <c r="I19" s="173">
        <v>9</v>
      </c>
      <c r="J19" s="173">
        <v>10</v>
      </c>
      <c r="K19" s="173"/>
    </row>
    <row r="20" spans="1:11" ht="13.8" x14ac:dyDescent="0.3">
      <c r="A20" s="172" t="s">
        <v>344</v>
      </c>
      <c r="B20" s="173">
        <f t="shared" si="1"/>
        <v>234</v>
      </c>
      <c r="C20" s="173">
        <f t="shared" si="2"/>
        <v>156</v>
      </c>
      <c r="D20" s="173">
        <f t="shared" si="2"/>
        <v>78</v>
      </c>
      <c r="E20" s="173">
        <f t="shared" si="2"/>
        <v>0</v>
      </c>
      <c r="F20" s="173">
        <v>155</v>
      </c>
      <c r="G20" s="173">
        <v>78</v>
      </c>
      <c r="H20" s="173"/>
      <c r="I20" s="173">
        <v>1</v>
      </c>
      <c r="J20" s="173"/>
      <c r="K20" s="173"/>
    </row>
    <row r="21" spans="1:11" ht="13.8" x14ac:dyDescent="0.3">
      <c r="A21" s="172" t="s">
        <v>391</v>
      </c>
      <c r="B21" s="173">
        <f t="shared" si="1"/>
        <v>1747</v>
      </c>
      <c r="C21" s="173">
        <f t="shared" si="2"/>
        <v>617</v>
      </c>
      <c r="D21" s="173">
        <f t="shared" si="2"/>
        <v>944</v>
      </c>
      <c r="E21" s="173">
        <f t="shared" si="2"/>
        <v>186</v>
      </c>
      <c r="F21" s="173">
        <v>585</v>
      </c>
      <c r="G21" s="173">
        <v>786</v>
      </c>
      <c r="H21" s="173">
        <v>147</v>
      </c>
      <c r="I21" s="173">
        <v>32</v>
      </c>
      <c r="J21" s="173">
        <v>158</v>
      </c>
      <c r="K21" s="173">
        <v>39</v>
      </c>
    </row>
    <row r="22" spans="1:11" ht="13.8" x14ac:dyDescent="0.3">
      <c r="A22" s="172" t="s">
        <v>345</v>
      </c>
      <c r="B22" s="173">
        <f t="shared" si="1"/>
        <v>802</v>
      </c>
      <c r="C22" s="173">
        <f t="shared" si="2"/>
        <v>303</v>
      </c>
      <c r="D22" s="173">
        <f t="shared" si="2"/>
        <v>419</v>
      </c>
      <c r="E22" s="173">
        <f t="shared" si="2"/>
        <v>80</v>
      </c>
      <c r="F22" s="173">
        <v>289</v>
      </c>
      <c r="G22" s="173">
        <v>337</v>
      </c>
      <c r="H22" s="173">
        <v>53</v>
      </c>
      <c r="I22" s="173">
        <v>14</v>
      </c>
      <c r="J22" s="173">
        <v>82</v>
      </c>
      <c r="K22" s="173">
        <v>27</v>
      </c>
    </row>
    <row r="23" spans="1:11" ht="13.8" x14ac:dyDescent="0.3">
      <c r="A23" s="172" t="s">
        <v>346</v>
      </c>
      <c r="B23" s="173">
        <f t="shared" si="1"/>
        <v>20</v>
      </c>
      <c r="C23" s="173">
        <f t="shared" si="2"/>
        <v>10</v>
      </c>
      <c r="D23" s="173">
        <f t="shared" si="2"/>
        <v>10</v>
      </c>
      <c r="E23" s="173">
        <f t="shared" si="2"/>
        <v>0</v>
      </c>
      <c r="F23" s="173">
        <v>10</v>
      </c>
      <c r="G23" s="173">
        <v>8</v>
      </c>
      <c r="H23" s="173"/>
      <c r="I23" s="173"/>
      <c r="J23" s="173">
        <v>2</v>
      </c>
      <c r="K23" s="173"/>
    </row>
    <row r="24" spans="1:11" ht="13.8" x14ac:dyDescent="0.3">
      <c r="A24" s="172" t="s">
        <v>347</v>
      </c>
      <c r="B24" s="173">
        <f t="shared" si="1"/>
        <v>364</v>
      </c>
      <c r="C24" s="173">
        <f t="shared" si="2"/>
        <v>143</v>
      </c>
      <c r="D24" s="173">
        <f t="shared" si="2"/>
        <v>184</v>
      </c>
      <c r="E24" s="173">
        <f t="shared" si="2"/>
        <v>37</v>
      </c>
      <c r="F24" s="173">
        <v>140</v>
      </c>
      <c r="G24" s="173">
        <v>146</v>
      </c>
      <c r="H24" s="173">
        <v>27</v>
      </c>
      <c r="I24" s="173">
        <v>3</v>
      </c>
      <c r="J24" s="173">
        <v>38</v>
      </c>
      <c r="K24" s="173">
        <v>10</v>
      </c>
    </row>
    <row r="25" spans="1:11" ht="13.8" x14ac:dyDescent="0.3">
      <c r="A25" s="172" t="s">
        <v>348</v>
      </c>
      <c r="B25" s="173">
        <f t="shared" si="1"/>
        <v>412</v>
      </c>
      <c r="C25" s="173">
        <f t="shared" si="2"/>
        <v>150</v>
      </c>
      <c r="D25" s="173">
        <f t="shared" si="2"/>
        <v>221</v>
      </c>
      <c r="E25" s="173">
        <f t="shared" si="2"/>
        <v>41</v>
      </c>
      <c r="F25" s="173">
        <v>139</v>
      </c>
      <c r="G25" s="173">
        <v>180</v>
      </c>
      <c r="H25" s="173">
        <v>25</v>
      </c>
      <c r="I25" s="173">
        <v>11</v>
      </c>
      <c r="J25" s="173">
        <v>41</v>
      </c>
      <c r="K25" s="173">
        <v>16</v>
      </c>
    </row>
    <row r="26" spans="1:11" ht="13.8" x14ac:dyDescent="0.3">
      <c r="A26" s="196" t="s">
        <v>394</v>
      </c>
      <c r="B26" s="173">
        <f t="shared" si="1"/>
        <v>6</v>
      </c>
      <c r="C26" s="173">
        <f t="shared" si="2"/>
        <v>0</v>
      </c>
      <c r="D26" s="173">
        <f t="shared" si="2"/>
        <v>4</v>
      </c>
      <c r="E26" s="173">
        <f t="shared" si="2"/>
        <v>2</v>
      </c>
      <c r="F26" s="173"/>
      <c r="G26" s="173">
        <v>3</v>
      </c>
      <c r="H26" s="173">
        <v>1</v>
      </c>
      <c r="I26" s="173"/>
      <c r="J26" s="173">
        <v>1</v>
      </c>
      <c r="K26" s="173">
        <v>1</v>
      </c>
    </row>
    <row r="27" spans="1:11" ht="13.8" x14ac:dyDescent="0.3">
      <c r="A27" s="172" t="s">
        <v>392</v>
      </c>
      <c r="B27" s="173">
        <f t="shared" si="1"/>
        <v>945</v>
      </c>
      <c r="C27" s="173">
        <f t="shared" si="2"/>
        <v>314</v>
      </c>
      <c r="D27" s="173">
        <f t="shared" si="2"/>
        <v>525</v>
      </c>
      <c r="E27" s="173">
        <f t="shared" si="2"/>
        <v>106</v>
      </c>
      <c r="F27" s="173">
        <v>296</v>
      </c>
      <c r="G27" s="173">
        <v>449</v>
      </c>
      <c r="H27" s="173">
        <v>94</v>
      </c>
      <c r="I27" s="173">
        <v>18</v>
      </c>
      <c r="J27" s="173">
        <v>76</v>
      </c>
      <c r="K27" s="173">
        <v>12</v>
      </c>
    </row>
    <row r="28" spans="1:11" ht="13.8" x14ac:dyDescent="0.3">
      <c r="A28" s="172" t="s">
        <v>331</v>
      </c>
      <c r="B28" s="173">
        <f t="shared" si="1"/>
        <v>2816</v>
      </c>
      <c r="C28" s="173">
        <f t="shared" si="2"/>
        <v>781</v>
      </c>
      <c r="D28" s="173">
        <f t="shared" si="2"/>
        <v>1582</v>
      </c>
      <c r="E28" s="173">
        <f t="shared" si="2"/>
        <v>453</v>
      </c>
      <c r="F28" s="173">
        <v>768</v>
      </c>
      <c r="G28" s="173">
        <v>1543</v>
      </c>
      <c r="H28" s="173">
        <v>429</v>
      </c>
      <c r="I28" s="173">
        <v>13</v>
      </c>
      <c r="J28" s="173">
        <v>39</v>
      </c>
      <c r="K28" s="173">
        <v>24</v>
      </c>
    </row>
    <row r="29" spans="1:11" ht="13.8" x14ac:dyDescent="0.3">
      <c r="A29" s="172" t="s">
        <v>332</v>
      </c>
      <c r="B29" s="173">
        <f t="shared" si="1"/>
        <v>794</v>
      </c>
      <c r="C29" s="173">
        <f t="shared" si="2"/>
        <v>398</v>
      </c>
      <c r="D29" s="173">
        <f t="shared" si="2"/>
        <v>260</v>
      </c>
      <c r="E29" s="173">
        <f t="shared" si="2"/>
        <v>136</v>
      </c>
      <c r="F29" s="173">
        <v>389</v>
      </c>
      <c r="G29" s="173">
        <v>255</v>
      </c>
      <c r="H29" s="173">
        <v>133</v>
      </c>
      <c r="I29" s="173">
        <v>9</v>
      </c>
      <c r="J29" s="173">
        <v>5</v>
      </c>
      <c r="K29" s="173">
        <v>3</v>
      </c>
    </row>
    <row r="30" spans="1:11" ht="13.8" x14ac:dyDescent="0.3">
      <c r="A30" s="172" t="s">
        <v>393</v>
      </c>
      <c r="B30" s="173">
        <f t="shared" si="1"/>
        <v>1272</v>
      </c>
      <c r="C30" s="173">
        <f t="shared" si="2"/>
        <v>664</v>
      </c>
      <c r="D30" s="173">
        <f t="shared" si="2"/>
        <v>555</v>
      </c>
      <c r="E30" s="173">
        <f t="shared" si="2"/>
        <v>53</v>
      </c>
      <c r="F30" s="173">
        <v>622</v>
      </c>
      <c r="G30" s="173">
        <v>533</v>
      </c>
      <c r="H30" s="173">
        <v>51</v>
      </c>
      <c r="I30" s="173">
        <v>42</v>
      </c>
      <c r="J30" s="173">
        <v>22</v>
      </c>
      <c r="K30" s="173">
        <v>2</v>
      </c>
    </row>
    <row r="31" spans="1:11" ht="13.8" x14ac:dyDescent="0.3">
      <c r="A31" s="172" t="s">
        <v>333</v>
      </c>
      <c r="B31" s="173">
        <f t="shared" si="1"/>
        <v>716</v>
      </c>
      <c r="C31" s="173">
        <f t="shared" si="2"/>
        <v>250</v>
      </c>
      <c r="D31" s="173">
        <f t="shared" si="2"/>
        <v>247</v>
      </c>
      <c r="E31" s="173">
        <f t="shared" si="2"/>
        <v>219</v>
      </c>
      <c r="F31" s="173">
        <v>233</v>
      </c>
      <c r="G31" s="173">
        <v>205</v>
      </c>
      <c r="H31" s="173">
        <v>211</v>
      </c>
      <c r="I31" s="173">
        <v>17</v>
      </c>
      <c r="J31" s="173">
        <v>42</v>
      </c>
      <c r="K31" s="173">
        <v>8</v>
      </c>
    </row>
    <row r="32" spans="1:11" ht="13.8" x14ac:dyDescent="0.3">
      <c r="A32" s="172" t="s">
        <v>334</v>
      </c>
      <c r="B32" s="173">
        <f t="shared" si="1"/>
        <v>303</v>
      </c>
      <c r="C32" s="173">
        <f t="shared" si="2"/>
        <v>214</v>
      </c>
      <c r="D32" s="173">
        <f t="shared" si="2"/>
        <v>71</v>
      </c>
      <c r="E32" s="173">
        <f t="shared" si="2"/>
        <v>18</v>
      </c>
      <c r="F32" s="173">
        <v>199</v>
      </c>
      <c r="G32" s="173">
        <v>46</v>
      </c>
      <c r="H32" s="173">
        <v>15</v>
      </c>
      <c r="I32" s="173">
        <v>15</v>
      </c>
      <c r="J32" s="173">
        <v>25</v>
      </c>
      <c r="K32" s="173">
        <v>3</v>
      </c>
    </row>
    <row r="33" spans="1:11" ht="13.8" x14ac:dyDescent="0.3">
      <c r="A33" s="172" t="s">
        <v>335</v>
      </c>
      <c r="B33" s="173">
        <f t="shared" si="1"/>
        <v>1357</v>
      </c>
      <c r="C33" s="173">
        <f t="shared" si="2"/>
        <v>829</v>
      </c>
      <c r="D33" s="173">
        <f t="shared" si="2"/>
        <v>473</v>
      </c>
      <c r="E33" s="173">
        <f t="shared" si="2"/>
        <v>55</v>
      </c>
      <c r="F33" s="173">
        <v>799</v>
      </c>
      <c r="G33" s="173">
        <v>431</v>
      </c>
      <c r="H33" s="173">
        <v>33</v>
      </c>
      <c r="I33" s="173">
        <v>30</v>
      </c>
      <c r="J33" s="173">
        <v>42</v>
      </c>
      <c r="K33" s="173">
        <v>22</v>
      </c>
    </row>
    <row r="34" spans="1:11" ht="13.8" x14ac:dyDescent="0.3">
      <c r="A34" s="172" t="s">
        <v>336</v>
      </c>
      <c r="B34" s="173">
        <f t="shared" si="1"/>
        <v>351</v>
      </c>
      <c r="C34" s="173">
        <f t="shared" si="2"/>
        <v>3</v>
      </c>
      <c r="D34" s="173">
        <f t="shared" si="2"/>
        <v>100</v>
      </c>
      <c r="E34" s="173">
        <f t="shared" si="2"/>
        <v>248</v>
      </c>
      <c r="F34" s="173">
        <v>3</v>
      </c>
      <c r="G34" s="173">
        <v>84</v>
      </c>
      <c r="H34" s="173">
        <v>221</v>
      </c>
      <c r="I34" s="173"/>
      <c r="J34" s="173">
        <v>16</v>
      </c>
      <c r="K34" s="173">
        <v>27</v>
      </c>
    </row>
    <row r="35" spans="1:11" ht="13.8" x14ac:dyDescent="0.3">
      <c r="A35" s="172" t="s">
        <v>337</v>
      </c>
      <c r="B35" s="173">
        <f t="shared" si="1"/>
        <v>6043</v>
      </c>
      <c r="C35" s="173">
        <f t="shared" si="2"/>
        <v>2643</v>
      </c>
      <c r="D35" s="173">
        <f t="shared" si="2"/>
        <v>2921</v>
      </c>
      <c r="E35" s="173">
        <f t="shared" si="2"/>
        <v>479</v>
      </c>
      <c r="F35" s="173">
        <v>2592</v>
      </c>
      <c r="G35" s="173">
        <v>2600</v>
      </c>
      <c r="H35" s="173">
        <v>455</v>
      </c>
      <c r="I35" s="173">
        <v>51</v>
      </c>
      <c r="J35" s="173">
        <v>321</v>
      </c>
      <c r="K35" s="173">
        <v>24</v>
      </c>
    </row>
    <row r="36" spans="1:11" ht="13.8" x14ac:dyDescent="0.3">
      <c r="A36" s="172" t="s">
        <v>338</v>
      </c>
      <c r="B36" s="173">
        <f t="shared" si="1"/>
        <v>1670</v>
      </c>
      <c r="C36" s="173">
        <f t="shared" si="2"/>
        <v>1282</v>
      </c>
      <c r="D36" s="173">
        <f t="shared" si="2"/>
        <v>257</v>
      </c>
      <c r="E36" s="173">
        <f t="shared" si="2"/>
        <v>131</v>
      </c>
      <c r="F36" s="173">
        <v>1270</v>
      </c>
      <c r="G36" s="173">
        <v>239</v>
      </c>
      <c r="H36" s="173">
        <v>125</v>
      </c>
      <c r="I36" s="173">
        <v>12</v>
      </c>
      <c r="J36" s="173">
        <v>18</v>
      </c>
      <c r="K36" s="173">
        <v>6</v>
      </c>
    </row>
    <row r="37" spans="1:11" ht="13.8" x14ac:dyDescent="0.3">
      <c r="A37" s="172" t="s">
        <v>339</v>
      </c>
      <c r="B37" s="173">
        <f t="shared" si="1"/>
        <v>229</v>
      </c>
      <c r="C37" s="173">
        <f t="shared" si="2"/>
        <v>195</v>
      </c>
      <c r="D37" s="173">
        <f t="shared" si="2"/>
        <v>30</v>
      </c>
      <c r="E37" s="173">
        <f t="shared" si="2"/>
        <v>4</v>
      </c>
      <c r="F37" s="173">
        <v>185</v>
      </c>
      <c r="G37" s="173">
        <v>30</v>
      </c>
      <c r="H37" s="173">
        <v>4</v>
      </c>
      <c r="I37" s="173">
        <v>10</v>
      </c>
      <c r="J37" s="173"/>
      <c r="K37" s="173"/>
    </row>
    <row r="38" spans="1:11" ht="12" x14ac:dyDescent="0.2">
      <c r="A38" s="206" t="s">
        <v>410</v>
      </c>
    </row>
    <row r="39" spans="1:11" x14ac:dyDescent="0.2">
      <c r="A39" s="293" t="s">
        <v>349</v>
      </c>
      <c r="B39" s="293"/>
      <c r="C39" s="293"/>
      <c r="D39" s="293"/>
      <c r="E39" s="293"/>
      <c r="F39" s="293"/>
      <c r="G39" s="293"/>
      <c r="H39" s="293"/>
      <c r="I39" s="293"/>
      <c r="J39" s="293"/>
      <c r="K39" s="293"/>
    </row>
    <row r="40" spans="1:11" ht="26.25" customHeight="1" x14ac:dyDescent="0.2">
      <c r="A40" s="294" t="s">
        <v>340</v>
      </c>
      <c r="B40" s="294"/>
      <c r="C40" s="294"/>
      <c r="D40" s="294"/>
      <c r="E40" s="294"/>
      <c r="F40" s="294"/>
      <c r="G40" s="294"/>
      <c r="H40" s="294"/>
      <c r="I40" s="294"/>
      <c r="J40" s="294"/>
      <c r="K40" s="294"/>
    </row>
  </sheetData>
  <mergeCells count="13">
    <mergeCell ref="A39:K39"/>
    <mergeCell ref="A40:K40"/>
    <mergeCell ref="A1:K1"/>
    <mergeCell ref="A2:K2"/>
    <mergeCell ref="A3:K3"/>
    <mergeCell ref="A5:K5"/>
    <mergeCell ref="A6:K6"/>
    <mergeCell ref="A9:A10"/>
    <mergeCell ref="B9:B10"/>
    <mergeCell ref="C9:E9"/>
    <mergeCell ref="F9:H9"/>
    <mergeCell ref="I9:K9"/>
    <mergeCell ref="A8:K8"/>
  </mergeCells>
  <pageMargins left="0.7" right="0.7" top="0.75" bottom="0.75" header="0.3" footer="0.3"/>
  <pageSetup paperSize="5"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91" zoomScaleNormal="91" workbookViewId="0">
      <selection sqref="A1:O1"/>
    </sheetView>
  </sheetViews>
  <sheetFormatPr defaultRowHeight="14.4" x14ac:dyDescent="0.3"/>
  <cols>
    <col min="1" max="1" width="21.33203125" customWidth="1"/>
    <col min="2" max="10" width="10.109375" customWidth="1"/>
  </cols>
  <sheetData>
    <row r="1" spans="1:15" ht="18" x14ac:dyDescent="0.35">
      <c r="A1" s="229" t="s">
        <v>161</v>
      </c>
      <c r="B1" s="229"/>
      <c r="C1" s="229"/>
      <c r="D1" s="229"/>
      <c r="E1" s="229"/>
      <c r="F1" s="229"/>
      <c r="G1" s="229"/>
      <c r="H1" s="229"/>
      <c r="I1" s="229"/>
      <c r="J1" s="229"/>
      <c r="K1" s="229"/>
      <c r="L1" s="229"/>
      <c r="M1" s="229"/>
      <c r="N1" s="229"/>
      <c r="O1" s="229"/>
    </row>
    <row r="2" spans="1:15" ht="18" x14ac:dyDescent="0.35">
      <c r="A2" s="229" t="s">
        <v>163</v>
      </c>
      <c r="B2" s="229"/>
      <c r="C2" s="229"/>
      <c r="D2" s="229"/>
      <c r="E2" s="229"/>
      <c r="F2" s="229"/>
      <c r="G2" s="229"/>
      <c r="H2" s="229"/>
      <c r="I2" s="229"/>
      <c r="J2" s="229"/>
      <c r="K2" s="229"/>
      <c r="L2" s="229"/>
      <c r="M2" s="229"/>
      <c r="N2" s="229"/>
      <c r="O2" s="229"/>
    </row>
    <row r="3" spans="1:15" x14ac:dyDescent="0.3">
      <c r="A3" s="230" t="s">
        <v>379</v>
      </c>
      <c r="B3" s="230"/>
      <c r="C3" s="230"/>
      <c r="D3" s="230"/>
      <c r="E3" s="230"/>
      <c r="F3" s="230"/>
      <c r="G3" s="230"/>
      <c r="H3" s="230"/>
      <c r="I3" s="230"/>
      <c r="J3" s="230"/>
      <c r="K3" s="230"/>
      <c r="L3" s="230"/>
      <c r="M3" s="230"/>
      <c r="N3" s="230"/>
      <c r="O3" s="230"/>
    </row>
    <row r="4" spans="1:15" x14ac:dyDescent="0.3">
      <c r="A4" s="222" t="s">
        <v>269</v>
      </c>
      <c r="B4" s="222"/>
      <c r="C4" s="222"/>
      <c r="D4" s="222"/>
      <c r="E4" s="222"/>
      <c r="F4" s="222"/>
      <c r="G4" s="222"/>
      <c r="H4" s="222"/>
      <c r="I4" s="222"/>
      <c r="J4" s="222"/>
      <c r="K4" s="222"/>
      <c r="L4" s="222"/>
      <c r="M4" s="222"/>
      <c r="N4" s="222"/>
      <c r="O4" s="222"/>
    </row>
    <row r="6" spans="1:15" ht="15.6" x14ac:dyDescent="0.3">
      <c r="A6" s="13" t="s">
        <v>200</v>
      </c>
    </row>
    <row r="7" spans="1:15" ht="12.75" customHeight="1" x14ac:dyDescent="0.3">
      <c r="A7" s="6" t="s">
        <v>19</v>
      </c>
    </row>
    <row r="8" spans="1:15" s="4" customFormat="1" ht="15" thickBot="1" x14ac:dyDescent="0.35">
      <c r="A8" s="53"/>
      <c r="B8" s="58" t="s">
        <v>0</v>
      </c>
      <c r="C8" s="58" t="s">
        <v>1</v>
      </c>
      <c r="D8" s="58" t="s">
        <v>2</v>
      </c>
      <c r="E8" s="58" t="s">
        <v>3</v>
      </c>
      <c r="F8" s="58" t="s">
        <v>4</v>
      </c>
      <c r="G8" s="58" t="s">
        <v>5</v>
      </c>
      <c r="H8" s="58" t="s">
        <v>6</v>
      </c>
      <c r="I8" s="58" t="s">
        <v>7</v>
      </c>
      <c r="J8" s="59" t="s">
        <v>8</v>
      </c>
      <c r="K8" s="59" t="s">
        <v>164</v>
      </c>
      <c r="L8" s="65" t="s">
        <v>178</v>
      </c>
      <c r="M8" s="65" t="s">
        <v>185</v>
      </c>
      <c r="N8" s="65" t="s">
        <v>217</v>
      </c>
      <c r="O8" s="65" t="s">
        <v>268</v>
      </c>
    </row>
    <row r="9" spans="1:15" ht="4.5" customHeight="1" x14ac:dyDescent="0.3">
      <c r="A9" s="1"/>
      <c r="B9" s="2"/>
      <c r="C9" s="2"/>
      <c r="D9" s="2"/>
      <c r="E9" s="2"/>
      <c r="F9" s="2"/>
      <c r="G9" s="2"/>
      <c r="H9" s="2"/>
      <c r="I9" s="2"/>
      <c r="J9" s="3"/>
    </row>
    <row r="10" spans="1:15" s="5" customFormat="1" x14ac:dyDescent="0.3">
      <c r="A10" s="8" t="s">
        <v>10</v>
      </c>
      <c r="B10" s="102">
        <v>190776</v>
      </c>
      <c r="C10" s="102">
        <v>199842</v>
      </c>
      <c r="D10" s="102">
        <v>207074</v>
      </c>
      <c r="E10" s="102">
        <v>207965</v>
      </c>
      <c r="F10" s="102">
        <v>209547</v>
      </c>
      <c r="G10" s="102">
        <v>225402</v>
      </c>
      <c r="H10" s="102">
        <v>227546</v>
      </c>
      <c r="I10" s="102">
        <v>235618</v>
      </c>
      <c r="J10" s="102">
        <v>249372</v>
      </c>
      <c r="K10" s="103">
        <v>250192</v>
      </c>
      <c r="L10" s="102">
        <v>250011</v>
      </c>
      <c r="M10" s="102">
        <v>245495</v>
      </c>
      <c r="N10" s="102">
        <v>241168</v>
      </c>
      <c r="O10" s="102">
        <v>240878</v>
      </c>
    </row>
    <row r="11" spans="1:15" s="5" customFormat="1" ht="7.5" customHeight="1" x14ac:dyDescent="0.3">
      <c r="A11" s="8"/>
      <c r="B11" s="9"/>
      <c r="C11" s="9"/>
      <c r="D11" s="9"/>
      <c r="E11" s="9"/>
      <c r="F11" s="9"/>
      <c r="G11" s="9"/>
      <c r="H11" s="9"/>
      <c r="I11" s="9"/>
      <c r="J11" s="9"/>
    </row>
    <row r="12" spans="1:15" s="5" customFormat="1" x14ac:dyDescent="0.3">
      <c r="A12" s="8" t="s">
        <v>17</v>
      </c>
      <c r="B12" s="9"/>
      <c r="C12" s="9"/>
      <c r="D12" s="9"/>
      <c r="E12" s="9"/>
      <c r="F12" s="9"/>
      <c r="G12" s="9"/>
      <c r="H12" s="9"/>
      <c r="I12" s="9"/>
      <c r="J12" s="9"/>
    </row>
    <row r="13" spans="1:15" s="5" customFormat="1" x14ac:dyDescent="0.3">
      <c r="A13" s="10" t="s">
        <v>377</v>
      </c>
      <c r="B13" s="9">
        <v>73838</v>
      </c>
      <c r="C13" s="9">
        <v>74506</v>
      </c>
      <c r="D13" s="9">
        <v>74056</v>
      </c>
      <c r="E13" s="9">
        <v>71044</v>
      </c>
      <c r="F13" s="9">
        <v>68813</v>
      </c>
      <c r="G13" s="9">
        <v>66990</v>
      </c>
      <c r="H13" s="9">
        <v>68132</v>
      </c>
      <c r="I13" s="9">
        <v>69475</v>
      </c>
      <c r="J13" s="9">
        <v>71569</v>
      </c>
      <c r="K13" s="28">
        <v>67291</v>
      </c>
      <c r="L13" s="9">
        <v>62257</v>
      </c>
      <c r="M13" s="9">
        <v>62579</v>
      </c>
      <c r="N13" s="9">
        <v>62687</v>
      </c>
      <c r="O13" s="9">
        <v>62523</v>
      </c>
    </row>
    <row r="14" spans="1:15" s="5" customFormat="1" x14ac:dyDescent="0.3">
      <c r="A14" s="11" t="s">
        <v>11</v>
      </c>
      <c r="B14" s="12">
        <v>116938</v>
      </c>
      <c r="C14" s="12">
        <v>125336</v>
      </c>
      <c r="D14" s="12">
        <v>133018</v>
      </c>
      <c r="E14" s="12">
        <v>136921</v>
      </c>
      <c r="F14" s="12">
        <v>140734</v>
      </c>
      <c r="G14" s="12">
        <v>158412</v>
      </c>
      <c r="H14" s="12">
        <v>159414</v>
      </c>
      <c r="I14" s="12">
        <v>166143</v>
      </c>
      <c r="J14" s="12">
        <v>177803</v>
      </c>
      <c r="K14" s="54">
        <v>182901</v>
      </c>
      <c r="L14" s="12">
        <v>187754</v>
      </c>
      <c r="M14" s="12">
        <v>182916</v>
      </c>
      <c r="N14" s="12">
        <v>178481</v>
      </c>
      <c r="O14" s="12">
        <v>178355</v>
      </c>
    </row>
    <row r="15" spans="1:15" s="5" customFormat="1" ht="7.5" customHeight="1" x14ac:dyDescent="0.3">
      <c r="A15" s="10"/>
      <c r="B15" s="9"/>
      <c r="C15" s="9"/>
      <c r="D15" s="9"/>
      <c r="E15" s="9"/>
      <c r="F15" s="9"/>
      <c r="G15" s="9"/>
      <c r="H15" s="9"/>
      <c r="I15" s="9"/>
      <c r="J15" s="9"/>
    </row>
    <row r="16" spans="1:15" s="5" customFormat="1" x14ac:dyDescent="0.3">
      <c r="A16" s="8" t="s">
        <v>18</v>
      </c>
      <c r="B16" s="9"/>
      <c r="C16" s="9"/>
      <c r="D16" s="9"/>
      <c r="E16" s="9"/>
      <c r="F16" s="9"/>
      <c r="G16" s="9"/>
      <c r="H16" s="9"/>
      <c r="I16" s="9"/>
      <c r="J16" s="9"/>
    </row>
    <row r="17" spans="1:15" s="5" customFormat="1" x14ac:dyDescent="0.3">
      <c r="A17" s="10" t="s">
        <v>12</v>
      </c>
      <c r="B17" s="9">
        <v>74998</v>
      </c>
      <c r="C17" s="9">
        <v>78114</v>
      </c>
      <c r="D17" s="9">
        <v>81189</v>
      </c>
      <c r="E17" s="9">
        <v>81054</v>
      </c>
      <c r="F17" s="9">
        <v>82182</v>
      </c>
      <c r="G17" s="9">
        <v>88038</v>
      </c>
      <c r="H17" s="9">
        <v>90188</v>
      </c>
      <c r="I17" s="9">
        <v>93411</v>
      </c>
      <c r="J17" s="9">
        <v>101902</v>
      </c>
      <c r="K17" s="28">
        <v>103055</v>
      </c>
      <c r="L17" s="9">
        <v>103438</v>
      </c>
      <c r="M17" s="9">
        <v>101707</v>
      </c>
      <c r="N17" s="9">
        <v>100711</v>
      </c>
      <c r="O17" s="9">
        <v>101064</v>
      </c>
    </row>
    <row r="18" spans="1:15" s="5" customFormat="1" x14ac:dyDescent="0.3">
      <c r="A18" s="11" t="s">
        <v>13</v>
      </c>
      <c r="B18" s="12">
        <v>115778</v>
      </c>
      <c r="C18" s="12">
        <v>121728</v>
      </c>
      <c r="D18" s="12">
        <v>125885</v>
      </c>
      <c r="E18" s="12">
        <v>126911</v>
      </c>
      <c r="F18" s="12">
        <v>127365</v>
      </c>
      <c r="G18" s="12">
        <v>137364</v>
      </c>
      <c r="H18" s="12">
        <v>137358</v>
      </c>
      <c r="I18" s="12">
        <v>142207</v>
      </c>
      <c r="J18" s="12">
        <v>147470</v>
      </c>
      <c r="K18" s="54">
        <v>147137</v>
      </c>
      <c r="L18" s="12">
        <v>146573</v>
      </c>
      <c r="M18" s="12">
        <v>143788</v>
      </c>
      <c r="N18" s="12">
        <v>140457</v>
      </c>
      <c r="O18" s="12">
        <v>139814</v>
      </c>
    </row>
    <row r="19" spans="1:15" s="5" customFormat="1" ht="7.5" customHeight="1" x14ac:dyDescent="0.3">
      <c r="A19" s="10"/>
      <c r="B19" s="9"/>
      <c r="C19" s="9"/>
      <c r="D19" s="9"/>
      <c r="E19" s="9"/>
      <c r="F19" s="9"/>
      <c r="G19" s="9"/>
      <c r="H19" s="9"/>
      <c r="I19" s="9"/>
      <c r="J19" s="9"/>
    </row>
    <row r="20" spans="1:15" s="5" customFormat="1" x14ac:dyDescent="0.3">
      <c r="A20" s="8" t="s">
        <v>214</v>
      </c>
      <c r="B20" s="9"/>
      <c r="C20" s="9"/>
      <c r="D20" s="9"/>
      <c r="E20" s="9"/>
      <c r="F20" s="9"/>
      <c r="G20" s="9"/>
      <c r="H20" s="9"/>
      <c r="I20" s="9"/>
      <c r="J20" s="9"/>
    </row>
    <row r="21" spans="1:15" s="5" customFormat="1" x14ac:dyDescent="0.3">
      <c r="A21" s="10" t="s">
        <v>213</v>
      </c>
      <c r="B21" s="81">
        <v>148659</v>
      </c>
      <c r="C21" s="9">
        <v>151999</v>
      </c>
      <c r="D21" s="9">
        <v>158531</v>
      </c>
      <c r="E21" s="9">
        <v>160789</v>
      </c>
      <c r="F21" s="9">
        <v>161655</v>
      </c>
      <c r="G21" s="9">
        <v>177522</v>
      </c>
      <c r="H21" s="9">
        <v>178829</v>
      </c>
      <c r="I21" s="9">
        <v>189281</v>
      </c>
      <c r="J21" s="9">
        <v>205364</v>
      </c>
      <c r="K21" s="9">
        <v>204418</v>
      </c>
      <c r="L21" s="9">
        <v>207563</v>
      </c>
      <c r="M21" s="9">
        <v>202015</v>
      </c>
      <c r="N21" s="9">
        <v>197540</v>
      </c>
      <c r="O21" s="9">
        <v>196194</v>
      </c>
    </row>
    <row r="22" spans="1:15" s="5" customFormat="1" x14ac:dyDescent="0.3">
      <c r="A22" s="11" t="s">
        <v>14</v>
      </c>
      <c r="B22" s="82">
        <v>42117</v>
      </c>
      <c r="C22" s="12">
        <v>47843</v>
      </c>
      <c r="D22" s="12">
        <v>48543</v>
      </c>
      <c r="E22" s="12">
        <v>47176</v>
      </c>
      <c r="F22" s="12">
        <v>47892</v>
      </c>
      <c r="G22" s="12">
        <v>47880</v>
      </c>
      <c r="H22" s="12">
        <v>48717</v>
      </c>
      <c r="I22" s="12">
        <v>46337</v>
      </c>
      <c r="J22" s="12">
        <v>44008</v>
      </c>
      <c r="K22" s="12">
        <v>45774</v>
      </c>
      <c r="L22" s="12">
        <v>42448</v>
      </c>
      <c r="M22" s="12">
        <v>43480</v>
      </c>
      <c r="N22" s="12">
        <v>43628</v>
      </c>
      <c r="O22" s="12">
        <v>44684</v>
      </c>
    </row>
    <row r="23" spans="1:15" s="5" customFormat="1" ht="7.5" customHeight="1" x14ac:dyDescent="0.3">
      <c r="A23" s="10"/>
      <c r="B23" s="9"/>
      <c r="C23" s="9"/>
      <c r="D23" s="9"/>
      <c r="E23" s="9"/>
      <c r="F23" s="9"/>
      <c r="G23" s="9"/>
      <c r="H23" s="9"/>
      <c r="I23" s="9"/>
      <c r="J23" s="9"/>
    </row>
    <row r="24" spans="1:15" s="5" customFormat="1" x14ac:dyDescent="0.3">
      <c r="A24" s="8" t="s">
        <v>215</v>
      </c>
      <c r="B24" s="9"/>
      <c r="C24" s="9"/>
      <c r="D24" s="9"/>
      <c r="E24" s="9"/>
      <c r="F24" s="9"/>
      <c r="G24" s="9"/>
      <c r="H24" s="9"/>
      <c r="I24" s="9"/>
      <c r="J24" s="9"/>
    </row>
    <row r="25" spans="1:15" s="5" customFormat="1" x14ac:dyDescent="0.3">
      <c r="A25" s="10" t="s">
        <v>15</v>
      </c>
      <c r="B25" s="9">
        <v>169143</v>
      </c>
      <c r="C25" s="9">
        <v>176632</v>
      </c>
      <c r="D25" s="9">
        <v>181701</v>
      </c>
      <c r="E25" s="9">
        <v>180337</v>
      </c>
      <c r="F25" s="9">
        <v>179866</v>
      </c>
      <c r="G25" s="9">
        <v>193935</v>
      </c>
      <c r="H25" s="9">
        <v>196511</v>
      </c>
      <c r="I25" s="9">
        <v>204300</v>
      </c>
      <c r="J25" s="9">
        <v>218799</v>
      </c>
      <c r="K25" s="9">
        <v>220674</v>
      </c>
      <c r="L25" s="9">
        <v>220380</v>
      </c>
      <c r="M25" s="9">
        <v>217358</v>
      </c>
      <c r="N25" s="9">
        <v>213196</v>
      </c>
      <c r="O25" s="9">
        <v>212299</v>
      </c>
    </row>
    <row r="26" spans="1:15" s="5" customFormat="1" x14ac:dyDescent="0.3">
      <c r="A26" s="11" t="s">
        <v>16</v>
      </c>
      <c r="B26" s="12">
        <v>21633</v>
      </c>
      <c r="C26" s="12">
        <v>23210</v>
      </c>
      <c r="D26" s="12">
        <v>25373</v>
      </c>
      <c r="E26" s="12">
        <v>27628</v>
      </c>
      <c r="F26" s="12">
        <v>29681</v>
      </c>
      <c r="G26" s="12">
        <v>31467</v>
      </c>
      <c r="H26" s="12">
        <v>31035</v>
      </c>
      <c r="I26" s="12">
        <v>31318</v>
      </c>
      <c r="J26" s="12">
        <v>30573</v>
      </c>
      <c r="K26" s="12">
        <v>29518</v>
      </c>
      <c r="L26" s="12">
        <v>29631</v>
      </c>
      <c r="M26" s="12">
        <v>28137</v>
      </c>
      <c r="N26" s="12">
        <v>27972</v>
      </c>
      <c r="O26" s="12">
        <v>28579</v>
      </c>
    </row>
    <row r="27" spans="1:15" x14ac:dyDescent="0.3">
      <c r="A27" s="228" t="s">
        <v>211</v>
      </c>
      <c r="B27" s="228"/>
      <c r="C27" s="228"/>
      <c r="D27" s="228"/>
      <c r="E27" s="228"/>
      <c r="F27" s="228"/>
      <c r="G27" s="228"/>
      <c r="H27" s="228"/>
      <c r="I27" s="228"/>
      <c r="J27" s="228"/>
      <c r="K27" s="228"/>
      <c r="L27" s="228"/>
      <c r="M27" s="228"/>
      <c r="N27" s="228"/>
      <c r="O27" s="228"/>
    </row>
    <row r="28" spans="1:15" ht="28.5" customHeight="1" x14ac:dyDescent="0.3">
      <c r="A28" s="227" t="s">
        <v>378</v>
      </c>
      <c r="B28" s="227"/>
      <c r="C28" s="227"/>
      <c r="D28" s="227"/>
      <c r="E28" s="227"/>
      <c r="F28" s="227"/>
      <c r="G28" s="227"/>
      <c r="H28" s="227"/>
      <c r="I28" s="227"/>
      <c r="J28" s="227"/>
      <c r="K28" s="227"/>
      <c r="L28" s="227"/>
      <c r="M28" s="227"/>
      <c r="N28" s="227"/>
      <c r="O28" s="227"/>
    </row>
  </sheetData>
  <mergeCells count="6">
    <mergeCell ref="A28:O28"/>
    <mergeCell ref="A27:O27"/>
    <mergeCell ref="A1:O1"/>
    <mergeCell ref="A2:O2"/>
    <mergeCell ref="A3:O3"/>
    <mergeCell ref="A4:O4"/>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93" zoomScaleNormal="93" workbookViewId="0">
      <selection activeCell="G10" sqref="G10"/>
    </sheetView>
  </sheetViews>
  <sheetFormatPr defaultRowHeight="14.4" x14ac:dyDescent="0.3"/>
  <cols>
    <col min="1" max="1" width="25.6640625" customWidth="1"/>
    <col min="2" max="14" width="12.33203125" customWidth="1"/>
    <col min="15" max="15" width="12.33203125" style="29" customWidth="1"/>
  </cols>
  <sheetData>
    <row r="1" spans="1:15" ht="18" x14ac:dyDescent="0.35">
      <c r="A1" s="229" t="s">
        <v>161</v>
      </c>
      <c r="B1" s="229"/>
      <c r="C1" s="229"/>
      <c r="D1" s="229"/>
      <c r="E1" s="229"/>
      <c r="F1" s="229"/>
      <c r="G1" s="229"/>
      <c r="H1" s="229"/>
      <c r="I1" s="229"/>
      <c r="J1" s="229"/>
      <c r="K1" s="229"/>
      <c r="L1" s="229"/>
      <c r="M1" s="229"/>
      <c r="N1" s="229"/>
      <c r="O1" s="229"/>
    </row>
    <row r="2" spans="1:15" ht="18" x14ac:dyDescent="0.35">
      <c r="A2" s="229" t="s">
        <v>163</v>
      </c>
      <c r="B2" s="229"/>
      <c r="C2" s="229"/>
      <c r="D2" s="229"/>
      <c r="E2" s="229"/>
      <c r="F2" s="229"/>
      <c r="G2" s="229"/>
      <c r="H2" s="229"/>
      <c r="I2" s="229"/>
      <c r="J2" s="229"/>
      <c r="K2" s="229"/>
      <c r="L2" s="229"/>
      <c r="M2" s="229"/>
      <c r="N2" s="229"/>
      <c r="O2" s="229"/>
    </row>
    <row r="3" spans="1:15" x14ac:dyDescent="0.3">
      <c r="A3" s="230" t="s">
        <v>379</v>
      </c>
      <c r="B3" s="230"/>
      <c r="C3" s="230"/>
      <c r="D3" s="230"/>
      <c r="E3" s="230"/>
      <c r="F3" s="230"/>
      <c r="G3" s="230"/>
      <c r="H3" s="230"/>
      <c r="I3" s="230"/>
      <c r="J3" s="230"/>
      <c r="K3" s="230"/>
      <c r="L3" s="230"/>
      <c r="M3" s="230"/>
      <c r="N3" s="230"/>
      <c r="O3" s="230"/>
    </row>
    <row r="4" spans="1:15" x14ac:dyDescent="0.3">
      <c r="A4" s="222" t="s">
        <v>283</v>
      </c>
      <c r="B4" s="222"/>
      <c r="C4" s="222"/>
      <c r="D4" s="222"/>
      <c r="E4" s="222"/>
      <c r="F4" s="222"/>
      <c r="G4" s="222"/>
      <c r="H4" s="222"/>
      <c r="I4" s="222"/>
      <c r="J4" s="222"/>
      <c r="K4" s="222"/>
      <c r="L4" s="222"/>
      <c r="M4" s="222"/>
      <c r="N4" s="222"/>
      <c r="O4" s="222"/>
    </row>
    <row r="5" spans="1:15" x14ac:dyDescent="0.3">
      <c r="B5" s="66"/>
      <c r="C5" s="66"/>
      <c r="D5" s="66"/>
      <c r="E5" s="66"/>
      <c r="F5" s="66"/>
      <c r="G5" s="66"/>
      <c r="H5" s="66"/>
      <c r="I5" s="66"/>
      <c r="J5" s="66"/>
      <c r="K5" s="66"/>
      <c r="L5" s="66"/>
      <c r="M5" s="66"/>
    </row>
    <row r="6" spans="1:15" ht="15.6" x14ac:dyDescent="0.3">
      <c r="A6" s="232" t="s">
        <v>201</v>
      </c>
      <c r="B6" s="232"/>
      <c r="C6" s="232"/>
      <c r="D6" s="232"/>
      <c r="E6" s="232"/>
      <c r="F6" s="232"/>
      <c r="G6" s="232"/>
      <c r="H6" s="232"/>
      <c r="I6" s="232"/>
      <c r="J6" s="232"/>
      <c r="K6" s="232"/>
      <c r="L6" s="232"/>
      <c r="M6" s="232"/>
      <c r="N6" s="232"/>
      <c r="O6" s="232"/>
    </row>
    <row r="7" spans="1:15" ht="12.75" customHeight="1" x14ac:dyDescent="0.3">
      <c r="A7" s="6" t="s">
        <v>104</v>
      </c>
    </row>
    <row r="8" spans="1:15" ht="15" thickBot="1" x14ac:dyDescent="0.35">
      <c r="A8" s="57"/>
      <c r="B8" s="58" t="s">
        <v>272</v>
      </c>
      <c r="C8" s="58" t="s">
        <v>273</v>
      </c>
      <c r="D8" s="58" t="s">
        <v>274</v>
      </c>
      <c r="E8" s="58" t="s">
        <v>275</v>
      </c>
      <c r="F8" s="58" t="s">
        <v>276</v>
      </c>
      <c r="G8" s="58" t="s">
        <v>277</v>
      </c>
      <c r="H8" s="58" t="s">
        <v>278</v>
      </c>
      <c r="I8" s="58" t="s">
        <v>279</v>
      </c>
      <c r="J8" s="59" t="s">
        <v>280</v>
      </c>
      <c r="K8" s="59" t="s">
        <v>281</v>
      </c>
      <c r="L8" s="52" t="s">
        <v>282</v>
      </c>
      <c r="M8" s="52" t="s">
        <v>179</v>
      </c>
      <c r="N8" s="52" t="s">
        <v>186</v>
      </c>
      <c r="O8" s="133" t="s">
        <v>218</v>
      </c>
    </row>
    <row r="9" spans="1:15" ht="4.5" customHeight="1" x14ac:dyDescent="0.3">
      <c r="A9" s="8"/>
      <c r="B9" s="17"/>
      <c r="C9" s="17"/>
      <c r="D9" s="17"/>
      <c r="E9" s="17"/>
      <c r="F9" s="17"/>
      <c r="G9" s="17"/>
      <c r="H9" s="17"/>
      <c r="I9" s="17"/>
      <c r="J9" s="18"/>
    </row>
    <row r="10" spans="1:15" x14ac:dyDescent="0.3">
      <c r="A10" s="8" t="s">
        <v>29</v>
      </c>
      <c r="B10" s="60">
        <v>26717</v>
      </c>
      <c r="C10" s="60">
        <v>27751</v>
      </c>
      <c r="D10" s="60">
        <v>30082</v>
      </c>
      <c r="E10" s="60">
        <v>30806</v>
      </c>
      <c r="F10" s="60">
        <v>30607</v>
      </c>
      <c r="G10" s="60">
        <v>32463</v>
      </c>
      <c r="H10" s="60">
        <v>33479</v>
      </c>
      <c r="I10" s="60">
        <v>33821</v>
      </c>
      <c r="J10" s="60">
        <v>35719</v>
      </c>
      <c r="K10" s="60">
        <v>43868</v>
      </c>
      <c r="L10" s="60">
        <v>46559</v>
      </c>
      <c r="M10" s="60">
        <v>50273</v>
      </c>
      <c r="N10" s="60">
        <v>50892</v>
      </c>
      <c r="O10" s="110">
        <v>52299</v>
      </c>
    </row>
    <row r="11" spans="1:15" x14ac:dyDescent="0.3">
      <c r="A11" s="8"/>
      <c r="B11" s="19"/>
      <c r="C11" s="19"/>
      <c r="D11" s="19"/>
      <c r="E11" s="19"/>
      <c r="F11" s="19"/>
      <c r="G11" s="19"/>
      <c r="H11" s="19"/>
      <c r="I11" s="19"/>
      <c r="J11" s="19"/>
    </row>
    <row r="12" spans="1:15" x14ac:dyDescent="0.3">
      <c r="A12" s="8" t="s">
        <v>17</v>
      </c>
      <c r="B12" s="19"/>
      <c r="C12" s="19"/>
      <c r="D12" s="19"/>
      <c r="E12" s="19"/>
      <c r="F12" s="19"/>
      <c r="G12" s="19"/>
      <c r="H12" s="19"/>
      <c r="I12" s="19"/>
      <c r="J12" s="19"/>
    </row>
    <row r="13" spans="1:15" x14ac:dyDescent="0.3">
      <c r="A13" s="20" t="s">
        <v>9</v>
      </c>
      <c r="B13" s="19">
        <v>11775</v>
      </c>
      <c r="C13" s="19">
        <v>11734</v>
      </c>
      <c r="D13" s="19">
        <v>11581</v>
      </c>
      <c r="E13" s="19">
        <v>10850</v>
      </c>
      <c r="F13" s="19">
        <v>10178</v>
      </c>
      <c r="G13" s="19">
        <v>10334</v>
      </c>
      <c r="H13" s="19">
        <v>10159</v>
      </c>
      <c r="I13" s="19">
        <v>10052</v>
      </c>
      <c r="J13" s="19">
        <v>10036</v>
      </c>
      <c r="K13" s="19">
        <v>9575</v>
      </c>
      <c r="L13" s="19">
        <v>9440</v>
      </c>
      <c r="M13" s="19">
        <v>11175</v>
      </c>
      <c r="N13" s="19">
        <v>10056</v>
      </c>
      <c r="O13" s="111">
        <v>10013</v>
      </c>
    </row>
    <row r="14" spans="1:15" x14ac:dyDescent="0.3">
      <c r="A14" s="55" t="s">
        <v>11</v>
      </c>
      <c r="B14" s="24">
        <v>14942</v>
      </c>
      <c r="C14" s="24">
        <v>16017</v>
      </c>
      <c r="D14" s="24">
        <v>18501</v>
      </c>
      <c r="E14" s="24">
        <v>19956</v>
      </c>
      <c r="F14" s="24">
        <v>20429</v>
      </c>
      <c r="G14" s="24">
        <v>22129</v>
      </c>
      <c r="H14" s="24">
        <v>23320</v>
      </c>
      <c r="I14" s="24">
        <v>23769</v>
      </c>
      <c r="J14" s="24">
        <v>25683</v>
      </c>
      <c r="K14" s="24">
        <v>34293</v>
      </c>
      <c r="L14" s="67">
        <v>37119</v>
      </c>
      <c r="M14" s="24">
        <v>39098</v>
      </c>
      <c r="N14" s="24">
        <v>40836</v>
      </c>
      <c r="O14" s="113">
        <v>42286</v>
      </c>
    </row>
    <row r="15" spans="1:15" ht="7.5" customHeight="1" x14ac:dyDescent="0.3">
      <c r="A15" s="8"/>
      <c r="B15" s="19"/>
      <c r="C15" s="19"/>
      <c r="D15" s="19"/>
      <c r="E15" s="19"/>
      <c r="F15" s="19"/>
      <c r="G15" s="19"/>
      <c r="H15" s="19"/>
      <c r="I15" s="19"/>
      <c r="J15" s="19"/>
    </row>
    <row r="16" spans="1:15" x14ac:dyDescent="0.3">
      <c r="A16" s="8" t="s">
        <v>18</v>
      </c>
      <c r="B16" s="19"/>
      <c r="C16" s="19"/>
      <c r="D16" s="19"/>
      <c r="E16" s="19"/>
      <c r="F16" s="19"/>
      <c r="G16" s="19"/>
      <c r="H16" s="19"/>
      <c r="I16" s="19"/>
      <c r="J16" s="19"/>
      <c r="N16" s="79"/>
    </row>
    <row r="17" spans="1:15" x14ac:dyDescent="0.3">
      <c r="A17" s="20" t="s">
        <v>12</v>
      </c>
      <c r="B17" s="19">
        <v>9808</v>
      </c>
      <c r="C17" s="19">
        <v>10020</v>
      </c>
      <c r="D17" s="19">
        <v>11101</v>
      </c>
      <c r="E17" s="19">
        <v>11360</v>
      </c>
      <c r="F17" s="19">
        <v>10855</v>
      </c>
      <c r="G17" s="19">
        <v>11705</v>
      </c>
      <c r="H17" s="19">
        <v>12161</v>
      </c>
      <c r="I17" s="19">
        <v>12454</v>
      </c>
      <c r="J17" s="19">
        <v>13140</v>
      </c>
      <c r="K17" s="19">
        <v>17323</v>
      </c>
      <c r="L17" s="19">
        <v>17503</v>
      </c>
      <c r="M17" s="19">
        <v>19215</v>
      </c>
      <c r="N17" s="84">
        <v>19719</v>
      </c>
      <c r="O17" s="111">
        <v>20384</v>
      </c>
    </row>
    <row r="18" spans="1:15" x14ac:dyDescent="0.3">
      <c r="A18" s="55" t="s">
        <v>13</v>
      </c>
      <c r="B18" s="24">
        <v>16909</v>
      </c>
      <c r="C18" s="24">
        <v>17731</v>
      </c>
      <c r="D18" s="24">
        <v>18981</v>
      </c>
      <c r="E18" s="24">
        <v>19446</v>
      </c>
      <c r="F18" s="24">
        <v>19752</v>
      </c>
      <c r="G18" s="24">
        <v>20758</v>
      </c>
      <c r="H18" s="24">
        <v>21318</v>
      </c>
      <c r="I18" s="24">
        <v>21367</v>
      </c>
      <c r="J18" s="24">
        <v>22579</v>
      </c>
      <c r="K18" s="24">
        <v>26545</v>
      </c>
      <c r="L18" s="67">
        <v>29056</v>
      </c>
      <c r="M18" s="24">
        <v>31058</v>
      </c>
      <c r="N18" s="85">
        <v>31173</v>
      </c>
      <c r="O18" s="113">
        <v>31915</v>
      </c>
    </row>
    <row r="19" spans="1:15" ht="7.5" customHeight="1" x14ac:dyDescent="0.3">
      <c r="A19" s="8"/>
      <c r="B19" s="19"/>
      <c r="C19" s="19"/>
      <c r="D19" s="19"/>
      <c r="E19" s="19"/>
      <c r="F19" s="19"/>
      <c r="G19" s="19"/>
      <c r="H19" s="19"/>
      <c r="I19" s="19"/>
      <c r="J19" s="19"/>
    </row>
    <row r="20" spans="1:15" x14ac:dyDescent="0.3">
      <c r="A20" s="8" t="s">
        <v>28</v>
      </c>
      <c r="B20" s="19"/>
      <c r="C20" s="19"/>
      <c r="D20" s="19"/>
      <c r="E20" s="19"/>
      <c r="F20" s="19"/>
      <c r="G20" s="19"/>
      <c r="H20" s="19"/>
      <c r="I20" s="19"/>
      <c r="J20" s="19"/>
    </row>
    <row r="21" spans="1:15" x14ac:dyDescent="0.3">
      <c r="A21" s="20" t="s">
        <v>20</v>
      </c>
      <c r="B21" s="60">
        <v>22568</v>
      </c>
      <c r="C21" s="60">
        <v>23246</v>
      </c>
      <c r="D21" s="60">
        <v>25502</v>
      </c>
      <c r="E21" s="60">
        <v>25716</v>
      </c>
      <c r="F21" s="60">
        <v>24920</v>
      </c>
      <c r="G21" s="60">
        <v>25801</v>
      </c>
      <c r="H21" s="60">
        <v>26156</v>
      </c>
      <c r="I21" s="60">
        <v>26928</v>
      </c>
      <c r="J21" s="60">
        <v>27852</v>
      </c>
      <c r="K21" s="60">
        <v>37077</v>
      </c>
      <c r="L21" s="60">
        <v>39118</v>
      </c>
      <c r="M21" s="60">
        <v>43494</v>
      </c>
      <c r="N21" s="60">
        <v>43806</v>
      </c>
      <c r="O21" s="110">
        <v>44929</v>
      </c>
    </row>
    <row r="22" spans="1:15" x14ac:dyDescent="0.3">
      <c r="A22" s="10" t="s">
        <v>21</v>
      </c>
      <c r="B22" s="19">
        <v>811</v>
      </c>
      <c r="C22" s="19">
        <v>1193</v>
      </c>
      <c r="D22" s="19">
        <v>3642</v>
      </c>
      <c r="E22" s="19">
        <v>3907</v>
      </c>
      <c r="F22" s="19">
        <v>3879</v>
      </c>
      <c r="G22" s="19">
        <v>4222</v>
      </c>
      <c r="H22" s="19">
        <v>4633</v>
      </c>
      <c r="I22" s="19">
        <v>5189</v>
      </c>
      <c r="J22" s="19">
        <v>5345</v>
      </c>
      <c r="K22" s="19">
        <v>13919</v>
      </c>
      <c r="L22" s="19">
        <v>14630</v>
      </c>
      <c r="M22" s="19">
        <v>15875</v>
      </c>
      <c r="N22" s="19">
        <v>16265</v>
      </c>
      <c r="O22" s="29">
        <v>16551</v>
      </c>
    </row>
    <row r="23" spans="1:15" x14ac:dyDescent="0.3">
      <c r="A23" s="10" t="s">
        <v>22</v>
      </c>
      <c r="B23" s="19">
        <v>6021</v>
      </c>
      <c r="C23" s="19">
        <v>5597</v>
      </c>
      <c r="D23" s="19">
        <v>5169</v>
      </c>
      <c r="E23" s="19">
        <v>4450</v>
      </c>
      <c r="F23" s="19">
        <v>4428</v>
      </c>
      <c r="G23" s="19">
        <v>4481</v>
      </c>
      <c r="H23" s="19">
        <v>4453</v>
      </c>
      <c r="I23" s="19">
        <v>4972</v>
      </c>
      <c r="J23" s="19">
        <v>5425</v>
      </c>
      <c r="K23" s="19">
        <v>6157</v>
      </c>
      <c r="L23" s="19">
        <v>6801</v>
      </c>
      <c r="M23" s="19">
        <v>7976</v>
      </c>
      <c r="N23" s="19">
        <v>7239</v>
      </c>
      <c r="O23" s="29">
        <v>8158</v>
      </c>
    </row>
    <row r="24" spans="1:15" x14ac:dyDescent="0.3">
      <c r="A24" s="10" t="s">
        <v>23</v>
      </c>
      <c r="B24" s="19">
        <v>15736</v>
      </c>
      <c r="C24" s="19">
        <v>16456</v>
      </c>
      <c r="D24" s="19">
        <v>16691</v>
      </c>
      <c r="E24" s="19">
        <v>17359</v>
      </c>
      <c r="F24" s="19">
        <v>16613</v>
      </c>
      <c r="G24" s="19">
        <v>17098</v>
      </c>
      <c r="H24" s="19">
        <v>17070</v>
      </c>
      <c r="I24" s="19">
        <v>16767</v>
      </c>
      <c r="J24" s="19">
        <v>17082</v>
      </c>
      <c r="K24" s="19">
        <v>17001</v>
      </c>
      <c r="L24" s="19">
        <v>17687</v>
      </c>
      <c r="M24" s="19">
        <v>19643</v>
      </c>
      <c r="N24" s="19">
        <v>20302</v>
      </c>
      <c r="O24" s="29">
        <v>20220</v>
      </c>
    </row>
    <row r="25" spans="1:15" ht="6" customHeight="1" x14ac:dyDescent="0.3">
      <c r="A25" s="10"/>
      <c r="B25" s="19"/>
      <c r="C25" s="19"/>
      <c r="D25" s="19"/>
      <c r="E25" s="19"/>
      <c r="F25" s="19"/>
      <c r="G25" s="19"/>
      <c r="H25" s="19"/>
      <c r="I25" s="19"/>
      <c r="J25" s="19"/>
    </row>
    <row r="26" spans="1:15" x14ac:dyDescent="0.3">
      <c r="A26" s="20" t="s">
        <v>24</v>
      </c>
      <c r="B26" s="60">
        <v>4149</v>
      </c>
      <c r="C26" s="60">
        <v>4405</v>
      </c>
      <c r="D26" s="60">
        <v>4580</v>
      </c>
      <c r="E26" s="60">
        <v>5090</v>
      </c>
      <c r="F26" s="60">
        <v>5687</v>
      </c>
      <c r="G26" s="60">
        <v>6662</v>
      </c>
      <c r="H26" s="60">
        <v>7323</v>
      </c>
      <c r="I26" s="60">
        <v>6893</v>
      </c>
      <c r="J26" s="60">
        <v>7867</v>
      </c>
      <c r="K26" s="60">
        <v>6791</v>
      </c>
      <c r="L26" s="60">
        <v>7441</v>
      </c>
      <c r="M26" s="60">
        <v>6779</v>
      </c>
      <c r="N26" s="60">
        <v>7086</v>
      </c>
      <c r="O26" s="132">
        <v>7370</v>
      </c>
    </row>
    <row r="27" spans="1:15" x14ac:dyDescent="0.3">
      <c r="A27" s="10" t="s">
        <v>25</v>
      </c>
      <c r="B27" s="19">
        <v>299</v>
      </c>
      <c r="C27" s="19">
        <v>247</v>
      </c>
      <c r="D27" s="19">
        <v>259</v>
      </c>
      <c r="E27" s="19">
        <v>242</v>
      </c>
      <c r="F27" s="19">
        <v>274</v>
      </c>
      <c r="G27" s="19">
        <v>288</v>
      </c>
      <c r="H27" s="19">
        <v>270</v>
      </c>
      <c r="I27" s="19">
        <v>261</v>
      </c>
      <c r="J27" s="19">
        <v>339</v>
      </c>
      <c r="K27" s="19">
        <v>220</v>
      </c>
      <c r="L27" s="19">
        <v>293</v>
      </c>
      <c r="M27" s="19">
        <v>235</v>
      </c>
      <c r="N27" s="19">
        <v>271</v>
      </c>
      <c r="O27" s="29">
        <v>635</v>
      </c>
    </row>
    <row r="28" spans="1:15" x14ac:dyDescent="0.3">
      <c r="A28" s="10" t="s">
        <v>26</v>
      </c>
      <c r="B28" s="19">
        <v>2758</v>
      </c>
      <c r="C28" s="19">
        <v>3272</v>
      </c>
      <c r="D28" s="19">
        <v>3292</v>
      </c>
      <c r="E28" s="19">
        <v>3751</v>
      </c>
      <c r="F28" s="19">
        <v>4267</v>
      </c>
      <c r="G28" s="19">
        <v>5188</v>
      </c>
      <c r="H28" s="19">
        <v>5775</v>
      </c>
      <c r="I28" s="19">
        <v>5199</v>
      </c>
      <c r="J28" s="19">
        <v>6083</v>
      </c>
      <c r="K28" s="19">
        <v>5220</v>
      </c>
      <c r="L28" s="19">
        <v>5703</v>
      </c>
      <c r="M28" s="19">
        <v>5124</v>
      </c>
      <c r="N28" s="19">
        <v>5326</v>
      </c>
      <c r="O28" s="29">
        <v>5273</v>
      </c>
    </row>
    <row r="29" spans="1:15" x14ac:dyDescent="0.3">
      <c r="A29" s="11" t="s">
        <v>27</v>
      </c>
      <c r="B29" s="24">
        <v>1092</v>
      </c>
      <c r="C29" s="24">
        <v>986</v>
      </c>
      <c r="D29" s="24">
        <v>1029</v>
      </c>
      <c r="E29" s="24">
        <v>1097</v>
      </c>
      <c r="F29" s="24">
        <v>1146</v>
      </c>
      <c r="G29" s="24">
        <v>1186</v>
      </c>
      <c r="H29" s="24">
        <v>1278</v>
      </c>
      <c r="I29" s="24">
        <v>1433</v>
      </c>
      <c r="J29" s="24">
        <v>1445</v>
      </c>
      <c r="K29" s="24">
        <v>1351</v>
      </c>
      <c r="L29" s="56">
        <v>1445</v>
      </c>
      <c r="M29" s="24">
        <v>1420</v>
      </c>
      <c r="N29" s="24">
        <v>1489</v>
      </c>
      <c r="O29" s="134">
        <v>1462</v>
      </c>
    </row>
    <row r="30" spans="1:15" x14ac:dyDescent="0.3">
      <c r="A30" s="231" t="s">
        <v>30</v>
      </c>
      <c r="B30" s="231"/>
      <c r="C30" s="231"/>
      <c r="D30" s="231"/>
      <c r="E30" s="231"/>
      <c r="F30" s="231"/>
      <c r="G30" s="231"/>
      <c r="H30" s="231"/>
      <c r="I30" s="231"/>
      <c r="J30" s="231"/>
      <c r="K30" s="231"/>
      <c r="L30" s="231"/>
      <c r="M30" s="231"/>
      <c r="N30" s="231"/>
      <c r="O30" s="231"/>
    </row>
    <row r="31" spans="1:15" ht="15" customHeight="1" x14ac:dyDescent="0.3">
      <c r="A31" s="227" t="s">
        <v>271</v>
      </c>
      <c r="B31" s="227"/>
      <c r="C31" s="227"/>
      <c r="D31" s="227"/>
      <c r="E31" s="227"/>
      <c r="F31" s="227"/>
      <c r="G31" s="227"/>
      <c r="H31" s="227"/>
      <c r="I31" s="227"/>
      <c r="J31" s="227"/>
      <c r="K31" s="227"/>
      <c r="L31" s="227"/>
      <c r="M31" s="227"/>
      <c r="N31" s="227"/>
      <c r="O31" s="227"/>
    </row>
    <row r="32" spans="1:15" x14ac:dyDescent="0.3">
      <c r="A32" s="21"/>
      <c r="B32" s="21"/>
      <c r="C32" s="21"/>
      <c r="D32" s="21"/>
      <c r="E32" s="21"/>
      <c r="F32" s="21"/>
      <c r="G32" s="21"/>
      <c r="H32" s="21"/>
      <c r="I32" s="21"/>
      <c r="J32" s="21"/>
    </row>
    <row r="33" spans="1:10" x14ac:dyDescent="0.3">
      <c r="A33" s="15"/>
      <c r="B33" s="14"/>
      <c r="C33" s="14"/>
      <c r="D33" s="14"/>
      <c r="E33" s="14"/>
      <c r="F33" s="14"/>
      <c r="G33" s="14"/>
      <c r="H33" s="14"/>
      <c r="I33" s="14"/>
      <c r="J33" s="14"/>
    </row>
    <row r="34" spans="1:10" x14ac:dyDescent="0.3">
      <c r="A34" s="7"/>
      <c r="B34" s="14"/>
      <c r="C34" s="14"/>
      <c r="D34" s="14"/>
      <c r="E34" s="14"/>
      <c r="F34" s="14"/>
      <c r="G34" s="14"/>
      <c r="H34" s="14"/>
      <c r="I34" s="14"/>
      <c r="J34" s="14"/>
    </row>
  </sheetData>
  <mergeCells count="7">
    <mergeCell ref="A1:O1"/>
    <mergeCell ref="A2:O2"/>
    <mergeCell ref="A3:O3"/>
    <mergeCell ref="A4:O4"/>
    <mergeCell ref="A31:O31"/>
    <mergeCell ref="A30:O30"/>
    <mergeCell ref="A6:O6"/>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sqref="A1:K1"/>
    </sheetView>
  </sheetViews>
  <sheetFormatPr defaultRowHeight="14.4" x14ac:dyDescent="0.3"/>
  <cols>
    <col min="1" max="1" width="23.5546875" customWidth="1"/>
    <col min="2" max="9" width="11.33203125" style="29" customWidth="1"/>
    <col min="10" max="10" width="10.5546875" style="29" bestFit="1" customWidth="1"/>
    <col min="11" max="11" width="11.109375" bestFit="1" customWidth="1"/>
  </cols>
  <sheetData>
    <row r="1" spans="1:11" ht="23.25" customHeight="1" x14ac:dyDescent="0.35">
      <c r="A1" s="233" t="s">
        <v>176</v>
      </c>
      <c r="B1" s="233"/>
      <c r="C1" s="233"/>
      <c r="D1" s="233"/>
      <c r="E1" s="233"/>
      <c r="F1" s="233"/>
      <c r="G1" s="233"/>
      <c r="H1" s="233"/>
      <c r="I1" s="233"/>
      <c r="J1" s="233"/>
      <c r="K1" s="233"/>
    </row>
    <row r="2" spans="1:11" ht="21" customHeight="1" x14ac:dyDescent="0.35">
      <c r="A2" s="233" t="s">
        <v>177</v>
      </c>
      <c r="B2" s="233"/>
      <c r="C2" s="233"/>
      <c r="D2" s="233"/>
      <c r="E2" s="233"/>
      <c r="F2" s="233"/>
      <c r="G2" s="233"/>
      <c r="H2" s="233"/>
      <c r="I2" s="233"/>
      <c r="J2" s="233"/>
      <c r="K2" s="233"/>
    </row>
    <row r="3" spans="1:11" x14ac:dyDescent="0.3">
      <c r="A3" s="234" t="s">
        <v>379</v>
      </c>
      <c r="B3" s="234"/>
      <c r="C3" s="234"/>
      <c r="D3" s="234"/>
      <c r="E3" s="234"/>
      <c r="F3" s="234"/>
      <c r="G3" s="234"/>
      <c r="H3" s="234"/>
      <c r="I3" s="234"/>
      <c r="J3" s="234"/>
      <c r="K3" s="234"/>
    </row>
    <row r="4" spans="1:11" x14ac:dyDescent="0.3">
      <c r="A4" s="235" t="s">
        <v>286</v>
      </c>
      <c r="B4" s="235"/>
      <c r="C4" s="235"/>
      <c r="D4" s="235"/>
      <c r="E4" s="235"/>
      <c r="F4" s="235"/>
      <c r="G4" s="235"/>
      <c r="H4" s="235"/>
      <c r="I4" s="235"/>
      <c r="J4" s="235"/>
      <c r="K4" s="235"/>
    </row>
    <row r="6" spans="1:11" x14ac:dyDescent="0.3">
      <c r="A6" s="236" t="s">
        <v>210</v>
      </c>
      <c r="B6" s="236"/>
      <c r="C6" s="236"/>
      <c r="D6" s="236"/>
      <c r="E6" s="236"/>
      <c r="F6" s="236"/>
      <c r="G6" s="236"/>
      <c r="H6" s="236"/>
      <c r="I6" s="236"/>
      <c r="J6" s="236"/>
      <c r="K6" s="236"/>
    </row>
    <row r="7" spans="1:11" ht="12.75" customHeight="1" x14ac:dyDescent="0.3">
      <c r="A7" s="6" t="s">
        <v>105</v>
      </c>
    </row>
    <row r="8" spans="1:11" ht="15" thickBot="1" x14ac:dyDescent="0.35">
      <c r="A8" s="57"/>
      <c r="B8" s="106" t="s">
        <v>4</v>
      </c>
      <c r="C8" s="106" t="s">
        <v>5</v>
      </c>
      <c r="D8" s="106" t="s">
        <v>6</v>
      </c>
      <c r="E8" s="106" t="s">
        <v>7</v>
      </c>
      <c r="F8" s="107" t="s">
        <v>8</v>
      </c>
      <c r="G8" s="107" t="s">
        <v>164</v>
      </c>
      <c r="H8" s="106" t="s">
        <v>179</v>
      </c>
      <c r="I8" s="106" t="s">
        <v>186</v>
      </c>
      <c r="J8" s="106" t="s">
        <v>218</v>
      </c>
      <c r="K8" s="106" t="s">
        <v>285</v>
      </c>
    </row>
    <row r="9" spans="1:11" ht="4.5" customHeight="1" x14ac:dyDescent="0.3">
      <c r="A9" s="8"/>
      <c r="B9" s="108"/>
      <c r="C9" s="108"/>
      <c r="D9" s="108"/>
      <c r="E9" s="108"/>
      <c r="F9" s="109"/>
    </row>
    <row r="10" spans="1:11" x14ac:dyDescent="0.3">
      <c r="A10" s="8" t="s">
        <v>29</v>
      </c>
      <c r="B10" s="110">
        <v>13539</v>
      </c>
      <c r="C10" s="110">
        <v>14070</v>
      </c>
      <c r="D10" s="110">
        <v>14759</v>
      </c>
      <c r="E10" s="110">
        <v>15206</v>
      </c>
      <c r="F10" s="110">
        <v>16190</v>
      </c>
      <c r="G10" s="110">
        <v>15985</v>
      </c>
      <c r="H10" s="110">
        <v>16001</v>
      </c>
      <c r="I10" s="110">
        <v>15810</v>
      </c>
      <c r="J10" s="110">
        <v>15885</v>
      </c>
      <c r="K10" s="110">
        <v>16235</v>
      </c>
    </row>
    <row r="11" spans="1:11" ht="7.5" customHeight="1" x14ac:dyDescent="0.3">
      <c r="A11" s="8"/>
      <c r="B11" s="111"/>
      <c r="C11" s="111"/>
      <c r="D11" s="111"/>
      <c r="E11" s="111"/>
      <c r="F11" s="111"/>
    </row>
    <row r="12" spans="1:11" x14ac:dyDescent="0.3">
      <c r="A12" s="8" t="s">
        <v>17</v>
      </c>
      <c r="B12" s="111"/>
      <c r="C12" s="111"/>
      <c r="D12" s="111"/>
      <c r="E12" s="111"/>
      <c r="F12" s="111"/>
    </row>
    <row r="13" spans="1:11" x14ac:dyDescent="0.3">
      <c r="A13" s="20" t="s">
        <v>9</v>
      </c>
      <c r="B13" s="111">
        <v>5444</v>
      </c>
      <c r="C13" s="111">
        <v>4816</v>
      </c>
      <c r="D13" s="111">
        <v>5051</v>
      </c>
      <c r="E13" s="111">
        <v>5066</v>
      </c>
      <c r="F13" s="111">
        <v>5474</v>
      </c>
      <c r="G13" s="111">
        <v>5010</v>
      </c>
      <c r="H13" s="112">
        <v>4561</v>
      </c>
      <c r="I13" s="111">
        <v>4962</v>
      </c>
      <c r="J13" s="111">
        <v>5174</v>
      </c>
      <c r="K13" s="111">
        <v>5337</v>
      </c>
    </row>
    <row r="14" spans="1:11" x14ac:dyDescent="0.3">
      <c r="A14" s="55" t="s">
        <v>11</v>
      </c>
      <c r="B14" s="113">
        <v>8095</v>
      </c>
      <c r="C14" s="113">
        <v>9254</v>
      </c>
      <c r="D14" s="113">
        <v>9708</v>
      </c>
      <c r="E14" s="113">
        <v>10140</v>
      </c>
      <c r="F14" s="113">
        <v>10716</v>
      </c>
      <c r="G14" s="113">
        <v>10975</v>
      </c>
      <c r="H14" s="104">
        <v>11440</v>
      </c>
      <c r="I14" s="113">
        <v>10848</v>
      </c>
      <c r="J14" s="113">
        <v>10711</v>
      </c>
      <c r="K14" s="113">
        <v>10898</v>
      </c>
    </row>
    <row r="15" spans="1:11" ht="7.5" customHeight="1" x14ac:dyDescent="0.3">
      <c r="A15" s="8"/>
      <c r="B15" s="111"/>
      <c r="C15" s="111"/>
      <c r="D15" s="111"/>
      <c r="E15" s="111"/>
      <c r="F15" s="111"/>
    </row>
    <row r="16" spans="1:11" x14ac:dyDescent="0.3">
      <c r="A16" s="8" t="s">
        <v>209</v>
      </c>
      <c r="B16" s="111"/>
      <c r="C16" s="111"/>
      <c r="D16" s="111"/>
      <c r="E16" s="111"/>
      <c r="F16" s="111"/>
    </row>
    <row r="17" spans="1:11" x14ac:dyDescent="0.3">
      <c r="A17" s="20" t="s">
        <v>33</v>
      </c>
      <c r="B17" s="110">
        <v>7139</v>
      </c>
      <c r="C17" s="110">
        <v>6711</v>
      </c>
      <c r="D17" s="110">
        <v>6967</v>
      </c>
      <c r="E17" s="110">
        <v>6755</v>
      </c>
      <c r="F17" s="110">
        <v>6897</v>
      </c>
      <c r="G17" s="110">
        <v>6533</v>
      </c>
      <c r="H17" s="110">
        <v>6657</v>
      </c>
      <c r="I17" s="110">
        <v>6952</v>
      </c>
      <c r="J17" s="110">
        <v>7446</v>
      </c>
      <c r="K17" s="110">
        <v>7661</v>
      </c>
    </row>
    <row r="18" spans="1:11" x14ac:dyDescent="0.3">
      <c r="A18" s="10" t="s">
        <v>202</v>
      </c>
      <c r="B18" s="111">
        <v>2466</v>
      </c>
      <c r="C18" s="111">
        <v>2186</v>
      </c>
      <c r="D18" s="111">
        <v>2235</v>
      </c>
      <c r="E18" s="111">
        <v>2256</v>
      </c>
      <c r="F18" s="111">
        <v>2223</v>
      </c>
      <c r="G18" s="111">
        <v>2421</v>
      </c>
      <c r="H18" s="111">
        <v>2357</v>
      </c>
      <c r="I18" s="111">
        <v>2500</v>
      </c>
      <c r="J18" s="111">
        <v>2690</v>
      </c>
      <c r="K18" s="111">
        <v>2882</v>
      </c>
    </row>
    <row r="19" spans="1:11" x14ac:dyDescent="0.3">
      <c r="A19" s="10" t="s">
        <v>203</v>
      </c>
      <c r="B19" s="111">
        <v>1567</v>
      </c>
      <c r="C19" s="111">
        <v>1383</v>
      </c>
      <c r="D19" s="111">
        <v>1378</v>
      </c>
      <c r="E19" s="111">
        <v>1349</v>
      </c>
      <c r="F19" s="111">
        <v>1343</v>
      </c>
      <c r="G19" s="111">
        <v>1343</v>
      </c>
      <c r="H19" s="111">
        <v>1408</v>
      </c>
      <c r="I19" s="111">
        <v>1457</v>
      </c>
      <c r="J19" s="111">
        <v>1434</v>
      </c>
      <c r="K19" s="111">
        <v>1380</v>
      </c>
    </row>
    <row r="20" spans="1:11" x14ac:dyDescent="0.3">
      <c r="A20" s="10" t="s">
        <v>204</v>
      </c>
      <c r="B20" s="111">
        <v>1660</v>
      </c>
      <c r="C20" s="111">
        <v>1296</v>
      </c>
      <c r="D20" s="111">
        <v>1275</v>
      </c>
      <c r="E20" s="111">
        <v>1299</v>
      </c>
      <c r="F20" s="111">
        <v>1344</v>
      </c>
      <c r="G20" s="111">
        <v>1313</v>
      </c>
      <c r="H20" s="111">
        <v>1331</v>
      </c>
      <c r="I20" s="111">
        <v>1331</v>
      </c>
      <c r="J20" s="111">
        <v>1316</v>
      </c>
      <c r="K20" s="111">
        <v>1287</v>
      </c>
    </row>
    <row r="21" spans="1:11" x14ac:dyDescent="0.3">
      <c r="A21" s="10" t="s">
        <v>205</v>
      </c>
      <c r="B21" s="111">
        <v>860</v>
      </c>
      <c r="C21" s="111">
        <v>729</v>
      </c>
      <c r="D21" s="111">
        <v>851</v>
      </c>
      <c r="E21" s="111">
        <v>729</v>
      </c>
      <c r="F21" s="111">
        <v>678</v>
      </c>
      <c r="G21" s="111">
        <v>585</v>
      </c>
      <c r="H21" s="111">
        <v>600</v>
      </c>
      <c r="I21" s="111">
        <v>800</v>
      </c>
      <c r="J21" s="111">
        <v>796</v>
      </c>
      <c r="K21" s="111">
        <v>819</v>
      </c>
    </row>
    <row r="22" spans="1:11" x14ac:dyDescent="0.3">
      <c r="A22" s="10" t="s">
        <v>206</v>
      </c>
      <c r="B22" s="111">
        <v>2</v>
      </c>
      <c r="C22" s="111">
        <v>2</v>
      </c>
      <c r="D22" s="111">
        <v>1</v>
      </c>
      <c r="E22" s="111">
        <v>4</v>
      </c>
      <c r="F22" s="111">
        <v>2</v>
      </c>
      <c r="G22" s="111">
        <v>6</v>
      </c>
      <c r="H22" s="111">
        <v>2</v>
      </c>
      <c r="I22" s="111">
        <v>1</v>
      </c>
      <c r="J22" s="111">
        <v>1</v>
      </c>
      <c r="K22" s="111">
        <v>9</v>
      </c>
    </row>
    <row r="23" spans="1:11" x14ac:dyDescent="0.3">
      <c r="A23" s="10" t="s">
        <v>207</v>
      </c>
      <c r="B23" s="111">
        <v>584</v>
      </c>
      <c r="C23" s="111">
        <v>174</v>
      </c>
      <c r="D23" s="111">
        <v>201</v>
      </c>
      <c r="E23" s="111">
        <v>224</v>
      </c>
      <c r="F23" s="111">
        <v>211</v>
      </c>
      <c r="G23" s="111">
        <v>221</v>
      </c>
      <c r="H23" s="111">
        <v>217</v>
      </c>
      <c r="I23" s="111">
        <v>113</v>
      </c>
      <c r="J23" s="111">
        <v>198</v>
      </c>
      <c r="K23" s="111">
        <v>240</v>
      </c>
    </row>
    <row r="24" spans="1:11" x14ac:dyDescent="0.3">
      <c r="A24" s="10" t="s">
        <v>208</v>
      </c>
      <c r="B24" s="111" t="s">
        <v>31</v>
      </c>
      <c r="C24" s="111">
        <v>941</v>
      </c>
      <c r="D24" s="111">
        <v>1026</v>
      </c>
      <c r="E24" s="111">
        <v>894</v>
      </c>
      <c r="F24" s="111">
        <v>1096</v>
      </c>
      <c r="G24" s="111">
        <v>644</v>
      </c>
      <c r="H24" s="114">
        <v>742</v>
      </c>
      <c r="I24" s="111">
        <v>750</v>
      </c>
      <c r="J24" s="111">
        <v>1011</v>
      </c>
      <c r="K24" s="111">
        <v>1044</v>
      </c>
    </row>
    <row r="25" spans="1:11" x14ac:dyDescent="0.3">
      <c r="A25" s="55" t="s">
        <v>14</v>
      </c>
      <c r="B25" s="115">
        <v>6400</v>
      </c>
      <c r="C25" s="115">
        <v>7359</v>
      </c>
      <c r="D25" s="115">
        <v>7792</v>
      </c>
      <c r="E25" s="115">
        <v>8451</v>
      </c>
      <c r="F25" s="115">
        <v>9293</v>
      </c>
      <c r="G25" s="115">
        <v>9452</v>
      </c>
      <c r="H25" s="115">
        <v>9344</v>
      </c>
      <c r="I25" s="115">
        <v>8858</v>
      </c>
      <c r="J25" s="115">
        <v>8439</v>
      </c>
      <c r="K25" s="115">
        <v>8574</v>
      </c>
    </row>
    <row r="26" spans="1:11" x14ac:dyDescent="0.3">
      <c r="A26" s="231" t="s">
        <v>287</v>
      </c>
      <c r="B26" s="231"/>
      <c r="C26" s="231"/>
      <c r="D26" s="231"/>
      <c r="E26" s="231"/>
      <c r="F26" s="231"/>
      <c r="G26" s="231"/>
      <c r="H26" s="231"/>
      <c r="I26" s="231"/>
      <c r="J26" s="231"/>
      <c r="K26" s="231"/>
    </row>
    <row r="27" spans="1:11" x14ac:dyDescent="0.3">
      <c r="A27" s="21"/>
      <c r="B27" s="116"/>
      <c r="C27" s="116"/>
      <c r="D27" s="116"/>
      <c r="E27" s="116"/>
      <c r="F27" s="116"/>
      <c r="G27" s="116"/>
      <c r="H27" s="116"/>
      <c r="I27" s="116"/>
      <c r="J27" s="116"/>
    </row>
    <row r="28" spans="1:11" x14ac:dyDescent="0.3">
      <c r="A28" s="22" t="s">
        <v>32</v>
      </c>
      <c r="B28" s="105"/>
      <c r="C28" s="105"/>
      <c r="D28" s="105"/>
      <c r="E28" s="105"/>
      <c r="F28" s="105"/>
    </row>
    <row r="29" spans="1:11" x14ac:dyDescent="0.3">
      <c r="A29" s="16"/>
      <c r="B29" s="105"/>
      <c r="C29" s="105"/>
      <c r="D29" s="105"/>
      <c r="E29" s="105"/>
      <c r="F29" s="105"/>
    </row>
    <row r="30" spans="1:11" x14ac:dyDescent="0.3">
      <c r="A30" s="23"/>
      <c r="B30" s="105"/>
      <c r="C30" s="105"/>
      <c r="D30" s="105"/>
      <c r="E30" s="105"/>
      <c r="F30" s="105"/>
    </row>
  </sheetData>
  <mergeCells count="6">
    <mergeCell ref="A26:K26"/>
    <mergeCell ref="A1:K1"/>
    <mergeCell ref="A2:K2"/>
    <mergeCell ref="A3:K3"/>
    <mergeCell ref="A4:K4"/>
    <mergeCell ref="A6:K6"/>
  </mergeCells>
  <printOptions horizontalCentered="1" verticalCentered="1"/>
  <pageMargins left="0.45" right="0.4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6"/>
  <sheetViews>
    <sheetView workbookViewId="0">
      <selection sqref="A1:P1"/>
    </sheetView>
  </sheetViews>
  <sheetFormatPr defaultRowHeight="14.4" x14ac:dyDescent="0.3"/>
  <cols>
    <col min="1" max="1" width="47.109375" bestFit="1" customWidth="1"/>
    <col min="2" max="2" width="11.109375" customWidth="1"/>
    <col min="3" max="4" width="8.5546875" bestFit="1" customWidth="1"/>
    <col min="5" max="5" width="7.5546875" style="29" bestFit="1" customWidth="1"/>
    <col min="6" max="6" width="8.5546875" style="29" bestFit="1" customWidth="1"/>
    <col min="7" max="7" width="8.5546875" style="29" customWidth="1"/>
    <col min="8" max="10" width="7.5546875" style="29" bestFit="1" customWidth="1"/>
    <col min="11" max="11" width="8.5546875" style="29" bestFit="1" customWidth="1"/>
    <col min="12" max="12" width="6.5546875" bestFit="1" customWidth="1"/>
    <col min="13" max="14" width="7.5546875" bestFit="1" customWidth="1"/>
    <col min="15" max="16" width="6.5546875" bestFit="1" customWidth="1"/>
    <col min="17" max="17" width="6.5546875" style="31" bestFit="1" customWidth="1"/>
    <col min="18" max="18" width="7.5546875" style="31" bestFit="1" customWidth="1"/>
    <col min="19" max="19" width="10" style="31" bestFit="1" customWidth="1"/>
    <col min="20" max="20" width="8.5546875" style="31" bestFit="1" customWidth="1"/>
    <col min="21" max="23" width="7.5546875" style="31" bestFit="1" customWidth="1"/>
    <col min="24" max="24" width="8.5546875" style="31" bestFit="1" customWidth="1"/>
    <col min="25" max="25" width="6.5546875" style="31" bestFit="1" customWidth="1"/>
    <col min="26" max="27" width="7.5546875" style="31" bestFit="1" customWidth="1"/>
    <col min="28" max="30" width="6.5546875" style="31" bestFit="1" customWidth="1"/>
    <col min="31" max="31" width="7.5546875" style="31" bestFit="1" customWidth="1"/>
    <col min="32" max="32" width="10" style="31" bestFit="1" customWidth="1"/>
  </cols>
  <sheetData>
    <row r="1" spans="1:32" ht="18" x14ac:dyDescent="0.35">
      <c r="A1" s="229" t="s">
        <v>176</v>
      </c>
      <c r="B1" s="229"/>
      <c r="C1" s="229"/>
      <c r="D1" s="229"/>
      <c r="E1" s="229"/>
      <c r="F1" s="229"/>
      <c r="G1" s="229"/>
      <c r="H1" s="229"/>
      <c r="I1" s="229"/>
      <c r="J1" s="229"/>
      <c r="K1" s="229"/>
      <c r="L1" s="229"/>
      <c r="M1" s="229"/>
      <c r="N1" s="229"/>
      <c r="O1" s="229"/>
      <c r="P1" s="229"/>
    </row>
    <row r="2" spans="1:32" ht="18.75" customHeight="1" x14ac:dyDescent="0.35">
      <c r="A2" s="237" t="s">
        <v>177</v>
      </c>
      <c r="B2" s="237"/>
      <c r="C2" s="237"/>
      <c r="D2" s="237"/>
      <c r="E2" s="237"/>
      <c r="F2" s="237"/>
      <c r="G2" s="237"/>
      <c r="H2" s="237"/>
      <c r="I2" s="237"/>
      <c r="J2" s="237"/>
      <c r="K2" s="237"/>
      <c r="L2" s="237"/>
      <c r="M2" s="237"/>
      <c r="N2" s="237"/>
      <c r="O2" s="237"/>
      <c r="P2" s="237"/>
    </row>
    <row r="3" spans="1:32" x14ac:dyDescent="0.3">
      <c r="A3" s="230" t="s">
        <v>379</v>
      </c>
      <c r="B3" s="230"/>
      <c r="C3" s="230"/>
      <c r="D3" s="230"/>
      <c r="E3" s="230"/>
      <c r="F3" s="230"/>
      <c r="G3" s="230"/>
      <c r="H3" s="230"/>
      <c r="I3" s="230"/>
      <c r="J3" s="230"/>
      <c r="K3" s="230"/>
      <c r="L3" s="230"/>
      <c r="M3" s="230"/>
      <c r="N3" s="230"/>
      <c r="O3" s="230"/>
      <c r="P3" s="230"/>
    </row>
    <row r="4" spans="1:32" x14ac:dyDescent="0.3">
      <c r="A4" s="222" t="s">
        <v>267</v>
      </c>
      <c r="B4" s="222"/>
      <c r="C4" s="222"/>
      <c r="D4" s="222"/>
      <c r="E4" s="222"/>
      <c r="F4" s="222"/>
      <c r="G4" s="222"/>
      <c r="H4" s="222"/>
      <c r="I4" s="222"/>
      <c r="J4" s="222"/>
      <c r="K4" s="222"/>
      <c r="L4" s="222"/>
      <c r="M4" s="222"/>
      <c r="N4" s="222"/>
      <c r="O4" s="222"/>
      <c r="P4" s="222"/>
    </row>
    <row r="5" spans="1:32" x14ac:dyDescent="0.3">
      <c r="E5"/>
      <c r="F5"/>
      <c r="G5"/>
      <c r="H5"/>
      <c r="I5"/>
      <c r="J5"/>
      <c r="K5"/>
    </row>
    <row r="6" spans="1:32" s="14" customFormat="1" x14ac:dyDescent="0.3">
      <c r="A6" s="236" t="s">
        <v>212</v>
      </c>
      <c r="B6" s="236"/>
      <c r="C6" s="236"/>
      <c r="D6" s="236"/>
      <c r="E6" s="236"/>
      <c r="F6" s="236"/>
      <c r="G6" s="236"/>
      <c r="H6" s="236"/>
      <c r="I6" s="236"/>
      <c r="J6" s="236"/>
      <c r="K6" s="236"/>
      <c r="L6" s="236"/>
      <c r="M6" s="236"/>
      <c r="N6" s="236"/>
      <c r="O6" s="236"/>
      <c r="P6" s="236"/>
      <c r="Q6" s="136"/>
      <c r="R6" s="136"/>
      <c r="S6" s="136"/>
      <c r="T6" s="136"/>
      <c r="U6" s="136"/>
      <c r="V6" s="136"/>
      <c r="W6" s="136"/>
      <c r="X6" s="136"/>
      <c r="Y6" s="136"/>
      <c r="Z6" s="136"/>
      <c r="AA6" s="136"/>
      <c r="AB6" s="136"/>
      <c r="AC6" s="136"/>
      <c r="AD6" s="136"/>
      <c r="AE6" s="136"/>
      <c r="AF6" s="136"/>
    </row>
    <row r="7" spans="1:32" s="14" customFormat="1" x14ac:dyDescent="0.3">
      <c r="A7" s="236" t="s">
        <v>304</v>
      </c>
      <c r="B7" s="236"/>
      <c r="C7" s="236"/>
      <c r="D7" s="236"/>
      <c r="E7" s="236"/>
      <c r="F7" s="236"/>
      <c r="G7" s="236"/>
      <c r="H7" s="236"/>
      <c r="I7" s="236"/>
      <c r="J7" s="236"/>
      <c r="K7" s="236"/>
      <c r="L7" s="236"/>
      <c r="M7" s="236"/>
      <c r="N7" s="236"/>
      <c r="O7" s="236"/>
      <c r="P7" s="236"/>
      <c r="Q7" s="136"/>
      <c r="R7" s="136"/>
      <c r="S7" s="136"/>
      <c r="T7" s="136"/>
      <c r="U7" s="136"/>
      <c r="V7" s="136"/>
      <c r="W7" s="136"/>
      <c r="X7" s="136"/>
      <c r="Y7" s="136"/>
      <c r="Z7" s="136"/>
      <c r="AA7" s="136"/>
      <c r="AB7" s="136"/>
      <c r="AC7" s="136"/>
      <c r="AD7" s="136"/>
      <c r="AE7" s="136"/>
      <c r="AF7" s="136"/>
    </row>
    <row r="8" spans="1:32" x14ac:dyDescent="0.3">
      <c r="A8" s="6" t="s">
        <v>19</v>
      </c>
      <c r="B8" s="6"/>
      <c r="C8" s="6"/>
      <c r="D8" s="6"/>
      <c r="E8"/>
      <c r="F8"/>
      <c r="G8"/>
      <c r="H8"/>
      <c r="I8"/>
      <c r="J8"/>
      <c r="K8"/>
    </row>
    <row r="9" spans="1:32" s="31" customFormat="1" ht="15" customHeight="1" x14ac:dyDescent="0.3">
      <c r="A9" s="245" t="s">
        <v>241</v>
      </c>
      <c r="B9" s="246" t="s">
        <v>167</v>
      </c>
      <c r="C9" s="240" t="s">
        <v>20</v>
      </c>
      <c r="D9" s="241"/>
      <c r="E9" s="241"/>
      <c r="F9" s="241"/>
      <c r="G9" s="241"/>
      <c r="H9" s="241"/>
      <c r="I9" s="242"/>
      <c r="J9" s="240" t="s">
        <v>24</v>
      </c>
      <c r="K9" s="241"/>
      <c r="L9" s="241"/>
      <c r="M9" s="241"/>
      <c r="N9" s="241"/>
      <c r="O9" s="241"/>
      <c r="P9" s="242"/>
    </row>
    <row r="10" spans="1:32" s="31" customFormat="1" ht="15" customHeight="1" x14ac:dyDescent="0.3">
      <c r="A10" s="245"/>
      <c r="B10" s="246"/>
      <c r="C10" s="243" t="s">
        <v>107</v>
      </c>
      <c r="D10" s="240" t="s">
        <v>165</v>
      </c>
      <c r="E10" s="241"/>
      <c r="F10" s="242"/>
      <c r="G10" s="240" t="s">
        <v>229</v>
      </c>
      <c r="H10" s="241"/>
      <c r="I10" s="242"/>
      <c r="J10" s="243" t="s">
        <v>107</v>
      </c>
      <c r="K10" s="240" t="s">
        <v>165</v>
      </c>
      <c r="L10" s="241"/>
      <c r="M10" s="242"/>
      <c r="N10" s="240" t="s">
        <v>229</v>
      </c>
      <c r="O10" s="241"/>
      <c r="P10" s="242"/>
    </row>
    <row r="11" spans="1:32" s="31" customFormat="1" ht="13.8" x14ac:dyDescent="0.3">
      <c r="A11" s="245"/>
      <c r="B11" s="246"/>
      <c r="C11" s="244"/>
      <c r="D11" s="73" t="s">
        <v>107</v>
      </c>
      <c r="E11" s="73" t="s">
        <v>174</v>
      </c>
      <c r="F11" s="73" t="s">
        <v>175</v>
      </c>
      <c r="G11" s="73" t="s">
        <v>107</v>
      </c>
      <c r="H11" s="73" t="s">
        <v>174</v>
      </c>
      <c r="I11" s="73" t="s">
        <v>175</v>
      </c>
      <c r="J11" s="244"/>
      <c r="K11" s="73" t="s">
        <v>107</v>
      </c>
      <c r="L11" s="73" t="s">
        <v>174</v>
      </c>
      <c r="M11" s="73" t="s">
        <v>175</v>
      </c>
      <c r="N11" s="73" t="s">
        <v>107</v>
      </c>
      <c r="O11" s="73" t="s">
        <v>174</v>
      </c>
      <c r="P11" s="73" t="s">
        <v>175</v>
      </c>
    </row>
    <row r="12" spans="1:32" s="31" customFormat="1" ht="13.8" x14ac:dyDescent="0.3">
      <c r="A12" s="72" t="s">
        <v>34</v>
      </c>
      <c r="B12" s="73"/>
      <c r="C12" s="73"/>
      <c r="D12" s="73"/>
      <c r="E12" s="73"/>
      <c r="F12" s="73"/>
      <c r="G12" s="73"/>
      <c r="H12" s="73"/>
      <c r="I12" s="73"/>
      <c r="J12" s="73"/>
      <c r="K12" s="73"/>
      <c r="L12" s="73"/>
      <c r="M12" s="73"/>
      <c r="N12" s="73"/>
      <c r="O12" s="73"/>
      <c r="P12" s="73"/>
    </row>
    <row r="13" spans="1:32" s="31" customFormat="1" ht="13.8" x14ac:dyDescent="0.3">
      <c r="A13" s="46" t="s">
        <v>52</v>
      </c>
      <c r="B13" s="73">
        <f t="shared" ref="B13:B30" si="0">SUM(C13,J13)</f>
        <v>15659</v>
      </c>
      <c r="C13" s="77">
        <v>12362</v>
      </c>
      <c r="D13" s="77">
        <v>11015</v>
      </c>
      <c r="E13" s="77">
        <v>4190</v>
      </c>
      <c r="F13" s="77">
        <v>6825</v>
      </c>
      <c r="G13" s="77">
        <v>1347</v>
      </c>
      <c r="H13" s="77">
        <v>557</v>
      </c>
      <c r="I13" s="77">
        <v>790</v>
      </c>
      <c r="J13" s="77">
        <v>3297</v>
      </c>
      <c r="K13" s="77">
        <v>2647</v>
      </c>
      <c r="L13" s="77">
        <v>1044</v>
      </c>
      <c r="M13" s="77">
        <v>1603</v>
      </c>
      <c r="N13" s="77">
        <v>650</v>
      </c>
      <c r="O13" s="77">
        <v>229</v>
      </c>
      <c r="P13" s="77">
        <v>421</v>
      </c>
    </row>
    <row r="14" spans="1:32" s="31" customFormat="1" ht="13.8" x14ac:dyDescent="0.3">
      <c r="A14" s="46" t="s">
        <v>50</v>
      </c>
      <c r="B14" s="73">
        <f t="shared" si="0"/>
        <v>12130</v>
      </c>
      <c r="C14" s="77">
        <v>11133</v>
      </c>
      <c r="D14" s="77">
        <v>10319</v>
      </c>
      <c r="E14" s="77">
        <v>5528</v>
      </c>
      <c r="F14" s="77">
        <v>4791</v>
      </c>
      <c r="G14" s="77">
        <v>814</v>
      </c>
      <c r="H14" s="77">
        <v>408</v>
      </c>
      <c r="I14" s="77">
        <v>406</v>
      </c>
      <c r="J14" s="77">
        <v>997</v>
      </c>
      <c r="K14" s="77">
        <v>922</v>
      </c>
      <c r="L14" s="77">
        <v>504</v>
      </c>
      <c r="M14" s="77">
        <v>418</v>
      </c>
      <c r="N14" s="77">
        <v>75</v>
      </c>
      <c r="O14" s="77">
        <v>45</v>
      </c>
      <c r="P14" s="77">
        <v>30</v>
      </c>
    </row>
    <row r="15" spans="1:32" s="31" customFormat="1" ht="13.8" x14ac:dyDescent="0.3">
      <c r="A15" s="46" t="s">
        <v>45</v>
      </c>
      <c r="B15" s="73">
        <f t="shared" si="0"/>
        <v>4974</v>
      </c>
      <c r="C15" s="77">
        <v>4974</v>
      </c>
      <c r="D15" s="77">
        <v>4275</v>
      </c>
      <c r="E15" s="77">
        <v>2024</v>
      </c>
      <c r="F15" s="77">
        <v>2251</v>
      </c>
      <c r="G15" s="77">
        <v>699</v>
      </c>
      <c r="H15" s="77">
        <v>361</v>
      </c>
      <c r="I15" s="77">
        <v>338</v>
      </c>
      <c r="J15" s="77"/>
      <c r="K15" s="77"/>
      <c r="L15" s="77"/>
      <c r="M15" s="77"/>
      <c r="N15" s="77"/>
      <c r="O15" s="77"/>
      <c r="P15" s="77"/>
    </row>
    <row r="16" spans="1:32" s="31" customFormat="1" ht="13.8" x14ac:dyDescent="0.3">
      <c r="A16" s="46" t="s">
        <v>46</v>
      </c>
      <c r="B16" s="73">
        <f t="shared" si="0"/>
        <v>3843</v>
      </c>
      <c r="C16" s="77">
        <v>3843</v>
      </c>
      <c r="D16" s="77">
        <v>3005</v>
      </c>
      <c r="E16" s="77">
        <v>1104</v>
      </c>
      <c r="F16" s="77">
        <v>1901</v>
      </c>
      <c r="G16" s="77">
        <v>838</v>
      </c>
      <c r="H16" s="77">
        <v>344</v>
      </c>
      <c r="I16" s="77">
        <v>494</v>
      </c>
      <c r="J16" s="77"/>
      <c r="K16" s="77"/>
      <c r="L16" s="77"/>
      <c r="M16" s="77"/>
      <c r="N16" s="77"/>
      <c r="O16" s="77"/>
      <c r="P16" s="77"/>
    </row>
    <row r="17" spans="1:16" s="31" customFormat="1" ht="13.8" x14ac:dyDescent="0.3">
      <c r="A17" s="46" t="s">
        <v>44</v>
      </c>
      <c r="B17" s="73">
        <f t="shared" si="0"/>
        <v>3790</v>
      </c>
      <c r="C17" s="77">
        <v>3790</v>
      </c>
      <c r="D17" s="77">
        <v>3493</v>
      </c>
      <c r="E17" s="77">
        <v>1439</v>
      </c>
      <c r="F17" s="77">
        <v>2054</v>
      </c>
      <c r="G17" s="77">
        <v>297</v>
      </c>
      <c r="H17" s="77">
        <v>123</v>
      </c>
      <c r="I17" s="77">
        <v>174</v>
      </c>
      <c r="J17" s="77"/>
      <c r="K17" s="77"/>
      <c r="L17" s="77"/>
      <c r="M17" s="77"/>
      <c r="N17" s="77"/>
      <c r="O17" s="77"/>
      <c r="P17" s="77"/>
    </row>
    <row r="18" spans="1:16" s="31" customFormat="1" ht="13.8" x14ac:dyDescent="0.3">
      <c r="A18" s="46" t="s">
        <v>47</v>
      </c>
      <c r="B18" s="73">
        <f t="shared" si="0"/>
        <v>3687</v>
      </c>
      <c r="C18" s="77">
        <v>3687</v>
      </c>
      <c r="D18" s="77">
        <v>3432</v>
      </c>
      <c r="E18" s="77">
        <v>1174</v>
      </c>
      <c r="F18" s="77">
        <v>2258</v>
      </c>
      <c r="G18" s="77">
        <v>255</v>
      </c>
      <c r="H18" s="77">
        <v>83</v>
      </c>
      <c r="I18" s="77">
        <v>172</v>
      </c>
      <c r="J18" s="77"/>
      <c r="K18" s="77"/>
      <c r="L18" s="77"/>
      <c r="M18" s="77"/>
      <c r="N18" s="77"/>
      <c r="O18" s="77"/>
      <c r="P18" s="77"/>
    </row>
    <row r="19" spans="1:16" s="31" customFormat="1" ht="13.8" x14ac:dyDescent="0.3">
      <c r="A19" s="46" t="s">
        <v>49</v>
      </c>
      <c r="B19" s="73">
        <f t="shared" si="0"/>
        <v>3628</v>
      </c>
      <c r="C19" s="77">
        <v>3628</v>
      </c>
      <c r="D19" s="77">
        <v>3258</v>
      </c>
      <c r="E19" s="77">
        <v>1201</v>
      </c>
      <c r="F19" s="77">
        <v>2057</v>
      </c>
      <c r="G19" s="77">
        <v>370</v>
      </c>
      <c r="H19" s="77">
        <v>124</v>
      </c>
      <c r="I19" s="77">
        <v>246</v>
      </c>
      <c r="J19" s="77"/>
      <c r="K19" s="77"/>
      <c r="L19" s="77"/>
      <c r="M19" s="77"/>
      <c r="N19" s="77"/>
      <c r="O19" s="77"/>
      <c r="P19" s="77"/>
    </row>
    <row r="20" spans="1:16" s="31" customFormat="1" ht="13.8" x14ac:dyDescent="0.3">
      <c r="A20" s="46" t="s">
        <v>51</v>
      </c>
      <c r="B20" s="73">
        <f t="shared" si="0"/>
        <v>3230</v>
      </c>
      <c r="C20" s="77">
        <v>3230</v>
      </c>
      <c r="D20" s="77">
        <v>3028</v>
      </c>
      <c r="E20" s="77">
        <v>1326</v>
      </c>
      <c r="F20" s="77">
        <v>1702</v>
      </c>
      <c r="G20" s="77">
        <v>202</v>
      </c>
      <c r="H20" s="77">
        <v>88</v>
      </c>
      <c r="I20" s="77">
        <v>114</v>
      </c>
      <c r="J20" s="77"/>
      <c r="K20" s="77"/>
      <c r="L20" s="77"/>
      <c r="M20" s="77"/>
      <c r="N20" s="77"/>
      <c r="O20" s="77"/>
      <c r="P20" s="77"/>
    </row>
    <row r="21" spans="1:16" s="31" customFormat="1" ht="13.8" x14ac:dyDescent="0.3">
      <c r="A21" s="46" t="s">
        <v>43</v>
      </c>
      <c r="B21" s="73">
        <f t="shared" si="0"/>
        <v>2927</v>
      </c>
      <c r="C21" s="77">
        <v>2927</v>
      </c>
      <c r="D21" s="77">
        <v>2696</v>
      </c>
      <c r="E21" s="77">
        <v>1130</v>
      </c>
      <c r="F21" s="77">
        <v>1566</v>
      </c>
      <c r="G21" s="77">
        <v>231</v>
      </c>
      <c r="H21" s="77">
        <v>96</v>
      </c>
      <c r="I21" s="77">
        <v>135</v>
      </c>
      <c r="J21" s="77"/>
      <c r="K21" s="77"/>
      <c r="L21" s="77"/>
      <c r="M21" s="77"/>
      <c r="N21" s="77"/>
      <c r="O21" s="77"/>
      <c r="P21" s="77"/>
    </row>
    <row r="22" spans="1:16" s="31" customFormat="1" ht="13.8" x14ac:dyDescent="0.3">
      <c r="A22" s="46" t="s">
        <v>48</v>
      </c>
      <c r="B22" s="73">
        <f t="shared" si="0"/>
        <v>2221</v>
      </c>
      <c r="C22" s="77">
        <v>453</v>
      </c>
      <c r="D22" s="77">
        <v>435</v>
      </c>
      <c r="E22" s="77">
        <v>101</v>
      </c>
      <c r="F22" s="77">
        <v>334</v>
      </c>
      <c r="G22" s="77">
        <v>18</v>
      </c>
      <c r="H22" s="77">
        <v>4</v>
      </c>
      <c r="I22" s="77">
        <v>14</v>
      </c>
      <c r="J22" s="77">
        <v>1768</v>
      </c>
      <c r="K22" s="77">
        <v>1667</v>
      </c>
      <c r="L22" s="77">
        <v>540</v>
      </c>
      <c r="M22" s="77">
        <v>1127</v>
      </c>
      <c r="N22" s="77">
        <v>101</v>
      </c>
      <c r="O22" s="77">
        <v>21</v>
      </c>
      <c r="P22" s="77">
        <v>80</v>
      </c>
    </row>
    <row r="23" spans="1:16" s="31" customFormat="1" ht="13.8" x14ac:dyDescent="0.3">
      <c r="A23" s="46" t="s">
        <v>35</v>
      </c>
      <c r="B23" s="73">
        <f t="shared" si="0"/>
        <v>1405</v>
      </c>
      <c r="C23" s="77">
        <v>1405</v>
      </c>
      <c r="D23" s="77">
        <v>1228</v>
      </c>
      <c r="E23" s="77">
        <v>552</v>
      </c>
      <c r="F23" s="77">
        <v>676</v>
      </c>
      <c r="G23" s="77">
        <v>177</v>
      </c>
      <c r="H23" s="77">
        <v>86</v>
      </c>
      <c r="I23" s="77">
        <v>91</v>
      </c>
      <c r="J23" s="77"/>
      <c r="K23" s="77"/>
      <c r="L23" s="77"/>
      <c r="M23" s="77"/>
      <c r="N23" s="77"/>
      <c r="O23" s="77"/>
      <c r="P23" s="77"/>
    </row>
    <row r="24" spans="1:16" s="31" customFormat="1" ht="13.8" x14ac:dyDescent="0.3">
      <c r="A24" s="46" t="s">
        <v>53</v>
      </c>
      <c r="B24" s="73">
        <f t="shared" si="0"/>
        <v>1385</v>
      </c>
      <c r="C24" s="77">
        <v>1385</v>
      </c>
      <c r="D24" s="77">
        <v>1301</v>
      </c>
      <c r="E24" s="77">
        <v>642</v>
      </c>
      <c r="F24" s="77">
        <v>659</v>
      </c>
      <c r="G24" s="77">
        <v>84</v>
      </c>
      <c r="H24" s="77">
        <v>48</v>
      </c>
      <c r="I24" s="77">
        <v>36</v>
      </c>
      <c r="J24" s="77"/>
      <c r="K24" s="77"/>
      <c r="L24" s="77"/>
      <c r="M24" s="77"/>
      <c r="N24" s="77"/>
      <c r="O24" s="77"/>
      <c r="P24" s="77"/>
    </row>
    <row r="25" spans="1:16" s="31" customFormat="1" ht="13.8" x14ac:dyDescent="0.3">
      <c r="A25" s="46" t="s">
        <v>40</v>
      </c>
      <c r="B25" s="73">
        <f t="shared" si="0"/>
        <v>713</v>
      </c>
      <c r="C25" s="77">
        <v>713</v>
      </c>
      <c r="D25" s="77">
        <v>659</v>
      </c>
      <c r="E25" s="77">
        <v>362</v>
      </c>
      <c r="F25" s="77">
        <v>297</v>
      </c>
      <c r="G25" s="77">
        <v>54</v>
      </c>
      <c r="H25" s="77">
        <v>38</v>
      </c>
      <c r="I25" s="77">
        <v>16</v>
      </c>
      <c r="J25" s="77"/>
      <c r="K25" s="77"/>
      <c r="L25" s="77"/>
      <c r="M25" s="77"/>
      <c r="N25" s="77"/>
      <c r="O25" s="77"/>
      <c r="P25" s="77"/>
    </row>
    <row r="26" spans="1:16" s="31" customFormat="1" ht="13.8" x14ac:dyDescent="0.3">
      <c r="A26" s="46" t="s">
        <v>39</v>
      </c>
      <c r="B26" s="73">
        <f t="shared" si="0"/>
        <v>662</v>
      </c>
      <c r="C26" s="77">
        <v>662</v>
      </c>
      <c r="D26" s="77">
        <v>624</v>
      </c>
      <c r="E26" s="77">
        <v>360</v>
      </c>
      <c r="F26" s="77">
        <v>264</v>
      </c>
      <c r="G26" s="77">
        <v>38</v>
      </c>
      <c r="H26" s="77">
        <v>26</v>
      </c>
      <c r="I26" s="77">
        <v>12</v>
      </c>
      <c r="J26" s="77"/>
      <c r="K26" s="77"/>
      <c r="L26" s="77"/>
      <c r="M26" s="77"/>
      <c r="N26" s="77"/>
      <c r="O26" s="77"/>
      <c r="P26" s="77"/>
    </row>
    <row r="27" spans="1:16" s="31" customFormat="1" ht="13.8" x14ac:dyDescent="0.3">
      <c r="A27" s="46" t="s">
        <v>42</v>
      </c>
      <c r="B27" s="73">
        <f t="shared" si="0"/>
        <v>632</v>
      </c>
      <c r="C27" s="77">
        <v>632</v>
      </c>
      <c r="D27" s="77">
        <v>517</v>
      </c>
      <c r="E27" s="77">
        <v>321</v>
      </c>
      <c r="F27" s="77">
        <v>196</v>
      </c>
      <c r="G27" s="77">
        <v>115</v>
      </c>
      <c r="H27" s="77">
        <v>84</v>
      </c>
      <c r="I27" s="77">
        <v>31</v>
      </c>
      <c r="J27" s="77"/>
      <c r="K27" s="77"/>
      <c r="L27" s="77"/>
      <c r="M27" s="77"/>
      <c r="N27" s="77"/>
      <c r="O27" s="77"/>
      <c r="P27" s="77"/>
    </row>
    <row r="28" spans="1:16" s="31" customFormat="1" ht="13.8" x14ac:dyDescent="0.3">
      <c r="A28" s="46" t="s">
        <v>41</v>
      </c>
      <c r="B28" s="73">
        <f t="shared" si="0"/>
        <v>601</v>
      </c>
      <c r="C28" s="77">
        <v>601</v>
      </c>
      <c r="D28" s="77">
        <v>493</v>
      </c>
      <c r="E28" s="77">
        <v>339</v>
      </c>
      <c r="F28" s="77">
        <v>154</v>
      </c>
      <c r="G28" s="77">
        <v>108</v>
      </c>
      <c r="H28" s="77">
        <v>88</v>
      </c>
      <c r="I28" s="77">
        <v>20</v>
      </c>
      <c r="J28" s="77"/>
      <c r="K28" s="77"/>
      <c r="L28" s="77"/>
      <c r="M28" s="77"/>
      <c r="N28" s="77"/>
      <c r="O28" s="77"/>
      <c r="P28" s="77"/>
    </row>
    <row r="29" spans="1:16" s="31" customFormat="1" ht="13.8" x14ac:dyDescent="0.3">
      <c r="A29" s="46" t="s">
        <v>38</v>
      </c>
      <c r="B29" s="73">
        <f t="shared" si="0"/>
        <v>555</v>
      </c>
      <c r="C29" s="77">
        <v>555</v>
      </c>
      <c r="D29" s="77">
        <v>408</v>
      </c>
      <c r="E29" s="77">
        <v>142</v>
      </c>
      <c r="F29" s="77">
        <v>266</v>
      </c>
      <c r="G29" s="77">
        <v>147</v>
      </c>
      <c r="H29" s="77">
        <v>65</v>
      </c>
      <c r="I29" s="77">
        <v>82</v>
      </c>
      <c r="J29" s="77"/>
      <c r="K29" s="77"/>
      <c r="L29" s="77"/>
      <c r="M29" s="77"/>
      <c r="N29" s="77"/>
      <c r="O29" s="77"/>
      <c r="P29" s="77"/>
    </row>
    <row r="30" spans="1:16" s="31" customFormat="1" ht="13.8" x14ac:dyDescent="0.3">
      <c r="A30" s="46" t="s">
        <v>37</v>
      </c>
      <c r="B30" s="73">
        <f t="shared" si="0"/>
        <v>481</v>
      </c>
      <c r="C30" s="77">
        <v>435</v>
      </c>
      <c r="D30" s="77">
        <v>287</v>
      </c>
      <c r="E30" s="77">
        <v>196</v>
      </c>
      <c r="F30" s="77">
        <v>91</v>
      </c>
      <c r="G30" s="77">
        <v>148</v>
      </c>
      <c r="H30" s="77">
        <v>103</v>
      </c>
      <c r="I30" s="77">
        <v>45</v>
      </c>
      <c r="J30" s="77">
        <v>46</v>
      </c>
      <c r="K30" s="77">
        <v>33</v>
      </c>
      <c r="L30" s="77">
        <v>14</v>
      </c>
      <c r="M30" s="77">
        <v>19</v>
      </c>
      <c r="N30" s="77">
        <v>13</v>
      </c>
      <c r="O30" s="77">
        <v>8</v>
      </c>
      <c r="P30" s="77">
        <v>5</v>
      </c>
    </row>
    <row r="31" spans="1:16" s="31" customFormat="1" ht="13.8" x14ac:dyDescent="0.3">
      <c r="A31" s="72" t="s">
        <v>188</v>
      </c>
      <c r="B31" s="73">
        <f>SUM(B13:B30)</f>
        <v>62523</v>
      </c>
      <c r="C31" s="73">
        <f>SUM(C13:C30)</f>
        <v>56415</v>
      </c>
      <c r="D31" s="73">
        <f>SUM(D13:D30)</f>
        <v>50473</v>
      </c>
      <c r="E31" s="73">
        <f>SUM(E13:E30)</f>
        <v>22131</v>
      </c>
      <c r="F31" s="73">
        <f t="shared" ref="F31:P31" si="1">SUM(F13:F30)</f>
        <v>28342</v>
      </c>
      <c r="G31" s="73">
        <f>SUM(G13:G30)</f>
        <v>5942</v>
      </c>
      <c r="H31" s="73">
        <f t="shared" si="1"/>
        <v>2726</v>
      </c>
      <c r="I31" s="73">
        <f t="shared" si="1"/>
        <v>3216</v>
      </c>
      <c r="J31" s="73">
        <f>SUM(J13:J30)</f>
        <v>6108</v>
      </c>
      <c r="K31" s="73">
        <f>SUM(K13:K30)</f>
        <v>5269</v>
      </c>
      <c r="L31" s="73">
        <f t="shared" si="1"/>
        <v>2102</v>
      </c>
      <c r="M31" s="73">
        <f t="shared" si="1"/>
        <v>3167</v>
      </c>
      <c r="N31" s="73">
        <f>SUM(N13:N30)</f>
        <v>839</v>
      </c>
      <c r="O31" s="73">
        <f t="shared" si="1"/>
        <v>303</v>
      </c>
      <c r="P31" s="73">
        <f t="shared" si="1"/>
        <v>536</v>
      </c>
    </row>
    <row r="32" spans="1:16" s="31" customFormat="1" ht="13.8" x14ac:dyDescent="0.3">
      <c r="A32" s="72" t="s">
        <v>54</v>
      </c>
      <c r="B32" s="73"/>
      <c r="C32" s="77"/>
      <c r="D32" s="77"/>
      <c r="E32" s="77"/>
      <c r="F32" s="77"/>
      <c r="G32" s="77"/>
      <c r="H32" s="77"/>
      <c r="I32" s="77"/>
      <c r="J32" s="77"/>
      <c r="K32" s="77"/>
      <c r="L32" s="77"/>
      <c r="M32" s="77"/>
      <c r="N32" s="77"/>
      <c r="O32" s="77"/>
      <c r="P32" s="77"/>
    </row>
    <row r="33" spans="1:16" s="31" customFormat="1" ht="13.8" x14ac:dyDescent="0.3">
      <c r="A33" s="46" t="s">
        <v>77</v>
      </c>
      <c r="B33" s="73">
        <f t="shared" ref="B33:B64" si="2">SUM(C33,J33)</f>
        <v>17325</v>
      </c>
      <c r="C33" s="77">
        <v>14596</v>
      </c>
      <c r="D33" s="77">
        <v>10836</v>
      </c>
      <c r="E33" s="77">
        <v>4672</v>
      </c>
      <c r="F33" s="77">
        <v>6164</v>
      </c>
      <c r="G33" s="77">
        <v>3760</v>
      </c>
      <c r="H33" s="77">
        <v>1470</v>
      </c>
      <c r="I33" s="77">
        <v>2290</v>
      </c>
      <c r="J33" s="77">
        <v>2729</v>
      </c>
      <c r="K33" s="77">
        <v>1309</v>
      </c>
      <c r="L33" s="77">
        <v>437</v>
      </c>
      <c r="M33" s="77">
        <v>872</v>
      </c>
      <c r="N33" s="77">
        <v>1420</v>
      </c>
      <c r="O33" s="77">
        <v>465</v>
      </c>
      <c r="P33" s="77">
        <v>955</v>
      </c>
    </row>
    <row r="34" spans="1:16" s="31" customFormat="1" ht="13.8" x14ac:dyDescent="0.3">
      <c r="A34" s="46" t="s">
        <v>89</v>
      </c>
      <c r="B34" s="73">
        <f t="shared" si="2"/>
        <v>13773</v>
      </c>
      <c r="C34" s="77">
        <v>11529</v>
      </c>
      <c r="D34" s="77">
        <v>9081</v>
      </c>
      <c r="E34" s="77">
        <v>3271</v>
      </c>
      <c r="F34" s="77">
        <v>5810</v>
      </c>
      <c r="G34" s="77">
        <v>2448</v>
      </c>
      <c r="H34" s="77">
        <v>882</v>
      </c>
      <c r="I34" s="77">
        <v>1566</v>
      </c>
      <c r="J34" s="77">
        <v>2244</v>
      </c>
      <c r="K34" s="77">
        <v>1070</v>
      </c>
      <c r="L34" s="77">
        <v>360</v>
      </c>
      <c r="M34" s="77">
        <v>710</v>
      </c>
      <c r="N34" s="77">
        <v>1174</v>
      </c>
      <c r="O34" s="77">
        <v>364</v>
      </c>
      <c r="P34" s="77">
        <v>810</v>
      </c>
    </row>
    <row r="35" spans="1:16" s="31" customFormat="1" ht="13.8" x14ac:dyDescent="0.3">
      <c r="A35" s="46" t="s">
        <v>75</v>
      </c>
      <c r="B35" s="73">
        <f t="shared" si="2"/>
        <v>13331</v>
      </c>
      <c r="C35" s="77">
        <v>12198</v>
      </c>
      <c r="D35" s="77">
        <v>8801</v>
      </c>
      <c r="E35" s="77">
        <v>3620</v>
      </c>
      <c r="F35" s="77">
        <v>5181</v>
      </c>
      <c r="G35" s="77">
        <v>3397</v>
      </c>
      <c r="H35" s="77">
        <v>1243</v>
      </c>
      <c r="I35" s="77">
        <v>2154</v>
      </c>
      <c r="J35" s="77">
        <v>1133</v>
      </c>
      <c r="K35" s="77">
        <v>458</v>
      </c>
      <c r="L35" s="77">
        <v>139</v>
      </c>
      <c r="M35" s="77">
        <v>319</v>
      </c>
      <c r="N35" s="77">
        <v>675</v>
      </c>
      <c r="O35" s="77">
        <v>192</v>
      </c>
      <c r="P35" s="77">
        <v>483</v>
      </c>
    </row>
    <row r="36" spans="1:16" s="31" customFormat="1" ht="13.8" x14ac:dyDescent="0.3">
      <c r="A36" s="46" t="s">
        <v>85</v>
      </c>
      <c r="B36" s="73">
        <f t="shared" si="2"/>
        <v>9649</v>
      </c>
      <c r="C36" s="77">
        <v>7016</v>
      </c>
      <c r="D36" s="77">
        <v>5647</v>
      </c>
      <c r="E36" s="77">
        <v>2584</v>
      </c>
      <c r="F36" s="77">
        <v>3063</v>
      </c>
      <c r="G36" s="77">
        <v>1369</v>
      </c>
      <c r="H36" s="77">
        <v>626</v>
      </c>
      <c r="I36" s="77">
        <v>743</v>
      </c>
      <c r="J36" s="77">
        <v>2633</v>
      </c>
      <c r="K36" s="77">
        <v>1937</v>
      </c>
      <c r="L36" s="77">
        <v>605</v>
      </c>
      <c r="M36" s="77">
        <v>1332</v>
      </c>
      <c r="N36" s="77">
        <v>696</v>
      </c>
      <c r="O36" s="77">
        <v>222</v>
      </c>
      <c r="P36" s="77">
        <v>474</v>
      </c>
    </row>
    <row r="37" spans="1:16" s="31" customFormat="1" ht="13.8" x14ac:dyDescent="0.3">
      <c r="A37" s="46" t="s">
        <v>68</v>
      </c>
      <c r="B37" s="73">
        <f t="shared" si="2"/>
        <v>8079</v>
      </c>
      <c r="C37" s="77">
        <v>5865</v>
      </c>
      <c r="D37" s="77">
        <v>5276</v>
      </c>
      <c r="E37" s="77">
        <v>2171</v>
      </c>
      <c r="F37" s="77">
        <v>3105</v>
      </c>
      <c r="G37" s="77">
        <v>589</v>
      </c>
      <c r="H37" s="77">
        <v>241</v>
      </c>
      <c r="I37" s="77">
        <v>348</v>
      </c>
      <c r="J37" s="77">
        <v>2214</v>
      </c>
      <c r="K37" s="77">
        <v>1559</v>
      </c>
      <c r="L37" s="77">
        <v>558</v>
      </c>
      <c r="M37" s="77">
        <v>1001</v>
      </c>
      <c r="N37" s="77">
        <v>655</v>
      </c>
      <c r="O37" s="77">
        <v>183</v>
      </c>
      <c r="P37" s="77">
        <v>472</v>
      </c>
    </row>
    <row r="38" spans="1:16" s="31" customFormat="1" ht="13.8" x14ac:dyDescent="0.3">
      <c r="A38" s="46" t="s">
        <v>87</v>
      </c>
      <c r="B38" s="73">
        <f t="shared" si="2"/>
        <v>5788</v>
      </c>
      <c r="C38" s="77">
        <v>5363</v>
      </c>
      <c r="D38" s="77">
        <v>4637</v>
      </c>
      <c r="E38" s="77">
        <v>1895</v>
      </c>
      <c r="F38" s="77">
        <v>2742</v>
      </c>
      <c r="G38" s="77">
        <v>726</v>
      </c>
      <c r="H38" s="77">
        <v>274</v>
      </c>
      <c r="I38" s="77">
        <v>452</v>
      </c>
      <c r="J38" s="77">
        <v>425</v>
      </c>
      <c r="K38" s="77">
        <v>363</v>
      </c>
      <c r="L38" s="77">
        <v>122</v>
      </c>
      <c r="M38" s="77">
        <v>241</v>
      </c>
      <c r="N38" s="77">
        <v>62</v>
      </c>
      <c r="O38" s="77">
        <v>12</v>
      </c>
      <c r="P38" s="77">
        <v>50</v>
      </c>
    </row>
    <row r="39" spans="1:16" s="31" customFormat="1" ht="13.8" x14ac:dyDescent="0.3">
      <c r="A39" s="46" t="s">
        <v>76</v>
      </c>
      <c r="B39" s="73">
        <f t="shared" si="2"/>
        <v>5261</v>
      </c>
      <c r="C39" s="77">
        <v>4643</v>
      </c>
      <c r="D39" s="77">
        <v>3986</v>
      </c>
      <c r="E39" s="77">
        <v>1542</v>
      </c>
      <c r="F39" s="77">
        <v>2444</v>
      </c>
      <c r="G39" s="77">
        <v>657</v>
      </c>
      <c r="H39" s="77">
        <v>247</v>
      </c>
      <c r="I39" s="77">
        <v>410</v>
      </c>
      <c r="J39" s="77">
        <v>618</v>
      </c>
      <c r="K39" s="77">
        <v>9</v>
      </c>
      <c r="L39" s="77">
        <v>5</v>
      </c>
      <c r="M39" s="77">
        <v>4</v>
      </c>
      <c r="N39" s="77">
        <v>609</v>
      </c>
      <c r="O39" s="77">
        <v>179</v>
      </c>
      <c r="P39" s="77">
        <v>430</v>
      </c>
    </row>
    <row r="40" spans="1:16" s="31" customFormat="1" ht="13.8" x14ac:dyDescent="0.3">
      <c r="A40" s="46" t="s">
        <v>88</v>
      </c>
      <c r="B40" s="73">
        <f t="shared" si="2"/>
        <v>5223</v>
      </c>
      <c r="C40" s="77">
        <v>4453</v>
      </c>
      <c r="D40" s="77">
        <v>4003</v>
      </c>
      <c r="E40" s="77">
        <v>1933</v>
      </c>
      <c r="F40" s="77">
        <v>2070</v>
      </c>
      <c r="G40" s="77">
        <v>450</v>
      </c>
      <c r="H40" s="77">
        <v>208</v>
      </c>
      <c r="I40" s="77">
        <v>242</v>
      </c>
      <c r="J40" s="77">
        <v>770</v>
      </c>
      <c r="K40" s="77">
        <v>491</v>
      </c>
      <c r="L40" s="77">
        <v>159</v>
      </c>
      <c r="M40" s="77">
        <v>332</v>
      </c>
      <c r="N40" s="77">
        <v>279</v>
      </c>
      <c r="O40" s="77">
        <v>74</v>
      </c>
      <c r="P40" s="77">
        <v>205</v>
      </c>
    </row>
    <row r="41" spans="1:16" s="31" customFormat="1" ht="13.8" x14ac:dyDescent="0.3">
      <c r="A41" s="46" t="s">
        <v>81</v>
      </c>
      <c r="B41" s="73">
        <f t="shared" si="2"/>
        <v>4826</v>
      </c>
      <c r="C41" s="77">
        <v>4698</v>
      </c>
      <c r="D41" s="77">
        <v>4111</v>
      </c>
      <c r="E41" s="77">
        <v>2326</v>
      </c>
      <c r="F41" s="77">
        <v>1785</v>
      </c>
      <c r="G41" s="77">
        <v>587</v>
      </c>
      <c r="H41" s="77">
        <v>361</v>
      </c>
      <c r="I41" s="77">
        <v>226</v>
      </c>
      <c r="J41" s="77">
        <v>128</v>
      </c>
      <c r="K41" s="77">
        <v>104</v>
      </c>
      <c r="L41" s="77">
        <v>36</v>
      </c>
      <c r="M41" s="77">
        <v>68</v>
      </c>
      <c r="N41" s="77">
        <v>24</v>
      </c>
      <c r="O41" s="77">
        <v>15</v>
      </c>
      <c r="P41" s="77">
        <v>9</v>
      </c>
    </row>
    <row r="42" spans="1:16" s="31" customFormat="1" ht="13.8" x14ac:dyDescent="0.3">
      <c r="A42" s="46" t="s">
        <v>79</v>
      </c>
      <c r="B42" s="73">
        <f t="shared" si="2"/>
        <v>4713</v>
      </c>
      <c r="C42" s="77">
        <v>4248</v>
      </c>
      <c r="D42" s="77">
        <v>3659</v>
      </c>
      <c r="E42" s="77">
        <v>1558</v>
      </c>
      <c r="F42" s="77">
        <v>2101</v>
      </c>
      <c r="G42" s="77">
        <v>589</v>
      </c>
      <c r="H42" s="77">
        <v>198</v>
      </c>
      <c r="I42" s="77">
        <v>391</v>
      </c>
      <c r="J42" s="77">
        <v>465</v>
      </c>
      <c r="K42" s="77">
        <v>372</v>
      </c>
      <c r="L42" s="77">
        <v>96</v>
      </c>
      <c r="M42" s="77">
        <v>276</v>
      </c>
      <c r="N42" s="77">
        <v>93</v>
      </c>
      <c r="O42" s="77">
        <v>29</v>
      </c>
      <c r="P42" s="77">
        <v>64</v>
      </c>
    </row>
    <row r="43" spans="1:16" s="31" customFormat="1" ht="13.8" x14ac:dyDescent="0.3">
      <c r="A43" s="46" t="s">
        <v>78</v>
      </c>
      <c r="B43" s="73">
        <f t="shared" si="2"/>
        <v>4668</v>
      </c>
      <c r="C43" s="77">
        <v>4357</v>
      </c>
      <c r="D43" s="77">
        <v>3744</v>
      </c>
      <c r="E43" s="77">
        <v>1670</v>
      </c>
      <c r="F43" s="77">
        <v>2074</v>
      </c>
      <c r="G43" s="77">
        <v>613</v>
      </c>
      <c r="H43" s="77">
        <v>299</v>
      </c>
      <c r="I43" s="77">
        <v>314</v>
      </c>
      <c r="J43" s="77">
        <v>311</v>
      </c>
      <c r="K43" s="77">
        <v>270</v>
      </c>
      <c r="L43" s="77">
        <v>88</v>
      </c>
      <c r="M43" s="77">
        <v>182</v>
      </c>
      <c r="N43" s="77">
        <v>41</v>
      </c>
      <c r="O43" s="77">
        <v>9</v>
      </c>
      <c r="P43" s="77">
        <v>32</v>
      </c>
    </row>
    <row r="44" spans="1:16" s="31" customFormat="1" ht="13.8" x14ac:dyDescent="0.3">
      <c r="A44" s="46" t="s">
        <v>90</v>
      </c>
      <c r="B44" s="73">
        <f t="shared" si="2"/>
        <v>4507</v>
      </c>
      <c r="C44" s="77">
        <v>3788</v>
      </c>
      <c r="D44" s="77">
        <v>1795</v>
      </c>
      <c r="E44" s="77">
        <v>1448</v>
      </c>
      <c r="F44" s="77">
        <v>347</v>
      </c>
      <c r="G44" s="77">
        <v>1993</v>
      </c>
      <c r="H44" s="77">
        <v>1576</v>
      </c>
      <c r="I44" s="77">
        <v>417</v>
      </c>
      <c r="J44" s="77">
        <v>719</v>
      </c>
      <c r="K44" s="77">
        <v>460</v>
      </c>
      <c r="L44" s="77">
        <v>304</v>
      </c>
      <c r="M44" s="77">
        <v>156</v>
      </c>
      <c r="N44" s="77">
        <v>259</v>
      </c>
      <c r="O44" s="77">
        <v>177</v>
      </c>
      <c r="P44" s="77">
        <v>82</v>
      </c>
    </row>
    <row r="45" spans="1:16" s="31" customFormat="1" ht="13.8" x14ac:dyDescent="0.3">
      <c r="A45" s="46" t="s">
        <v>73</v>
      </c>
      <c r="B45" s="73">
        <f t="shared" si="2"/>
        <v>2360</v>
      </c>
      <c r="C45" s="77">
        <v>1797</v>
      </c>
      <c r="D45" s="77">
        <v>1249</v>
      </c>
      <c r="E45" s="77">
        <v>399</v>
      </c>
      <c r="F45" s="77">
        <v>850</v>
      </c>
      <c r="G45" s="77">
        <v>548</v>
      </c>
      <c r="H45" s="77">
        <v>203</v>
      </c>
      <c r="I45" s="77">
        <v>345</v>
      </c>
      <c r="J45" s="77">
        <v>563</v>
      </c>
      <c r="K45" s="77">
        <v>271</v>
      </c>
      <c r="L45" s="77">
        <v>78</v>
      </c>
      <c r="M45" s="77">
        <v>193</v>
      </c>
      <c r="N45" s="77">
        <v>292</v>
      </c>
      <c r="O45" s="77">
        <v>69</v>
      </c>
      <c r="P45" s="77">
        <v>223</v>
      </c>
    </row>
    <row r="46" spans="1:16" s="31" customFormat="1" ht="13.8" x14ac:dyDescent="0.3">
      <c r="A46" s="46" t="s">
        <v>83</v>
      </c>
      <c r="B46" s="73">
        <f t="shared" si="2"/>
        <v>2272</v>
      </c>
      <c r="C46" s="77">
        <v>2099</v>
      </c>
      <c r="D46" s="77">
        <v>1773</v>
      </c>
      <c r="E46" s="77">
        <v>755</v>
      </c>
      <c r="F46" s="77">
        <v>1018</v>
      </c>
      <c r="G46" s="77">
        <v>326</v>
      </c>
      <c r="H46" s="77">
        <v>124</v>
      </c>
      <c r="I46" s="77">
        <v>202</v>
      </c>
      <c r="J46" s="77">
        <v>173</v>
      </c>
      <c r="K46" s="77">
        <v>162</v>
      </c>
      <c r="L46" s="77">
        <v>40</v>
      </c>
      <c r="M46" s="77">
        <v>122</v>
      </c>
      <c r="N46" s="77">
        <v>11</v>
      </c>
      <c r="O46" s="77">
        <v>4</v>
      </c>
      <c r="P46" s="77">
        <v>7</v>
      </c>
    </row>
    <row r="47" spans="1:16" s="31" customFormat="1" ht="13.8" x14ac:dyDescent="0.3">
      <c r="A47" s="46" t="s">
        <v>84</v>
      </c>
      <c r="B47" s="73">
        <f t="shared" si="2"/>
        <v>2151</v>
      </c>
      <c r="C47" s="77">
        <v>2069</v>
      </c>
      <c r="D47" s="77">
        <v>1784</v>
      </c>
      <c r="E47" s="77">
        <v>598</v>
      </c>
      <c r="F47" s="77">
        <v>1186</v>
      </c>
      <c r="G47" s="77">
        <v>285</v>
      </c>
      <c r="H47" s="77">
        <v>93</v>
      </c>
      <c r="I47" s="77">
        <v>192</v>
      </c>
      <c r="J47" s="77">
        <v>82</v>
      </c>
      <c r="K47" s="77">
        <v>67</v>
      </c>
      <c r="L47" s="77">
        <v>43</v>
      </c>
      <c r="M47" s="77">
        <v>24</v>
      </c>
      <c r="N47" s="77">
        <v>15</v>
      </c>
      <c r="O47" s="77">
        <v>13</v>
      </c>
      <c r="P47" s="77">
        <v>2</v>
      </c>
    </row>
    <row r="48" spans="1:16" s="31" customFormat="1" ht="13.8" x14ac:dyDescent="0.3">
      <c r="A48" s="46" t="s">
        <v>80</v>
      </c>
      <c r="B48" s="73">
        <f t="shared" si="2"/>
        <v>2146</v>
      </c>
      <c r="C48" s="77">
        <v>2110</v>
      </c>
      <c r="D48" s="77">
        <v>1925</v>
      </c>
      <c r="E48" s="77">
        <v>738</v>
      </c>
      <c r="F48" s="77">
        <v>1187</v>
      </c>
      <c r="G48" s="77">
        <v>185</v>
      </c>
      <c r="H48" s="77">
        <v>69</v>
      </c>
      <c r="I48" s="77">
        <v>116</v>
      </c>
      <c r="J48" s="77">
        <v>36</v>
      </c>
      <c r="K48" s="77">
        <v>27</v>
      </c>
      <c r="L48" s="77">
        <v>5</v>
      </c>
      <c r="M48" s="77">
        <v>22</v>
      </c>
      <c r="N48" s="77">
        <v>9</v>
      </c>
      <c r="O48" s="77">
        <v>3</v>
      </c>
      <c r="P48" s="77">
        <v>6</v>
      </c>
    </row>
    <row r="49" spans="1:16" s="31" customFormat="1" ht="13.8" x14ac:dyDescent="0.3">
      <c r="A49" s="46" t="s">
        <v>58</v>
      </c>
      <c r="B49" s="73">
        <f t="shared" si="2"/>
        <v>1959</v>
      </c>
      <c r="C49" s="77">
        <v>1621</v>
      </c>
      <c r="D49" s="77">
        <v>1190</v>
      </c>
      <c r="E49" s="77">
        <v>531</v>
      </c>
      <c r="F49" s="77">
        <v>659</v>
      </c>
      <c r="G49" s="77">
        <v>431</v>
      </c>
      <c r="H49" s="77">
        <v>190</v>
      </c>
      <c r="I49" s="77">
        <v>241</v>
      </c>
      <c r="J49" s="77">
        <v>338</v>
      </c>
      <c r="K49" s="77">
        <v>156</v>
      </c>
      <c r="L49" s="77">
        <v>36</v>
      </c>
      <c r="M49" s="77">
        <v>120</v>
      </c>
      <c r="N49" s="77">
        <v>182</v>
      </c>
      <c r="O49" s="77">
        <v>33</v>
      </c>
      <c r="P49" s="77">
        <v>149</v>
      </c>
    </row>
    <row r="50" spans="1:16" s="31" customFormat="1" ht="13.8" x14ac:dyDescent="0.3">
      <c r="A50" s="46" t="s">
        <v>231</v>
      </c>
      <c r="B50" s="73">
        <f t="shared" si="2"/>
        <v>1568</v>
      </c>
      <c r="C50" s="77">
        <v>1466</v>
      </c>
      <c r="D50" s="77">
        <v>922</v>
      </c>
      <c r="E50" s="77">
        <v>305</v>
      </c>
      <c r="F50" s="77">
        <v>617</v>
      </c>
      <c r="G50" s="77">
        <v>544</v>
      </c>
      <c r="H50" s="77">
        <v>167</v>
      </c>
      <c r="I50" s="77">
        <v>377</v>
      </c>
      <c r="J50" s="77">
        <v>102</v>
      </c>
      <c r="K50" s="77">
        <v>91</v>
      </c>
      <c r="L50" s="77">
        <v>46</v>
      </c>
      <c r="M50" s="77">
        <v>45</v>
      </c>
      <c r="N50" s="77">
        <v>11</v>
      </c>
      <c r="O50" s="77">
        <v>6</v>
      </c>
      <c r="P50" s="77">
        <v>5</v>
      </c>
    </row>
    <row r="51" spans="1:16" s="31" customFormat="1" ht="13.8" x14ac:dyDescent="0.3">
      <c r="A51" s="46" t="s">
        <v>67</v>
      </c>
      <c r="B51" s="73">
        <f t="shared" si="2"/>
        <v>1536</v>
      </c>
      <c r="C51" s="77">
        <v>1416</v>
      </c>
      <c r="D51" s="77">
        <v>1231</v>
      </c>
      <c r="E51" s="77">
        <v>492</v>
      </c>
      <c r="F51" s="77">
        <v>739</v>
      </c>
      <c r="G51" s="77">
        <v>185</v>
      </c>
      <c r="H51" s="77">
        <v>66</v>
      </c>
      <c r="I51" s="77">
        <v>119</v>
      </c>
      <c r="J51" s="77">
        <v>120</v>
      </c>
      <c r="K51" s="77">
        <v>53</v>
      </c>
      <c r="L51" s="77">
        <v>18</v>
      </c>
      <c r="M51" s="77">
        <v>35</v>
      </c>
      <c r="N51" s="77">
        <v>67</v>
      </c>
      <c r="O51" s="77">
        <v>26</v>
      </c>
      <c r="P51" s="77">
        <v>41</v>
      </c>
    </row>
    <row r="52" spans="1:16" s="31" customFormat="1" ht="13.8" x14ac:dyDescent="0.3">
      <c r="A52" s="46" t="s">
        <v>189</v>
      </c>
      <c r="B52" s="73">
        <f t="shared" si="2"/>
        <v>1496</v>
      </c>
      <c r="C52" s="77">
        <v>1425</v>
      </c>
      <c r="D52" s="77">
        <v>1029</v>
      </c>
      <c r="E52" s="77">
        <v>766</v>
      </c>
      <c r="F52" s="77">
        <v>263</v>
      </c>
      <c r="G52" s="77">
        <v>396</v>
      </c>
      <c r="H52" s="77">
        <v>305</v>
      </c>
      <c r="I52" s="77">
        <v>91</v>
      </c>
      <c r="J52" s="77">
        <v>71</v>
      </c>
      <c r="K52" s="77">
        <v>26</v>
      </c>
      <c r="L52" s="77">
        <v>15</v>
      </c>
      <c r="M52" s="77">
        <v>11</v>
      </c>
      <c r="N52" s="77">
        <v>45</v>
      </c>
      <c r="O52" s="77">
        <v>26</v>
      </c>
      <c r="P52" s="77">
        <v>19</v>
      </c>
    </row>
    <row r="53" spans="1:16" s="31" customFormat="1" ht="13.8" x14ac:dyDescent="0.3">
      <c r="A53" s="46" t="s">
        <v>193</v>
      </c>
      <c r="B53" s="73">
        <f t="shared" si="2"/>
        <v>1418</v>
      </c>
      <c r="C53" s="77">
        <v>1305</v>
      </c>
      <c r="D53" s="77">
        <v>1095</v>
      </c>
      <c r="E53" s="77">
        <v>342</v>
      </c>
      <c r="F53" s="77">
        <v>753</v>
      </c>
      <c r="G53" s="77">
        <v>210</v>
      </c>
      <c r="H53" s="77">
        <v>63</v>
      </c>
      <c r="I53" s="77">
        <v>147</v>
      </c>
      <c r="J53" s="77">
        <v>113</v>
      </c>
      <c r="K53" s="77">
        <v>40</v>
      </c>
      <c r="L53" s="77">
        <v>18</v>
      </c>
      <c r="M53" s="77">
        <v>22</v>
      </c>
      <c r="N53" s="77">
        <v>73</v>
      </c>
      <c r="O53" s="77">
        <v>21</v>
      </c>
      <c r="P53" s="77">
        <v>52</v>
      </c>
    </row>
    <row r="54" spans="1:16" s="31" customFormat="1" ht="13.8" x14ac:dyDescent="0.3">
      <c r="A54" s="46" t="s">
        <v>57</v>
      </c>
      <c r="B54" s="73">
        <f t="shared" si="2"/>
        <v>1363</v>
      </c>
      <c r="C54" s="77">
        <v>1363</v>
      </c>
      <c r="D54" s="77">
        <v>1199</v>
      </c>
      <c r="E54" s="77">
        <v>342</v>
      </c>
      <c r="F54" s="77">
        <v>857</v>
      </c>
      <c r="G54" s="77">
        <v>164</v>
      </c>
      <c r="H54" s="77">
        <v>39</v>
      </c>
      <c r="I54" s="77">
        <v>125</v>
      </c>
      <c r="J54" s="77"/>
      <c r="K54" s="77"/>
      <c r="L54" s="77"/>
      <c r="M54" s="77"/>
      <c r="N54" s="77"/>
      <c r="O54" s="77"/>
      <c r="P54" s="77"/>
    </row>
    <row r="55" spans="1:16" s="31" customFormat="1" ht="13.8" x14ac:dyDescent="0.3">
      <c r="A55" s="46" t="s">
        <v>71</v>
      </c>
      <c r="B55" s="73">
        <f t="shared" si="2"/>
        <v>1360</v>
      </c>
      <c r="C55" s="77">
        <v>1249</v>
      </c>
      <c r="D55" s="77">
        <v>1145</v>
      </c>
      <c r="E55" s="77">
        <v>455</v>
      </c>
      <c r="F55" s="77">
        <v>690</v>
      </c>
      <c r="G55" s="77">
        <v>104</v>
      </c>
      <c r="H55" s="77">
        <v>47</v>
      </c>
      <c r="I55" s="77">
        <v>57</v>
      </c>
      <c r="J55" s="77">
        <v>111</v>
      </c>
      <c r="K55" s="77">
        <v>84</v>
      </c>
      <c r="L55" s="77">
        <v>18</v>
      </c>
      <c r="M55" s="77">
        <v>66</v>
      </c>
      <c r="N55" s="77">
        <v>27</v>
      </c>
      <c r="O55" s="77">
        <v>6</v>
      </c>
      <c r="P55" s="77">
        <v>21</v>
      </c>
    </row>
    <row r="56" spans="1:16" s="31" customFormat="1" ht="13.8" x14ac:dyDescent="0.3">
      <c r="A56" s="46" t="s">
        <v>60</v>
      </c>
      <c r="B56" s="73">
        <f t="shared" si="2"/>
        <v>1340</v>
      </c>
      <c r="C56" s="77">
        <v>1038</v>
      </c>
      <c r="D56" s="77">
        <v>791</v>
      </c>
      <c r="E56" s="77">
        <v>392</v>
      </c>
      <c r="F56" s="77">
        <v>399</v>
      </c>
      <c r="G56" s="77">
        <v>247</v>
      </c>
      <c r="H56" s="77">
        <v>140</v>
      </c>
      <c r="I56" s="77">
        <v>107</v>
      </c>
      <c r="J56" s="77">
        <v>302</v>
      </c>
      <c r="K56" s="77">
        <v>129</v>
      </c>
      <c r="L56" s="77">
        <v>33</v>
      </c>
      <c r="M56" s="77">
        <v>96</v>
      </c>
      <c r="N56" s="77">
        <v>173</v>
      </c>
      <c r="O56" s="77">
        <v>31</v>
      </c>
      <c r="P56" s="77">
        <v>142</v>
      </c>
    </row>
    <row r="57" spans="1:16" s="31" customFormat="1" ht="13.8" x14ac:dyDescent="0.3">
      <c r="A57" s="46" t="s">
        <v>230</v>
      </c>
      <c r="B57" s="73">
        <f t="shared" si="2"/>
        <v>1068</v>
      </c>
      <c r="C57" s="77">
        <v>1068</v>
      </c>
      <c r="D57" s="77">
        <v>701</v>
      </c>
      <c r="E57" s="77">
        <v>240</v>
      </c>
      <c r="F57" s="77">
        <v>461</v>
      </c>
      <c r="G57" s="77">
        <v>367</v>
      </c>
      <c r="H57" s="77">
        <v>123</v>
      </c>
      <c r="I57" s="77">
        <v>244</v>
      </c>
      <c r="J57" s="77"/>
      <c r="K57" s="77"/>
      <c r="L57" s="77"/>
      <c r="M57" s="77"/>
      <c r="N57" s="77"/>
      <c r="O57" s="77"/>
      <c r="P57" s="77"/>
    </row>
    <row r="58" spans="1:16" s="31" customFormat="1" ht="13.8" x14ac:dyDescent="0.3">
      <c r="A58" s="46" t="s">
        <v>72</v>
      </c>
      <c r="B58" s="73">
        <f t="shared" si="2"/>
        <v>1063</v>
      </c>
      <c r="C58" s="77">
        <v>173</v>
      </c>
      <c r="D58" s="77">
        <v>86</v>
      </c>
      <c r="E58" s="77">
        <v>10</v>
      </c>
      <c r="F58" s="77">
        <v>76</v>
      </c>
      <c r="G58" s="77">
        <v>87</v>
      </c>
      <c r="H58" s="77">
        <v>17</v>
      </c>
      <c r="I58" s="77">
        <v>70</v>
      </c>
      <c r="J58" s="77">
        <v>890</v>
      </c>
      <c r="K58" s="77">
        <v>802</v>
      </c>
      <c r="L58" s="77">
        <v>137</v>
      </c>
      <c r="M58" s="77">
        <v>665</v>
      </c>
      <c r="N58" s="77">
        <v>88</v>
      </c>
      <c r="O58" s="77">
        <v>9</v>
      </c>
      <c r="P58" s="77">
        <v>79</v>
      </c>
    </row>
    <row r="59" spans="1:16" s="31" customFormat="1" ht="13.8" x14ac:dyDescent="0.3">
      <c r="A59" s="46" t="s">
        <v>66</v>
      </c>
      <c r="B59" s="73">
        <f t="shared" si="2"/>
        <v>1000</v>
      </c>
      <c r="C59" s="77">
        <v>650</v>
      </c>
      <c r="D59" s="77">
        <v>573</v>
      </c>
      <c r="E59" s="77">
        <v>218</v>
      </c>
      <c r="F59" s="77">
        <v>355</v>
      </c>
      <c r="G59" s="77">
        <v>77</v>
      </c>
      <c r="H59" s="77">
        <v>27</v>
      </c>
      <c r="I59" s="77">
        <v>50</v>
      </c>
      <c r="J59" s="77">
        <v>350</v>
      </c>
      <c r="K59" s="77">
        <v>263</v>
      </c>
      <c r="L59" s="77">
        <v>52</v>
      </c>
      <c r="M59" s="77">
        <v>211</v>
      </c>
      <c r="N59" s="77">
        <v>87</v>
      </c>
      <c r="O59" s="77">
        <v>18</v>
      </c>
      <c r="P59" s="77">
        <v>69</v>
      </c>
    </row>
    <row r="60" spans="1:16" s="31" customFormat="1" ht="13.8" x14ac:dyDescent="0.3">
      <c r="A60" s="46" t="s">
        <v>56</v>
      </c>
      <c r="B60" s="73">
        <f t="shared" si="2"/>
        <v>939</v>
      </c>
      <c r="C60" s="77">
        <v>896</v>
      </c>
      <c r="D60" s="77">
        <v>783</v>
      </c>
      <c r="E60" s="77">
        <v>382</v>
      </c>
      <c r="F60" s="77">
        <v>401</v>
      </c>
      <c r="G60" s="77">
        <v>113</v>
      </c>
      <c r="H60" s="77">
        <v>45</v>
      </c>
      <c r="I60" s="77">
        <v>68</v>
      </c>
      <c r="J60" s="77">
        <v>43</v>
      </c>
      <c r="K60" s="77">
        <v>16</v>
      </c>
      <c r="L60" s="77">
        <v>3</v>
      </c>
      <c r="M60" s="77">
        <v>13</v>
      </c>
      <c r="N60" s="77">
        <v>27</v>
      </c>
      <c r="O60" s="77">
        <v>3</v>
      </c>
      <c r="P60" s="77">
        <v>24</v>
      </c>
    </row>
    <row r="61" spans="1:16" s="31" customFormat="1" ht="13.8" x14ac:dyDescent="0.3">
      <c r="A61" s="46" t="s">
        <v>82</v>
      </c>
      <c r="B61" s="73">
        <f t="shared" si="2"/>
        <v>849</v>
      </c>
      <c r="C61" s="77"/>
      <c r="D61" s="77"/>
      <c r="E61" s="77"/>
      <c r="F61" s="77"/>
      <c r="G61" s="77"/>
      <c r="H61" s="77"/>
      <c r="I61" s="77"/>
      <c r="J61" s="77">
        <v>849</v>
      </c>
      <c r="K61" s="77">
        <v>464</v>
      </c>
      <c r="L61" s="77">
        <v>202</v>
      </c>
      <c r="M61" s="77">
        <v>262</v>
      </c>
      <c r="N61" s="77">
        <v>385</v>
      </c>
      <c r="O61" s="77">
        <v>160</v>
      </c>
      <c r="P61" s="77">
        <v>225</v>
      </c>
    </row>
    <row r="62" spans="1:16" s="31" customFormat="1" ht="13.8" x14ac:dyDescent="0.3">
      <c r="A62" s="46" t="s">
        <v>55</v>
      </c>
      <c r="B62" s="73">
        <f t="shared" si="2"/>
        <v>832</v>
      </c>
      <c r="C62" s="77">
        <v>749</v>
      </c>
      <c r="D62" s="77">
        <v>679</v>
      </c>
      <c r="E62" s="77">
        <v>360</v>
      </c>
      <c r="F62" s="77">
        <v>319</v>
      </c>
      <c r="G62" s="77">
        <v>70</v>
      </c>
      <c r="H62" s="77">
        <v>31</v>
      </c>
      <c r="I62" s="77">
        <v>39</v>
      </c>
      <c r="J62" s="77">
        <v>83</v>
      </c>
      <c r="K62" s="77">
        <v>22</v>
      </c>
      <c r="L62" s="77">
        <v>12</v>
      </c>
      <c r="M62" s="77">
        <v>10</v>
      </c>
      <c r="N62" s="77">
        <v>61</v>
      </c>
      <c r="O62" s="77">
        <v>11</v>
      </c>
      <c r="P62" s="77">
        <v>50</v>
      </c>
    </row>
    <row r="63" spans="1:16" s="31" customFormat="1" ht="13.8" x14ac:dyDescent="0.3">
      <c r="A63" s="46" t="s">
        <v>191</v>
      </c>
      <c r="B63" s="73">
        <f t="shared" si="2"/>
        <v>722</v>
      </c>
      <c r="C63" s="77">
        <v>722</v>
      </c>
      <c r="D63" s="77">
        <v>722</v>
      </c>
      <c r="E63" s="77">
        <v>277</v>
      </c>
      <c r="F63" s="77">
        <v>445</v>
      </c>
      <c r="G63" s="77"/>
      <c r="H63" s="77"/>
      <c r="I63" s="77"/>
      <c r="J63" s="77"/>
      <c r="K63" s="77"/>
      <c r="L63" s="77"/>
      <c r="M63" s="77"/>
      <c r="N63" s="77"/>
      <c r="O63" s="77"/>
      <c r="P63" s="77"/>
    </row>
    <row r="64" spans="1:16" s="31" customFormat="1" ht="13.8" x14ac:dyDescent="0.3">
      <c r="A64" s="46" t="s">
        <v>294</v>
      </c>
      <c r="B64" s="73">
        <f t="shared" si="2"/>
        <v>701</v>
      </c>
      <c r="C64" s="77"/>
      <c r="D64" s="77"/>
      <c r="E64" s="77"/>
      <c r="F64" s="77"/>
      <c r="G64" s="77"/>
      <c r="H64" s="77"/>
      <c r="I64" s="77"/>
      <c r="J64" s="77">
        <v>701</v>
      </c>
      <c r="K64" s="77">
        <v>701</v>
      </c>
      <c r="L64" s="77">
        <v>231</v>
      </c>
      <c r="M64" s="77">
        <v>470</v>
      </c>
      <c r="N64" s="77"/>
      <c r="O64" s="77"/>
      <c r="P64" s="77"/>
    </row>
    <row r="65" spans="1:16" s="31" customFormat="1" ht="13.8" x14ac:dyDescent="0.3">
      <c r="A65" s="46" t="s">
        <v>59</v>
      </c>
      <c r="B65" s="73">
        <f t="shared" ref="B65:B81" si="3">SUM(C65,J65)</f>
        <v>657</v>
      </c>
      <c r="C65" s="77">
        <v>576</v>
      </c>
      <c r="D65" s="77">
        <v>397</v>
      </c>
      <c r="E65" s="77">
        <v>108</v>
      </c>
      <c r="F65" s="77">
        <v>289</v>
      </c>
      <c r="G65" s="77">
        <v>179</v>
      </c>
      <c r="H65" s="77">
        <v>48</v>
      </c>
      <c r="I65" s="77">
        <v>131</v>
      </c>
      <c r="J65" s="77">
        <v>81</v>
      </c>
      <c r="K65" s="77">
        <v>23</v>
      </c>
      <c r="L65" s="77">
        <v>6</v>
      </c>
      <c r="M65" s="77">
        <v>17</v>
      </c>
      <c r="N65" s="77">
        <v>58</v>
      </c>
      <c r="O65" s="77">
        <v>10</v>
      </c>
      <c r="P65" s="77">
        <v>48</v>
      </c>
    </row>
    <row r="66" spans="1:16" s="31" customFormat="1" ht="13.8" x14ac:dyDescent="0.3">
      <c r="A66" s="46" t="s">
        <v>65</v>
      </c>
      <c r="B66" s="73">
        <f t="shared" si="3"/>
        <v>639</v>
      </c>
      <c r="C66" s="77">
        <v>639</v>
      </c>
      <c r="D66" s="77">
        <v>472</v>
      </c>
      <c r="E66" s="77">
        <v>162</v>
      </c>
      <c r="F66" s="77">
        <v>310</v>
      </c>
      <c r="G66" s="77">
        <v>167</v>
      </c>
      <c r="H66" s="77">
        <v>62</v>
      </c>
      <c r="I66" s="77">
        <v>105</v>
      </c>
      <c r="J66" s="77"/>
      <c r="K66" s="77"/>
      <c r="L66" s="77"/>
      <c r="M66" s="77"/>
      <c r="N66" s="77"/>
      <c r="O66" s="77"/>
      <c r="P66" s="77"/>
    </row>
    <row r="67" spans="1:16" s="31" customFormat="1" ht="13.8" x14ac:dyDescent="0.3">
      <c r="A67" s="46" t="s">
        <v>219</v>
      </c>
      <c r="B67" s="73">
        <f t="shared" si="3"/>
        <v>584</v>
      </c>
      <c r="C67" s="77">
        <v>584</v>
      </c>
      <c r="D67" s="77">
        <v>584</v>
      </c>
      <c r="E67" s="77">
        <v>134</v>
      </c>
      <c r="F67" s="77">
        <v>450</v>
      </c>
      <c r="G67" s="77"/>
      <c r="H67" s="77"/>
      <c r="I67" s="77"/>
      <c r="J67" s="77"/>
      <c r="K67" s="77"/>
      <c r="L67" s="77"/>
      <c r="M67" s="77"/>
      <c r="N67" s="77"/>
      <c r="O67" s="77"/>
      <c r="P67" s="77"/>
    </row>
    <row r="68" spans="1:16" s="31" customFormat="1" ht="13.8" x14ac:dyDescent="0.3">
      <c r="A68" s="46" t="s">
        <v>197</v>
      </c>
      <c r="B68" s="73">
        <f t="shared" si="3"/>
        <v>548</v>
      </c>
      <c r="C68" s="77"/>
      <c r="D68" s="77"/>
      <c r="E68" s="77"/>
      <c r="F68" s="77"/>
      <c r="G68" s="77"/>
      <c r="H68" s="77"/>
      <c r="I68" s="77"/>
      <c r="J68" s="77">
        <v>548</v>
      </c>
      <c r="K68" s="77">
        <v>546</v>
      </c>
      <c r="L68" s="77">
        <v>264</v>
      </c>
      <c r="M68" s="77">
        <v>282</v>
      </c>
      <c r="N68" s="77">
        <v>2</v>
      </c>
      <c r="O68" s="77">
        <v>1</v>
      </c>
      <c r="P68" s="77">
        <v>1</v>
      </c>
    </row>
    <row r="69" spans="1:16" s="31" customFormat="1" ht="13.8" x14ac:dyDescent="0.3">
      <c r="A69" s="46" t="s">
        <v>61</v>
      </c>
      <c r="B69" s="73">
        <f t="shared" si="3"/>
        <v>530</v>
      </c>
      <c r="C69" s="77">
        <v>461</v>
      </c>
      <c r="D69" s="77">
        <v>354</v>
      </c>
      <c r="E69" s="77">
        <v>125</v>
      </c>
      <c r="F69" s="77">
        <v>229</v>
      </c>
      <c r="G69" s="77">
        <v>107</v>
      </c>
      <c r="H69" s="77">
        <v>35</v>
      </c>
      <c r="I69" s="77">
        <v>72</v>
      </c>
      <c r="J69" s="77">
        <v>69</v>
      </c>
      <c r="K69" s="77">
        <v>23</v>
      </c>
      <c r="L69" s="77">
        <v>4</v>
      </c>
      <c r="M69" s="77">
        <v>19</v>
      </c>
      <c r="N69" s="77">
        <v>46</v>
      </c>
      <c r="O69" s="77">
        <v>7</v>
      </c>
      <c r="P69" s="77">
        <v>39</v>
      </c>
    </row>
    <row r="70" spans="1:16" s="31" customFormat="1" ht="13.8" x14ac:dyDescent="0.3">
      <c r="A70" s="46" t="s">
        <v>62</v>
      </c>
      <c r="B70" s="73">
        <f t="shared" si="3"/>
        <v>489</v>
      </c>
      <c r="C70" s="77"/>
      <c r="D70" s="77"/>
      <c r="E70" s="77"/>
      <c r="F70" s="77"/>
      <c r="G70" s="77"/>
      <c r="H70" s="77"/>
      <c r="I70" s="77"/>
      <c r="J70" s="77">
        <v>489</v>
      </c>
      <c r="K70" s="77">
        <v>325</v>
      </c>
      <c r="L70" s="77">
        <v>137</v>
      </c>
      <c r="M70" s="77">
        <v>188</v>
      </c>
      <c r="N70" s="77">
        <v>164</v>
      </c>
      <c r="O70" s="77">
        <v>67</v>
      </c>
      <c r="P70" s="77">
        <v>97</v>
      </c>
    </row>
    <row r="71" spans="1:16" s="31" customFormat="1" ht="13.8" x14ac:dyDescent="0.3">
      <c r="A71" s="46" t="s">
        <v>74</v>
      </c>
      <c r="B71" s="73">
        <f t="shared" si="3"/>
        <v>467</v>
      </c>
      <c r="C71" s="77">
        <v>140</v>
      </c>
      <c r="D71" s="77">
        <v>109</v>
      </c>
      <c r="E71" s="77">
        <v>29</v>
      </c>
      <c r="F71" s="77">
        <v>80</v>
      </c>
      <c r="G71" s="77">
        <v>31</v>
      </c>
      <c r="H71" s="77">
        <v>8</v>
      </c>
      <c r="I71" s="77">
        <v>23</v>
      </c>
      <c r="J71" s="77">
        <v>327</v>
      </c>
      <c r="K71" s="77">
        <v>327</v>
      </c>
      <c r="L71" s="77">
        <v>161</v>
      </c>
      <c r="M71" s="77">
        <v>166</v>
      </c>
      <c r="N71" s="77"/>
      <c r="O71" s="77"/>
      <c r="P71" s="77"/>
    </row>
    <row r="72" spans="1:16" s="31" customFormat="1" ht="13.8" x14ac:dyDescent="0.3">
      <c r="A72" s="46" t="s">
        <v>70</v>
      </c>
      <c r="B72" s="73">
        <f t="shared" si="3"/>
        <v>412</v>
      </c>
      <c r="C72" s="77">
        <v>412</v>
      </c>
      <c r="D72" s="77">
        <v>389</v>
      </c>
      <c r="E72" s="77">
        <v>132</v>
      </c>
      <c r="F72" s="77">
        <v>257</v>
      </c>
      <c r="G72" s="77">
        <v>23</v>
      </c>
      <c r="H72" s="77">
        <v>3</v>
      </c>
      <c r="I72" s="77">
        <v>20</v>
      </c>
      <c r="J72" s="77"/>
      <c r="K72" s="77"/>
      <c r="L72" s="77"/>
      <c r="M72" s="77"/>
      <c r="N72" s="77"/>
      <c r="O72" s="77"/>
      <c r="P72" s="77"/>
    </row>
    <row r="73" spans="1:16" s="31" customFormat="1" ht="13.8" x14ac:dyDescent="0.3">
      <c r="A73" s="46" t="s">
        <v>194</v>
      </c>
      <c r="B73" s="73">
        <f t="shared" si="3"/>
        <v>340</v>
      </c>
      <c r="C73" s="77">
        <v>340</v>
      </c>
      <c r="D73" s="77">
        <v>340</v>
      </c>
      <c r="E73" s="77">
        <v>104</v>
      </c>
      <c r="F73" s="77">
        <v>236</v>
      </c>
      <c r="G73" s="77"/>
      <c r="H73" s="77"/>
      <c r="I73" s="77"/>
      <c r="J73" s="77"/>
      <c r="K73" s="77"/>
      <c r="L73" s="77"/>
      <c r="M73" s="77"/>
      <c r="N73" s="77"/>
      <c r="O73" s="77"/>
      <c r="P73" s="77"/>
    </row>
    <row r="74" spans="1:16" s="31" customFormat="1" ht="13.8" x14ac:dyDescent="0.3">
      <c r="A74" s="46" t="s">
        <v>195</v>
      </c>
      <c r="B74" s="73">
        <f t="shared" si="3"/>
        <v>330</v>
      </c>
      <c r="C74" s="77">
        <v>38</v>
      </c>
      <c r="D74" s="77">
        <v>38</v>
      </c>
      <c r="E74" s="77">
        <v>13</v>
      </c>
      <c r="F74" s="77">
        <v>25</v>
      </c>
      <c r="G74" s="77"/>
      <c r="H74" s="77"/>
      <c r="I74" s="77"/>
      <c r="J74" s="77">
        <v>292</v>
      </c>
      <c r="K74" s="77">
        <v>292</v>
      </c>
      <c r="L74" s="77">
        <v>132</v>
      </c>
      <c r="M74" s="77">
        <v>160</v>
      </c>
      <c r="N74" s="77"/>
      <c r="O74" s="77"/>
      <c r="P74" s="77"/>
    </row>
    <row r="75" spans="1:16" s="31" customFormat="1" ht="13.8" x14ac:dyDescent="0.3">
      <c r="A75" s="46" t="s">
        <v>196</v>
      </c>
      <c r="B75" s="73">
        <f t="shared" si="3"/>
        <v>246</v>
      </c>
      <c r="C75" s="77">
        <v>246</v>
      </c>
      <c r="D75" s="77">
        <v>243</v>
      </c>
      <c r="E75" s="77">
        <v>70</v>
      </c>
      <c r="F75" s="77">
        <v>173</v>
      </c>
      <c r="G75" s="77">
        <v>3</v>
      </c>
      <c r="H75" s="77">
        <v>1</v>
      </c>
      <c r="I75" s="77">
        <v>2</v>
      </c>
      <c r="J75" s="77"/>
      <c r="K75" s="77"/>
      <c r="L75" s="77"/>
      <c r="M75" s="77"/>
      <c r="N75" s="77"/>
      <c r="O75" s="77"/>
      <c r="P75" s="77"/>
    </row>
    <row r="76" spans="1:16" s="31" customFormat="1" ht="13.8" x14ac:dyDescent="0.3">
      <c r="A76" s="46" t="s">
        <v>69</v>
      </c>
      <c r="B76" s="73">
        <f t="shared" si="3"/>
        <v>231</v>
      </c>
      <c r="C76" s="77"/>
      <c r="D76" s="77"/>
      <c r="E76" s="77"/>
      <c r="F76" s="77"/>
      <c r="G76" s="77"/>
      <c r="H76" s="77"/>
      <c r="I76" s="77"/>
      <c r="J76" s="77">
        <v>231</v>
      </c>
      <c r="K76" s="77">
        <v>46</v>
      </c>
      <c r="L76" s="77">
        <v>34</v>
      </c>
      <c r="M76" s="77">
        <v>12</v>
      </c>
      <c r="N76" s="77">
        <v>185</v>
      </c>
      <c r="O76" s="77">
        <v>108</v>
      </c>
      <c r="P76" s="77">
        <v>77</v>
      </c>
    </row>
    <row r="77" spans="1:16" s="31" customFormat="1" ht="13.8" x14ac:dyDescent="0.3">
      <c r="A77" s="46" t="s">
        <v>86</v>
      </c>
      <c r="B77" s="73">
        <f t="shared" si="3"/>
        <v>231</v>
      </c>
      <c r="C77" s="77"/>
      <c r="D77" s="77"/>
      <c r="E77" s="77"/>
      <c r="F77" s="77"/>
      <c r="G77" s="77"/>
      <c r="H77" s="77"/>
      <c r="I77" s="77"/>
      <c r="J77" s="77">
        <v>231</v>
      </c>
      <c r="K77" s="77">
        <v>173</v>
      </c>
      <c r="L77" s="77">
        <v>52</v>
      </c>
      <c r="M77" s="77">
        <v>121</v>
      </c>
      <c r="N77" s="77">
        <v>58</v>
      </c>
      <c r="O77" s="77">
        <v>27</v>
      </c>
      <c r="P77" s="77">
        <v>31</v>
      </c>
    </row>
    <row r="78" spans="1:16" s="31" customFormat="1" ht="13.8" x14ac:dyDescent="0.3">
      <c r="A78" s="46" t="s">
        <v>192</v>
      </c>
      <c r="B78" s="73">
        <f t="shared" si="3"/>
        <v>192</v>
      </c>
      <c r="C78" s="77">
        <v>192</v>
      </c>
      <c r="D78" s="77">
        <v>192</v>
      </c>
      <c r="E78" s="77">
        <v>56</v>
      </c>
      <c r="F78" s="77">
        <v>136</v>
      </c>
      <c r="G78" s="77"/>
      <c r="H78" s="77"/>
      <c r="I78" s="77"/>
      <c r="J78" s="77"/>
      <c r="K78" s="77"/>
      <c r="L78" s="77"/>
      <c r="M78" s="77"/>
      <c r="N78" s="77"/>
      <c r="O78" s="77"/>
      <c r="P78" s="77"/>
    </row>
    <row r="79" spans="1:16" s="31" customFormat="1" ht="13.8" x14ac:dyDescent="0.3">
      <c r="A79" s="46" t="s">
        <v>190</v>
      </c>
      <c r="B79" s="73">
        <f t="shared" si="3"/>
        <v>192</v>
      </c>
      <c r="C79" s="77">
        <v>192</v>
      </c>
      <c r="D79" s="77">
        <v>192</v>
      </c>
      <c r="E79" s="77">
        <v>24</v>
      </c>
      <c r="F79" s="77">
        <v>168</v>
      </c>
      <c r="G79" s="77"/>
      <c r="H79" s="77"/>
      <c r="I79" s="77"/>
      <c r="J79" s="77"/>
      <c r="K79" s="77"/>
      <c r="L79" s="77"/>
      <c r="M79" s="77"/>
      <c r="N79" s="77"/>
      <c r="O79" s="77"/>
      <c r="P79" s="77"/>
    </row>
    <row r="80" spans="1:16" s="31" customFormat="1" ht="13.8" x14ac:dyDescent="0.3">
      <c r="A80" s="46" t="s">
        <v>292</v>
      </c>
      <c r="B80" s="73">
        <f t="shared" si="3"/>
        <v>4</v>
      </c>
      <c r="C80" s="77">
        <v>4</v>
      </c>
      <c r="D80" s="77">
        <v>2</v>
      </c>
      <c r="E80" s="77"/>
      <c r="F80" s="77">
        <v>2</v>
      </c>
      <c r="G80" s="77">
        <v>2</v>
      </c>
      <c r="H80" s="77"/>
      <c r="I80" s="77">
        <v>2</v>
      </c>
      <c r="J80" s="77"/>
      <c r="K80" s="77"/>
      <c r="L80" s="77"/>
      <c r="M80" s="77"/>
      <c r="N80" s="77"/>
      <c r="O80" s="77"/>
      <c r="P80" s="77"/>
    </row>
    <row r="81" spans="1:16" s="31" customFormat="1" ht="13.8" x14ac:dyDescent="0.3">
      <c r="A81" s="46" t="s">
        <v>297</v>
      </c>
      <c r="B81" s="73">
        <f t="shared" si="3"/>
        <v>2</v>
      </c>
      <c r="C81" s="77"/>
      <c r="D81" s="77"/>
      <c r="E81" s="77"/>
      <c r="F81" s="77"/>
      <c r="G81" s="77"/>
      <c r="H81" s="77"/>
      <c r="I81" s="77"/>
      <c r="J81" s="77">
        <v>2</v>
      </c>
      <c r="K81" s="77"/>
      <c r="L81" s="77"/>
      <c r="M81" s="77"/>
      <c r="N81" s="77">
        <v>2</v>
      </c>
      <c r="O81" s="77">
        <v>2</v>
      </c>
      <c r="P81" s="77"/>
    </row>
    <row r="82" spans="1:16" s="31" customFormat="1" ht="13.8" x14ac:dyDescent="0.3">
      <c r="A82" s="46" t="s">
        <v>289</v>
      </c>
      <c r="B82" s="73"/>
      <c r="C82" s="77"/>
      <c r="D82" s="77"/>
      <c r="E82" s="77"/>
      <c r="F82" s="77"/>
      <c r="G82" s="77"/>
      <c r="H82" s="77"/>
      <c r="I82" s="77"/>
      <c r="J82" s="77"/>
      <c r="K82" s="77"/>
      <c r="L82" s="77"/>
      <c r="M82" s="77"/>
      <c r="N82" s="77"/>
      <c r="O82" s="77"/>
      <c r="P82" s="77"/>
    </row>
    <row r="83" spans="1:16" s="31" customFormat="1" ht="13.8" x14ac:dyDescent="0.3">
      <c r="A83" s="46" t="s">
        <v>290</v>
      </c>
      <c r="B83" s="73"/>
      <c r="C83" s="77"/>
      <c r="D83" s="77"/>
      <c r="E83" s="77"/>
      <c r="F83" s="77"/>
      <c r="G83" s="77"/>
      <c r="H83" s="77"/>
      <c r="I83" s="77"/>
      <c r="J83" s="77"/>
      <c r="K83" s="77"/>
      <c r="L83" s="77"/>
      <c r="M83" s="77"/>
      <c r="N83" s="77"/>
      <c r="O83" s="77"/>
      <c r="P83" s="77"/>
    </row>
    <row r="84" spans="1:16" s="31" customFormat="1" ht="13.8" x14ac:dyDescent="0.3">
      <c r="A84" s="46" t="s">
        <v>291</v>
      </c>
      <c r="B84" s="73"/>
      <c r="C84" s="77"/>
      <c r="D84" s="77"/>
      <c r="E84" s="77"/>
      <c r="F84" s="77"/>
      <c r="G84" s="77"/>
      <c r="H84" s="77"/>
      <c r="I84" s="77"/>
      <c r="J84" s="77"/>
      <c r="K84" s="77"/>
      <c r="L84" s="77"/>
      <c r="M84" s="77"/>
      <c r="N84" s="77"/>
      <c r="O84" s="77"/>
      <c r="P84" s="77"/>
    </row>
    <row r="85" spans="1:16" s="31" customFormat="1" ht="13.8" x14ac:dyDescent="0.3">
      <c r="A85" s="46" t="s">
        <v>293</v>
      </c>
      <c r="B85" s="73"/>
      <c r="C85" s="77"/>
      <c r="D85" s="77"/>
      <c r="E85" s="77"/>
      <c r="F85" s="77"/>
      <c r="G85" s="77"/>
      <c r="H85" s="77"/>
      <c r="I85" s="77"/>
      <c r="J85" s="77"/>
      <c r="K85" s="77"/>
      <c r="L85" s="77"/>
      <c r="M85" s="77"/>
      <c r="N85" s="77"/>
      <c r="O85" s="77"/>
      <c r="P85" s="77"/>
    </row>
    <row r="86" spans="1:16" s="31" customFormat="1" ht="13.8" x14ac:dyDescent="0.3">
      <c r="A86" s="46" t="s">
        <v>295</v>
      </c>
      <c r="B86" s="73"/>
      <c r="C86" s="77"/>
      <c r="D86" s="77"/>
      <c r="E86" s="77"/>
      <c r="F86" s="77"/>
      <c r="G86" s="77"/>
      <c r="H86" s="77"/>
      <c r="I86" s="77"/>
      <c r="J86" s="77"/>
      <c r="K86" s="77"/>
      <c r="L86" s="77"/>
      <c r="M86" s="77"/>
      <c r="N86" s="77"/>
      <c r="O86" s="77"/>
      <c r="P86" s="77"/>
    </row>
    <row r="87" spans="1:16" s="31" customFormat="1" ht="13.8" x14ac:dyDescent="0.3">
      <c r="A87" s="46" t="s">
        <v>296</v>
      </c>
      <c r="B87" s="73"/>
      <c r="C87" s="77"/>
      <c r="D87" s="77"/>
      <c r="E87" s="77"/>
      <c r="F87" s="77"/>
      <c r="G87" s="77"/>
      <c r="H87" s="77"/>
      <c r="I87" s="77"/>
      <c r="J87" s="77"/>
      <c r="K87" s="77"/>
      <c r="L87" s="77"/>
      <c r="M87" s="77"/>
      <c r="N87" s="77"/>
      <c r="O87" s="77"/>
      <c r="P87" s="77"/>
    </row>
    <row r="88" spans="1:16" s="31" customFormat="1" ht="13.8" x14ac:dyDescent="0.3">
      <c r="A88" s="46" t="s">
        <v>298</v>
      </c>
      <c r="B88" s="73"/>
      <c r="C88" s="77"/>
      <c r="D88" s="77"/>
      <c r="E88" s="77"/>
      <c r="F88" s="77"/>
      <c r="G88" s="77"/>
      <c r="H88" s="77"/>
      <c r="I88" s="77"/>
      <c r="J88" s="77"/>
      <c r="K88" s="77"/>
      <c r="L88" s="77"/>
      <c r="M88" s="77"/>
      <c r="N88" s="77"/>
      <c r="O88" s="77"/>
      <c r="P88" s="77"/>
    </row>
    <row r="89" spans="1:16" s="31" customFormat="1" ht="13.8" x14ac:dyDescent="0.3">
      <c r="A89" s="46" t="s">
        <v>299</v>
      </c>
      <c r="B89" s="73"/>
      <c r="C89" s="77"/>
      <c r="D89" s="77"/>
      <c r="E89" s="77"/>
      <c r="F89" s="77"/>
      <c r="G89" s="77"/>
      <c r="H89" s="77"/>
      <c r="I89" s="77"/>
      <c r="J89" s="77"/>
      <c r="K89" s="77"/>
      <c r="L89" s="77"/>
      <c r="M89" s="77"/>
      <c r="N89" s="77"/>
      <c r="O89" s="77"/>
      <c r="P89" s="77"/>
    </row>
    <row r="90" spans="1:16" s="31" customFormat="1" ht="13.8" x14ac:dyDescent="0.3">
      <c r="A90" s="72" t="s">
        <v>198</v>
      </c>
      <c r="B90" s="73">
        <f>SUM(B33:B89)</f>
        <v>131380</v>
      </c>
      <c r="C90" s="73">
        <f>SUM(C33:C89)</f>
        <v>109794</v>
      </c>
      <c r="D90" s="73">
        <f>SUM(D33:D89)</f>
        <v>87765</v>
      </c>
      <c r="E90" s="73">
        <f>SUM(E33:E89)</f>
        <v>37249</v>
      </c>
      <c r="F90" s="73">
        <f t="shared" ref="F90:P90" si="4">SUM(F33:F89)</f>
        <v>50516</v>
      </c>
      <c r="G90" s="73">
        <f>SUM(G33:G89)</f>
        <v>22029</v>
      </c>
      <c r="H90" s="73">
        <f t="shared" si="4"/>
        <v>9531</v>
      </c>
      <c r="I90" s="73">
        <f t="shared" si="4"/>
        <v>12498</v>
      </c>
      <c r="J90" s="73">
        <f>SUM(J33:J89)</f>
        <v>21586</v>
      </c>
      <c r="K90" s="73">
        <f>SUM(K33:K89)</f>
        <v>13531</v>
      </c>
      <c r="L90" s="73">
        <f t="shared" si="4"/>
        <v>4686</v>
      </c>
      <c r="M90" s="73">
        <f t="shared" si="4"/>
        <v>8845</v>
      </c>
      <c r="N90" s="73">
        <f>SUM(N33:N89)</f>
        <v>8055</v>
      </c>
      <c r="O90" s="73">
        <f t="shared" si="4"/>
        <v>2582</v>
      </c>
      <c r="P90" s="73">
        <f t="shared" si="4"/>
        <v>5473</v>
      </c>
    </row>
    <row r="91" spans="1:16" s="31" customFormat="1" ht="13.8" x14ac:dyDescent="0.3">
      <c r="A91" s="72" t="s">
        <v>91</v>
      </c>
      <c r="B91" s="73"/>
      <c r="C91" s="77"/>
      <c r="D91" s="77"/>
      <c r="E91" s="77"/>
      <c r="F91" s="77"/>
      <c r="G91" s="77"/>
      <c r="H91" s="77"/>
      <c r="I91" s="77"/>
      <c r="J91" s="77"/>
      <c r="K91" s="77"/>
      <c r="L91" s="77"/>
      <c r="M91" s="77"/>
      <c r="N91" s="77"/>
      <c r="O91" s="77"/>
      <c r="P91" s="77"/>
    </row>
    <row r="92" spans="1:16" s="31" customFormat="1" ht="13.8" x14ac:dyDescent="0.3">
      <c r="A92" s="46" t="s">
        <v>97</v>
      </c>
      <c r="B92" s="73">
        <f t="shared" ref="B92:B114" si="5">SUM(C92,J92)</f>
        <v>19014</v>
      </c>
      <c r="C92" s="77">
        <v>19014</v>
      </c>
      <c r="D92" s="77">
        <v>19014</v>
      </c>
      <c r="E92" s="77">
        <v>8233</v>
      </c>
      <c r="F92" s="77">
        <v>10781</v>
      </c>
      <c r="G92" s="77"/>
      <c r="H92" s="77"/>
      <c r="I92" s="77"/>
      <c r="J92" s="77"/>
      <c r="K92" s="77"/>
      <c r="L92" s="77"/>
      <c r="M92" s="77"/>
      <c r="N92" s="77"/>
      <c r="O92" s="77"/>
      <c r="P92" s="77"/>
    </row>
    <row r="93" spans="1:16" s="31" customFormat="1" ht="13.8" x14ac:dyDescent="0.3">
      <c r="A93" s="46" t="s">
        <v>100</v>
      </c>
      <c r="B93" s="73">
        <f t="shared" si="5"/>
        <v>5320</v>
      </c>
      <c r="C93" s="77">
        <v>4998</v>
      </c>
      <c r="D93" s="77">
        <v>2956</v>
      </c>
      <c r="E93" s="77">
        <v>971</v>
      </c>
      <c r="F93" s="77">
        <v>1985</v>
      </c>
      <c r="G93" s="77">
        <v>2042</v>
      </c>
      <c r="H93" s="77">
        <v>615</v>
      </c>
      <c r="I93" s="77">
        <v>1427</v>
      </c>
      <c r="J93" s="77">
        <v>322</v>
      </c>
      <c r="K93" s="77">
        <v>17</v>
      </c>
      <c r="L93" s="77">
        <v>10</v>
      </c>
      <c r="M93" s="77">
        <v>7</v>
      </c>
      <c r="N93" s="77">
        <v>305</v>
      </c>
      <c r="O93" s="77">
        <v>62</v>
      </c>
      <c r="P93" s="77">
        <v>243</v>
      </c>
    </row>
    <row r="94" spans="1:16" s="31" customFormat="1" ht="13.8" x14ac:dyDescent="0.3">
      <c r="A94" s="46" t="s">
        <v>98</v>
      </c>
      <c r="B94" s="73">
        <f t="shared" si="5"/>
        <v>3101</v>
      </c>
      <c r="C94" s="77">
        <v>3101</v>
      </c>
      <c r="D94" s="77">
        <v>2657</v>
      </c>
      <c r="E94" s="77">
        <v>2542</v>
      </c>
      <c r="F94" s="77">
        <v>115</v>
      </c>
      <c r="G94" s="77">
        <v>444</v>
      </c>
      <c r="H94" s="77">
        <v>412</v>
      </c>
      <c r="I94" s="77">
        <v>32</v>
      </c>
      <c r="J94" s="77"/>
      <c r="K94" s="77"/>
      <c r="L94" s="77"/>
      <c r="M94" s="77"/>
      <c r="N94" s="77"/>
      <c r="O94" s="77"/>
      <c r="P94" s="77"/>
    </row>
    <row r="95" spans="1:16" s="31" customFormat="1" ht="13.8" x14ac:dyDescent="0.3">
      <c r="A95" s="46" t="s">
        <v>102</v>
      </c>
      <c r="B95" s="73">
        <f t="shared" si="5"/>
        <v>2607</v>
      </c>
      <c r="C95" s="77">
        <v>2607</v>
      </c>
      <c r="D95" s="77">
        <v>2494</v>
      </c>
      <c r="E95" s="77">
        <v>1009</v>
      </c>
      <c r="F95" s="77">
        <v>1485</v>
      </c>
      <c r="G95" s="77">
        <v>113</v>
      </c>
      <c r="H95" s="77">
        <v>49</v>
      </c>
      <c r="I95" s="77">
        <v>64</v>
      </c>
      <c r="J95" s="77"/>
      <c r="K95" s="77"/>
      <c r="L95" s="77"/>
      <c r="M95" s="77"/>
      <c r="N95" s="77"/>
      <c r="O95" s="77"/>
      <c r="P95" s="77"/>
    </row>
    <row r="96" spans="1:16" s="31" customFormat="1" ht="13.8" x14ac:dyDescent="0.3">
      <c r="A96" s="46" t="s">
        <v>301</v>
      </c>
      <c r="B96" s="73">
        <f t="shared" si="5"/>
        <v>1864</v>
      </c>
      <c r="C96" s="77">
        <v>1750</v>
      </c>
      <c r="D96" s="77">
        <v>743</v>
      </c>
      <c r="E96" s="77">
        <v>233</v>
      </c>
      <c r="F96" s="77">
        <v>510</v>
      </c>
      <c r="G96" s="77">
        <v>1007</v>
      </c>
      <c r="H96" s="77">
        <v>280</v>
      </c>
      <c r="I96" s="77">
        <v>727</v>
      </c>
      <c r="J96" s="77">
        <v>114</v>
      </c>
      <c r="K96" s="77">
        <v>43</v>
      </c>
      <c r="L96" s="77">
        <v>12</v>
      </c>
      <c r="M96" s="77">
        <v>31</v>
      </c>
      <c r="N96" s="77">
        <v>71</v>
      </c>
      <c r="O96" s="77">
        <v>22</v>
      </c>
      <c r="P96" s="77">
        <v>49</v>
      </c>
    </row>
    <row r="97" spans="1:32" s="31" customFormat="1" ht="13.8" x14ac:dyDescent="0.3">
      <c r="A97" s="46" t="s">
        <v>101</v>
      </c>
      <c r="B97" s="73">
        <f t="shared" si="5"/>
        <v>1783</v>
      </c>
      <c r="C97" s="77">
        <v>1783</v>
      </c>
      <c r="D97" s="77">
        <v>921</v>
      </c>
      <c r="E97" s="77">
        <v>255</v>
      </c>
      <c r="F97" s="77">
        <v>666</v>
      </c>
      <c r="G97" s="77">
        <v>862</v>
      </c>
      <c r="H97" s="77">
        <v>273</v>
      </c>
      <c r="I97" s="77">
        <v>589</v>
      </c>
      <c r="J97" s="77"/>
      <c r="K97" s="77"/>
      <c r="L97" s="77"/>
      <c r="M97" s="77"/>
      <c r="N97" s="77"/>
      <c r="O97" s="77"/>
      <c r="P97" s="77"/>
    </row>
    <row r="98" spans="1:32" s="31" customFormat="1" ht="13.8" x14ac:dyDescent="0.3">
      <c r="A98" s="46" t="s">
        <v>99</v>
      </c>
      <c r="B98" s="73">
        <f t="shared" si="5"/>
        <v>1460</v>
      </c>
      <c r="C98" s="77">
        <v>1451</v>
      </c>
      <c r="D98" s="77">
        <v>960</v>
      </c>
      <c r="E98" s="77">
        <v>379</v>
      </c>
      <c r="F98" s="77">
        <v>581</v>
      </c>
      <c r="G98" s="77">
        <v>491</v>
      </c>
      <c r="H98" s="77">
        <v>182</v>
      </c>
      <c r="I98" s="77">
        <v>309</v>
      </c>
      <c r="J98" s="77">
        <v>9</v>
      </c>
      <c r="K98" s="77"/>
      <c r="L98" s="77"/>
      <c r="M98" s="77"/>
      <c r="N98" s="77">
        <v>9</v>
      </c>
      <c r="O98" s="77">
        <v>2</v>
      </c>
      <c r="P98" s="77">
        <v>7</v>
      </c>
    </row>
    <row r="99" spans="1:32" s="31" customFormat="1" ht="13.8" x14ac:dyDescent="0.3">
      <c r="A99" s="46" t="s">
        <v>166</v>
      </c>
      <c r="B99" s="73">
        <f t="shared" si="5"/>
        <v>1241</v>
      </c>
      <c r="C99" s="77">
        <v>1241</v>
      </c>
      <c r="D99" s="77">
        <v>952</v>
      </c>
      <c r="E99" s="77">
        <v>282</v>
      </c>
      <c r="F99" s="77">
        <v>670</v>
      </c>
      <c r="G99" s="77">
        <v>289</v>
      </c>
      <c r="H99" s="77">
        <v>96</v>
      </c>
      <c r="I99" s="77">
        <v>193</v>
      </c>
      <c r="J99" s="77"/>
      <c r="K99" s="77"/>
      <c r="L99" s="77"/>
      <c r="M99" s="77"/>
      <c r="N99" s="77"/>
      <c r="O99" s="77"/>
      <c r="P99" s="77"/>
    </row>
    <row r="100" spans="1:32" s="31" customFormat="1" ht="13.8" x14ac:dyDescent="0.3">
      <c r="A100" s="46" t="s">
        <v>220</v>
      </c>
      <c r="B100" s="73">
        <f t="shared" si="5"/>
        <v>1184</v>
      </c>
      <c r="C100" s="77">
        <v>1184</v>
      </c>
      <c r="D100" s="77">
        <v>986</v>
      </c>
      <c r="E100" s="77">
        <v>450</v>
      </c>
      <c r="F100" s="77">
        <v>536</v>
      </c>
      <c r="G100" s="77">
        <v>198</v>
      </c>
      <c r="H100" s="77">
        <v>75</v>
      </c>
      <c r="I100" s="77">
        <v>123</v>
      </c>
      <c r="J100" s="77"/>
      <c r="K100" s="77"/>
      <c r="L100" s="77"/>
      <c r="M100" s="77"/>
      <c r="N100" s="77"/>
      <c r="O100" s="77"/>
      <c r="P100" s="77"/>
    </row>
    <row r="101" spans="1:32" s="31" customFormat="1" ht="13.8" x14ac:dyDescent="0.3">
      <c r="A101" s="46" t="s">
        <v>93</v>
      </c>
      <c r="B101" s="73">
        <f t="shared" si="5"/>
        <v>1148</v>
      </c>
      <c r="C101" s="77">
        <v>1148</v>
      </c>
      <c r="D101" s="77">
        <v>751</v>
      </c>
      <c r="E101" s="77">
        <v>212</v>
      </c>
      <c r="F101" s="77">
        <v>539</v>
      </c>
      <c r="G101" s="77">
        <v>397</v>
      </c>
      <c r="H101" s="77">
        <v>102</v>
      </c>
      <c r="I101" s="77">
        <v>295</v>
      </c>
      <c r="J101" s="77"/>
      <c r="K101" s="77"/>
      <c r="L101" s="77"/>
      <c r="M101" s="77"/>
      <c r="N101" s="77"/>
      <c r="O101" s="77"/>
      <c r="P101" s="77"/>
    </row>
    <row r="102" spans="1:32" s="31" customFormat="1" ht="13.8" x14ac:dyDescent="0.3">
      <c r="A102" s="46" t="s">
        <v>181</v>
      </c>
      <c r="B102" s="73">
        <f t="shared" si="5"/>
        <v>1032</v>
      </c>
      <c r="C102" s="77">
        <v>1032</v>
      </c>
      <c r="D102" s="77">
        <v>546</v>
      </c>
      <c r="E102" s="77">
        <v>156</v>
      </c>
      <c r="F102" s="77">
        <v>390</v>
      </c>
      <c r="G102" s="77">
        <v>486</v>
      </c>
      <c r="H102" s="77">
        <v>139</v>
      </c>
      <c r="I102" s="77">
        <v>347</v>
      </c>
      <c r="J102" s="77"/>
      <c r="K102" s="77"/>
      <c r="L102" s="77"/>
      <c r="M102" s="77"/>
      <c r="N102" s="77"/>
      <c r="O102" s="77"/>
      <c r="P102" s="77"/>
    </row>
    <row r="103" spans="1:32" s="31" customFormat="1" ht="12.75" customHeight="1" x14ac:dyDescent="0.3">
      <c r="A103" s="46" t="s">
        <v>92</v>
      </c>
      <c r="B103" s="73">
        <f t="shared" si="5"/>
        <v>900</v>
      </c>
      <c r="C103" s="77">
        <v>900</v>
      </c>
      <c r="D103" s="77">
        <v>677</v>
      </c>
      <c r="E103" s="77">
        <v>521</v>
      </c>
      <c r="F103" s="77">
        <v>156</v>
      </c>
      <c r="G103" s="77">
        <v>223</v>
      </c>
      <c r="H103" s="77">
        <v>177</v>
      </c>
      <c r="I103" s="77">
        <v>46</v>
      </c>
      <c r="J103" s="77"/>
      <c r="K103" s="77"/>
      <c r="L103" s="77"/>
      <c r="M103" s="77"/>
      <c r="N103" s="77"/>
      <c r="O103" s="77"/>
      <c r="P103" s="77"/>
    </row>
    <row r="104" spans="1:32" s="31" customFormat="1" ht="12.75" customHeight="1" x14ac:dyDescent="0.3">
      <c r="A104" s="46" t="s">
        <v>64</v>
      </c>
      <c r="B104" s="73">
        <f t="shared" si="5"/>
        <v>892</v>
      </c>
      <c r="C104" s="77">
        <v>892</v>
      </c>
      <c r="D104" s="77">
        <v>788</v>
      </c>
      <c r="E104" s="77">
        <v>189</v>
      </c>
      <c r="F104" s="77">
        <v>599</v>
      </c>
      <c r="G104" s="77">
        <v>104</v>
      </c>
      <c r="H104" s="77">
        <v>36</v>
      </c>
      <c r="I104" s="77">
        <v>68</v>
      </c>
      <c r="J104" s="77"/>
      <c r="K104" s="77"/>
      <c r="L104" s="77"/>
      <c r="M104" s="77"/>
      <c r="N104" s="77"/>
      <c r="O104" s="77"/>
      <c r="P104" s="77"/>
    </row>
    <row r="105" spans="1:32" s="31" customFormat="1" ht="12.75" customHeight="1" x14ac:dyDescent="0.3">
      <c r="A105" s="46" t="s">
        <v>103</v>
      </c>
      <c r="B105" s="73">
        <f t="shared" si="5"/>
        <v>753</v>
      </c>
      <c r="C105" s="77">
        <v>313</v>
      </c>
      <c r="D105" s="77">
        <v>313</v>
      </c>
      <c r="E105" s="77">
        <v>195</v>
      </c>
      <c r="F105" s="77">
        <v>118</v>
      </c>
      <c r="G105" s="77"/>
      <c r="H105" s="77"/>
      <c r="I105" s="77"/>
      <c r="J105" s="77">
        <v>440</v>
      </c>
      <c r="K105" s="77">
        <v>440</v>
      </c>
      <c r="L105" s="77">
        <v>218</v>
      </c>
      <c r="M105" s="77">
        <v>222</v>
      </c>
      <c r="N105" s="77"/>
      <c r="O105" s="77"/>
      <c r="P105" s="77"/>
      <c r="T105"/>
      <c r="U105"/>
      <c r="V105"/>
      <c r="W105"/>
      <c r="X105"/>
      <c r="Y105"/>
      <c r="Z105"/>
      <c r="AA105"/>
      <c r="AB105"/>
      <c r="AC105"/>
      <c r="AD105"/>
      <c r="AE105"/>
      <c r="AF105"/>
    </row>
    <row r="106" spans="1:32" s="31" customFormat="1" ht="13.8" x14ac:dyDescent="0.3">
      <c r="A106" s="46" t="s">
        <v>111</v>
      </c>
      <c r="B106" s="73">
        <f t="shared" si="5"/>
        <v>695</v>
      </c>
      <c r="C106" s="77">
        <v>695</v>
      </c>
      <c r="D106" s="77">
        <v>610</v>
      </c>
      <c r="E106" s="77">
        <v>167</v>
      </c>
      <c r="F106" s="77">
        <v>443</v>
      </c>
      <c r="G106" s="77">
        <v>85</v>
      </c>
      <c r="H106" s="77">
        <v>34</v>
      </c>
      <c r="I106" s="77">
        <v>51</v>
      </c>
      <c r="J106" s="77"/>
      <c r="K106" s="77"/>
      <c r="L106" s="77"/>
      <c r="M106" s="77"/>
      <c r="N106" s="77"/>
      <c r="O106" s="77"/>
      <c r="P106" s="77"/>
    </row>
    <row r="107" spans="1:32" s="31" customFormat="1" ht="13.8" x14ac:dyDescent="0.3">
      <c r="A107" s="46" t="s">
        <v>95</v>
      </c>
      <c r="B107" s="73">
        <f t="shared" si="5"/>
        <v>688</v>
      </c>
      <c r="C107" s="77">
        <v>688</v>
      </c>
      <c r="D107" s="77">
        <v>550</v>
      </c>
      <c r="E107" s="77">
        <v>141</v>
      </c>
      <c r="F107" s="77">
        <v>409</v>
      </c>
      <c r="G107" s="77">
        <v>138</v>
      </c>
      <c r="H107" s="77">
        <v>34</v>
      </c>
      <c r="I107" s="77">
        <v>104</v>
      </c>
      <c r="J107" s="77"/>
      <c r="K107" s="77"/>
      <c r="L107" s="77"/>
      <c r="M107" s="77"/>
      <c r="N107" s="77"/>
      <c r="O107" s="77"/>
      <c r="P107" s="77"/>
    </row>
    <row r="108" spans="1:32" s="31" customFormat="1" ht="13.8" x14ac:dyDescent="0.3">
      <c r="A108" s="46" t="s">
        <v>63</v>
      </c>
      <c r="B108" s="73">
        <f t="shared" si="5"/>
        <v>607</v>
      </c>
      <c r="C108" s="77">
        <v>607</v>
      </c>
      <c r="D108" s="77">
        <v>520</v>
      </c>
      <c r="E108" s="77">
        <v>166</v>
      </c>
      <c r="F108" s="77">
        <v>354</v>
      </c>
      <c r="G108" s="77">
        <v>87</v>
      </c>
      <c r="H108" s="77">
        <v>33</v>
      </c>
      <c r="I108" s="77">
        <v>54</v>
      </c>
      <c r="J108" s="77"/>
      <c r="K108" s="77"/>
      <c r="L108" s="77"/>
      <c r="M108" s="77"/>
      <c r="N108" s="77"/>
      <c r="O108" s="77"/>
      <c r="P108" s="77"/>
    </row>
    <row r="109" spans="1:32" s="31" customFormat="1" ht="13.8" x14ac:dyDescent="0.3">
      <c r="A109" s="46" t="s">
        <v>94</v>
      </c>
      <c r="B109" s="73">
        <f t="shared" si="5"/>
        <v>576</v>
      </c>
      <c r="C109" s="77">
        <v>576</v>
      </c>
      <c r="D109" s="77">
        <v>510</v>
      </c>
      <c r="E109" s="77">
        <v>159</v>
      </c>
      <c r="F109" s="77">
        <v>351</v>
      </c>
      <c r="G109" s="77">
        <v>66</v>
      </c>
      <c r="H109" s="77">
        <v>20</v>
      </c>
      <c r="I109" s="77">
        <v>46</v>
      </c>
      <c r="J109" s="77"/>
      <c r="K109" s="77"/>
      <c r="L109" s="77"/>
      <c r="M109" s="77"/>
      <c r="N109" s="77"/>
      <c r="O109" s="77"/>
      <c r="P109" s="77"/>
    </row>
    <row r="110" spans="1:32" s="31" customFormat="1" ht="13.8" x14ac:dyDescent="0.3">
      <c r="A110" s="46" t="s">
        <v>180</v>
      </c>
      <c r="B110" s="73">
        <f t="shared" si="5"/>
        <v>506</v>
      </c>
      <c r="C110" s="77">
        <v>506</v>
      </c>
      <c r="D110" s="77">
        <v>389</v>
      </c>
      <c r="E110" s="77">
        <v>77</v>
      </c>
      <c r="F110" s="77">
        <v>312</v>
      </c>
      <c r="G110" s="77">
        <v>117</v>
      </c>
      <c r="H110" s="77">
        <v>22</v>
      </c>
      <c r="I110" s="77">
        <v>95</v>
      </c>
      <c r="J110" s="77"/>
      <c r="K110" s="77"/>
      <c r="L110" s="77"/>
      <c r="M110" s="77"/>
      <c r="N110" s="77"/>
      <c r="O110" s="77"/>
      <c r="P110" s="77"/>
    </row>
    <row r="111" spans="1:32" s="31" customFormat="1" ht="13.8" x14ac:dyDescent="0.3">
      <c r="A111" s="46" t="s">
        <v>232</v>
      </c>
      <c r="B111" s="73">
        <f t="shared" si="5"/>
        <v>497</v>
      </c>
      <c r="C111" s="77">
        <v>497</v>
      </c>
      <c r="D111" s="77">
        <v>497</v>
      </c>
      <c r="E111" s="77">
        <v>150</v>
      </c>
      <c r="F111" s="77">
        <v>347</v>
      </c>
      <c r="G111" s="77"/>
      <c r="H111" s="77"/>
      <c r="I111" s="77"/>
      <c r="J111" s="77"/>
      <c r="K111" s="77"/>
      <c r="L111" s="77"/>
      <c r="M111" s="77"/>
      <c r="N111" s="77"/>
      <c r="O111" s="77"/>
      <c r="P111" s="77"/>
    </row>
    <row r="112" spans="1:32" s="31" customFormat="1" ht="13.8" x14ac:dyDescent="0.3">
      <c r="A112" s="46" t="s">
        <v>96</v>
      </c>
      <c r="B112" s="73">
        <f t="shared" si="5"/>
        <v>490</v>
      </c>
      <c r="C112" s="77">
        <v>490</v>
      </c>
      <c r="D112" s="77">
        <v>411</v>
      </c>
      <c r="E112" s="77">
        <v>154</v>
      </c>
      <c r="F112" s="77">
        <v>257</v>
      </c>
      <c r="G112" s="77">
        <v>79</v>
      </c>
      <c r="H112" s="77">
        <v>22</v>
      </c>
      <c r="I112" s="77">
        <v>57</v>
      </c>
      <c r="J112" s="77"/>
      <c r="K112" s="77"/>
      <c r="L112" s="77"/>
      <c r="M112" s="77"/>
      <c r="N112" s="77"/>
      <c r="O112" s="77"/>
      <c r="P112" s="77"/>
    </row>
    <row r="113" spans="1:32" s="31" customFormat="1" ht="13.8" x14ac:dyDescent="0.3">
      <c r="A113" s="46" t="s">
        <v>302</v>
      </c>
      <c r="B113" s="73">
        <f t="shared" si="5"/>
        <v>407</v>
      </c>
      <c r="C113" s="77">
        <v>407</v>
      </c>
      <c r="D113" s="77">
        <v>212</v>
      </c>
      <c r="E113" s="77">
        <v>57</v>
      </c>
      <c r="F113" s="77">
        <v>155</v>
      </c>
      <c r="G113" s="77">
        <v>195</v>
      </c>
      <c r="H113" s="77">
        <v>62</v>
      </c>
      <c r="I113" s="77">
        <v>133</v>
      </c>
      <c r="J113" s="77"/>
      <c r="K113" s="77"/>
      <c r="L113" s="77"/>
      <c r="M113" s="77"/>
      <c r="N113" s="77"/>
      <c r="O113" s="77"/>
      <c r="P113" s="77"/>
    </row>
    <row r="114" spans="1:32" s="31" customFormat="1" ht="13.8" x14ac:dyDescent="0.3">
      <c r="A114" s="46" t="s">
        <v>300</v>
      </c>
      <c r="B114" s="73">
        <f t="shared" si="5"/>
        <v>210</v>
      </c>
      <c r="C114" s="77">
        <v>210</v>
      </c>
      <c r="D114" s="77">
        <v>199</v>
      </c>
      <c r="E114" s="77">
        <v>63</v>
      </c>
      <c r="F114" s="77">
        <v>136</v>
      </c>
      <c r="G114" s="77">
        <v>11</v>
      </c>
      <c r="H114" s="77">
        <v>4</v>
      </c>
      <c r="I114" s="77">
        <v>7</v>
      </c>
      <c r="J114" s="77"/>
      <c r="K114" s="77"/>
      <c r="L114" s="77"/>
      <c r="M114" s="77"/>
      <c r="N114" s="77"/>
      <c r="O114" s="77"/>
      <c r="P114" s="77"/>
    </row>
    <row r="115" spans="1:32" x14ac:dyDescent="0.3">
      <c r="A115" s="46" t="s">
        <v>303</v>
      </c>
      <c r="B115" s="193"/>
      <c r="C115" s="77"/>
      <c r="D115" s="77"/>
      <c r="E115" s="77"/>
      <c r="F115" s="77"/>
      <c r="G115" s="77"/>
      <c r="H115" s="77"/>
      <c r="I115" s="77"/>
      <c r="J115" s="77"/>
      <c r="K115" s="77"/>
      <c r="L115" s="77"/>
      <c r="M115" s="77"/>
      <c r="N115" s="77"/>
      <c r="O115" s="77"/>
      <c r="P115" s="77"/>
    </row>
    <row r="116" spans="1:32" x14ac:dyDescent="0.3">
      <c r="A116" s="72" t="s">
        <v>184</v>
      </c>
      <c r="B116" s="73">
        <f>SUM(B92:B115)</f>
        <v>46975</v>
      </c>
      <c r="C116" s="73">
        <f>SUM(C92:C115)</f>
        <v>46090</v>
      </c>
      <c r="D116" s="73">
        <f>SUM(D92:D115)</f>
        <v>38656</v>
      </c>
      <c r="E116" s="73">
        <f>SUM(E92:E115)</f>
        <v>16761</v>
      </c>
      <c r="F116" s="73">
        <f t="shared" ref="F116:P116" si="6">SUM(F92:F115)</f>
        <v>21895</v>
      </c>
      <c r="G116" s="73">
        <f>SUM(G92:G115)</f>
        <v>7434</v>
      </c>
      <c r="H116" s="73">
        <f t="shared" si="6"/>
        <v>2667</v>
      </c>
      <c r="I116" s="73">
        <f t="shared" si="6"/>
        <v>4767</v>
      </c>
      <c r="J116" s="73">
        <f>SUM(J92:J115)</f>
        <v>885</v>
      </c>
      <c r="K116" s="73">
        <f>SUM(K92:K115)</f>
        <v>500</v>
      </c>
      <c r="L116" s="73">
        <f t="shared" si="6"/>
        <v>240</v>
      </c>
      <c r="M116" s="73">
        <f t="shared" si="6"/>
        <v>260</v>
      </c>
      <c r="N116" s="73">
        <f>SUM(N92:N115)</f>
        <v>385</v>
      </c>
      <c r="O116" s="73">
        <f t="shared" si="6"/>
        <v>86</v>
      </c>
      <c r="P116" s="73">
        <f t="shared" si="6"/>
        <v>299</v>
      </c>
      <c r="T116"/>
      <c r="U116"/>
      <c r="V116"/>
      <c r="W116"/>
      <c r="X116"/>
      <c r="Y116"/>
      <c r="Z116"/>
      <c r="AA116"/>
      <c r="AB116"/>
      <c r="AC116"/>
      <c r="AD116"/>
      <c r="AE116"/>
      <c r="AF116"/>
    </row>
    <row r="117" spans="1:32" x14ac:dyDescent="0.3">
      <c r="A117" s="72" t="s">
        <v>167</v>
      </c>
      <c r="B117" s="73">
        <f t="shared" ref="B117:P117" si="7">SUM(B31,B90,B116)</f>
        <v>240878</v>
      </c>
      <c r="C117" s="73">
        <f t="shared" si="7"/>
        <v>212299</v>
      </c>
      <c r="D117" s="73">
        <f t="shared" si="7"/>
        <v>176894</v>
      </c>
      <c r="E117" s="73">
        <f t="shared" si="7"/>
        <v>76141</v>
      </c>
      <c r="F117" s="73">
        <f t="shared" si="7"/>
        <v>100753</v>
      </c>
      <c r="G117" s="73">
        <f t="shared" si="7"/>
        <v>35405</v>
      </c>
      <c r="H117" s="73">
        <f t="shared" si="7"/>
        <v>14924</v>
      </c>
      <c r="I117" s="73">
        <f t="shared" si="7"/>
        <v>20481</v>
      </c>
      <c r="J117" s="73">
        <f t="shared" si="7"/>
        <v>28579</v>
      </c>
      <c r="K117" s="73">
        <f t="shared" si="7"/>
        <v>19300</v>
      </c>
      <c r="L117" s="73">
        <f t="shared" si="7"/>
        <v>7028</v>
      </c>
      <c r="M117" s="73">
        <f t="shared" si="7"/>
        <v>12272</v>
      </c>
      <c r="N117" s="73">
        <f t="shared" si="7"/>
        <v>9279</v>
      </c>
      <c r="O117" s="73">
        <f t="shared" si="7"/>
        <v>2971</v>
      </c>
      <c r="P117" s="73">
        <f t="shared" si="7"/>
        <v>6308</v>
      </c>
      <c r="U117"/>
      <c r="V117"/>
      <c r="W117"/>
      <c r="X117"/>
      <c r="Y117"/>
      <c r="Z117"/>
      <c r="AA117"/>
      <c r="AB117"/>
      <c r="AC117"/>
      <c r="AD117"/>
      <c r="AE117"/>
      <c r="AF117"/>
    </row>
    <row r="118" spans="1:32" ht="15" thickBot="1" x14ac:dyDescent="0.35">
      <c r="C118" s="29"/>
      <c r="J118" s="75"/>
      <c r="K118"/>
      <c r="N118" s="47"/>
      <c r="S118" s="75"/>
      <c r="T118" s="75"/>
      <c r="U118" s="75"/>
      <c r="V118" s="75"/>
      <c r="W118" s="75"/>
      <c r="X118" s="75"/>
      <c r="Y118" s="75"/>
      <c r="Z118" s="75"/>
      <c r="AA118" s="75"/>
      <c r="AB118" s="75"/>
      <c r="AC118" s="75"/>
      <c r="AD118" s="75"/>
      <c r="AE118" s="75"/>
      <c r="AF118" s="137"/>
    </row>
    <row r="119" spans="1:32" s="79" customFormat="1" x14ac:dyDescent="0.3">
      <c r="A119" s="117" t="s">
        <v>250</v>
      </c>
      <c r="B119" s="118">
        <f>MIN(B13:B30,B33:B89,B92:B115)</f>
        <v>2</v>
      </c>
      <c r="C119" s="118">
        <f>MIN(C13:C30,C33:C89,C92:C115)</f>
        <v>4</v>
      </c>
      <c r="D119" s="118">
        <f>MIN(D13:D30,D33:D89,D92:D115)</f>
        <v>2</v>
      </c>
      <c r="E119" s="118">
        <f>MIN(E13:E30,E33:E89,E92:E115)</f>
        <v>10</v>
      </c>
      <c r="F119" s="118">
        <f t="shared" ref="F119:P119" si="8">MIN(F13:F30,F33:F89,F92:F115)</f>
        <v>2</v>
      </c>
      <c r="G119" s="118">
        <f>MIN(G13:G30,G33:G89,G92:G115)</f>
        <v>2</v>
      </c>
      <c r="H119" s="118">
        <f>MIN(H13:H30,H33:H89,H92:H115)</f>
        <v>1</v>
      </c>
      <c r="I119" s="118">
        <f t="shared" si="8"/>
        <v>2</v>
      </c>
      <c r="J119" s="118">
        <f>MIN(J13:J30,J33:J89,J92:J115)</f>
        <v>2</v>
      </c>
      <c r="K119" s="118">
        <f>MIN(K13:K30,K33:K89,K92:K115)</f>
        <v>9</v>
      </c>
      <c r="L119" s="118">
        <f t="shared" si="8"/>
        <v>3</v>
      </c>
      <c r="M119" s="118">
        <f t="shared" si="8"/>
        <v>4</v>
      </c>
      <c r="N119" s="118">
        <f>MIN(N13:N30,N33:N89,N92:N115)</f>
        <v>2</v>
      </c>
      <c r="O119" s="118">
        <f t="shared" si="8"/>
        <v>1</v>
      </c>
      <c r="P119" s="119">
        <f t="shared" si="8"/>
        <v>1</v>
      </c>
      <c r="T119" s="138"/>
      <c r="U119" s="126"/>
      <c r="V119" s="126"/>
      <c r="W119" s="126"/>
      <c r="X119" s="126"/>
      <c r="Y119" s="126"/>
      <c r="Z119" s="126"/>
      <c r="AA119" s="126"/>
      <c r="AB119" s="126"/>
      <c r="AC119" s="126"/>
      <c r="AD119" s="126"/>
      <c r="AE119" s="126"/>
      <c r="AF119" s="139"/>
    </row>
    <row r="120" spans="1:32" s="79" customFormat="1" x14ac:dyDescent="0.3">
      <c r="A120" s="120" t="s">
        <v>251</v>
      </c>
      <c r="B120" s="100">
        <f>MAX(MAX(B13:B30,B33:B89,B92:B115))</f>
        <v>19014</v>
      </c>
      <c r="C120" s="100">
        <f>MAX(MAX(C13:C30,C33:C89,C92:C115))</f>
        <v>19014</v>
      </c>
      <c r="D120" s="100">
        <f>MAX(MAX(D13:D30,D33:D89,D92:D115))</f>
        <v>19014</v>
      </c>
      <c r="E120" s="100">
        <f>MAX(MAX(E13:E30,E33:E89,E92:E115))</f>
        <v>8233</v>
      </c>
      <c r="F120" s="100">
        <f t="shared" ref="F120:P120" si="9">MAX(MAX(F13:F30,F33:F89,F92:F115))</f>
        <v>10781</v>
      </c>
      <c r="G120" s="100">
        <f>MAX(MAX(G13:G30,G33:G89,G92:G115))</f>
        <v>3760</v>
      </c>
      <c r="H120" s="100">
        <f t="shared" si="9"/>
        <v>1576</v>
      </c>
      <c r="I120" s="100">
        <f t="shared" si="9"/>
        <v>2290</v>
      </c>
      <c r="J120" s="100">
        <f>MAX(MAX(J13:J30,J33:J89,J92:J115))</f>
        <v>3297</v>
      </c>
      <c r="K120" s="100">
        <f>MAX(MAX(K13:K30,K33:K89,K92:K115))</f>
        <v>2647</v>
      </c>
      <c r="L120" s="100">
        <f t="shared" si="9"/>
        <v>1044</v>
      </c>
      <c r="M120" s="100">
        <f t="shared" si="9"/>
        <v>1603</v>
      </c>
      <c r="N120" s="100">
        <f>MAX(MAX(N13:N30,N33:N89,N92:N115))</f>
        <v>1420</v>
      </c>
      <c r="O120" s="100">
        <f t="shared" si="9"/>
        <v>465</v>
      </c>
      <c r="P120" s="121">
        <f t="shared" si="9"/>
        <v>955</v>
      </c>
      <c r="T120" s="140"/>
      <c r="U120" s="140"/>
      <c r="V120" s="140"/>
      <c r="W120" s="140"/>
      <c r="X120" s="140"/>
      <c r="Y120" s="140"/>
      <c r="Z120" s="140"/>
      <c r="AA120" s="140"/>
      <c r="AB120" s="140"/>
      <c r="AC120" s="140"/>
      <c r="AD120" s="140"/>
      <c r="AE120" s="140"/>
      <c r="AF120" s="140"/>
    </row>
    <row r="121" spans="1:32" s="79" customFormat="1" x14ac:dyDescent="0.3">
      <c r="A121" s="120" t="s">
        <v>255</v>
      </c>
      <c r="B121" s="100">
        <f>MEDIAN(B13:B30,B33:B89,B92:B115)</f>
        <v>1166</v>
      </c>
      <c r="C121" s="100">
        <f>MEDIAN(C13:C30,C33:C89,C92:C115)</f>
        <v>1241</v>
      </c>
      <c r="D121" s="100">
        <f>MEDIAN(D13:D30,D33:D89,D92:D115)</f>
        <v>921</v>
      </c>
      <c r="E121" s="100">
        <f>MEDIAN(E13:E30,E33:E89,E92:E115)</f>
        <v>361</v>
      </c>
      <c r="F121" s="100">
        <f t="shared" ref="F121:P121" si="10">MEDIAN(F13:F30,F33:F89,F92:F115)</f>
        <v>510</v>
      </c>
      <c r="G121" s="100">
        <f>MEDIAN(G13:G30,G33:G89,G92:G115)</f>
        <v>216.5</v>
      </c>
      <c r="H121" s="100">
        <f t="shared" si="10"/>
        <v>93</v>
      </c>
      <c r="I121" s="100">
        <f t="shared" si="10"/>
        <v>124</v>
      </c>
      <c r="J121" s="100">
        <f>MEDIAN(J13:J30,J33:J89,J92:J115)</f>
        <v>324.5</v>
      </c>
      <c r="K121" s="100">
        <f>MEDIAN(K13:K30,K33:K89,K92:K115)</f>
        <v>266.5</v>
      </c>
      <c r="L121" s="100">
        <f t="shared" si="10"/>
        <v>65</v>
      </c>
      <c r="M121" s="100">
        <f t="shared" si="10"/>
        <v>158</v>
      </c>
      <c r="N121" s="100">
        <f>MEDIAN(N13:N30,N33:N89,N92:N115)</f>
        <v>74</v>
      </c>
      <c r="O121" s="100">
        <f t="shared" si="10"/>
        <v>24</v>
      </c>
      <c r="P121" s="121">
        <f t="shared" si="10"/>
        <v>52</v>
      </c>
      <c r="T121" s="101"/>
      <c r="U121" s="101"/>
      <c r="V121" s="101"/>
      <c r="W121" s="101"/>
      <c r="X121" s="101"/>
      <c r="Y121" s="101"/>
      <c r="Z121" s="101"/>
      <c r="AA121" s="101"/>
      <c r="AB121" s="101"/>
      <c r="AC121" s="101"/>
      <c r="AD121" s="101"/>
      <c r="AE121" s="101"/>
      <c r="AF121" s="101"/>
    </row>
    <row r="122" spans="1:32" s="79" customFormat="1" x14ac:dyDescent="0.3">
      <c r="A122" s="120" t="s">
        <v>252</v>
      </c>
      <c r="B122" s="100">
        <f>AVERAGE(B13:B30,B33:B89,B92:B115)</f>
        <v>2676.4222222222224</v>
      </c>
      <c r="C122" s="100">
        <f>AVERAGE(C13:C30,C33:C89,C92:C115)</f>
        <v>2557.8192771084337</v>
      </c>
      <c r="D122" s="100">
        <f>AVERAGE(D13:D30,D33:D89,D92:D115)</f>
        <v>2131.2530120481929</v>
      </c>
      <c r="E122" s="100">
        <f>AVERAGE(E13:E30,E33:E89,E92:E115)</f>
        <v>928.54878048780483</v>
      </c>
      <c r="F122" s="100">
        <f t="shared" ref="F122:P122" si="11">AVERAGE(F13:F30,F33:F89,F92:F115)</f>
        <v>1213.8915662650602</v>
      </c>
      <c r="G122" s="100">
        <f>AVERAGE(G13:G30,G33:G89,G92:G115)</f>
        <v>478.44594594594594</v>
      </c>
      <c r="H122" s="100">
        <f t="shared" si="11"/>
        <v>204.43835616438355</v>
      </c>
      <c r="I122" s="100">
        <f t="shared" si="11"/>
        <v>276.77027027027026</v>
      </c>
      <c r="J122" s="100">
        <f>AVERAGE(J13:J30,J33:J89,J92:J115)</f>
        <v>621.28260869565213</v>
      </c>
      <c r="K122" s="100">
        <f>AVERAGE(K13:K30,K33:K89,K92:K115)</f>
        <v>438.63636363636363</v>
      </c>
      <c r="L122" s="100">
        <f t="shared" si="11"/>
        <v>159.72727272727272</v>
      </c>
      <c r="M122" s="100">
        <f t="shared" si="11"/>
        <v>278.90909090909093</v>
      </c>
      <c r="N122" s="100">
        <f>AVERAGE(N13:N30,N33:N89,N92:N115)</f>
        <v>220.92857142857142</v>
      </c>
      <c r="O122" s="100">
        <f t="shared" si="11"/>
        <v>70.738095238095241</v>
      </c>
      <c r="P122" s="121">
        <f t="shared" si="11"/>
        <v>153.85365853658536</v>
      </c>
      <c r="T122" s="101"/>
      <c r="U122" s="101"/>
      <c r="V122" s="101"/>
      <c r="W122" s="101"/>
      <c r="X122" s="101"/>
      <c r="Y122" s="101"/>
      <c r="Z122" s="101"/>
      <c r="AA122" s="101"/>
      <c r="AB122" s="101"/>
      <c r="AC122" s="101"/>
      <c r="AD122" s="101"/>
      <c r="AE122" s="101"/>
      <c r="AF122" s="101"/>
    </row>
    <row r="123" spans="1:32" s="79" customFormat="1" ht="15" thickBot="1" x14ac:dyDescent="0.35">
      <c r="A123" s="122" t="s">
        <v>253</v>
      </c>
      <c r="B123" s="123">
        <f>_xlfn.STDEV.P(B13:B30,B33:B89,B92:B115)</f>
        <v>3848.9532515788637</v>
      </c>
      <c r="C123" s="123">
        <f>_xlfn.STDEV.P(C13:C30,C33:C89,C92:C115)</f>
        <v>3504.1204184642788</v>
      </c>
      <c r="D123" s="123">
        <f>_xlfn.STDEV.P(D13:D30,D33:D89,D92:D115)</f>
        <v>3082.1251932829141</v>
      </c>
      <c r="E123" s="123">
        <f>_xlfn.STDEV.P(E13:E30,E33:E89,E92:E115)</f>
        <v>1364.5862068455576</v>
      </c>
      <c r="F123" s="123">
        <f t="shared" ref="F123:P123" si="12">_xlfn.STDEV.P(F13:F30,F33:F89,F92:F115)</f>
        <v>1766.0033566536629</v>
      </c>
      <c r="G123" s="123">
        <f>_xlfn.STDEV.P(G13:G30,G33:G89,G92:G115)</f>
        <v>696.93619355646183</v>
      </c>
      <c r="H123" s="123">
        <f t="shared" si="12"/>
        <v>303.71047795427739</v>
      </c>
      <c r="I123" s="123">
        <f t="shared" si="12"/>
        <v>426.91243950959671</v>
      </c>
      <c r="J123" s="123">
        <f>_xlfn.STDEV.P(J13:J30,J33:J89,J92:J115)</f>
        <v>790.57328299437177</v>
      </c>
      <c r="K123" s="123">
        <f>_xlfn.STDEV.P(K13:K30,K33:K89,K92:K115)</f>
        <v>576.80747894648096</v>
      </c>
      <c r="L123" s="123">
        <f t="shared" si="12"/>
        <v>212.98008481763176</v>
      </c>
      <c r="M123" s="123">
        <f t="shared" si="12"/>
        <v>373.44932832507044</v>
      </c>
      <c r="N123" s="123">
        <f>_xlfn.STDEV.P(N13:N30,N33:N89,N92:N115)</f>
        <v>315.48672848527264</v>
      </c>
      <c r="O123" s="123">
        <f t="shared" si="12"/>
        <v>102.31558544495218</v>
      </c>
      <c r="P123" s="124">
        <f t="shared" si="12"/>
        <v>217.97309757651956</v>
      </c>
      <c r="T123" s="101"/>
      <c r="U123" s="101"/>
      <c r="V123" s="101"/>
      <c r="W123" s="101"/>
      <c r="X123" s="101"/>
      <c r="Y123" s="101"/>
      <c r="Z123" s="101"/>
      <c r="AA123" s="101"/>
      <c r="AB123" s="101"/>
      <c r="AC123" s="101"/>
      <c r="AD123" s="101"/>
      <c r="AE123" s="101"/>
      <c r="AF123" s="101"/>
    </row>
    <row r="124" spans="1:32" s="79" customFormat="1" x14ac:dyDescent="0.3">
      <c r="A124" s="239" t="s">
        <v>211</v>
      </c>
      <c r="B124" s="239"/>
      <c r="C124" s="239"/>
      <c r="D124" s="239"/>
      <c r="E124" s="239"/>
      <c r="F124" s="239"/>
      <c r="G124" s="239"/>
      <c r="H124" s="239"/>
      <c r="I124" s="239"/>
      <c r="J124" s="239"/>
      <c r="K124" s="239"/>
      <c r="L124" s="239"/>
      <c r="M124" s="239"/>
      <c r="N124" s="239"/>
      <c r="O124" s="239"/>
      <c r="P124" s="239"/>
      <c r="Q124" s="100"/>
      <c r="R124" s="100"/>
      <c r="S124" s="100"/>
      <c r="T124" s="101"/>
      <c r="U124" s="101"/>
      <c r="V124" s="101"/>
      <c r="W124" s="101"/>
      <c r="X124" s="101"/>
      <c r="Y124" s="101"/>
      <c r="Z124" s="101"/>
      <c r="AA124" s="101"/>
      <c r="AB124" s="101"/>
      <c r="AC124" s="101"/>
      <c r="AD124" s="101"/>
      <c r="AE124" s="101"/>
      <c r="AF124" s="101"/>
    </row>
    <row r="125" spans="1:32" ht="31.5" customHeight="1" x14ac:dyDescent="0.3">
      <c r="A125" s="238" t="s">
        <v>254</v>
      </c>
      <c r="B125" s="238"/>
      <c r="C125" s="238"/>
      <c r="D125" s="238"/>
      <c r="E125" s="238"/>
      <c r="F125" s="238"/>
      <c r="G125" s="238"/>
      <c r="H125" s="238"/>
      <c r="I125" s="238"/>
      <c r="J125" s="238"/>
      <c r="K125" s="238"/>
      <c r="L125" s="238"/>
      <c r="M125" s="238"/>
      <c r="N125" s="238"/>
      <c r="O125" s="238"/>
      <c r="P125" s="238"/>
      <c r="Q125" s="130"/>
      <c r="R125" s="130"/>
      <c r="S125" s="130"/>
    </row>
    <row r="126" spans="1:32" x14ac:dyDescent="0.3">
      <c r="Q126" s="141"/>
      <c r="R126" s="141"/>
      <c r="S126" s="141"/>
    </row>
  </sheetData>
  <sortState ref="A13:AG30">
    <sortCondition descending="1" ref="S13:S30"/>
  </sortState>
  <mergeCells count="18">
    <mergeCell ref="A7:P7"/>
    <mergeCell ref="A125:P125"/>
    <mergeCell ref="A124:P124"/>
    <mergeCell ref="C9:I9"/>
    <mergeCell ref="G10:I10"/>
    <mergeCell ref="K10:M10"/>
    <mergeCell ref="D10:F10"/>
    <mergeCell ref="J9:P9"/>
    <mergeCell ref="N10:P10"/>
    <mergeCell ref="J10:J11"/>
    <mergeCell ref="A9:A11"/>
    <mergeCell ref="B9:B11"/>
    <mergeCell ref="C10:C11"/>
    <mergeCell ref="A6:P6"/>
    <mergeCell ref="A1:P1"/>
    <mergeCell ref="A2:P2"/>
    <mergeCell ref="A3:P3"/>
    <mergeCell ref="A4:P4"/>
  </mergeCells>
  <printOptions horizontalCentered="1"/>
  <pageMargins left="0.2" right="0.2" top="0.25" bottom="0.25" header="0.3" footer="0.3"/>
  <pageSetup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5"/>
  <sheetViews>
    <sheetView topLeftCell="A7" zoomScale="87" zoomScaleNormal="87" workbookViewId="0">
      <selection activeCell="A40" sqref="A40:XFD40"/>
    </sheetView>
  </sheetViews>
  <sheetFormatPr defaultColWidth="9.109375" defaultRowHeight="13.8" x14ac:dyDescent="0.3"/>
  <cols>
    <col min="1" max="1" width="53.33203125" style="31" bestFit="1" customWidth="1"/>
    <col min="2" max="2" width="8.109375" style="34" bestFit="1" customWidth="1"/>
    <col min="3" max="3" width="7.6640625" style="34" customWidth="1"/>
    <col min="4" max="4" width="8.33203125" style="34" bestFit="1" customWidth="1"/>
    <col min="5" max="5" width="10.6640625" style="34" customWidth="1"/>
    <col min="6" max="6" width="13.5546875" style="34" bestFit="1" customWidth="1"/>
    <col min="7" max="7" width="12.6640625" style="34" customWidth="1"/>
    <col min="8" max="8" width="14.6640625" style="34" bestFit="1" customWidth="1"/>
    <col min="9" max="9" width="10.44140625" style="34" customWidth="1"/>
    <col min="10" max="10" width="2.33203125" style="34" customWidth="1"/>
    <col min="11" max="16384" width="9.109375" style="31"/>
  </cols>
  <sheetData>
    <row r="1" spans="1:11" s="5" customFormat="1" ht="23.4" x14ac:dyDescent="0.45">
      <c r="A1" s="248" t="s">
        <v>161</v>
      </c>
      <c r="B1" s="248"/>
      <c r="C1" s="248"/>
      <c r="D1" s="248"/>
      <c r="E1" s="248"/>
      <c r="F1" s="248"/>
      <c r="G1" s="248"/>
      <c r="H1" s="248"/>
      <c r="I1" s="248"/>
      <c r="J1" s="61"/>
    </row>
    <row r="2" spans="1:11" s="5" customFormat="1" ht="21" x14ac:dyDescent="0.4">
      <c r="A2" s="248" t="s">
        <v>163</v>
      </c>
      <c r="B2" s="248"/>
      <c r="C2" s="248"/>
      <c r="D2" s="248"/>
      <c r="E2" s="248"/>
      <c r="F2" s="248"/>
      <c r="G2" s="248"/>
      <c r="H2" s="248"/>
      <c r="I2" s="248"/>
      <c r="J2" s="62"/>
    </row>
    <row r="3" spans="1:11" s="5" customFormat="1" ht="15.6" x14ac:dyDescent="0.3">
      <c r="A3" s="249" t="s">
        <v>379</v>
      </c>
      <c r="B3" s="249"/>
      <c r="C3" s="249"/>
      <c r="D3" s="249"/>
      <c r="E3" s="249"/>
      <c r="F3" s="249"/>
      <c r="G3" s="249"/>
      <c r="H3" s="249"/>
      <c r="I3" s="249"/>
      <c r="J3" s="49"/>
    </row>
    <row r="4" spans="1:11" s="5" customFormat="1" ht="18" x14ac:dyDescent="0.35">
      <c r="A4" s="248" t="s">
        <v>216</v>
      </c>
      <c r="B4" s="248"/>
      <c r="C4" s="248"/>
      <c r="D4" s="248"/>
      <c r="E4" s="248"/>
      <c r="F4" s="248"/>
      <c r="G4" s="248"/>
      <c r="H4" s="248"/>
      <c r="I4" s="248"/>
      <c r="J4" s="63"/>
    </row>
    <row r="6" spans="1:11" ht="17.399999999999999" x14ac:dyDescent="0.3">
      <c r="A6" s="247" t="s">
        <v>402</v>
      </c>
      <c r="B6" s="247"/>
      <c r="C6" s="247"/>
      <c r="D6" s="247"/>
      <c r="E6" s="247"/>
      <c r="F6" s="247"/>
      <c r="G6" s="247"/>
      <c r="H6" s="247"/>
      <c r="I6" s="247"/>
    </row>
    <row r="7" spans="1:11" x14ac:dyDescent="0.3">
      <c r="A7" s="6" t="s">
        <v>104</v>
      </c>
    </row>
    <row r="8" spans="1:11" ht="28.5" customHeight="1" x14ac:dyDescent="0.3">
      <c r="A8" s="250" t="s">
        <v>106</v>
      </c>
      <c r="B8" s="256" t="s">
        <v>112</v>
      </c>
      <c r="C8" s="257"/>
      <c r="D8" s="252" t="s">
        <v>108</v>
      </c>
      <c r="E8" s="252" t="s">
        <v>109</v>
      </c>
      <c r="F8" s="252" t="s">
        <v>110</v>
      </c>
      <c r="G8" s="252" t="s">
        <v>221</v>
      </c>
      <c r="H8" s="254" t="s">
        <v>222</v>
      </c>
      <c r="I8" s="258" t="s">
        <v>107</v>
      </c>
      <c r="J8" s="31"/>
    </row>
    <row r="9" spans="1:11" x14ac:dyDescent="0.3">
      <c r="A9" s="250"/>
      <c r="B9" s="131" t="s">
        <v>113</v>
      </c>
      <c r="C9" s="131" t="s">
        <v>182</v>
      </c>
      <c r="D9" s="253"/>
      <c r="E9" s="253"/>
      <c r="F9" s="253"/>
      <c r="G9" s="253"/>
      <c r="H9" s="255"/>
      <c r="I9" s="258"/>
      <c r="J9" s="31"/>
    </row>
    <row r="10" spans="1:11" x14ac:dyDescent="0.3">
      <c r="A10" s="142" t="s">
        <v>34</v>
      </c>
      <c r="B10" s="143"/>
      <c r="C10" s="143"/>
      <c r="D10" s="143"/>
      <c r="E10" s="143"/>
      <c r="F10" s="143"/>
      <c r="G10" s="143"/>
      <c r="H10" s="143"/>
      <c r="I10" s="144"/>
      <c r="J10" s="31"/>
    </row>
    <row r="11" spans="1:11" x14ac:dyDescent="0.3">
      <c r="A11" s="78" t="s">
        <v>35</v>
      </c>
      <c r="B11" s="76"/>
      <c r="C11" s="76"/>
      <c r="D11" s="76">
        <v>136</v>
      </c>
      <c r="E11" s="76">
        <v>199</v>
      </c>
      <c r="F11" s="76"/>
      <c r="G11" s="76"/>
      <c r="H11" s="76"/>
      <c r="I11" s="76">
        <v>335</v>
      </c>
      <c r="J11" s="31"/>
      <c r="K11" s="194"/>
    </row>
    <row r="12" spans="1:11" x14ac:dyDescent="0.3">
      <c r="A12" s="78" t="s">
        <v>37</v>
      </c>
      <c r="B12" s="76"/>
      <c r="C12" s="76"/>
      <c r="D12" s="76"/>
      <c r="E12" s="76">
        <v>52</v>
      </c>
      <c r="F12" s="76">
        <v>17</v>
      </c>
      <c r="G12" s="76">
        <v>4</v>
      </c>
      <c r="H12" s="76"/>
      <c r="I12" s="76">
        <v>73</v>
      </c>
      <c r="J12" s="31"/>
    </row>
    <row r="13" spans="1:11" x14ac:dyDescent="0.3">
      <c r="A13" s="78" t="s">
        <v>38</v>
      </c>
      <c r="B13" s="76"/>
      <c r="C13" s="76"/>
      <c r="D13" s="76"/>
      <c r="E13" s="76">
        <v>54</v>
      </c>
      <c r="F13" s="76"/>
      <c r="G13" s="76"/>
      <c r="H13" s="76"/>
      <c r="I13" s="76">
        <v>54</v>
      </c>
      <c r="J13" s="31"/>
    </row>
    <row r="14" spans="1:11" x14ac:dyDescent="0.3">
      <c r="A14" s="78" t="s">
        <v>39</v>
      </c>
      <c r="B14" s="76"/>
      <c r="C14" s="76"/>
      <c r="D14" s="76">
        <v>188</v>
      </c>
      <c r="E14" s="76"/>
      <c r="F14" s="76"/>
      <c r="G14" s="76"/>
      <c r="H14" s="76"/>
      <c r="I14" s="76">
        <v>188</v>
      </c>
      <c r="J14" s="31"/>
    </row>
    <row r="15" spans="1:11" x14ac:dyDescent="0.3">
      <c r="A15" s="78" t="s">
        <v>40</v>
      </c>
      <c r="B15" s="76"/>
      <c r="C15" s="76"/>
      <c r="D15" s="76">
        <v>182</v>
      </c>
      <c r="E15" s="76"/>
      <c r="F15" s="76"/>
      <c r="G15" s="76"/>
      <c r="H15" s="76"/>
      <c r="I15" s="76">
        <v>182</v>
      </c>
      <c r="J15" s="31"/>
    </row>
    <row r="16" spans="1:11" x14ac:dyDescent="0.3">
      <c r="A16" s="78" t="s">
        <v>41</v>
      </c>
      <c r="B16" s="76"/>
      <c r="C16" s="76"/>
      <c r="D16" s="76">
        <v>192</v>
      </c>
      <c r="E16" s="76"/>
      <c r="F16" s="76"/>
      <c r="G16" s="76"/>
      <c r="H16" s="76"/>
      <c r="I16" s="76">
        <v>192</v>
      </c>
      <c r="J16" s="31"/>
    </row>
    <row r="17" spans="1:10" x14ac:dyDescent="0.3">
      <c r="A17" s="78" t="s">
        <v>42</v>
      </c>
      <c r="B17" s="76"/>
      <c r="C17" s="76"/>
      <c r="D17" s="76">
        <v>168</v>
      </c>
      <c r="E17" s="76"/>
      <c r="F17" s="76"/>
      <c r="G17" s="76"/>
      <c r="H17" s="76"/>
      <c r="I17" s="76">
        <v>168</v>
      </c>
      <c r="J17" s="31"/>
    </row>
    <row r="18" spans="1:10" x14ac:dyDescent="0.3">
      <c r="A18" s="78" t="s">
        <v>43</v>
      </c>
      <c r="B18" s="76"/>
      <c r="C18" s="76"/>
      <c r="D18" s="76">
        <v>8</v>
      </c>
      <c r="E18" s="76">
        <v>338</v>
      </c>
      <c r="F18" s="76"/>
      <c r="G18" s="76"/>
      <c r="H18" s="76"/>
      <c r="I18" s="76">
        <v>346</v>
      </c>
      <c r="J18" s="31"/>
    </row>
    <row r="19" spans="1:10" x14ac:dyDescent="0.3">
      <c r="A19" s="78" t="s">
        <v>44</v>
      </c>
      <c r="B19" s="76"/>
      <c r="C19" s="76"/>
      <c r="D19" s="76">
        <v>53</v>
      </c>
      <c r="E19" s="76">
        <v>532</v>
      </c>
      <c r="F19" s="76"/>
      <c r="G19" s="76"/>
      <c r="H19" s="76"/>
      <c r="I19" s="76">
        <v>585</v>
      </c>
      <c r="J19" s="31"/>
    </row>
    <row r="20" spans="1:10" x14ac:dyDescent="0.3">
      <c r="A20" s="78" t="s">
        <v>45</v>
      </c>
      <c r="B20" s="76"/>
      <c r="C20" s="76"/>
      <c r="D20" s="76">
        <v>23</v>
      </c>
      <c r="E20" s="76">
        <v>463</v>
      </c>
      <c r="F20" s="76"/>
      <c r="G20" s="76"/>
      <c r="H20" s="76"/>
      <c r="I20" s="76">
        <v>486</v>
      </c>
      <c r="J20" s="31"/>
    </row>
    <row r="21" spans="1:10" x14ac:dyDescent="0.3">
      <c r="A21" s="78" t="s">
        <v>46</v>
      </c>
      <c r="B21" s="76"/>
      <c r="C21" s="76"/>
      <c r="D21" s="76">
        <v>72</v>
      </c>
      <c r="E21" s="76">
        <v>437</v>
      </c>
      <c r="F21" s="76"/>
      <c r="G21" s="76"/>
      <c r="H21" s="76"/>
      <c r="I21" s="76">
        <v>509</v>
      </c>
      <c r="J21" s="31"/>
    </row>
    <row r="22" spans="1:10" x14ac:dyDescent="0.3">
      <c r="A22" s="78" t="s">
        <v>47</v>
      </c>
      <c r="B22" s="76"/>
      <c r="C22" s="76"/>
      <c r="D22" s="76"/>
      <c r="E22" s="76">
        <v>572</v>
      </c>
      <c r="F22" s="76"/>
      <c r="G22" s="76"/>
      <c r="H22" s="76"/>
      <c r="I22" s="76">
        <v>572</v>
      </c>
      <c r="J22" s="31"/>
    </row>
    <row r="23" spans="1:10" x14ac:dyDescent="0.3">
      <c r="A23" s="78" t="s">
        <v>48</v>
      </c>
      <c r="B23" s="76"/>
      <c r="C23" s="76"/>
      <c r="D23" s="76">
        <v>46</v>
      </c>
      <c r="E23" s="76">
        <v>183</v>
      </c>
      <c r="F23" s="76">
        <v>274</v>
      </c>
      <c r="G23" s="76">
        <v>76</v>
      </c>
      <c r="H23" s="76">
        <v>248</v>
      </c>
      <c r="I23" s="76">
        <v>827</v>
      </c>
      <c r="J23" s="31"/>
    </row>
    <row r="24" spans="1:10" s="32" customFormat="1" x14ac:dyDescent="0.3">
      <c r="A24" s="78" t="s">
        <v>49</v>
      </c>
      <c r="B24" s="76"/>
      <c r="C24" s="76"/>
      <c r="D24" s="76">
        <v>84</v>
      </c>
      <c r="E24" s="76">
        <v>515</v>
      </c>
      <c r="F24" s="76"/>
      <c r="G24" s="76"/>
      <c r="H24" s="76"/>
      <c r="I24" s="76">
        <v>599</v>
      </c>
    </row>
    <row r="25" spans="1:10" s="32" customFormat="1" x14ac:dyDescent="0.3">
      <c r="A25" s="78" t="s">
        <v>50</v>
      </c>
      <c r="B25" s="76"/>
      <c r="C25" s="76"/>
      <c r="D25" s="76"/>
      <c r="E25" s="76">
        <v>1673</v>
      </c>
      <c r="F25" s="76">
        <v>161</v>
      </c>
      <c r="G25" s="76"/>
      <c r="H25" s="76">
        <v>18</v>
      </c>
      <c r="I25" s="76">
        <v>1852</v>
      </c>
    </row>
    <row r="26" spans="1:10" x14ac:dyDescent="0.3">
      <c r="A26" s="78" t="s">
        <v>51</v>
      </c>
      <c r="B26" s="76"/>
      <c r="C26" s="76"/>
      <c r="D26" s="76">
        <v>48</v>
      </c>
      <c r="E26" s="76">
        <v>409</v>
      </c>
      <c r="F26" s="76"/>
      <c r="G26" s="76"/>
      <c r="H26" s="76"/>
      <c r="I26" s="76">
        <v>457</v>
      </c>
      <c r="J26" s="31"/>
    </row>
    <row r="27" spans="1:10" x14ac:dyDescent="0.3">
      <c r="A27" s="78" t="s">
        <v>52</v>
      </c>
      <c r="B27" s="76"/>
      <c r="C27" s="76"/>
      <c r="D27" s="76"/>
      <c r="E27" s="76">
        <v>1790</v>
      </c>
      <c r="F27" s="76">
        <v>319</v>
      </c>
      <c r="G27" s="76">
        <v>11</v>
      </c>
      <c r="H27" s="76">
        <v>284</v>
      </c>
      <c r="I27" s="76">
        <v>2404</v>
      </c>
      <c r="J27" s="31"/>
    </row>
    <row r="28" spans="1:10" x14ac:dyDescent="0.3">
      <c r="A28" s="78" t="s">
        <v>53</v>
      </c>
      <c r="B28" s="76"/>
      <c r="C28" s="76"/>
      <c r="D28" s="76">
        <v>130</v>
      </c>
      <c r="E28" s="76">
        <v>54</v>
      </c>
      <c r="F28" s="76"/>
      <c r="G28" s="76"/>
      <c r="H28" s="76"/>
      <c r="I28" s="76">
        <v>184</v>
      </c>
      <c r="J28" s="31"/>
    </row>
    <row r="29" spans="1:10" x14ac:dyDescent="0.3">
      <c r="A29" s="72" t="s">
        <v>188</v>
      </c>
      <c r="B29" s="74"/>
      <c r="C29" s="74"/>
      <c r="D29" s="74">
        <v>1330</v>
      </c>
      <c r="E29" s="74">
        <v>7271</v>
      </c>
      <c r="F29" s="74">
        <v>771</v>
      </c>
      <c r="G29" s="74">
        <v>91</v>
      </c>
      <c r="H29" s="74">
        <v>550</v>
      </c>
      <c r="I29" s="74">
        <v>10013</v>
      </c>
      <c r="J29" s="31"/>
    </row>
    <row r="30" spans="1:10" x14ac:dyDescent="0.3">
      <c r="A30" s="72" t="s">
        <v>54</v>
      </c>
      <c r="B30" s="74"/>
      <c r="C30" s="74"/>
      <c r="D30" s="74"/>
      <c r="E30" s="74"/>
      <c r="F30" s="74"/>
      <c r="G30" s="76"/>
      <c r="H30" s="76"/>
      <c r="I30" s="76"/>
      <c r="J30" s="31"/>
    </row>
    <row r="31" spans="1:10" x14ac:dyDescent="0.3">
      <c r="A31" s="78" t="s">
        <v>55</v>
      </c>
      <c r="B31" s="76"/>
      <c r="C31" s="76"/>
      <c r="D31" s="76">
        <v>25</v>
      </c>
      <c r="E31" s="76">
        <v>117</v>
      </c>
      <c r="F31" s="76">
        <v>50</v>
      </c>
      <c r="G31" s="76">
        <v>1</v>
      </c>
      <c r="H31" s="76"/>
      <c r="I31" s="76">
        <v>193</v>
      </c>
      <c r="J31" s="31"/>
    </row>
    <row r="32" spans="1:10" x14ac:dyDescent="0.3">
      <c r="A32" s="78" t="s">
        <v>56</v>
      </c>
      <c r="B32" s="76"/>
      <c r="C32" s="76"/>
      <c r="D32" s="76">
        <v>24</v>
      </c>
      <c r="E32" s="76">
        <v>129</v>
      </c>
      <c r="F32" s="76">
        <v>35</v>
      </c>
      <c r="G32" s="76"/>
      <c r="H32" s="76"/>
      <c r="I32" s="76">
        <v>188</v>
      </c>
      <c r="J32" s="31"/>
    </row>
    <row r="33" spans="1:10" x14ac:dyDescent="0.3">
      <c r="A33" s="78" t="s">
        <v>57</v>
      </c>
      <c r="B33" s="76"/>
      <c r="C33" s="76">
        <v>258</v>
      </c>
      <c r="D33" s="76">
        <v>153</v>
      </c>
      <c r="E33" s="76">
        <v>62</v>
      </c>
      <c r="F33" s="76"/>
      <c r="G33" s="76"/>
      <c r="H33" s="76"/>
      <c r="I33" s="76">
        <v>473</v>
      </c>
      <c r="J33" s="31"/>
    </row>
    <row r="34" spans="1:10" x14ac:dyDescent="0.3">
      <c r="A34" s="78" t="s">
        <v>189</v>
      </c>
      <c r="B34" s="76"/>
      <c r="C34" s="76"/>
      <c r="D34" s="76">
        <v>23</v>
      </c>
      <c r="E34" s="76">
        <v>190</v>
      </c>
      <c r="F34" s="76">
        <v>35</v>
      </c>
      <c r="G34" s="76"/>
      <c r="H34" s="76"/>
      <c r="I34" s="76">
        <v>248</v>
      </c>
      <c r="J34" s="31"/>
    </row>
    <row r="35" spans="1:10" x14ac:dyDescent="0.3">
      <c r="A35" s="78" t="s">
        <v>289</v>
      </c>
      <c r="B35" s="74"/>
      <c r="C35" s="74"/>
      <c r="D35" s="74"/>
      <c r="E35" s="74"/>
      <c r="F35" s="74"/>
      <c r="G35" s="76"/>
      <c r="H35" s="76"/>
      <c r="I35" s="76"/>
      <c r="J35" s="31"/>
    </row>
    <row r="36" spans="1:10" x14ac:dyDescent="0.3">
      <c r="A36" s="78" t="s">
        <v>58</v>
      </c>
      <c r="B36" s="76"/>
      <c r="C36" s="76">
        <v>40</v>
      </c>
      <c r="D36" s="76">
        <v>30</v>
      </c>
      <c r="E36" s="76">
        <v>137</v>
      </c>
      <c r="F36" s="76">
        <v>94</v>
      </c>
      <c r="G36" s="76"/>
      <c r="H36" s="76"/>
      <c r="I36" s="76">
        <v>301</v>
      </c>
      <c r="J36" s="31"/>
    </row>
    <row r="37" spans="1:10" x14ac:dyDescent="0.3">
      <c r="A37" s="78" t="s">
        <v>59</v>
      </c>
      <c r="B37" s="76"/>
      <c r="C37" s="76"/>
      <c r="D37" s="76">
        <v>46</v>
      </c>
      <c r="E37" s="76">
        <v>48</v>
      </c>
      <c r="F37" s="76">
        <v>31</v>
      </c>
      <c r="G37" s="76"/>
      <c r="H37" s="76"/>
      <c r="I37" s="76">
        <v>125</v>
      </c>
      <c r="J37" s="31"/>
    </row>
    <row r="38" spans="1:10" x14ac:dyDescent="0.3">
      <c r="A38" s="78" t="s">
        <v>60</v>
      </c>
      <c r="B38" s="76"/>
      <c r="C38" s="76"/>
      <c r="D38" s="76">
        <v>45</v>
      </c>
      <c r="E38" s="76">
        <v>106</v>
      </c>
      <c r="F38" s="76">
        <v>88</v>
      </c>
      <c r="G38" s="76"/>
      <c r="H38" s="76"/>
      <c r="I38" s="76">
        <v>239</v>
      </c>
      <c r="J38" s="31"/>
    </row>
    <row r="39" spans="1:10" x14ac:dyDescent="0.3">
      <c r="A39" s="78" t="s">
        <v>61</v>
      </c>
      <c r="B39" s="76"/>
      <c r="C39" s="76"/>
      <c r="D39" s="76">
        <v>25</v>
      </c>
      <c r="E39" s="76">
        <v>57</v>
      </c>
      <c r="F39" s="76">
        <v>29</v>
      </c>
      <c r="G39" s="76"/>
      <c r="H39" s="76"/>
      <c r="I39" s="76">
        <v>111</v>
      </c>
      <c r="J39" s="31"/>
    </row>
    <row r="40" spans="1:10" x14ac:dyDescent="0.3">
      <c r="A40" s="78" t="s">
        <v>62</v>
      </c>
      <c r="B40" s="76"/>
      <c r="C40" s="76"/>
      <c r="D40" s="76"/>
      <c r="E40" s="76"/>
      <c r="F40" s="76">
        <v>14</v>
      </c>
      <c r="G40" s="76"/>
      <c r="H40" s="76">
        <v>16</v>
      </c>
      <c r="I40" s="76">
        <v>30</v>
      </c>
      <c r="J40" s="31"/>
    </row>
    <row r="41" spans="1:10" x14ac:dyDescent="0.3">
      <c r="A41" s="78" t="s">
        <v>190</v>
      </c>
      <c r="B41" s="76"/>
      <c r="C41" s="76">
        <v>166</v>
      </c>
      <c r="D41" s="76"/>
      <c r="E41" s="76"/>
      <c r="F41" s="76"/>
      <c r="G41" s="76"/>
      <c r="H41" s="76"/>
      <c r="I41" s="76">
        <v>166</v>
      </c>
      <c r="J41" s="31"/>
    </row>
    <row r="42" spans="1:10" x14ac:dyDescent="0.3">
      <c r="A42" s="78" t="s">
        <v>191</v>
      </c>
      <c r="B42" s="76"/>
      <c r="C42" s="76">
        <v>286</v>
      </c>
      <c r="D42" s="76"/>
      <c r="E42" s="76"/>
      <c r="F42" s="76"/>
      <c r="G42" s="76"/>
      <c r="H42" s="76"/>
      <c r="I42" s="76">
        <v>286</v>
      </c>
      <c r="J42" s="31"/>
    </row>
    <row r="43" spans="1:10" x14ac:dyDescent="0.3">
      <c r="A43" s="78" t="s">
        <v>192</v>
      </c>
      <c r="B43" s="76"/>
      <c r="C43" s="76">
        <v>76</v>
      </c>
      <c r="D43" s="76"/>
      <c r="E43" s="76"/>
      <c r="F43" s="76"/>
      <c r="G43" s="76"/>
      <c r="H43" s="76"/>
      <c r="I43" s="76">
        <v>76</v>
      </c>
      <c r="J43" s="31"/>
    </row>
    <row r="44" spans="1:10" x14ac:dyDescent="0.3">
      <c r="A44" s="78" t="s">
        <v>193</v>
      </c>
      <c r="B44" s="76"/>
      <c r="C44" s="76"/>
      <c r="D44" s="76">
        <v>250</v>
      </c>
      <c r="E44" s="76">
        <v>189</v>
      </c>
      <c r="F44" s="76">
        <v>17</v>
      </c>
      <c r="G44" s="76"/>
      <c r="H44" s="76"/>
      <c r="I44" s="76">
        <v>456</v>
      </c>
      <c r="J44" s="31"/>
    </row>
    <row r="45" spans="1:10" x14ac:dyDescent="0.3">
      <c r="A45" s="78" t="s">
        <v>194</v>
      </c>
      <c r="B45" s="76"/>
      <c r="C45" s="76">
        <v>69</v>
      </c>
      <c r="D45" s="76"/>
      <c r="E45" s="76"/>
      <c r="F45" s="76"/>
      <c r="G45" s="76"/>
      <c r="H45" s="76"/>
      <c r="I45" s="76">
        <v>69</v>
      </c>
      <c r="J45" s="31"/>
    </row>
    <row r="46" spans="1:10" x14ac:dyDescent="0.3">
      <c r="A46" s="78" t="s">
        <v>219</v>
      </c>
      <c r="B46" s="76"/>
      <c r="C46" s="76">
        <v>135</v>
      </c>
      <c r="D46" s="76"/>
      <c r="E46" s="76"/>
      <c r="F46" s="76"/>
      <c r="G46" s="76"/>
      <c r="H46" s="76"/>
      <c r="I46" s="76">
        <v>135</v>
      </c>
      <c r="J46" s="31"/>
    </row>
    <row r="47" spans="1:10" x14ac:dyDescent="0.3">
      <c r="A47" s="78" t="s">
        <v>231</v>
      </c>
      <c r="B47" s="76"/>
      <c r="C47" s="76">
        <v>6</v>
      </c>
      <c r="D47" s="76">
        <v>113</v>
      </c>
      <c r="E47" s="76">
        <v>98</v>
      </c>
      <c r="F47" s="76">
        <v>27</v>
      </c>
      <c r="G47" s="76">
        <v>3</v>
      </c>
      <c r="H47" s="76"/>
      <c r="I47" s="76">
        <v>247</v>
      </c>
      <c r="J47" s="31"/>
    </row>
    <row r="48" spans="1:10" x14ac:dyDescent="0.3">
      <c r="A48" s="78" t="s">
        <v>230</v>
      </c>
      <c r="B48" s="76"/>
      <c r="C48" s="76"/>
      <c r="D48" s="76">
        <v>223</v>
      </c>
      <c r="E48" s="76">
        <v>79</v>
      </c>
      <c r="F48" s="76"/>
      <c r="G48" s="76"/>
      <c r="H48" s="76"/>
      <c r="I48" s="76">
        <v>302</v>
      </c>
      <c r="J48" s="31"/>
    </row>
    <row r="49" spans="1:10" x14ac:dyDescent="0.3">
      <c r="A49" s="78" t="s">
        <v>195</v>
      </c>
      <c r="B49" s="76"/>
      <c r="C49" s="76"/>
      <c r="D49" s="76"/>
      <c r="E49" s="76">
        <v>3</v>
      </c>
      <c r="F49" s="76">
        <v>22</v>
      </c>
      <c r="G49" s="76"/>
      <c r="H49" s="76">
        <v>44</v>
      </c>
      <c r="I49" s="76">
        <v>69</v>
      </c>
      <c r="J49" s="31"/>
    </row>
    <row r="50" spans="1:10" x14ac:dyDescent="0.3">
      <c r="A50" s="78" t="s">
        <v>65</v>
      </c>
      <c r="B50" s="76"/>
      <c r="C50" s="76">
        <v>32</v>
      </c>
      <c r="D50" s="76">
        <v>179</v>
      </c>
      <c r="E50" s="76">
        <v>24</v>
      </c>
      <c r="F50" s="76"/>
      <c r="G50" s="76"/>
      <c r="H50" s="76"/>
      <c r="I50" s="76">
        <v>235</v>
      </c>
      <c r="J50" s="31"/>
    </row>
    <row r="51" spans="1:10" x14ac:dyDescent="0.3">
      <c r="A51" s="145" t="s">
        <v>290</v>
      </c>
      <c r="B51" s="74"/>
      <c r="C51" s="74"/>
      <c r="D51" s="74"/>
      <c r="E51" s="74"/>
      <c r="F51" s="74"/>
      <c r="G51" s="76"/>
      <c r="H51" s="76"/>
      <c r="I51" s="76"/>
      <c r="J51" s="31"/>
    </row>
    <row r="52" spans="1:10" x14ac:dyDescent="0.3">
      <c r="A52" s="78" t="s">
        <v>291</v>
      </c>
      <c r="B52" s="74"/>
      <c r="C52" s="74"/>
      <c r="D52" s="74"/>
      <c r="E52" s="74"/>
      <c r="F52" s="74"/>
      <c r="G52" s="76"/>
      <c r="H52" s="76"/>
      <c r="I52" s="76"/>
      <c r="J52" s="31"/>
    </row>
    <row r="53" spans="1:10" x14ac:dyDescent="0.3">
      <c r="A53" s="145" t="s">
        <v>293</v>
      </c>
      <c r="B53" s="74"/>
      <c r="C53" s="74"/>
      <c r="D53" s="74"/>
      <c r="E53" s="74"/>
      <c r="F53" s="74"/>
      <c r="G53" s="76"/>
      <c r="H53" s="76"/>
      <c r="I53" s="76"/>
      <c r="J53" s="31"/>
    </row>
    <row r="54" spans="1:10" x14ac:dyDescent="0.3">
      <c r="A54" s="78" t="s">
        <v>294</v>
      </c>
      <c r="B54" s="76"/>
      <c r="C54" s="76"/>
      <c r="D54" s="76"/>
      <c r="E54" s="76"/>
      <c r="F54" s="76">
        <v>30</v>
      </c>
      <c r="G54" s="76"/>
      <c r="H54" s="76">
        <v>94</v>
      </c>
      <c r="I54" s="76">
        <v>124</v>
      </c>
      <c r="J54" s="31"/>
    </row>
    <row r="55" spans="1:10" x14ac:dyDescent="0.3">
      <c r="A55" s="78" t="s">
        <v>66</v>
      </c>
      <c r="B55" s="76"/>
      <c r="C55" s="76"/>
      <c r="D55" s="76">
        <v>8</v>
      </c>
      <c r="E55" s="76">
        <v>55</v>
      </c>
      <c r="F55" s="76">
        <v>57</v>
      </c>
      <c r="G55" s="76"/>
      <c r="H55" s="76"/>
      <c r="I55" s="76">
        <v>120</v>
      </c>
      <c r="J55" s="31"/>
    </row>
    <row r="56" spans="1:10" x14ac:dyDescent="0.3">
      <c r="A56" s="78" t="s">
        <v>67</v>
      </c>
      <c r="B56" s="76"/>
      <c r="C56" s="76"/>
      <c r="D56" s="76">
        <v>19</v>
      </c>
      <c r="E56" s="76">
        <v>173</v>
      </c>
      <c r="F56" s="76">
        <v>27</v>
      </c>
      <c r="G56" s="76"/>
      <c r="H56" s="76"/>
      <c r="I56" s="76">
        <v>219</v>
      </c>
      <c r="J56" s="31"/>
    </row>
    <row r="57" spans="1:10" x14ac:dyDescent="0.3">
      <c r="A57" s="78" t="s">
        <v>68</v>
      </c>
      <c r="B57" s="76"/>
      <c r="C57" s="76"/>
      <c r="D57" s="76">
        <v>21</v>
      </c>
      <c r="E57" s="76">
        <v>717</v>
      </c>
      <c r="F57" s="76">
        <v>157</v>
      </c>
      <c r="G57" s="76">
        <v>10</v>
      </c>
      <c r="H57" s="76">
        <v>273</v>
      </c>
      <c r="I57" s="76">
        <v>1178</v>
      </c>
      <c r="J57" s="31"/>
    </row>
    <row r="58" spans="1:10" x14ac:dyDescent="0.3">
      <c r="A58" s="146" t="s">
        <v>295</v>
      </c>
      <c r="B58" s="74"/>
      <c r="C58" s="74"/>
      <c r="D58" s="74"/>
      <c r="E58" s="74"/>
      <c r="F58" s="74"/>
      <c r="G58" s="76"/>
      <c r="H58" s="76"/>
      <c r="I58" s="76"/>
      <c r="J58" s="31"/>
    </row>
    <row r="59" spans="1:10" x14ac:dyDescent="0.3">
      <c r="A59" s="78" t="s">
        <v>69</v>
      </c>
      <c r="B59" s="76"/>
      <c r="C59" s="76"/>
      <c r="D59" s="76"/>
      <c r="E59" s="76"/>
      <c r="F59" s="76">
        <v>33</v>
      </c>
      <c r="G59" s="76"/>
      <c r="H59" s="76"/>
      <c r="I59" s="76">
        <v>33</v>
      </c>
      <c r="J59" s="31"/>
    </row>
    <row r="60" spans="1:10" x14ac:dyDescent="0.3">
      <c r="A60" s="146" t="s">
        <v>296</v>
      </c>
      <c r="B60" s="74"/>
      <c r="C60" s="74"/>
      <c r="D60" s="74"/>
      <c r="E60" s="74"/>
      <c r="F60" s="74"/>
      <c r="G60" s="76"/>
      <c r="H60" s="76"/>
      <c r="I60" s="76"/>
      <c r="J60" s="31"/>
    </row>
    <row r="61" spans="1:10" x14ac:dyDescent="0.3">
      <c r="A61" s="78" t="s">
        <v>196</v>
      </c>
      <c r="B61" s="76"/>
      <c r="C61" s="76">
        <v>102</v>
      </c>
      <c r="D61" s="76"/>
      <c r="E61" s="76"/>
      <c r="F61" s="76"/>
      <c r="G61" s="76"/>
      <c r="H61" s="76"/>
      <c r="I61" s="76">
        <v>102</v>
      </c>
      <c r="J61" s="31"/>
    </row>
    <row r="62" spans="1:10" x14ac:dyDescent="0.3">
      <c r="A62" s="78" t="s">
        <v>70</v>
      </c>
      <c r="B62" s="76">
        <v>71</v>
      </c>
      <c r="C62" s="76">
        <v>256</v>
      </c>
      <c r="D62" s="76">
        <v>154</v>
      </c>
      <c r="E62" s="76">
        <v>66</v>
      </c>
      <c r="F62" s="76"/>
      <c r="G62" s="76"/>
      <c r="H62" s="76"/>
      <c r="I62" s="76">
        <v>547</v>
      </c>
      <c r="J62" s="31"/>
    </row>
    <row r="63" spans="1:10" x14ac:dyDescent="0.3">
      <c r="A63" s="78" t="s">
        <v>71</v>
      </c>
      <c r="B63" s="76"/>
      <c r="C63" s="76"/>
      <c r="D63" s="76">
        <v>11</v>
      </c>
      <c r="E63" s="76">
        <v>173</v>
      </c>
      <c r="F63" s="76">
        <v>24</v>
      </c>
      <c r="G63" s="76"/>
      <c r="H63" s="76"/>
      <c r="I63" s="76">
        <v>208</v>
      </c>
      <c r="J63" s="31"/>
    </row>
    <row r="64" spans="1:10" x14ac:dyDescent="0.3">
      <c r="A64" s="78" t="s">
        <v>72</v>
      </c>
      <c r="B64" s="76"/>
      <c r="C64" s="76"/>
      <c r="D64" s="76"/>
      <c r="E64" s="76">
        <v>51</v>
      </c>
      <c r="F64" s="76">
        <v>166</v>
      </c>
      <c r="G64" s="76"/>
      <c r="H64" s="76">
        <v>78</v>
      </c>
      <c r="I64" s="76">
        <v>295</v>
      </c>
      <c r="J64" s="31"/>
    </row>
    <row r="65" spans="1:10" x14ac:dyDescent="0.3">
      <c r="A65" s="78" t="s">
        <v>73</v>
      </c>
      <c r="B65" s="76"/>
      <c r="C65" s="76"/>
      <c r="D65" s="76">
        <v>14</v>
      </c>
      <c r="E65" s="76">
        <v>194</v>
      </c>
      <c r="F65" s="76">
        <v>120</v>
      </c>
      <c r="G65" s="76"/>
      <c r="H65" s="76"/>
      <c r="I65" s="76">
        <v>328</v>
      </c>
      <c r="J65" s="31"/>
    </row>
    <row r="66" spans="1:10" x14ac:dyDescent="0.3">
      <c r="A66" s="78" t="s">
        <v>74</v>
      </c>
      <c r="B66" s="76">
        <v>42</v>
      </c>
      <c r="C66" s="76"/>
      <c r="D66" s="76">
        <v>17</v>
      </c>
      <c r="E66" s="76">
        <v>24</v>
      </c>
      <c r="F66" s="76">
        <v>6</v>
      </c>
      <c r="G66" s="76">
        <v>1</v>
      </c>
      <c r="H66" s="76">
        <v>67</v>
      </c>
      <c r="I66" s="76">
        <v>157</v>
      </c>
      <c r="J66" s="31"/>
    </row>
    <row r="67" spans="1:10" x14ac:dyDescent="0.3">
      <c r="A67" s="78" t="s">
        <v>298</v>
      </c>
      <c r="B67" s="74"/>
      <c r="C67" s="74"/>
      <c r="D67" s="74"/>
      <c r="E67" s="74"/>
      <c r="F67" s="74"/>
      <c r="G67" s="76"/>
      <c r="H67" s="76"/>
      <c r="I67" s="76"/>
      <c r="J67" s="31"/>
    </row>
    <row r="68" spans="1:10" x14ac:dyDescent="0.3">
      <c r="A68" s="78" t="s">
        <v>299</v>
      </c>
      <c r="B68" s="74"/>
      <c r="C68" s="74"/>
      <c r="D68" s="74"/>
      <c r="E68" s="74"/>
      <c r="F68" s="74"/>
      <c r="G68" s="76"/>
      <c r="H68" s="76"/>
      <c r="I68" s="76"/>
      <c r="J68" s="31"/>
    </row>
    <row r="69" spans="1:10" x14ac:dyDescent="0.3">
      <c r="A69" s="78" t="s">
        <v>75</v>
      </c>
      <c r="B69" s="76"/>
      <c r="C69" s="76">
        <v>307</v>
      </c>
      <c r="D69" s="76">
        <v>581</v>
      </c>
      <c r="E69" s="76">
        <v>1149</v>
      </c>
      <c r="F69" s="76">
        <v>293</v>
      </c>
      <c r="G69" s="76"/>
      <c r="H69" s="76"/>
      <c r="I69" s="76">
        <v>2330</v>
      </c>
      <c r="J69" s="31"/>
    </row>
    <row r="70" spans="1:10" s="32" customFormat="1" x14ac:dyDescent="0.3">
      <c r="A70" s="78" t="s">
        <v>76</v>
      </c>
      <c r="B70" s="76"/>
      <c r="C70" s="76"/>
      <c r="D70" s="76">
        <v>81</v>
      </c>
      <c r="E70" s="76">
        <v>782</v>
      </c>
      <c r="F70" s="76">
        <v>125</v>
      </c>
      <c r="G70" s="76">
        <v>35</v>
      </c>
      <c r="H70" s="76"/>
      <c r="I70" s="76">
        <v>1023</v>
      </c>
    </row>
    <row r="71" spans="1:10" s="32" customFormat="1" x14ac:dyDescent="0.3">
      <c r="A71" s="78" t="s">
        <v>77</v>
      </c>
      <c r="B71" s="76"/>
      <c r="C71" s="76">
        <v>193</v>
      </c>
      <c r="D71" s="76">
        <v>387</v>
      </c>
      <c r="E71" s="76">
        <v>1482</v>
      </c>
      <c r="F71" s="76">
        <v>760</v>
      </c>
      <c r="G71" s="76">
        <v>24</v>
      </c>
      <c r="H71" s="76">
        <v>30</v>
      </c>
      <c r="I71" s="76">
        <v>2876</v>
      </c>
    </row>
    <row r="72" spans="1:10" x14ac:dyDescent="0.3">
      <c r="A72" s="78" t="s">
        <v>78</v>
      </c>
      <c r="B72" s="76"/>
      <c r="C72" s="76">
        <v>109</v>
      </c>
      <c r="D72" s="76">
        <v>146</v>
      </c>
      <c r="E72" s="76">
        <v>415</v>
      </c>
      <c r="F72" s="76">
        <v>77</v>
      </c>
      <c r="G72" s="76"/>
      <c r="H72" s="76"/>
      <c r="I72" s="76">
        <v>747</v>
      </c>
      <c r="J72" s="31"/>
    </row>
    <row r="73" spans="1:10" x14ac:dyDescent="0.3">
      <c r="A73" s="78" t="s">
        <v>79</v>
      </c>
      <c r="B73" s="76"/>
      <c r="C73" s="76">
        <v>81</v>
      </c>
      <c r="D73" s="76">
        <v>171</v>
      </c>
      <c r="E73" s="76">
        <v>374</v>
      </c>
      <c r="F73" s="76">
        <v>118</v>
      </c>
      <c r="G73" s="76"/>
      <c r="H73" s="76"/>
      <c r="I73" s="76">
        <v>744</v>
      </c>
      <c r="J73" s="31"/>
    </row>
    <row r="74" spans="1:10" x14ac:dyDescent="0.3">
      <c r="A74" s="78" t="s">
        <v>80</v>
      </c>
      <c r="B74" s="76"/>
      <c r="C74" s="76">
        <v>61</v>
      </c>
      <c r="D74" s="76">
        <v>113</v>
      </c>
      <c r="E74" s="76">
        <v>214</v>
      </c>
      <c r="F74" s="76">
        <v>19</v>
      </c>
      <c r="G74" s="76"/>
      <c r="H74" s="76"/>
      <c r="I74" s="76">
        <v>407</v>
      </c>
      <c r="J74" s="31"/>
    </row>
    <row r="75" spans="1:10" x14ac:dyDescent="0.3">
      <c r="A75" s="78" t="s">
        <v>81</v>
      </c>
      <c r="B75" s="76"/>
      <c r="C75" s="76">
        <v>71</v>
      </c>
      <c r="D75" s="76">
        <v>34</v>
      </c>
      <c r="E75" s="76">
        <v>469</v>
      </c>
      <c r="F75" s="76">
        <v>32</v>
      </c>
      <c r="G75" s="76"/>
      <c r="H75" s="76"/>
      <c r="I75" s="76">
        <v>606</v>
      </c>
      <c r="J75" s="31"/>
    </row>
    <row r="76" spans="1:10" x14ac:dyDescent="0.3">
      <c r="A76" s="78" t="s">
        <v>82</v>
      </c>
      <c r="B76" s="76"/>
      <c r="C76" s="76"/>
      <c r="D76" s="76"/>
      <c r="E76" s="76"/>
      <c r="F76" s="76">
        <v>14</v>
      </c>
      <c r="G76" s="76"/>
      <c r="H76" s="76">
        <v>204</v>
      </c>
      <c r="I76" s="76">
        <v>218</v>
      </c>
      <c r="J76" s="31"/>
    </row>
    <row r="77" spans="1:10" x14ac:dyDescent="0.3">
      <c r="A77" s="78" t="s">
        <v>83</v>
      </c>
      <c r="B77" s="76"/>
      <c r="C77" s="76">
        <v>22</v>
      </c>
      <c r="D77" s="76">
        <v>13</v>
      </c>
      <c r="E77" s="76">
        <v>230</v>
      </c>
      <c r="F77" s="76">
        <v>9</v>
      </c>
      <c r="G77" s="76"/>
      <c r="H77" s="76"/>
      <c r="I77" s="76">
        <v>274</v>
      </c>
      <c r="J77" s="31"/>
    </row>
    <row r="78" spans="1:10" x14ac:dyDescent="0.3">
      <c r="A78" s="78" t="s">
        <v>84</v>
      </c>
      <c r="B78" s="76"/>
      <c r="C78" s="76">
        <v>17</v>
      </c>
      <c r="D78" s="76">
        <v>97</v>
      </c>
      <c r="E78" s="76">
        <v>207</v>
      </c>
      <c r="F78" s="76">
        <v>8</v>
      </c>
      <c r="G78" s="76"/>
      <c r="H78" s="76"/>
      <c r="I78" s="76">
        <v>329</v>
      </c>
      <c r="J78" s="31"/>
    </row>
    <row r="79" spans="1:10" x14ac:dyDescent="0.3">
      <c r="A79" s="78" t="s">
        <v>85</v>
      </c>
      <c r="B79" s="76"/>
      <c r="C79" s="76">
        <v>61</v>
      </c>
      <c r="D79" s="76">
        <v>131</v>
      </c>
      <c r="E79" s="76">
        <v>1062</v>
      </c>
      <c r="F79" s="76">
        <v>479</v>
      </c>
      <c r="G79" s="76">
        <v>41</v>
      </c>
      <c r="H79" s="76">
        <v>44</v>
      </c>
      <c r="I79" s="76">
        <v>1818</v>
      </c>
      <c r="J79" s="31"/>
    </row>
    <row r="80" spans="1:10" x14ac:dyDescent="0.3">
      <c r="A80" s="78" t="s">
        <v>86</v>
      </c>
      <c r="B80" s="76"/>
      <c r="C80" s="76"/>
      <c r="D80" s="76"/>
      <c r="E80" s="76"/>
      <c r="F80" s="76"/>
      <c r="G80" s="76"/>
      <c r="H80" s="76">
        <v>29</v>
      </c>
      <c r="I80" s="76">
        <v>29</v>
      </c>
      <c r="J80" s="31"/>
    </row>
    <row r="81" spans="1:10" x14ac:dyDescent="0.3">
      <c r="A81" s="78" t="s">
        <v>87</v>
      </c>
      <c r="B81" s="76"/>
      <c r="C81" s="76">
        <v>125</v>
      </c>
      <c r="D81" s="76">
        <v>184</v>
      </c>
      <c r="E81" s="76">
        <v>562</v>
      </c>
      <c r="F81" s="76">
        <v>54</v>
      </c>
      <c r="G81" s="76"/>
      <c r="H81" s="76"/>
      <c r="I81" s="76">
        <v>925</v>
      </c>
      <c r="J81" s="31"/>
    </row>
    <row r="82" spans="1:10" x14ac:dyDescent="0.3">
      <c r="A82" s="78" t="s">
        <v>88</v>
      </c>
      <c r="B82" s="76"/>
      <c r="C82" s="76">
        <v>136</v>
      </c>
      <c r="D82" s="76">
        <v>70</v>
      </c>
      <c r="E82" s="76">
        <v>466</v>
      </c>
      <c r="F82" s="76">
        <v>142</v>
      </c>
      <c r="G82" s="76">
        <v>41</v>
      </c>
      <c r="H82" s="76">
        <v>19</v>
      </c>
      <c r="I82" s="76">
        <v>874</v>
      </c>
      <c r="J82" s="31"/>
    </row>
    <row r="83" spans="1:10" x14ac:dyDescent="0.3">
      <c r="A83" s="78" t="s">
        <v>197</v>
      </c>
      <c r="B83" s="76"/>
      <c r="C83" s="76"/>
      <c r="D83" s="76"/>
      <c r="E83" s="76"/>
      <c r="F83" s="76">
        <v>315</v>
      </c>
      <c r="G83" s="76"/>
      <c r="H83" s="76"/>
      <c r="I83" s="76">
        <v>315</v>
      </c>
      <c r="J83" s="31"/>
    </row>
    <row r="84" spans="1:10" x14ac:dyDescent="0.3">
      <c r="A84" s="78" t="s">
        <v>89</v>
      </c>
      <c r="B84" s="76"/>
      <c r="C84" s="76">
        <v>287</v>
      </c>
      <c r="D84" s="76">
        <v>251</v>
      </c>
      <c r="E84" s="76">
        <v>1103</v>
      </c>
      <c r="F84" s="76">
        <v>617</v>
      </c>
      <c r="G84" s="76">
        <v>7</v>
      </c>
      <c r="H84" s="76">
        <v>14</v>
      </c>
      <c r="I84" s="76">
        <v>2279</v>
      </c>
      <c r="J84" s="31"/>
    </row>
    <row r="85" spans="1:10" x14ac:dyDescent="0.3">
      <c r="A85" s="78" t="s">
        <v>90</v>
      </c>
      <c r="B85" s="76"/>
      <c r="C85" s="76"/>
      <c r="D85" s="76"/>
      <c r="E85" s="76">
        <v>504</v>
      </c>
      <c r="F85" s="76">
        <v>289</v>
      </c>
      <c r="G85" s="76"/>
      <c r="H85" s="76"/>
      <c r="I85" s="76">
        <v>793</v>
      </c>
      <c r="J85" s="31"/>
    </row>
    <row r="86" spans="1:10" x14ac:dyDescent="0.3">
      <c r="A86" s="72" t="s">
        <v>306</v>
      </c>
      <c r="B86" s="74">
        <v>113</v>
      </c>
      <c r="C86" s="74">
        <v>2896</v>
      </c>
      <c r="D86" s="74">
        <v>3639</v>
      </c>
      <c r="E86" s="74">
        <v>11711</v>
      </c>
      <c r="F86" s="74">
        <v>4413</v>
      </c>
      <c r="G86" s="74">
        <v>163</v>
      </c>
      <c r="H86" s="74">
        <v>912</v>
      </c>
      <c r="I86" s="74">
        <v>23847</v>
      </c>
      <c r="J86" s="31"/>
    </row>
    <row r="87" spans="1:10" x14ac:dyDescent="0.3">
      <c r="A87" s="72" t="s">
        <v>91</v>
      </c>
      <c r="B87" s="74"/>
      <c r="C87" s="74"/>
      <c r="D87" s="74"/>
      <c r="E87" s="74"/>
      <c r="F87" s="74"/>
      <c r="G87" s="76"/>
      <c r="H87" s="76"/>
      <c r="I87" s="76"/>
      <c r="J87" s="31"/>
    </row>
    <row r="88" spans="1:10" x14ac:dyDescent="0.3">
      <c r="A88" s="78" t="s">
        <v>63</v>
      </c>
      <c r="B88" s="76"/>
      <c r="C88" s="76">
        <v>117</v>
      </c>
      <c r="D88" s="76">
        <v>73</v>
      </c>
      <c r="E88" s="76">
        <v>67</v>
      </c>
      <c r="F88" s="76"/>
      <c r="G88" s="76"/>
      <c r="H88" s="76"/>
      <c r="I88" s="76">
        <v>257</v>
      </c>
      <c r="J88" s="31"/>
    </row>
    <row r="89" spans="1:10" x14ac:dyDescent="0.3">
      <c r="A89" s="78" t="s">
        <v>111</v>
      </c>
      <c r="B89" s="76"/>
      <c r="C89" s="76">
        <v>87</v>
      </c>
      <c r="D89" s="76">
        <v>148</v>
      </c>
      <c r="E89" s="76">
        <v>26</v>
      </c>
      <c r="F89" s="76"/>
      <c r="G89" s="76"/>
      <c r="H89" s="76"/>
      <c r="I89" s="76">
        <v>261</v>
      </c>
      <c r="J89" s="31"/>
    </row>
    <row r="90" spans="1:10" x14ac:dyDescent="0.3">
      <c r="A90" s="78" t="s">
        <v>64</v>
      </c>
      <c r="B90" s="76"/>
      <c r="C90" s="76">
        <v>107</v>
      </c>
      <c r="D90" s="76">
        <v>253</v>
      </c>
      <c r="E90" s="76">
        <v>116</v>
      </c>
      <c r="F90" s="76"/>
      <c r="G90" s="76"/>
      <c r="H90" s="76"/>
      <c r="I90" s="76">
        <v>476</v>
      </c>
      <c r="J90" s="31"/>
    </row>
    <row r="91" spans="1:10" x14ac:dyDescent="0.3">
      <c r="A91" s="78" t="s">
        <v>92</v>
      </c>
      <c r="B91" s="76">
        <v>20</v>
      </c>
      <c r="C91" s="76">
        <v>153</v>
      </c>
      <c r="D91" s="76">
        <v>84</v>
      </c>
      <c r="E91" s="76"/>
      <c r="F91" s="76"/>
      <c r="G91" s="76"/>
      <c r="H91" s="76"/>
      <c r="I91" s="76">
        <v>257</v>
      </c>
      <c r="J91" s="31"/>
    </row>
    <row r="92" spans="1:10" x14ac:dyDescent="0.3">
      <c r="A92" s="78" t="s">
        <v>301</v>
      </c>
      <c r="B92" s="76"/>
      <c r="C92" s="76">
        <v>67</v>
      </c>
      <c r="D92" s="76">
        <v>293</v>
      </c>
      <c r="E92" s="76">
        <v>202</v>
      </c>
      <c r="F92" s="76">
        <v>79</v>
      </c>
      <c r="G92" s="76"/>
      <c r="H92" s="76"/>
      <c r="I92" s="76">
        <v>641</v>
      </c>
      <c r="J92" s="31"/>
    </row>
    <row r="93" spans="1:10" x14ac:dyDescent="0.3">
      <c r="A93" s="78" t="s">
        <v>302</v>
      </c>
      <c r="B93" s="76"/>
      <c r="C93" s="76">
        <v>14</v>
      </c>
      <c r="D93" s="76">
        <v>58</v>
      </c>
      <c r="E93" s="76">
        <v>49</v>
      </c>
      <c r="F93" s="76"/>
      <c r="G93" s="76"/>
      <c r="H93" s="76"/>
      <c r="I93" s="76">
        <v>121</v>
      </c>
      <c r="J93" s="31"/>
    </row>
    <row r="94" spans="1:10" x14ac:dyDescent="0.3">
      <c r="A94" s="78" t="s">
        <v>93</v>
      </c>
      <c r="B94" s="76"/>
      <c r="C94" s="76">
        <v>346</v>
      </c>
      <c r="D94" s="76">
        <v>223</v>
      </c>
      <c r="E94" s="76"/>
      <c r="F94" s="76"/>
      <c r="G94" s="76"/>
      <c r="H94" s="76"/>
      <c r="I94" s="76">
        <v>569</v>
      </c>
      <c r="J94" s="31"/>
    </row>
    <row r="95" spans="1:10" s="32" customFormat="1" x14ac:dyDescent="0.3">
      <c r="A95" s="78" t="s">
        <v>232</v>
      </c>
      <c r="B95" s="76"/>
      <c r="C95" s="76">
        <v>149</v>
      </c>
      <c r="D95" s="76"/>
      <c r="E95" s="76"/>
      <c r="F95" s="76"/>
      <c r="G95" s="76"/>
      <c r="H95" s="76"/>
      <c r="I95" s="76">
        <v>149</v>
      </c>
    </row>
    <row r="96" spans="1:10" s="80" customFormat="1" ht="14.4" x14ac:dyDescent="0.3">
      <c r="A96" s="92" t="s">
        <v>303</v>
      </c>
      <c r="B96" s="74"/>
      <c r="C96" s="74"/>
      <c r="D96" s="74"/>
      <c r="E96" s="74"/>
      <c r="F96" s="74"/>
      <c r="G96" s="76"/>
      <c r="H96" s="76"/>
      <c r="I96" s="76"/>
    </row>
    <row r="97" spans="1:10" s="80" customFormat="1" ht="14.4" x14ac:dyDescent="0.3">
      <c r="A97" s="78" t="s">
        <v>220</v>
      </c>
      <c r="B97" s="76">
        <v>80</v>
      </c>
      <c r="C97" s="76">
        <v>73</v>
      </c>
      <c r="D97" s="76">
        <v>343</v>
      </c>
      <c r="E97" s="76"/>
      <c r="F97" s="76"/>
      <c r="G97" s="76"/>
      <c r="H97" s="76"/>
      <c r="I97" s="76">
        <v>496</v>
      </c>
    </row>
    <row r="98" spans="1:10" s="6" customFormat="1" ht="14.4" x14ac:dyDescent="0.3">
      <c r="A98" s="78" t="s">
        <v>94</v>
      </c>
      <c r="B98" s="76">
        <v>24</v>
      </c>
      <c r="C98" s="76">
        <v>59</v>
      </c>
      <c r="D98" s="76">
        <v>33</v>
      </c>
      <c r="E98" s="76"/>
      <c r="F98" s="76"/>
      <c r="G98" s="76"/>
      <c r="H98" s="76"/>
      <c r="I98" s="76">
        <v>116</v>
      </c>
      <c r="J98" s="83"/>
    </row>
    <row r="99" spans="1:10" s="6" customFormat="1" ht="14.4" x14ac:dyDescent="0.3">
      <c r="A99" s="78" t="s">
        <v>95</v>
      </c>
      <c r="B99" s="76">
        <v>34</v>
      </c>
      <c r="C99" s="76">
        <v>124</v>
      </c>
      <c r="D99" s="76">
        <v>28</v>
      </c>
      <c r="E99" s="76"/>
      <c r="F99" s="76"/>
      <c r="G99" s="76"/>
      <c r="H99" s="76"/>
      <c r="I99" s="76">
        <v>186</v>
      </c>
      <c r="J99" s="83"/>
    </row>
    <row r="100" spans="1:10" s="6" customFormat="1" x14ac:dyDescent="0.3">
      <c r="A100" s="78" t="s">
        <v>180</v>
      </c>
      <c r="B100" s="76">
        <v>63</v>
      </c>
      <c r="C100" s="76">
        <v>63</v>
      </c>
      <c r="D100" s="76">
        <v>6</v>
      </c>
      <c r="E100" s="76"/>
      <c r="F100" s="76"/>
      <c r="G100" s="76"/>
      <c r="H100" s="76"/>
      <c r="I100" s="76">
        <v>132</v>
      </c>
      <c r="J100" s="35"/>
    </row>
    <row r="101" spans="1:10" ht="14.4" x14ac:dyDescent="0.3">
      <c r="A101" s="78" t="s">
        <v>96</v>
      </c>
      <c r="B101" s="76">
        <v>28</v>
      </c>
      <c r="C101" s="76">
        <v>44</v>
      </c>
      <c r="D101" s="76">
        <v>47</v>
      </c>
      <c r="E101" s="76"/>
      <c r="F101" s="76"/>
      <c r="G101" s="76"/>
      <c r="H101" s="76"/>
      <c r="I101" s="76">
        <v>119</v>
      </c>
      <c r="J101" s="33"/>
    </row>
    <row r="102" spans="1:10" x14ac:dyDescent="0.3">
      <c r="A102" s="78" t="s">
        <v>97</v>
      </c>
      <c r="B102" s="76">
        <v>1091</v>
      </c>
      <c r="C102" s="76">
        <v>9064</v>
      </c>
      <c r="D102" s="76">
        <v>46</v>
      </c>
      <c r="E102" s="76"/>
      <c r="F102" s="76"/>
      <c r="G102" s="76"/>
      <c r="H102" s="76"/>
      <c r="I102" s="76">
        <v>10201</v>
      </c>
      <c r="J102" s="31"/>
    </row>
    <row r="103" spans="1:10" ht="17.399999999999999" customHeight="1" x14ac:dyDescent="0.3">
      <c r="A103" s="78" t="s">
        <v>98</v>
      </c>
      <c r="B103" s="76"/>
      <c r="C103" s="76">
        <v>1071</v>
      </c>
      <c r="D103" s="76">
        <v>235</v>
      </c>
      <c r="E103" s="76"/>
      <c r="F103" s="76"/>
      <c r="G103" s="76"/>
      <c r="H103" s="76"/>
      <c r="I103" s="76">
        <v>1306</v>
      </c>
      <c r="J103" s="31"/>
    </row>
    <row r="104" spans="1:10" x14ac:dyDescent="0.3">
      <c r="A104" s="78" t="s">
        <v>99</v>
      </c>
      <c r="B104" s="76"/>
      <c r="C104" s="76"/>
      <c r="D104" s="76">
        <v>250</v>
      </c>
      <c r="E104" s="76">
        <v>151</v>
      </c>
      <c r="F104" s="76"/>
      <c r="G104" s="76"/>
      <c r="H104" s="76"/>
      <c r="I104" s="76">
        <v>401</v>
      </c>
      <c r="J104" s="31"/>
    </row>
    <row r="105" spans="1:10" x14ac:dyDescent="0.3">
      <c r="A105" s="78" t="s">
        <v>100</v>
      </c>
      <c r="B105" s="76"/>
      <c r="C105" s="76"/>
      <c r="D105" s="76">
        <v>371</v>
      </c>
      <c r="E105" s="76">
        <v>250</v>
      </c>
      <c r="F105" s="76">
        <v>10</v>
      </c>
      <c r="G105" s="76"/>
      <c r="H105" s="76"/>
      <c r="I105" s="76">
        <v>631</v>
      </c>
      <c r="J105" s="31"/>
    </row>
    <row r="106" spans="1:10" x14ac:dyDescent="0.3">
      <c r="A106" s="78" t="s">
        <v>181</v>
      </c>
      <c r="B106" s="76"/>
      <c r="C106" s="76"/>
      <c r="D106" s="76">
        <v>46</v>
      </c>
      <c r="E106" s="76">
        <v>63</v>
      </c>
      <c r="F106" s="76"/>
      <c r="G106" s="76"/>
      <c r="H106" s="76"/>
      <c r="I106" s="76">
        <v>109</v>
      </c>
      <c r="J106" s="31"/>
    </row>
    <row r="107" spans="1:10" x14ac:dyDescent="0.3">
      <c r="A107" s="78" t="s">
        <v>166</v>
      </c>
      <c r="B107" s="76"/>
      <c r="C107" s="76"/>
      <c r="D107" s="76">
        <v>125</v>
      </c>
      <c r="E107" s="76">
        <v>144</v>
      </c>
      <c r="F107" s="76"/>
      <c r="G107" s="76"/>
      <c r="H107" s="76"/>
      <c r="I107" s="76">
        <v>269</v>
      </c>
      <c r="J107" s="31"/>
    </row>
    <row r="108" spans="1:10" x14ac:dyDescent="0.3">
      <c r="A108" s="78" t="s">
        <v>101</v>
      </c>
      <c r="B108" s="76"/>
      <c r="C108" s="76"/>
      <c r="D108" s="76">
        <v>172</v>
      </c>
      <c r="E108" s="76">
        <v>170</v>
      </c>
      <c r="F108" s="76"/>
      <c r="G108" s="76"/>
      <c r="H108" s="76"/>
      <c r="I108" s="76">
        <v>342</v>
      </c>
      <c r="J108" s="31"/>
    </row>
    <row r="109" spans="1:10" x14ac:dyDescent="0.3">
      <c r="A109" s="78" t="s">
        <v>102</v>
      </c>
      <c r="B109" s="76">
        <v>7</v>
      </c>
      <c r="C109" s="76">
        <v>657</v>
      </c>
      <c r="D109" s="76">
        <v>355</v>
      </c>
      <c r="E109" s="76"/>
      <c r="F109" s="76"/>
      <c r="G109" s="76"/>
      <c r="H109" s="76"/>
      <c r="I109" s="76">
        <v>1019</v>
      </c>
      <c r="J109" s="31"/>
    </row>
    <row r="110" spans="1:10" x14ac:dyDescent="0.3">
      <c r="A110" s="78" t="s">
        <v>103</v>
      </c>
      <c r="B110" s="76"/>
      <c r="C110" s="76"/>
      <c r="D110" s="76"/>
      <c r="E110" s="76"/>
      <c r="F110" s="76"/>
      <c r="G110" s="76">
        <v>381</v>
      </c>
      <c r="H110" s="76"/>
      <c r="I110" s="76">
        <v>381</v>
      </c>
      <c r="J110" s="31"/>
    </row>
    <row r="111" spans="1:10" x14ac:dyDescent="0.3">
      <c r="A111" s="72" t="s">
        <v>184</v>
      </c>
      <c r="B111" s="74">
        <v>1347</v>
      </c>
      <c r="C111" s="74">
        <v>12195</v>
      </c>
      <c r="D111" s="74">
        <v>3189</v>
      </c>
      <c r="E111" s="74">
        <v>1238</v>
      </c>
      <c r="F111" s="74">
        <v>89</v>
      </c>
      <c r="G111" s="74">
        <v>381</v>
      </c>
      <c r="H111" s="74"/>
      <c r="I111" s="74">
        <v>18439</v>
      </c>
      <c r="J111" s="31"/>
    </row>
    <row r="112" spans="1:10" x14ac:dyDescent="0.3">
      <c r="A112" s="72" t="s">
        <v>167</v>
      </c>
      <c r="B112" s="74">
        <v>1460</v>
      </c>
      <c r="C112" s="74">
        <v>15091</v>
      </c>
      <c r="D112" s="74">
        <v>8158</v>
      </c>
      <c r="E112" s="74">
        <v>20220</v>
      </c>
      <c r="F112" s="74">
        <v>5273</v>
      </c>
      <c r="G112" s="74">
        <v>635</v>
      </c>
      <c r="H112" s="74">
        <v>1462</v>
      </c>
      <c r="I112" s="74">
        <v>52299</v>
      </c>
      <c r="J112" s="31"/>
    </row>
    <row r="113" spans="1:16" x14ac:dyDescent="0.3">
      <c r="J113" s="31"/>
    </row>
    <row r="114" spans="1:16" ht="14.4" thickBot="1" x14ac:dyDescent="0.35"/>
    <row r="115" spans="1:16" x14ac:dyDescent="0.3">
      <c r="A115" s="117" t="s">
        <v>250</v>
      </c>
      <c r="B115" s="128">
        <f>MIN(B11:B28,B31:B85,B88:B110)</f>
        <v>7</v>
      </c>
      <c r="C115" s="128">
        <f t="shared" ref="C115:I115" si="0">MIN(C11:C28,C31:C85,C88:C110)</f>
        <v>6</v>
      </c>
      <c r="D115" s="128">
        <f t="shared" si="0"/>
        <v>6</v>
      </c>
      <c r="E115" s="128">
        <f t="shared" si="0"/>
        <v>3</v>
      </c>
      <c r="F115" s="128">
        <f t="shared" si="0"/>
        <v>6</v>
      </c>
      <c r="G115" s="128">
        <f t="shared" si="0"/>
        <v>1</v>
      </c>
      <c r="H115" s="128">
        <f t="shared" si="0"/>
        <v>14</v>
      </c>
      <c r="I115" s="129">
        <f t="shared" si="0"/>
        <v>29</v>
      </c>
    </row>
    <row r="116" spans="1:16" ht="15" customHeight="1" x14ac:dyDescent="0.3">
      <c r="A116" s="120" t="s">
        <v>251</v>
      </c>
      <c r="B116" s="100">
        <f>MAX(B11:B28,B31:B85,B88:B110)</f>
        <v>1091</v>
      </c>
      <c r="C116" s="100">
        <f t="shared" ref="C116:I116" si="1">MAX(C11:C28,C31:C85,C88:C110)</f>
        <v>9064</v>
      </c>
      <c r="D116" s="100">
        <f t="shared" si="1"/>
        <v>581</v>
      </c>
      <c r="E116" s="100">
        <f t="shared" si="1"/>
        <v>1790</v>
      </c>
      <c r="F116" s="100">
        <f t="shared" si="1"/>
        <v>760</v>
      </c>
      <c r="G116" s="100">
        <f t="shared" si="1"/>
        <v>381</v>
      </c>
      <c r="H116" s="100">
        <f t="shared" si="1"/>
        <v>284</v>
      </c>
      <c r="I116" s="121">
        <f t="shared" si="1"/>
        <v>10201</v>
      </c>
    </row>
    <row r="117" spans="1:16" ht="15" customHeight="1" x14ac:dyDescent="0.3">
      <c r="A117" s="120" t="s">
        <v>255</v>
      </c>
      <c r="B117" s="100">
        <f>MEDIAN(B11:B28,B31:B85,B88:B110)</f>
        <v>38</v>
      </c>
      <c r="C117" s="100">
        <f t="shared" ref="C117:I117" si="2">MEDIAN(C11:C28,C31:C85,C88:C110)</f>
        <v>107</v>
      </c>
      <c r="D117" s="100">
        <f t="shared" si="2"/>
        <v>84</v>
      </c>
      <c r="E117" s="100">
        <f t="shared" si="2"/>
        <v>189</v>
      </c>
      <c r="F117" s="100">
        <f t="shared" si="2"/>
        <v>52</v>
      </c>
      <c r="G117" s="100">
        <f t="shared" si="2"/>
        <v>11</v>
      </c>
      <c r="H117" s="100">
        <f t="shared" si="2"/>
        <v>44</v>
      </c>
      <c r="I117" s="121">
        <f t="shared" si="2"/>
        <v>295</v>
      </c>
    </row>
    <row r="118" spans="1:16" x14ac:dyDescent="0.3">
      <c r="A118" s="120" t="s">
        <v>252</v>
      </c>
      <c r="B118" s="100">
        <f>AVERAGE(B11:B28,B31:B85,B88:B110)</f>
        <v>146</v>
      </c>
      <c r="C118" s="100">
        <f t="shared" ref="C118:I118" si="3">AVERAGE(C11:C28,C31:C85,C88:C110)</f>
        <v>386.94871794871796</v>
      </c>
      <c r="D118" s="100">
        <f t="shared" si="3"/>
        <v>125.50769230769231</v>
      </c>
      <c r="E118" s="100">
        <f t="shared" si="3"/>
        <v>342.71186440677968</v>
      </c>
      <c r="F118" s="100">
        <f t="shared" si="3"/>
        <v>125.54761904761905</v>
      </c>
      <c r="G118" s="100">
        <f t="shared" si="3"/>
        <v>48.846153846153847</v>
      </c>
      <c r="H118" s="100">
        <f t="shared" si="3"/>
        <v>97.466666666666669</v>
      </c>
      <c r="I118" s="121">
        <f t="shared" si="3"/>
        <v>601.13793103448279</v>
      </c>
    </row>
    <row r="119" spans="1:16" ht="14.4" thickBot="1" x14ac:dyDescent="0.35">
      <c r="A119" s="122" t="s">
        <v>253</v>
      </c>
      <c r="B119" s="123">
        <f>_xlfn.STDEV.P(B11:B28,B31:B85,B88:B110)</f>
        <v>315.79423680618368</v>
      </c>
      <c r="C119" s="123">
        <f t="shared" ref="C119:I119" si="4">_xlfn.STDEV.P(C11:C28,C31:C85,C88:C110)</f>
        <v>1420.4650366858996</v>
      </c>
      <c r="D119" s="123">
        <f t="shared" si="4"/>
        <v>114.68097864905639</v>
      </c>
      <c r="E119" s="123">
        <f t="shared" si="4"/>
        <v>404.03259856934005</v>
      </c>
      <c r="F119" s="123">
        <f t="shared" si="4"/>
        <v>166.34719892312333</v>
      </c>
      <c r="G119" s="123">
        <f t="shared" si="4"/>
        <v>98.206882223071986</v>
      </c>
      <c r="H119" s="123">
        <f t="shared" si="4"/>
        <v>97.285741789614548</v>
      </c>
      <c r="I119" s="124">
        <f t="shared" si="4"/>
        <v>1176.5353106884932</v>
      </c>
    </row>
    <row r="120" spans="1:16" x14ac:dyDescent="0.3">
      <c r="A120" s="178" t="s">
        <v>375</v>
      </c>
      <c r="B120" s="178"/>
      <c r="C120" s="178"/>
      <c r="D120" s="178"/>
      <c r="E120" s="178"/>
      <c r="F120" s="178"/>
      <c r="G120" s="178"/>
      <c r="H120" s="178"/>
      <c r="I120" s="178"/>
      <c r="J120" s="178"/>
      <c r="K120" s="178"/>
      <c r="L120" s="178"/>
      <c r="M120" s="178"/>
      <c r="N120" s="178"/>
      <c r="O120" s="178"/>
      <c r="P120" s="178"/>
    </row>
    <row r="121" spans="1:16" ht="31.5" customHeight="1" x14ac:dyDescent="0.3">
      <c r="A121" s="251" t="s">
        <v>226</v>
      </c>
      <c r="B121" s="251"/>
      <c r="C121" s="251"/>
      <c r="D121" s="251"/>
      <c r="E121" s="251"/>
      <c r="F121" s="251"/>
      <c r="G121" s="251"/>
      <c r="H121" s="251"/>
      <c r="I121" s="251"/>
    </row>
    <row r="122" spans="1:16" ht="15" x14ac:dyDescent="0.3">
      <c r="A122" s="86" t="s">
        <v>227</v>
      </c>
      <c r="B122" s="86"/>
      <c r="C122" s="86"/>
      <c r="D122" s="86"/>
      <c r="E122" s="86"/>
      <c r="F122" s="86"/>
      <c r="G122" s="86"/>
      <c r="H122" s="86"/>
      <c r="I122" s="86"/>
    </row>
    <row r="123" spans="1:16" x14ac:dyDescent="0.3">
      <c r="A123" s="191" t="s">
        <v>223</v>
      </c>
      <c r="B123" s="86"/>
      <c r="C123" s="86"/>
      <c r="D123" s="86"/>
      <c r="E123" s="86"/>
      <c r="F123" s="86"/>
      <c r="G123" s="86"/>
      <c r="H123" s="86"/>
      <c r="I123" s="86"/>
    </row>
    <row r="124" spans="1:16" x14ac:dyDescent="0.3">
      <c r="A124" s="191" t="s">
        <v>224</v>
      </c>
      <c r="B124" s="86"/>
      <c r="C124" s="86"/>
      <c r="D124" s="86"/>
      <c r="E124" s="86"/>
      <c r="F124" s="86"/>
      <c r="G124" s="86"/>
      <c r="H124" s="86"/>
      <c r="I124" s="86"/>
    </row>
    <row r="125" spans="1:16" x14ac:dyDescent="0.3">
      <c r="A125" s="191" t="s">
        <v>225</v>
      </c>
      <c r="B125" s="86"/>
      <c r="C125" s="86"/>
      <c r="D125" s="86"/>
      <c r="E125" s="86"/>
      <c r="F125" s="86"/>
      <c r="G125" s="86"/>
      <c r="H125" s="86"/>
      <c r="I125" s="86"/>
    </row>
  </sheetData>
  <mergeCells count="14">
    <mergeCell ref="A8:A9"/>
    <mergeCell ref="A121:I121"/>
    <mergeCell ref="G8:G9"/>
    <mergeCell ref="H8:H9"/>
    <mergeCell ref="B8:C8"/>
    <mergeCell ref="I8:I9"/>
    <mergeCell ref="F8:F9"/>
    <mergeCell ref="E8:E9"/>
    <mergeCell ref="D8:D9"/>
    <mergeCell ref="A6:I6"/>
    <mergeCell ref="A1:I1"/>
    <mergeCell ref="A2:I2"/>
    <mergeCell ref="A3:I3"/>
    <mergeCell ref="A4:I4"/>
  </mergeCells>
  <printOptions horizontalCentered="1"/>
  <pageMargins left="0.25" right="0.25" top="0.25" bottom="0.25" header="0.3" footer="0.3"/>
  <pageSetup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19" zoomScale="81" zoomScaleNormal="81" workbookViewId="0">
      <selection activeCell="E38" activeCellId="1" sqref="H38 E38"/>
    </sheetView>
  </sheetViews>
  <sheetFormatPr defaultColWidth="6.109375" defaultRowHeight="13.8" x14ac:dyDescent="0.3"/>
  <cols>
    <col min="1" max="1" width="46.5546875" style="37" customWidth="1"/>
    <col min="2" max="2" width="11.33203125" style="38" bestFit="1" customWidth="1"/>
    <col min="3" max="3" width="8.88671875" style="39" customWidth="1"/>
    <col min="4" max="4" width="12.5546875" style="36" bestFit="1" customWidth="1"/>
    <col min="5" max="5" width="9.6640625" style="36" bestFit="1" customWidth="1"/>
    <col min="6" max="6" width="9.88671875" style="40" bestFit="1" customWidth="1"/>
    <col min="7" max="7" width="12.5546875" style="36" bestFit="1" customWidth="1"/>
    <col min="8" max="8" width="9.6640625" style="36" bestFit="1" customWidth="1"/>
    <col min="9" max="9" width="12" style="36" customWidth="1"/>
    <col min="10" max="10" width="15.88671875" style="36" customWidth="1"/>
    <col min="11" max="11" width="40" style="36" customWidth="1"/>
    <col min="12" max="12" width="9.88671875" style="36" bestFit="1" customWidth="1"/>
    <col min="13" max="13" width="8.109375" style="36" bestFit="1" customWidth="1"/>
    <col min="14" max="15" width="7" style="36" bestFit="1" customWidth="1"/>
    <col min="16" max="17" width="8.109375" style="36" bestFit="1" customWidth="1"/>
    <col min="18" max="18" width="7" style="36" bestFit="1" customWidth="1"/>
    <col min="19" max="19" width="8.109375" style="36" bestFit="1" customWidth="1"/>
    <col min="20" max="16384" width="6.109375" style="36"/>
  </cols>
  <sheetData>
    <row r="1" spans="1:19" s="5" customFormat="1" ht="23.4" x14ac:dyDescent="0.45">
      <c r="A1" s="248" t="s">
        <v>161</v>
      </c>
      <c r="B1" s="248"/>
      <c r="C1" s="248"/>
      <c r="D1" s="248"/>
      <c r="E1" s="248"/>
      <c r="F1" s="248"/>
      <c r="G1" s="248"/>
      <c r="H1" s="248"/>
      <c r="I1" s="248"/>
      <c r="J1" s="61"/>
      <c r="K1" s="61"/>
    </row>
    <row r="2" spans="1:19" s="5" customFormat="1" ht="21" x14ac:dyDescent="0.4">
      <c r="A2" s="248" t="s">
        <v>163</v>
      </c>
      <c r="B2" s="248"/>
      <c r="C2" s="248"/>
      <c r="D2" s="248"/>
      <c r="E2" s="248"/>
      <c r="F2" s="248"/>
      <c r="G2" s="248"/>
      <c r="H2" s="248"/>
      <c r="I2" s="248"/>
      <c r="J2" s="62"/>
      <c r="K2" s="62"/>
    </row>
    <row r="3" spans="1:19" s="5" customFormat="1" ht="15.6" x14ac:dyDescent="0.3">
      <c r="A3" s="249" t="s">
        <v>379</v>
      </c>
      <c r="B3" s="249"/>
      <c r="C3" s="249"/>
      <c r="D3" s="249"/>
      <c r="E3" s="249"/>
      <c r="F3" s="249"/>
      <c r="G3" s="249"/>
      <c r="H3" s="249"/>
      <c r="I3" s="249"/>
      <c r="J3" s="49"/>
      <c r="K3" s="49"/>
    </row>
    <row r="4" spans="1:19" s="5" customFormat="1" ht="15.6" x14ac:dyDescent="0.3">
      <c r="A4" s="259" t="s">
        <v>216</v>
      </c>
      <c r="B4" s="259"/>
      <c r="C4" s="259"/>
      <c r="D4" s="259"/>
      <c r="E4" s="259"/>
      <c r="F4" s="259"/>
      <c r="G4" s="259"/>
      <c r="H4" s="259"/>
      <c r="I4" s="259"/>
      <c r="J4" s="63"/>
      <c r="K4" s="63"/>
    </row>
    <row r="6" spans="1:19" ht="28.5" customHeight="1" x14ac:dyDescent="0.3">
      <c r="A6" s="261" t="s">
        <v>308</v>
      </c>
      <c r="B6" s="261"/>
      <c r="C6" s="261"/>
      <c r="D6" s="261"/>
      <c r="E6" s="261"/>
      <c r="F6" s="261"/>
      <c r="G6" s="261"/>
      <c r="H6" s="261"/>
      <c r="I6" s="261"/>
      <c r="J6" s="41"/>
    </row>
    <row r="7" spans="1:19" x14ac:dyDescent="0.3">
      <c r="A7" s="64" t="s">
        <v>104</v>
      </c>
      <c r="B7" s="45"/>
      <c r="C7" s="45"/>
      <c r="D7" s="45"/>
      <c r="E7" s="45"/>
      <c r="F7" s="45"/>
      <c r="G7" s="45"/>
      <c r="H7" s="45"/>
      <c r="I7" s="45"/>
    </row>
    <row r="8" spans="1:19" s="68" customFormat="1" ht="25.5" customHeight="1" x14ac:dyDescent="0.3">
      <c r="A8" s="264" t="s">
        <v>115</v>
      </c>
      <c r="B8" s="147" t="s">
        <v>168</v>
      </c>
      <c r="C8" s="262" t="s">
        <v>116</v>
      </c>
      <c r="D8" s="266" t="s">
        <v>117</v>
      </c>
      <c r="E8" s="267"/>
      <c r="F8" s="262" t="s">
        <v>118</v>
      </c>
      <c r="G8" s="268" t="s">
        <v>307</v>
      </c>
      <c r="H8" s="269"/>
      <c r="I8" s="262" t="s">
        <v>119</v>
      </c>
    </row>
    <row r="9" spans="1:19" s="69" customFormat="1" x14ac:dyDescent="0.3">
      <c r="A9" s="265"/>
      <c r="B9" s="148"/>
      <c r="C9" s="263"/>
      <c r="D9" s="149" t="s">
        <v>20</v>
      </c>
      <c r="E9" s="149" t="s">
        <v>24</v>
      </c>
      <c r="F9" s="263"/>
      <c r="G9" s="149" t="s">
        <v>20</v>
      </c>
      <c r="H9" s="149" t="s">
        <v>24</v>
      </c>
      <c r="I9" s="263"/>
    </row>
    <row r="10" spans="1:19" s="68" customFormat="1" ht="28.95" customHeight="1" x14ac:dyDescent="0.3">
      <c r="A10" s="151" t="s">
        <v>153</v>
      </c>
      <c r="B10" s="78">
        <v>51</v>
      </c>
      <c r="C10" s="74">
        <v>17356</v>
      </c>
      <c r="D10" s="76">
        <v>1005</v>
      </c>
      <c r="E10" s="76">
        <v>513</v>
      </c>
      <c r="F10" s="74">
        <v>1518</v>
      </c>
      <c r="G10" s="76">
        <v>14968</v>
      </c>
      <c r="H10" s="76">
        <v>870</v>
      </c>
      <c r="I10" s="74">
        <v>15838</v>
      </c>
      <c r="J10" s="69"/>
      <c r="K10" s="69"/>
      <c r="L10" s="69"/>
      <c r="M10" s="69"/>
      <c r="N10" s="69"/>
      <c r="O10" s="69"/>
      <c r="P10" s="69"/>
      <c r="Q10" s="69"/>
      <c r="R10" s="69"/>
      <c r="S10" s="69"/>
    </row>
    <row r="11" spans="1:19" s="68" customFormat="1" ht="28.2" customHeight="1" x14ac:dyDescent="0.3">
      <c r="A11" s="150" t="s">
        <v>154</v>
      </c>
      <c r="B11" s="78">
        <v>52</v>
      </c>
      <c r="C11" s="74">
        <v>7276</v>
      </c>
      <c r="D11" s="76">
        <v>1913</v>
      </c>
      <c r="E11" s="76">
        <v>65</v>
      </c>
      <c r="F11" s="74">
        <v>1978</v>
      </c>
      <c r="G11" s="76">
        <v>3766</v>
      </c>
      <c r="H11" s="76">
        <v>1532</v>
      </c>
      <c r="I11" s="74">
        <v>5298</v>
      </c>
    </row>
    <row r="12" spans="1:19" s="68" customFormat="1" ht="41.4" x14ac:dyDescent="0.3">
      <c r="A12" s="150" t="s">
        <v>127</v>
      </c>
      <c r="B12" s="78">
        <v>12</v>
      </c>
      <c r="C12" s="74">
        <v>5702</v>
      </c>
      <c r="D12" s="76"/>
      <c r="E12" s="76"/>
      <c r="F12" s="74">
        <v>0</v>
      </c>
      <c r="G12" s="76">
        <v>5702</v>
      </c>
      <c r="H12" s="76">
        <v>0</v>
      </c>
      <c r="I12" s="74">
        <v>5702</v>
      </c>
    </row>
    <row r="13" spans="1:19" s="68" customFormat="1" ht="19.95" customHeight="1" x14ac:dyDescent="0.3">
      <c r="A13" s="150" t="s">
        <v>128</v>
      </c>
      <c r="B13" s="78">
        <v>13</v>
      </c>
      <c r="C13" s="74">
        <v>2999</v>
      </c>
      <c r="D13" s="76">
        <v>604</v>
      </c>
      <c r="E13" s="76">
        <v>90</v>
      </c>
      <c r="F13" s="74">
        <v>694</v>
      </c>
      <c r="G13" s="76">
        <v>1097</v>
      </c>
      <c r="H13" s="76">
        <v>1208</v>
      </c>
      <c r="I13" s="74">
        <v>2305</v>
      </c>
    </row>
    <row r="14" spans="1:19" s="68" customFormat="1" ht="19.95" customHeight="1" x14ac:dyDescent="0.3">
      <c r="A14" s="150" t="s">
        <v>130</v>
      </c>
      <c r="B14" s="78">
        <v>15</v>
      </c>
      <c r="C14" s="74">
        <v>2216</v>
      </c>
      <c r="D14" s="76">
        <v>583</v>
      </c>
      <c r="E14" s="76">
        <v>1</v>
      </c>
      <c r="F14" s="74">
        <v>584</v>
      </c>
      <c r="G14" s="76">
        <v>1492</v>
      </c>
      <c r="H14" s="76">
        <v>140</v>
      </c>
      <c r="I14" s="74">
        <v>1632</v>
      </c>
    </row>
    <row r="15" spans="1:19" s="68" customFormat="1" ht="19.95" customHeight="1" x14ac:dyDescent="0.3">
      <c r="A15" s="150" t="s">
        <v>137</v>
      </c>
      <c r="B15" s="78">
        <v>26</v>
      </c>
      <c r="C15" s="74">
        <v>1924</v>
      </c>
      <c r="D15" s="76">
        <v>1034</v>
      </c>
      <c r="E15" s="76">
        <v>90</v>
      </c>
      <c r="F15" s="74">
        <v>1124</v>
      </c>
      <c r="G15" s="76">
        <v>746</v>
      </c>
      <c r="H15" s="76">
        <v>54</v>
      </c>
      <c r="I15" s="74">
        <v>800</v>
      </c>
    </row>
    <row r="16" spans="1:19" s="68" customFormat="1" ht="19.95" customHeight="1" x14ac:dyDescent="0.3">
      <c r="A16" s="150" t="s">
        <v>146</v>
      </c>
      <c r="B16" s="78">
        <v>43</v>
      </c>
      <c r="C16" s="74">
        <v>1778</v>
      </c>
      <c r="D16" s="76">
        <v>139</v>
      </c>
      <c r="E16" s="76"/>
      <c r="F16" s="74">
        <v>139</v>
      </c>
      <c r="G16" s="76">
        <v>1397</v>
      </c>
      <c r="H16" s="76">
        <v>242</v>
      </c>
      <c r="I16" s="74">
        <v>1639</v>
      </c>
    </row>
    <row r="17" spans="1:19" s="68" customFormat="1" ht="19.95" customHeight="1" x14ac:dyDescent="0.3">
      <c r="A17" s="150" t="s">
        <v>145</v>
      </c>
      <c r="B17" s="78">
        <v>42</v>
      </c>
      <c r="C17" s="74">
        <v>1726</v>
      </c>
      <c r="D17" s="76">
        <v>649</v>
      </c>
      <c r="E17" s="76">
        <v>27</v>
      </c>
      <c r="F17" s="74">
        <v>676</v>
      </c>
      <c r="G17" s="76">
        <v>547</v>
      </c>
      <c r="H17" s="76">
        <v>503</v>
      </c>
      <c r="I17" s="74">
        <v>1050</v>
      </c>
    </row>
    <row r="18" spans="1:19" s="68" customFormat="1" ht="19.95" customHeight="1" x14ac:dyDescent="0.3">
      <c r="A18" s="150" t="s">
        <v>149</v>
      </c>
      <c r="B18" s="78">
        <v>47</v>
      </c>
      <c r="C18" s="74">
        <v>1620</v>
      </c>
      <c r="D18" s="76">
        <v>3</v>
      </c>
      <c r="E18" s="76"/>
      <c r="F18" s="74">
        <v>3</v>
      </c>
      <c r="G18" s="76">
        <v>1617</v>
      </c>
      <c r="H18" s="76">
        <v>0</v>
      </c>
      <c r="I18" s="74">
        <v>1617</v>
      </c>
    </row>
    <row r="19" spans="1:19" s="68" customFormat="1" ht="19.95" customHeight="1" x14ac:dyDescent="0.3">
      <c r="A19" s="150" t="s">
        <v>126</v>
      </c>
      <c r="B19" s="78">
        <v>11</v>
      </c>
      <c r="C19" s="74">
        <v>1404</v>
      </c>
      <c r="D19" s="76">
        <v>193</v>
      </c>
      <c r="E19" s="76">
        <v>32</v>
      </c>
      <c r="F19" s="74">
        <v>225</v>
      </c>
      <c r="G19" s="76">
        <v>1054</v>
      </c>
      <c r="H19" s="76">
        <v>125</v>
      </c>
      <c r="I19" s="74">
        <v>1179</v>
      </c>
    </row>
    <row r="20" spans="1:19" s="68" customFormat="1" ht="19.95" customHeight="1" x14ac:dyDescent="0.3">
      <c r="A20" s="150" t="s">
        <v>129</v>
      </c>
      <c r="B20" s="78">
        <v>14</v>
      </c>
      <c r="C20" s="74">
        <v>1289</v>
      </c>
      <c r="D20" s="76">
        <v>510</v>
      </c>
      <c r="E20" s="76">
        <v>75</v>
      </c>
      <c r="F20" s="74">
        <v>585</v>
      </c>
      <c r="G20" s="76">
        <v>617</v>
      </c>
      <c r="H20" s="76">
        <v>87</v>
      </c>
      <c r="I20" s="74">
        <v>704</v>
      </c>
    </row>
    <row r="21" spans="1:19" s="68" customFormat="1" ht="19.95" customHeight="1" x14ac:dyDescent="0.3">
      <c r="A21" s="150" t="s">
        <v>169</v>
      </c>
      <c r="B21" s="78">
        <v>44</v>
      </c>
      <c r="C21" s="74">
        <v>953</v>
      </c>
      <c r="D21" s="76">
        <v>114</v>
      </c>
      <c r="E21" s="76">
        <v>38</v>
      </c>
      <c r="F21" s="74">
        <v>152</v>
      </c>
      <c r="G21" s="76">
        <v>688</v>
      </c>
      <c r="H21" s="76">
        <v>113</v>
      </c>
      <c r="I21" s="74">
        <v>801</v>
      </c>
    </row>
    <row r="22" spans="1:19" s="68" customFormat="1" ht="19.95" customHeight="1" x14ac:dyDescent="0.3">
      <c r="A22" s="150" t="s">
        <v>152</v>
      </c>
      <c r="B22" s="78">
        <v>50</v>
      </c>
      <c r="C22" s="74">
        <v>792</v>
      </c>
      <c r="D22" s="76">
        <v>228</v>
      </c>
      <c r="E22" s="76">
        <v>27</v>
      </c>
      <c r="F22" s="74">
        <v>255</v>
      </c>
      <c r="G22" s="76">
        <v>473</v>
      </c>
      <c r="H22" s="76">
        <v>64</v>
      </c>
      <c r="I22" s="74">
        <v>537</v>
      </c>
    </row>
    <row r="23" spans="1:19" s="68" customFormat="1" ht="19.95" customHeight="1" x14ac:dyDescent="0.3">
      <c r="A23" s="150" t="s">
        <v>147</v>
      </c>
      <c r="B23" s="78">
        <v>45</v>
      </c>
      <c r="C23" s="74">
        <v>743</v>
      </c>
      <c r="D23" s="76">
        <v>364</v>
      </c>
      <c r="E23" s="76">
        <v>12</v>
      </c>
      <c r="F23" s="74">
        <v>376</v>
      </c>
      <c r="G23" s="76">
        <v>343</v>
      </c>
      <c r="H23" s="76">
        <v>24</v>
      </c>
      <c r="I23" s="74">
        <v>367</v>
      </c>
    </row>
    <row r="24" spans="1:19" s="68" customFormat="1" ht="19.95" customHeight="1" x14ac:dyDescent="0.3">
      <c r="A24" s="150" t="s">
        <v>133</v>
      </c>
      <c r="B24" s="78">
        <v>22</v>
      </c>
      <c r="C24" s="74">
        <v>680</v>
      </c>
      <c r="D24" s="76"/>
      <c r="E24" s="76">
        <v>204</v>
      </c>
      <c r="F24" s="74">
        <v>204</v>
      </c>
      <c r="G24" s="76">
        <v>42</v>
      </c>
      <c r="H24" s="76">
        <v>434</v>
      </c>
      <c r="I24" s="74">
        <v>476</v>
      </c>
    </row>
    <row r="25" spans="1:19" s="68" customFormat="1" ht="19.95" customHeight="1" x14ac:dyDescent="0.3">
      <c r="A25" s="150" t="s">
        <v>124</v>
      </c>
      <c r="B25" s="78">
        <v>9</v>
      </c>
      <c r="C25" s="74">
        <v>570</v>
      </c>
      <c r="D25" s="76">
        <v>152</v>
      </c>
      <c r="E25" s="76">
        <v>11</v>
      </c>
      <c r="F25" s="74">
        <v>163</v>
      </c>
      <c r="G25" s="76">
        <v>336</v>
      </c>
      <c r="H25" s="76">
        <v>71</v>
      </c>
      <c r="I25" s="74">
        <v>407</v>
      </c>
    </row>
    <row r="26" spans="1:19" s="68" customFormat="1" ht="19.95" customHeight="1" x14ac:dyDescent="0.3">
      <c r="A26" s="150" t="s">
        <v>132</v>
      </c>
      <c r="B26" s="78">
        <v>19</v>
      </c>
      <c r="C26" s="74">
        <v>474</v>
      </c>
      <c r="D26" s="76">
        <v>35</v>
      </c>
      <c r="E26" s="76">
        <v>1</v>
      </c>
      <c r="F26" s="74">
        <v>36</v>
      </c>
      <c r="G26" s="76">
        <v>438</v>
      </c>
      <c r="H26" s="76">
        <v>0</v>
      </c>
      <c r="I26" s="74">
        <v>438</v>
      </c>
    </row>
    <row r="27" spans="1:19" s="68" customFormat="1" ht="19.95" customHeight="1" x14ac:dyDescent="0.3">
      <c r="A27" s="150" t="s">
        <v>139</v>
      </c>
      <c r="B27" s="78">
        <v>30</v>
      </c>
      <c r="C27" s="74">
        <v>348</v>
      </c>
      <c r="D27" s="76">
        <v>253</v>
      </c>
      <c r="E27" s="76">
        <v>39</v>
      </c>
      <c r="F27" s="74">
        <v>292</v>
      </c>
      <c r="G27" s="76">
        <v>38</v>
      </c>
      <c r="H27" s="76">
        <v>18</v>
      </c>
      <c r="I27" s="74">
        <v>56</v>
      </c>
    </row>
    <row r="28" spans="1:19" s="68" customFormat="1" ht="19.95" customHeight="1" x14ac:dyDescent="0.3">
      <c r="A28" s="150" t="s">
        <v>143</v>
      </c>
      <c r="B28" s="78">
        <v>40</v>
      </c>
      <c r="C28" s="74">
        <v>324</v>
      </c>
      <c r="D28" s="76">
        <v>187</v>
      </c>
      <c r="E28" s="76">
        <v>38</v>
      </c>
      <c r="F28" s="74">
        <v>225</v>
      </c>
      <c r="G28" s="76">
        <v>99</v>
      </c>
      <c r="H28" s="76">
        <v>0</v>
      </c>
      <c r="I28" s="74">
        <v>99</v>
      </c>
    </row>
    <row r="29" spans="1:19" s="68" customFormat="1" ht="19.95" customHeight="1" x14ac:dyDescent="0.3">
      <c r="A29" s="150" t="s">
        <v>125</v>
      </c>
      <c r="B29" s="78">
        <v>10</v>
      </c>
      <c r="C29" s="74">
        <v>297</v>
      </c>
      <c r="D29" s="76">
        <v>127</v>
      </c>
      <c r="E29" s="76"/>
      <c r="F29" s="74">
        <v>127</v>
      </c>
      <c r="G29" s="76">
        <v>170</v>
      </c>
      <c r="H29" s="76">
        <v>0</v>
      </c>
      <c r="I29" s="74">
        <v>170</v>
      </c>
    </row>
    <row r="30" spans="1:19" s="68" customFormat="1" ht="19.95" customHeight="1" x14ac:dyDescent="0.3">
      <c r="A30" s="150" t="s">
        <v>140</v>
      </c>
      <c r="B30" s="78">
        <v>31</v>
      </c>
      <c r="C30" s="74">
        <v>277</v>
      </c>
      <c r="D30" s="76">
        <v>0</v>
      </c>
      <c r="E30" s="76">
        <v>0</v>
      </c>
      <c r="F30" s="74">
        <v>0</v>
      </c>
      <c r="G30" s="76">
        <v>236</v>
      </c>
      <c r="H30" s="76">
        <v>41</v>
      </c>
      <c r="I30" s="74">
        <v>277</v>
      </c>
    </row>
    <row r="31" spans="1:19" s="68" customFormat="1" ht="27.6" x14ac:dyDescent="0.3">
      <c r="A31" s="150" t="s">
        <v>120</v>
      </c>
      <c r="B31" s="78">
        <v>1</v>
      </c>
      <c r="C31" s="74">
        <v>216</v>
      </c>
      <c r="D31" s="76">
        <v>187</v>
      </c>
      <c r="E31" s="76">
        <v>29</v>
      </c>
      <c r="F31" s="74">
        <v>216</v>
      </c>
      <c r="G31" s="76">
        <v>0</v>
      </c>
      <c r="H31" s="76">
        <v>0</v>
      </c>
      <c r="I31" s="74">
        <v>0</v>
      </c>
    </row>
    <row r="32" spans="1:19" s="70" customFormat="1" ht="27.6" x14ac:dyDescent="0.3">
      <c r="A32" s="150" t="s">
        <v>150</v>
      </c>
      <c r="B32" s="78">
        <v>48</v>
      </c>
      <c r="C32" s="74">
        <v>188</v>
      </c>
      <c r="D32" s="76"/>
      <c r="E32" s="76"/>
      <c r="F32" s="74">
        <v>0</v>
      </c>
      <c r="G32" s="76">
        <v>188</v>
      </c>
      <c r="H32" s="76">
        <v>0</v>
      </c>
      <c r="I32" s="74">
        <v>188</v>
      </c>
      <c r="J32" s="68"/>
      <c r="K32" s="68"/>
      <c r="L32" s="68"/>
      <c r="M32" s="68"/>
      <c r="N32" s="68"/>
      <c r="O32" s="68"/>
      <c r="P32" s="68"/>
      <c r="Q32" s="68"/>
      <c r="R32" s="68"/>
      <c r="S32" s="68"/>
    </row>
    <row r="33" spans="1:19" s="68" customFormat="1" ht="19.95" customHeight="1" x14ac:dyDescent="0.3">
      <c r="A33" s="150" t="s">
        <v>148</v>
      </c>
      <c r="B33" s="78">
        <v>46</v>
      </c>
      <c r="C33" s="74">
        <v>185</v>
      </c>
      <c r="D33" s="76"/>
      <c r="E33" s="76"/>
      <c r="F33" s="74">
        <v>0</v>
      </c>
      <c r="G33" s="76">
        <v>185</v>
      </c>
      <c r="H33" s="76">
        <v>0</v>
      </c>
      <c r="I33" s="74">
        <v>185</v>
      </c>
    </row>
    <row r="34" spans="1:19" s="68" customFormat="1" ht="19.95" customHeight="1" x14ac:dyDescent="0.3">
      <c r="A34" s="150" t="s">
        <v>131</v>
      </c>
      <c r="B34" s="78">
        <v>16</v>
      </c>
      <c r="C34" s="74">
        <v>183</v>
      </c>
      <c r="D34" s="76">
        <v>118</v>
      </c>
      <c r="E34" s="76">
        <v>45</v>
      </c>
      <c r="F34" s="74">
        <v>163</v>
      </c>
      <c r="G34" s="76">
        <v>14</v>
      </c>
      <c r="H34" s="76">
        <v>6</v>
      </c>
      <c r="I34" s="74">
        <v>20</v>
      </c>
    </row>
    <row r="35" spans="1:19" s="68" customFormat="1" ht="19.95" customHeight="1" x14ac:dyDescent="0.3">
      <c r="A35" s="150" t="s">
        <v>135</v>
      </c>
      <c r="B35" s="78">
        <v>24</v>
      </c>
      <c r="C35" s="74">
        <v>138</v>
      </c>
      <c r="D35" s="76">
        <v>20</v>
      </c>
      <c r="E35" s="76"/>
      <c r="F35" s="74">
        <v>20</v>
      </c>
      <c r="G35" s="76">
        <v>118</v>
      </c>
      <c r="H35" s="76">
        <v>0</v>
      </c>
      <c r="I35" s="74">
        <v>118</v>
      </c>
    </row>
    <row r="36" spans="1:19" s="68" customFormat="1" ht="19.95" customHeight="1" x14ac:dyDescent="0.3">
      <c r="A36" s="150" t="s">
        <v>122</v>
      </c>
      <c r="B36" s="78">
        <v>4</v>
      </c>
      <c r="C36" s="74">
        <v>124</v>
      </c>
      <c r="D36" s="76">
        <v>47</v>
      </c>
      <c r="E36" s="76">
        <v>28</v>
      </c>
      <c r="F36" s="74">
        <v>75</v>
      </c>
      <c r="G36" s="76">
        <v>33</v>
      </c>
      <c r="H36" s="76">
        <v>16</v>
      </c>
      <c r="I36" s="74">
        <v>49</v>
      </c>
    </row>
    <row r="37" spans="1:19" s="68" customFormat="1" ht="19.95" customHeight="1" x14ac:dyDescent="0.3">
      <c r="A37" s="150" t="s">
        <v>121</v>
      </c>
      <c r="B37" s="78">
        <v>3</v>
      </c>
      <c r="C37" s="74">
        <v>120</v>
      </c>
      <c r="D37" s="76">
        <v>25</v>
      </c>
      <c r="E37" s="76">
        <v>3</v>
      </c>
      <c r="F37" s="74">
        <v>28</v>
      </c>
      <c r="G37" s="76">
        <v>12</v>
      </c>
      <c r="H37" s="76">
        <v>80</v>
      </c>
      <c r="I37" s="74">
        <v>92</v>
      </c>
    </row>
    <row r="38" spans="1:19" s="68" customFormat="1" ht="19.95" customHeight="1" x14ac:dyDescent="0.3">
      <c r="A38" s="150" t="s">
        <v>155</v>
      </c>
      <c r="B38" s="78">
        <v>54</v>
      </c>
      <c r="C38" s="74">
        <v>73</v>
      </c>
      <c r="D38" s="76">
        <v>37</v>
      </c>
      <c r="E38" s="76">
        <v>11</v>
      </c>
      <c r="F38" s="74">
        <v>48</v>
      </c>
      <c r="G38" s="76">
        <v>16</v>
      </c>
      <c r="H38" s="76">
        <v>9</v>
      </c>
      <c r="I38" s="74">
        <v>25</v>
      </c>
    </row>
    <row r="39" spans="1:19" s="68" customFormat="1" ht="19.95" customHeight="1" x14ac:dyDescent="0.3">
      <c r="A39" s="150" t="s">
        <v>134</v>
      </c>
      <c r="B39" s="78">
        <v>23</v>
      </c>
      <c r="C39" s="74">
        <v>66</v>
      </c>
      <c r="D39" s="76">
        <v>36</v>
      </c>
      <c r="E39" s="76">
        <v>12</v>
      </c>
      <c r="F39" s="74">
        <v>48</v>
      </c>
      <c r="G39" s="76">
        <v>4</v>
      </c>
      <c r="H39" s="76">
        <v>14</v>
      </c>
      <c r="I39" s="74">
        <v>18</v>
      </c>
    </row>
    <row r="40" spans="1:19" s="68" customFormat="1" ht="19.95" customHeight="1" x14ac:dyDescent="0.3">
      <c r="A40" s="150" t="s">
        <v>138</v>
      </c>
      <c r="B40" s="78">
        <v>27</v>
      </c>
      <c r="C40" s="74">
        <v>60</v>
      </c>
      <c r="D40" s="76">
        <v>21</v>
      </c>
      <c r="E40" s="76">
        <v>14</v>
      </c>
      <c r="F40" s="74">
        <v>35</v>
      </c>
      <c r="G40" s="76">
        <v>11</v>
      </c>
      <c r="H40" s="76">
        <v>14</v>
      </c>
      <c r="I40" s="74">
        <v>25</v>
      </c>
    </row>
    <row r="41" spans="1:19" s="68" customFormat="1" ht="19.95" customHeight="1" x14ac:dyDescent="0.3">
      <c r="A41" s="150" t="s">
        <v>141</v>
      </c>
      <c r="B41" s="78">
        <v>38</v>
      </c>
      <c r="C41" s="74">
        <v>48</v>
      </c>
      <c r="D41" s="76">
        <v>9</v>
      </c>
      <c r="E41" s="76">
        <v>2</v>
      </c>
      <c r="F41" s="74">
        <v>11</v>
      </c>
      <c r="G41" s="76">
        <v>24</v>
      </c>
      <c r="H41" s="76">
        <v>13</v>
      </c>
      <c r="I41" s="74">
        <v>37</v>
      </c>
    </row>
    <row r="42" spans="1:19" s="68" customFormat="1" ht="19.95" customHeight="1" x14ac:dyDescent="0.3">
      <c r="A42" s="151" t="s">
        <v>142</v>
      </c>
      <c r="B42" s="78">
        <v>39</v>
      </c>
      <c r="C42" s="74">
        <v>48</v>
      </c>
      <c r="D42" s="76"/>
      <c r="E42" s="76"/>
      <c r="F42" s="74">
        <v>0</v>
      </c>
      <c r="G42" s="76">
        <v>15</v>
      </c>
      <c r="H42" s="76">
        <v>33</v>
      </c>
      <c r="I42" s="74">
        <v>48</v>
      </c>
      <c r="J42" s="70"/>
      <c r="K42" s="70"/>
      <c r="L42" s="70"/>
      <c r="M42" s="70"/>
      <c r="N42" s="70"/>
      <c r="O42" s="70"/>
      <c r="P42" s="70"/>
      <c r="Q42" s="70"/>
      <c r="R42" s="70"/>
      <c r="S42" s="70"/>
    </row>
    <row r="43" spans="1:19" s="68" customFormat="1" ht="19.95" customHeight="1" x14ac:dyDescent="0.3">
      <c r="A43" s="150" t="s">
        <v>136</v>
      </c>
      <c r="B43" s="78">
        <v>25</v>
      </c>
      <c r="C43" s="74">
        <v>32</v>
      </c>
      <c r="D43" s="76"/>
      <c r="E43" s="76">
        <v>5</v>
      </c>
      <c r="F43" s="74">
        <v>5</v>
      </c>
      <c r="G43" s="76">
        <v>0</v>
      </c>
      <c r="H43" s="76">
        <v>27</v>
      </c>
      <c r="I43" s="74">
        <v>27</v>
      </c>
    </row>
    <row r="44" spans="1:19" s="69" customFormat="1" ht="19.95" customHeight="1" x14ac:dyDescent="0.3">
      <c r="A44" s="150" t="s">
        <v>123</v>
      </c>
      <c r="B44" s="78">
        <v>5</v>
      </c>
      <c r="C44" s="74">
        <v>30</v>
      </c>
      <c r="D44" s="76"/>
      <c r="E44" s="76"/>
      <c r="F44" s="74">
        <v>0</v>
      </c>
      <c r="G44" s="76">
        <v>0</v>
      </c>
      <c r="H44" s="76">
        <v>30</v>
      </c>
      <c r="I44" s="74">
        <v>30</v>
      </c>
      <c r="J44" s="68"/>
      <c r="K44" s="68"/>
      <c r="L44" s="68"/>
      <c r="M44" s="68"/>
      <c r="N44" s="68"/>
      <c r="O44" s="68"/>
      <c r="P44" s="68"/>
      <c r="Q44" s="68"/>
      <c r="R44" s="68"/>
      <c r="S44" s="68"/>
    </row>
    <row r="45" spans="1:19" s="68" customFormat="1" ht="19.95" customHeight="1" x14ac:dyDescent="0.3">
      <c r="A45" s="150" t="s">
        <v>151</v>
      </c>
      <c r="B45" s="78">
        <v>49</v>
      </c>
      <c r="C45" s="74">
        <v>27</v>
      </c>
      <c r="D45" s="76"/>
      <c r="E45" s="76"/>
      <c r="F45" s="74">
        <v>0</v>
      </c>
      <c r="G45" s="76">
        <v>27</v>
      </c>
      <c r="H45" s="76">
        <v>0</v>
      </c>
      <c r="I45" s="74">
        <v>27</v>
      </c>
    </row>
    <row r="46" spans="1:19" s="68" customFormat="1" ht="19.95" customHeight="1" x14ac:dyDescent="0.3">
      <c r="A46" s="150" t="s">
        <v>144</v>
      </c>
      <c r="B46" s="78">
        <v>41</v>
      </c>
      <c r="C46" s="74">
        <v>13</v>
      </c>
      <c r="D46" s="76">
        <v>8</v>
      </c>
      <c r="E46" s="76"/>
      <c r="F46" s="74">
        <v>8</v>
      </c>
      <c r="G46" s="76">
        <v>5</v>
      </c>
      <c r="H46" s="76">
        <v>0</v>
      </c>
      <c r="I46" s="74">
        <v>5</v>
      </c>
    </row>
    <row r="47" spans="1:19" s="71" customFormat="1" ht="19.95" customHeight="1" x14ac:dyDescent="0.3">
      <c r="A47" s="152" t="s">
        <v>107</v>
      </c>
      <c r="B47" s="78"/>
      <c r="C47" s="74">
        <v>52299</v>
      </c>
      <c r="D47" s="74">
        <v>8601</v>
      </c>
      <c r="E47" s="74">
        <v>1412</v>
      </c>
      <c r="F47" s="74">
        <v>10013</v>
      </c>
      <c r="G47" s="74">
        <v>36518</v>
      </c>
      <c r="H47" s="74">
        <v>5768</v>
      </c>
      <c r="I47" s="74">
        <v>42286</v>
      </c>
    </row>
    <row r="48" spans="1:19" s="71" customFormat="1" ht="12" x14ac:dyDescent="0.2">
      <c r="A48" s="178" t="s">
        <v>375</v>
      </c>
      <c r="B48" s="88"/>
      <c r="C48" s="89"/>
      <c r="D48" s="90"/>
      <c r="E48" s="90"/>
      <c r="F48" s="90"/>
      <c r="G48" s="91"/>
      <c r="H48" s="91"/>
      <c r="I48" s="91"/>
    </row>
    <row r="49" spans="1:9" s="71" customFormat="1" ht="10.199999999999999" x14ac:dyDescent="0.2">
      <c r="A49" s="87"/>
      <c r="B49" s="88"/>
      <c r="C49" s="89"/>
      <c r="D49" s="90"/>
      <c r="E49" s="90"/>
      <c r="F49" s="90"/>
      <c r="G49" s="91"/>
      <c r="H49" s="91"/>
      <c r="I49" s="91"/>
    </row>
    <row r="50" spans="1:9" s="68" customFormat="1" ht="22.5" customHeight="1" x14ac:dyDescent="0.2">
      <c r="A50" s="260" t="s">
        <v>228</v>
      </c>
      <c r="B50" s="260"/>
      <c r="C50" s="260"/>
      <c r="D50" s="260"/>
      <c r="E50" s="260"/>
      <c r="F50" s="260"/>
      <c r="G50" s="260"/>
      <c r="H50" s="260"/>
      <c r="I50" s="260"/>
    </row>
    <row r="51" spans="1:9" x14ac:dyDescent="0.3">
      <c r="A51" s="36"/>
      <c r="B51" s="36"/>
      <c r="C51" s="36"/>
      <c r="F51" s="36"/>
    </row>
  </sheetData>
  <sortState ref="A10:S46">
    <sortCondition descending="1" ref="C10:C46"/>
  </sortState>
  <mergeCells count="12">
    <mergeCell ref="A1:I1"/>
    <mergeCell ref="A2:I2"/>
    <mergeCell ref="A3:I3"/>
    <mergeCell ref="A4:I4"/>
    <mergeCell ref="A50:I50"/>
    <mergeCell ref="A6:I6"/>
    <mergeCell ref="I8:I9"/>
    <mergeCell ref="A8:A9"/>
    <mergeCell ref="C8:C9"/>
    <mergeCell ref="D8:E8"/>
    <mergeCell ref="F8:F9"/>
    <mergeCell ref="G8:H8"/>
  </mergeCells>
  <pageMargins left="0.7" right="0.7" top="0.75" bottom="0.75" header="0.3" footer="0.3"/>
  <pageSetup scale="6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84" zoomScaleNormal="84" workbookViewId="0">
      <selection sqref="A1:H1"/>
    </sheetView>
  </sheetViews>
  <sheetFormatPr defaultColWidth="9.109375" defaultRowHeight="13.2" x14ac:dyDescent="0.25"/>
  <cols>
    <col min="1" max="1" width="55.44140625" style="42" bestFit="1" customWidth="1"/>
    <col min="2" max="2" width="11" style="43" customWidth="1"/>
    <col min="3" max="3" width="11.5546875" style="43" customWidth="1"/>
    <col min="4" max="4" width="10.6640625" style="44" customWidth="1"/>
    <col min="5" max="5" width="10.5546875" style="44" customWidth="1"/>
    <col min="6" max="6" width="11.33203125" style="44" customWidth="1"/>
    <col min="7" max="7" width="14" style="44" customWidth="1"/>
    <col min="8" max="8" width="14" style="42" customWidth="1"/>
    <col min="9" max="16384" width="9.109375" style="42"/>
  </cols>
  <sheetData>
    <row r="1" spans="1:8" customFormat="1" ht="18" x14ac:dyDescent="0.35">
      <c r="A1" s="229" t="s">
        <v>176</v>
      </c>
      <c r="B1" s="229"/>
      <c r="C1" s="229"/>
      <c r="D1" s="229"/>
      <c r="E1" s="229"/>
      <c r="F1" s="229"/>
      <c r="G1" s="229"/>
      <c r="H1" s="229"/>
    </row>
    <row r="2" spans="1:8" customFormat="1" ht="18" x14ac:dyDescent="0.35">
      <c r="A2" s="229" t="s">
        <v>177</v>
      </c>
      <c r="B2" s="229"/>
      <c r="C2" s="229"/>
      <c r="D2" s="229"/>
      <c r="E2" s="229"/>
      <c r="F2" s="229"/>
      <c r="G2" s="229"/>
      <c r="H2" s="229"/>
    </row>
    <row r="3" spans="1:8" customFormat="1" ht="15.6" x14ac:dyDescent="0.3">
      <c r="A3" s="249" t="s">
        <v>379</v>
      </c>
      <c r="B3" s="249"/>
      <c r="C3" s="249"/>
      <c r="D3" s="249"/>
      <c r="E3" s="249"/>
      <c r="F3" s="249"/>
      <c r="G3" s="249"/>
      <c r="H3" s="249"/>
    </row>
    <row r="4" spans="1:8" customFormat="1" ht="15.6" x14ac:dyDescent="0.3">
      <c r="A4" s="270" t="s">
        <v>267</v>
      </c>
      <c r="B4" s="270"/>
      <c r="C4" s="270"/>
      <c r="D4" s="270"/>
      <c r="E4" s="270"/>
      <c r="F4" s="270"/>
      <c r="G4" s="270"/>
      <c r="H4" s="270"/>
    </row>
    <row r="6" spans="1:8" ht="14.4" x14ac:dyDescent="0.3">
      <c r="A6" s="272" t="s">
        <v>403</v>
      </c>
      <c r="B6" s="272"/>
      <c r="C6" s="272"/>
      <c r="D6" s="272"/>
      <c r="E6" s="272"/>
      <c r="F6" s="272"/>
      <c r="G6" s="272"/>
      <c r="H6" s="272"/>
    </row>
    <row r="7" spans="1:8" ht="15" customHeight="1" x14ac:dyDescent="0.3">
      <c r="A7" s="273" t="s">
        <v>187</v>
      </c>
      <c r="B7" s="276" t="s">
        <v>159</v>
      </c>
      <c r="C7" s="276"/>
      <c r="D7" s="276"/>
      <c r="E7" s="276"/>
      <c r="F7" s="276"/>
      <c r="G7" s="277" t="s">
        <v>326</v>
      </c>
      <c r="H7" s="277" t="s">
        <v>167</v>
      </c>
    </row>
    <row r="8" spans="1:8" ht="15" customHeight="1" x14ac:dyDescent="0.3">
      <c r="A8" s="274"/>
      <c r="B8" s="277" t="s">
        <v>309</v>
      </c>
      <c r="C8" s="277"/>
      <c r="D8" s="277"/>
      <c r="E8" s="276" t="s">
        <v>233</v>
      </c>
      <c r="F8" s="276" t="s">
        <v>107</v>
      </c>
      <c r="G8" s="277"/>
      <c r="H8" s="277"/>
    </row>
    <row r="9" spans="1:8" ht="14.4" x14ac:dyDescent="0.3">
      <c r="A9" s="275"/>
      <c r="B9" s="94" t="s">
        <v>107</v>
      </c>
      <c r="C9" s="94" t="s">
        <v>174</v>
      </c>
      <c r="D9" s="94" t="s">
        <v>175</v>
      </c>
      <c r="E9" s="276"/>
      <c r="F9" s="276"/>
      <c r="G9" s="277"/>
      <c r="H9" s="277"/>
    </row>
    <row r="10" spans="1:8" ht="14.4" x14ac:dyDescent="0.3">
      <c r="A10" s="153" t="s">
        <v>34</v>
      </c>
      <c r="B10" s="95"/>
      <c r="C10" s="95"/>
      <c r="D10" s="95"/>
      <c r="E10" s="95"/>
      <c r="F10" s="95"/>
      <c r="G10" s="95"/>
      <c r="H10" s="135"/>
    </row>
    <row r="11" spans="1:8" ht="14.4" x14ac:dyDescent="0.3">
      <c r="A11" s="92" t="s">
        <v>35</v>
      </c>
      <c r="B11" s="93">
        <v>27</v>
      </c>
      <c r="C11" s="93">
        <v>10</v>
      </c>
      <c r="D11" s="93">
        <v>17</v>
      </c>
      <c r="E11" s="93"/>
      <c r="F11" s="93">
        <v>27</v>
      </c>
      <c r="G11" s="93">
        <v>98</v>
      </c>
      <c r="H11" s="93">
        <f>SUM(F11:G11)</f>
        <v>125</v>
      </c>
    </row>
    <row r="12" spans="1:8" ht="14.4" x14ac:dyDescent="0.3">
      <c r="A12" s="92" t="s">
        <v>37</v>
      </c>
      <c r="B12" s="93">
        <v>50</v>
      </c>
      <c r="C12" s="93">
        <v>39</v>
      </c>
      <c r="D12" s="93">
        <v>11</v>
      </c>
      <c r="E12" s="93"/>
      <c r="F12" s="93">
        <v>50</v>
      </c>
      <c r="G12" s="93">
        <v>39</v>
      </c>
      <c r="H12" s="93">
        <f t="shared" ref="H12:H30" si="0">SUM(F12:G12)</f>
        <v>89</v>
      </c>
    </row>
    <row r="13" spans="1:8" ht="14.4" x14ac:dyDescent="0.3">
      <c r="A13" s="92" t="s">
        <v>38</v>
      </c>
      <c r="B13" s="93">
        <v>15</v>
      </c>
      <c r="C13" s="93">
        <v>9</v>
      </c>
      <c r="D13" s="93">
        <v>6</v>
      </c>
      <c r="E13" s="93">
        <v>1</v>
      </c>
      <c r="F13" s="93">
        <v>16</v>
      </c>
      <c r="G13" s="93">
        <v>56</v>
      </c>
      <c r="H13" s="93">
        <f t="shared" si="0"/>
        <v>72</v>
      </c>
    </row>
    <row r="14" spans="1:8" ht="14.4" x14ac:dyDescent="0.3">
      <c r="A14" s="92" t="s">
        <v>40</v>
      </c>
      <c r="B14" s="93">
        <v>52</v>
      </c>
      <c r="C14" s="93">
        <v>21</v>
      </c>
      <c r="D14" s="93">
        <v>31</v>
      </c>
      <c r="E14" s="93"/>
      <c r="F14" s="93">
        <v>52</v>
      </c>
      <c r="G14" s="93"/>
      <c r="H14" s="93">
        <f t="shared" si="0"/>
        <v>52</v>
      </c>
    </row>
    <row r="15" spans="1:8" ht="14.4" x14ac:dyDescent="0.3">
      <c r="A15" s="92" t="s">
        <v>39</v>
      </c>
      <c r="B15" s="93">
        <v>48</v>
      </c>
      <c r="C15" s="93">
        <v>22</v>
      </c>
      <c r="D15" s="93">
        <v>26</v>
      </c>
      <c r="E15" s="93"/>
      <c r="F15" s="93">
        <v>48</v>
      </c>
      <c r="G15" s="93">
        <v>24</v>
      </c>
      <c r="H15" s="93">
        <f t="shared" si="0"/>
        <v>72</v>
      </c>
    </row>
    <row r="16" spans="1:8" ht="14.4" x14ac:dyDescent="0.3">
      <c r="A16" s="92" t="s">
        <v>41</v>
      </c>
      <c r="B16" s="93">
        <v>42</v>
      </c>
      <c r="C16" s="93">
        <v>20</v>
      </c>
      <c r="D16" s="93">
        <v>22</v>
      </c>
      <c r="E16" s="93"/>
      <c r="F16" s="93">
        <v>42</v>
      </c>
      <c r="G16" s="93">
        <v>16</v>
      </c>
      <c r="H16" s="93">
        <f t="shared" si="0"/>
        <v>58</v>
      </c>
    </row>
    <row r="17" spans="1:8" ht="14.4" x14ac:dyDescent="0.3">
      <c r="A17" s="92" t="s">
        <v>42</v>
      </c>
      <c r="B17" s="93">
        <v>54</v>
      </c>
      <c r="C17" s="93">
        <v>22</v>
      </c>
      <c r="D17" s="93">
        <v>32</v>
      </c>
      <c r="E17" s="93"/>
      <c r="F17" s="93">
        <v>54</v>
      </c>
      <c r="G17" s="93"/>
      <c r="H17" s="93">
        <f t="shared" si="0"/>
        <v>54</v>
      </c>
    </row>
    <row r="18" spans="1:8" ht="14.4" x14ac:dyDescent="0.3">
      <c r="A18" s="92" t="s">
        <v>351</v>
      </c>
      <c r="B18" s="93"/>
      <c r="C18" s="93"/>
      <c r="D18" s="93"/>
      <c r="E18" s="93">
        <v>21</v>
      </c>
      <c r="F18" s="93">
        <v>21</v>
      </c>
      <c r="G18" s="93"/>
      <c r="H18" s="93">
        <f t="shared" si="0"/>
        <v>21</v>
      </c>
    </row>
    <row r="19" spans="1:8" ht="14.4" x14ac:dyDescent="0.3">
      <c r="A19" s="92" t="s">
        <v>43</v>
      </c>
      <c r="B19" s="93">
        <v>112</v>
      </c>
      <c r="C19" s="93">
        <v>58</v>
      </c>
      <c r="D19" s="93">
        <v>54</v>
      </c>
      <c r="E19" s="93"/>
      <c r="F19" s="93">
        <v>112</v>
      </c>
      <c r="G19" s="93">
        <v>40</v>
      </c>
      <c r="H19" s="93">
        <f t="shared" si="0"/>
        <v>152</v>
      </c>
    </row>
    <row r="20" spans="1:8" ht="14.4" x14ac:dyDescent="0.3">
      <c r="A20" s="92" t="s">
        <v>44</v>
      </c>
      <c r="B20" s="93">
        <v>165</v>
      </c>
      <c r="C20" s="93">
        <v>78</v>
      </c>
      <c r="D20" s="93">
        <v>87</v>
      </c>
      <c r="E20" s="93">
        <v>9</v>
      </c>
      <c r="F20" s="93">
        <v>174</v>
      </c>
      <c r="G20" s="93">
        <v>68</v>
      </c>
      <c r="H20" s="93">
        <f t="shared" si="0"/>
        <v>242</v>
      </c>
    </row>
    <row r="21" spans="1:8" ht="14.4" x14ac:dyDescent="0.3">
      <c r="A21" s="92" t="s">
        <v>45</v>
      </c>
      <c r="B21" s="93">
        <v>199</v>
      </c>
      <c r="C21" s="93">
        <v>92</v>
      </c>
      <c r="D21" s="93">
        <v>107</v>
      </c>
      <c r="E21" s="93"/>
      <c r="F21" s="93">
        <v>199</v>
      </c>
      <c r="G21" s="93">
        <v>65</v>
      </c>
      <c r="H21" s="93">
        <f t="shared" si="0"/>
        <v>264</v>
      </c>
    </row>
    <row r="22" spans="1:8" ht="14.4" x14ac:dyDescent="0.3">
      <c r="A22" s="92" t="s">
        <v>46</v>
      </c>
      <c r="B22" s="93">
        <v>99</v>
      </c>
      <c r="C22" s="93">
        <v>58</v>
      </c>
      <c r="D22" s="93">
        <v>41</v>
      </c>
      <c r="E22" s="93">
        <v>3</v>
      </c>
      <c r="F22" s="93">
        <v>102</v>
      </c>
      <c r="G22" s="93">
        <v>113</v>
      </c>
      <c r="H22" s="93">
        <f t="shared" si="0"/>
        <v>215</v>
      </c>
    </row>
    <row r="23" spans="1:8" ht="14.4" x14ac:dyDescent="0.3">
      <c r="A23" s="92" t="s">
        <v>47</v>
      </c>
      <c r="B23" s="93">
        <v>108</v>
      </c>
      <c r="C23" s="93">
        <v>60</v>
      </c>
      <c r="D23" s="93">
        <v>48</v>
      </c>
      <c r="E23" s="93">
        <v>7</v>
      </c>
      <c r="F23" s="93">
        <v>115</v>
      </c>
      <c r="G23" s="93"/>
      <c r="H23" s="93">
        <f t="shared" si="0"/>
        <v>115</v>
      </c>
    </row>
    <row r="24" spans="1:8" ht="14.4" x14ac:dyDescent="0.3">
      <c r="A24" s="92" t="s">
        <v>49</v>
      </c>
      <c r="B24" s="93">
        <v>177</v>
      </c>
      <c r="C24" s="93">
        <v>83</v>
      </c>
      <c r="D24" s="93">
        <v>94</v>
      </c>
      <c r="E24" s="93">
        <v>15</v>
      </c>
      <c r="F24" s="93">
        <v>192</v>
      </c>
      <c r="G24" s="93">
        <v>73</v>
      </c>
      <c r="H24" s="93">
        <f t="shared" si="0"/>
        <v>265</v>
      </c>
    </row>
    <row r="25" spans="1:8" ht="14.4" x14ac:dyDescent="0.3">
      <c r="A25" s="92" t="s">
        <v>53</v>
      </c>
      <c r="B25" s="93">
        <v>55</v>
      </c>
      <c r="C25" s="93">
        <v>31</v>
      </c>
      <c r="D25" s="93">
        <v>24</v>
      </c>
      <c r="E25" s="93">
        <v>11</v>
      </c>
      <c r="F25" s="93">
        <v>66</v>
      </c>
      <c r="G25" s="93">
        <v>18</v>
      </c>
      <c r="H25" s="93">
        <f t="shared" si="0"/>
        <v>84</v>
      </c>
    </row>
    <row r="26" spans="1:8" ht="14.4" x14ac:dyDescent="0.3">
      <c r="A26" s="92" t="s">
        <v>50</v>
      </c>
      <c r="B26" s="93">
        <v>603</v>
      </c>
      <c r="C26" s="93">
        <v>381</v>
      </c>
      <c r="D26" s="93">
        <v>222</v>
      </c>
      <c r="E26" s="93">
        <v>290</v>
      </c>
      <c r="F26" s="93">
        <v>893</v>
      </c>
      <c r="G26" s="93">
        <v>30</v>
      </c>
      <c r="H26" s="93">
        <f t="shared" si="0"/>
        <v>923</v>
      </c>
    </row>
    <row r="27" spans="1:8" ht="14.4" x14ac:dyDescent="0.3">
      <c r="A27" s="92" t="s">
        <v>48</v>
      </c>
      <c r="B27" s="93">
        <v>391</v>
      </c>
      <c r="C27" s="93">
        <v>134</v>
      </c>
      <c r="D27" s="93">
        <v>257</v>
      </c>
      <c r="E27" s="93">
        <v>311</v>
      </c>
      <c r="F27" s="93">
        <v>702</v>
      </c>
      <c r="G27" s="93">
        <v>409</v>
      </c>
      <c r="H27" s="93">
        <f t="shared" si="0"/>
        <v>1111</v>
      </c>
    </row>
    <row r="28" spans="1:8" ht="14.4" x14ac:dyDescent="0.3">
      <c r="A28" s="92" t="s">
        <v>51</v>
      </c>
      <c r="B28" s="93">
        <v>105</v>
      </c>
      <c r="C28" s="93">
        <v>46</v>
      </c>
      <c r="D28" s="93">
        <v>59</v>
      </c>
      <c r="E28" s="93"/>
      <c r="F28" s="93">
        <v>105</v>
      </c>
      <c r="G28" s="93">
        <v>74</v>
      </c>
      <c r="H28" s="93">
        <f t="shared" si="0"/>
        <v>179</v>
      </c>
    </row>
    <row r="29" spans="1:8" ht="14.4" x14ac:dyDescent="0.3">
      <c r="A29" s="92" t="s">
        <v>52</v>
      </c>
      <c r="B29" s="93">
        <v>1053</v>
      </c>
      <c r="C29" s="93">
        <v>515</v>
      </c>
      <c r="D29" s="93">
        <v>538</v>
      </c>
      <c r="E29" s="93">
        <v>39</v>
      </c>
      <c r="F29" s="93">
        <v>1092</v>
      </c>
      <c r="G29" s="93">
        <v>152</v>
      </c>
      <c r="H29" s="93">
        <f t="shared" si="0"/>
        <v>1244</v>
      </c>
    </row>
    <row r="30" spans="1:8" ht="14.4" x14ac:dyDescent="0.3">
      <c r="A30" s="30" t="s">
        <v>188</v>
      </c>
      <c r="B30" s="94">
        <v>3355</v>
      </c>
      <c r="C30" s="94">
        <v>1679</v>
      </c>
      <c r="D30" s="94">
        <v>1676</v>
      </c>
      <c r="E30" s="94">
        <f t="shared" ref="E30:G30" si="1">SUM(E11:E29)</f>
        <v>707</v>
      </c>
      <c r="F30" s="94">
        <f t="shared" si="1"/>
        <v>4062</v>
      </c>
      <c r="G30" s="94">
        <f t="shared" si="1"/>
        <v>1275</v>
      </c>
      <c r="H30" s="94">
        <f t="shared" si="0"/>
        <v>5337</v>
      </c>
    </row>
    <row r="31" spans="1:8" ht="14.4" x14ac:dyDescent="0.3">
      <c r="A31" s="30" t="s">
        <v>54</v>
      </c>
      <c r="B31" s="94"/>
      <c r="C31" s="94"/>
      <c r="D31" s="94"/>
      <c r="E31" s="94"/>
      <c r="F31" s="94"/>
      <c r="G31" s="94"/>
      <c r="H31" s="94"/>
    </row>
    <row r="32" spans="1:8" ht="14.4" x14ac:dyDescent="0.3">
      <c r="A32" s="92" t="s">
        <v>55</v>
      </c>
      <c r="B32" s="93">
        <v>14</v>
      </c>
      <c r="C32" s="93">
        <v>7</v>
      </c>
      <c r="D32" s="93">
        <v>7</v>
      </c>
      <c r="E32" s="93"/>
      <c r="F32" s="93">
        <v>14</v>
      </c>
      <c r="G32" s="93">
        <v>50</v>
      </c>
      <c r="H32" s="93">
        <f t="shared" ref="H32:H86" si="2">SUM(F32:G32)</f>
        <v>64</v>
      </c>
    </row>
    <row r="33" spans="1:8" ht="14.4" x14ac:dyDescent="0.3">
      <c r="A33" s="92" t="s">
        <v>56</v>
      </c>
      <c r="B33" s="93">
        <v>17</v>
      </c>
      <c r="C33" s="93">
        <v>8</v>
      </c>
      <c r="D33" s="93">
        <v>9</v>
      </c>
      <c r="E33" s="93"/>
      <c r="F33" s="93">
        <v>17</v>
      </c>
      <c r="G33" s="93">
        <v>44</v>
      </c>
      <c r="H33" s="93">
        <f t="shared" si="2"/>
        <v>61</v>
      </c>
    </row>
    <row r="34" spans="1:8" ht="14.4" x14ac:dyDescent="0.3">
      <c r="A34" s="92" t="s">
        <v>57</v>
      </c>
      <c r="B34" s="93">
        <v>20</v>
      </c>
      <c r="C34" s="93">
        <v>3</v>
      </c>
      <c r="D34" s="93">
        <v>17</v>
      </c>
      <c r="E34" s="93"/>
      <c r="F34" s="93">
        <v>20</v>
      </c>
      <c r="G34" s="93">
        <v>61</v>
      </c>
      <c r="H34" s="93">
        <f t="shared" si="2"/>
        <v>81</v>
      </c>
    </row>
    <row r="35" spans="1:8" ht="14.4" x14ac:dyDescent="0.3">
      <c r="A35" s="92" t="s">
        <v>189</v>
      </c>
      <c r="B35" s="93">
        <v>23</v>
      </c>
      <c r="C35" s="93">
        <v>17</v>
      </c>
      <c r="D35" s="93">
        <v>6</v>
      </c>
      <c r="E35" s="93"/>
      <c r="F35" s="93">
        <v>23</v>
      </c>
      <c r="G35" s="93">
        <v>24</v>
      </c>
      <c r="H35" s="93">
        <f t="shared" si="2"/>
        <v>47</v>
      </c>
    </row>
    <row r="36" spans="1:8" ht="14.4" x14ac:dyDescent="0.3">
      <c r="A36" s="92" t="s">
        <v>58</v>
      </c>
      <c r="B36" s="93">
        <v>37</v>
      </c>
      <c r="C36" s="93">
        <v>23</v>
      </c>
      <c r="D36" s="93">
        <v>14</v>
      </c>
      <c r="E36" s="93">
        <v>3</v>
      </c>
      <c r="F36" s="93">
        <v>40</v>
      </c>
      <c r="G36" s="93">
        <v>148</v>
      </c>
      <c r="H36" s="93">
        <f t="shared" si="2"/>
        <v>188</v>
      </c>
    </row>
    <row r="37" spans="1:8" ht="14.4" x14ac:dyDescent="0.3">
      <c r="A37" s="92" t="s">
        <v>59</v>
      </c>
      <c r="B37" s="93">
        <v>15</v>
      </c>
      <c r="C37" s="93">
        <v>11</v>
      </c>
      <c r="D37" s="93">
        <v>4</v>
      </c>
      <c r="E37" s="93"/>
      <c r="F37" s="93">
        <v>15</v>
      </c>
      <c r="G37" s="93">
        <v>69</v>
      </c>
      <c r="H37" s="93">
        <f t="shared" si="2"/>
        <v>84</v>
      </c>
    </row>
    <row r="38" spans="1:8" ht="14.4" x14ac:dyDescent="0.3">
      <c r="A38" s="92" t="s">
        <v>60</v>
      </c>
      <c r="B38" s="93">
        <v>27</v>
      </c>
      <c r="C38" s="93">
        <v>10</v>
      </c>
      <c r="D38" s="93">
        <v>17</v>
      </c>
      <c r="E38" s="93"/>
      <c r="F38" s="93">
        <v>27</v>
      </c>
      <c r="G38" s="93">
        <v>106</v>
      </c>
      <c r="H38" s="93">
        <f t="shared" si="2"/>
        <v>133</v>
      </c>
    </row>
    <row r="39" spans="1:8" ht="14.4" x14ac:dyDescent="0.3">
      <c r="A39" s="92" t="s">
        <v>61</v>
      </c>
      <c r="B39" s="93">
        <v>19</v>
      </c>
      <c r="C39" s="93">
        <v>7</v>
      </c>
      <c r="D39" s="93">
        <v>12</v>
      </c>
      <c r="E39" s="93">
        <v>1</v>
      </c>
      <c r="F39" s="93">
        <v>20</v>
      </c>
      <c r="G39" s="93">
        <v>48</v>
      </c>
      <c r="H39" s="93">
        <f t="shared" si="2"/>
        <v>68</v>
      </c>
    </row>
    <row r="40" spans="1:8" ht="14.4" x14ac:dyDescent="0.3">
      <c r="A40" s="92" t="s">
        <v>62</v>
      </c>
      <c r="B40" s="93"/>
      <c r="C40" s="93"/>
      <c r="D40" s="93"/>
      <c r="E40" s="93"/>
      <c r="F40" s="93"/>
      <c r="G40" s="93">
        <v>39</v>
      </c>
      <c r="H40" s="93">
        <f t="shared" si="2"/>
        <v>39</v>
      </c>
    </row>
    <row r="41" spans="1:8" ht="14.4" x14ac:dyDescent="0.3">
      <c r="A41" s="92" t="s">
        <v>92</v>
      </c>
      <c r="B41" s="93">
        <v>5</v>
      </c>
      <c r="C41" s="93">
        <v>4</v>
      </c>
      <c r="D41" s="93">
        <v>1</v>
      </c>
      <c r="E41" s="93">
        <v>2</v>
      </c>
      <c r="F41" s="93">
        <v>7</v>
      </c>
      <c r="G41" s="93">
        <v>52</v>
      </c>
      <c r="H41" s="93">
        <f t="shared" si="2"/>
        <v>59</v>
      </c>
    </row>
    <row r="42" spans="1:8" ht="14.4" x14ac:dyDescent="0.3">
      <c r="A42" s="92" t="s">
        <v>301</v>
      </c>
      <c r="B42" s="93">
        <v>20</v>
      </c>
      <c r="C42" s="93">
        <v>7</v>
      </c>
      <c r="D42" s="93">
        <v>13</v>
      </c>
      <c r="E42" s="93">
        <v>1</v>
      </c>
      <c r="F42" s="93">
        <v>21</v>
      </c>
      <c r="G42" s="93">
        <v>120</v>
      </c>
      <c r="H42" s="93">
        <f t="shared" si="2"/>
        <v>141</v>
      </c>
    </row>
    <row r="43" spans="1:8" ht="14.4" x14ac:dyDescent="0.3">
      <c r="A43" s="92" t="s">
        <v>302</v>
      </c>
      <c r="B43" s="93">
        <v>7</v>
      </c>
      <c r="C43" s="93">
        <v>2</v>
      </c>
      <c r="D43" s="93">
        <v>5</v>
      </c>
      <c r="E43" s="93"/>
      <c r="F43" s="93">
        <v>7</v>
      </c>
      <c r="G43" s="93">
        <v>31</v>
      </c>
      <c r="H43" s="93">
        <f t="shared" si="2"/>
        <v>38</v>
      </c>
    </row>
    <row r="44" spans="1:8" ht="14.4" x14ac:dyDescent="0.3">
      <c r="A44" s="92" t="s">
        <v>190</v>
      </c>
      <c r="B44" s="93">
        <v>13</v>
      </c>
      <c r="C44" s="93">
        <v>6</v>
      </c>
      <c r="D44" s="93">
        <v>7</v>
      </c>
      <c r="E44" s="93">
        <v>1</v>
      </c>
      <c r="F44" s="93">
        <v>14</v>
      </c>
      <c r="G44" s="93">
        <v>2</v>
      </c>
      <c r="H44" s="93">
        <f t="shared" si="2"/>
        <v>16</v>
      </c>
    </row>
    <row r="45" spans="1:8" ht="14.4" x14ac:dyDescent="0.3">
      <c r="A45" s="92" t="s">
        <v>191</v>
      </c>
      <c r="B45" s="93">
        <v>38</v>
      </c>
      <c r="C45" s="93">
        <v>18</v>
      </c>
      <c r="D45" s="93">
        <v>20</v>
      </c>
      <c r="E45" s="93"/>
      <c r="F45" s="93">
        <v>38</v>
      </c>
      <c r="G45" s="93"/>
      <c r="H45" s="93">
        <f t="shared" si="2"/>
        <v>38</v>
      </c>
    </row>
    <row r="46" spans="1:8" ht="14.4" x14ac:dyDescent="0.3">
      <c r="A46" s="92" t="s">
        <v>192</v>
      </c>
      <c r="B46" s="93">
        <v>18</v>
      </c>
      <c r="C46" s="93">
        <v>10</v>
      </c>
      <c r="D46" s="93">
        <v>8</v>
      </c>
      <c r="E46" s="93"/>
      <c r="F46" s="93">
        <v>18</v>
      </c>
      <c r="G46" s="93"/>
      <c r="H46" s="93">
        <f t="shared" si="2"/>
        <v>18</v>
      </c>
    </row>
    <row r="47" spans="1:8" ht="14.4" x14ac:dyDescent="0.3">
      <c r="A47" s="92" t="s">
        <v>193</v>
      </c>
      <c r="B47" s="93">
        <v>218</v>
      </c>
      <c r="C47" s="93">
        <v>80</v>
      </c>
      <c r="D47" s="93">
        <v>138</v>
      </c>
      <c r="E47" s="93">
        <v>1</v>
      </c>
      <c r="F47" s="93">
        <v>219</v>
      </c>
      <c r="G47" s="93"/>
      <c r="H47" s="93">
        <f t="shared" si="2"/>
        <v>219</v>
      </c>
    </row>
    <row r="48" spans="1:8" ht="14.4" x14ac:dyDescent="0.3">
      <c r="A48" s="92" t="s">
        <v>194</v>
      </c>
      <c r="B48" s="93">
        <v>18</v>
      </c>
      <c r="C48" s="93">
        <v>10</v>
      </c>
      <c r="D48" s="93">
        <v>8</v>
      </c>
      <c r="E48" s="93"/>
      <c r="F48" s="93">
        <v>18</v>
      </c>
      <c r="G48" s="93"/>
      <c r="H48" s="93">
        <f t="shared" si="2"/>
        <v>18</v>
      </c>
    </row>
    <row r="49" spans="1:8" ht="14.4" x14ac:dyDescent="0.3">
      <c r="A49" s="92" t="s">
        <v>219</v>
      </c>
      <c r="B49" s="93">
        <v>38</v>
      </c>
      <c r="C49" s="93">
        <v>18</v>
      </c>
      <c r="D49" s="93">
        <v>20</v>
      </c>
      <c r="E49" s="93"/>
      <c r="F49" s="93">
        <v>38</v>
      </c>
      <c r="G49" s="93"/>
      <c r="H49" s="93">
        <f t="shared" si="2"/>
        <v>38</v>
      </c>
    </row>
    <row r="50" spans="1:8" ht="14.4" x14ac:dyDescent="0.3">
      <c r="A50" s="92" t="s">
        <v>93</v>
      </c>
      <c r="B50" s="93">
        <v>13</v>
      </c>
      <c r="C50" s="93">
        <v>3</v>
      </c>
      <c r="D50" s="93">
        <v>10</v>
      </c>
      <c r="E50" s="93"/>
      <c r="F50" s="93">
        <v>13</v>
      </c>
      <c r="G50" s="93"/>
      <c r="H50" s="93">
        <f t="shared" si="2"/>
        <v>13</v>
      </c>
    </row>
    <row r="51" spans="1:8" ht="14.4" x14ac:dyDescent="0.3">
      <c r="A51" s="92" t="s">
        <v>231</v>
      </c>
      <c r="B51" s="93">
        <v>30</v>
      </c>
      <c r="C51" s="93">
        <v>7</v>
      </c>
      <c r="D51" s="93">
        <v>23</v>
      </c>
      <c r="E51" s="93"/>
      <c r="F51" s="93">
        <v>30</v>
      </c>
      <c r="G51" s="93">
        <v>1</v>
      </c>
      <c r="H51" s="93">
        <f t="shared" si="2"/>
        <v>31</v>
      </c>
    </row>
    <row r="52" spans="1:8" ht="14.4" x14ac:dyDescent="0.3">
      <c r="A52" s="92" t="s">
        <v>230</v>
      </c>
      <c r="B52" s="93">
        <v>18</v>
      </c>
      <c r="C52" s="93">
        <v>7</v>
      </c>
      <c r="D52" s="93">
        <v>11</v>
      </c>
      <c r="E52" s="93"/>
      <c r="F52" s="93">
        <v>18</v>
      </c>
      <c r="G52" s="93"/>
      <c r="H52" s="93">
        <f t="shared" si="2"/>
        <v>18</v>
      </c>
    </row>
    <row r="53" spans="1:8" ht="14.4" x14ac:dyDescent="0.3">
      <c r="A53" s="92" t="s">
        <v>195</v>
      </c>
      <c r="B53" s="93"/>
      <c r="C53" s="93"/>
      <c r="D53" s="93"/>
      <c r="E53" s="93">
        <v>40</v>
      </c>
      <c r="F53" s="93">
        <v>40</v>
      </c>
      <c r="G53" s="93">
        <v>46</v>
      </c>
      <c r="H53" s="93">
        <f t="shared" si="2"/>
        <v>86</v>
      </c>
    </row>
    <row r="54" spans="1:8" ht="14.4" x14ac:dyDescent="0.3">
      <c r="A54" s="92" t="s">
        <v>65</v>
      </c>
      <c r="B54" s="93">
        <v>13</v>
      </c>
      <c r="C54" s="93">
        <v>5</v>
      </c>
      <c r="D54" s="93">
        <v>8</v>
      </c>
      <c r="E54" s="93"/>
      <c r="F54" s="93">
        <v>13</v>
      </c>
      <c r="G54" s="93">
        <v>14</v>
      </c>
      <c r="H54" s="93">
        <f t="shared" si="2"/>
        <v>27</v>
      </c>
    </row>
    <row r="55" spans="1:8" ht="14.4" x14ac:dyDescent="0.3">
      <c r="A55" s="92" t="s">
        <v>292</v>
      </c>
      <c r="B55" s="93"/>
      <c r="C55" s="93"/>
      <c r="D55" s="93"/>
      <c r="E55" s="93"/>
      <c r="F55" s="93"/>
      <c r="G55" s="93">
        <v>2</v>
      </c>
      <c r="H55" s="93">
        <f t="shared" si="2"/>
        <v>2</v>
      </c>
    </row>
    <row r="56" spans="1:8" ht="14.4" x14ac:dyDescent="0.3">
      <c r="A56" s="92" t="s">
        <v>294</v>
      </c>
      <c r="B56" s="93">
        <v>47</v>
      </c>
      <c r="C56" s="93">
        <v>20</v>
      </c>
      <c r="D56" s="93">
        <v>27</v>
      </c>
      <c r="E56" s="93">
        <v>139</v>
      </c>
      <c r="F56" s="93">
        <v>186</v>
      </c>
      <c r="G56" s="93">
        <v>263</v>
      </c>
      <c r="H56" s="93">
        <f t="shared" si="2"/>
        <v>449</v>
      </c>
    </row>
    <row r="57" spans="1:8" ht="14.4" x14ac:dyDescent="0.3">
      <c r="A57" s="92" t="s">
        <v>66</v>
      </c>
      <c r="B57" s="93">
        <v>20</v>
      </c>
      <c r="C57" s="93">
        <v>8</v>
      </c>
      <c r="D57" s="93">
        <v>12</v>
      </c>
      <c r="E57" s="93"/>
      <c r="F57" s="93">
        <v>20</v>
      </c>
      <c r="G57" s="93">
        <v>44</v>
      </c>
      <c r="H57" s="93">
        <f t="shared" si="2"/>
        <v>64</v>
      </c>
    </row>
    <row r="58" spans="1:8" ht="14.4" x14ac:dyDescent="0.3">
      <c r="A58" s="92" t="s">
        <v>67</v>
      </c>
      <c r="B58" s="93">
        <v>38</v>
      </c>
      <c r="C58" s="93">
        <v>22</v>
      </c>
      <c r="D58" s="93">
        <v>16</v>
      </c>
      <c r="E58" s="93"/>
      <c r="F58" s="93">
        <v>38</v>
      </c>
      <c r="G58" s="93">
        <v>44</v>
      </c>
      <c r="H58" s="93">
        <f t="shared" si="2"/>
        <v>82</v>
      </c>
    </row>
    <row r="59" spans="1:8" ht="14.4" x14ac:dyDescent="0.3">
      <c r="A59" s="92" t="s">
        <v>68</v>
      </c>
      <c r="B59" s="93">
        <v>245</v>
      </c>
      <c r="C59" s="93">
        <v>103</v>
      </c>
      <c r="D59" s="93">
        <v>142</v>
      </c>
      <c r="E59" s="93">
        <v>10</v>
      </c>
      <c r="F59" s="93">
        <v>255</v>
      </c>
      <c r="G59" s="93">
        <v>191</v>
      </c>
      <c r="H59" s="93">
        <f t="shared" si="2"/>
        <v>446</v>
      </c>
    </row>
    <row r="60" spans="1:8" ht="14.4" x14ac:dyDescent="0.3">
      <c r="A60" s="92" t="s">
        <v>69</v>
      </c>
      <c r="B60" s="93">
        <v>5</v>
      </c>
      <c r="C60" s="93">
        <v>4</v>
      </c>
      <c r="D60" s="93">
        <v>1</v>
      </c>
      <c r="E60" s="93"/>
      <c r="F60" s="93">
        <v>5</v>
      </c>
      <c r="G60" s="93">
        <v>10</v>
      </c>
      <c r="H60" s="93">
        <f t="shared" si="2"/>
        <v>15</v>
      </c>
    </row>
    <row r="61" spans="1:8" ht="14.4" x14ac:dyDescent="0.3">
      <c r="A61" s="92" t="s">
        <v>352</v>
      </c>
      <c r="B61" s="93"/>
      <c r="C61" s="93"/>
      <c r="D61" s="93"/>
      <c r="E61" s="93">
        <v>3</v>
      </c>
      <c r="F61" s="93">
        <v>3</v>
      </c>
      <c r="G61" s="93">
        <v>1</v>
      </c>
      <c r="H61" s="93">
        <f t="shared" si="2"/>
        <v>4</v>
      </c>
    </row>
    <row r="62" spans="1:8" ht="14.4" x14ac:dyDescent="0.3">
      <c r="A62" s="92" t="s">
        <v>196</v>
      </c>
      <c r="B62" s="93">
        <v>11</v>
      </c>
      <c r="C62" s="93">
        <v>5</v>
      </c>
      <c r="D62" s="93">
        <v>6</v>
      </c>
      <c r="E62" s="93">
        <v>3</v>
      </c>
      <c r="F62" s="93">
        <v>14</v>
      </c>
      <c r="G62" s="93">
        <v>12</v>
      </c>
      <c r="H62" s="93">
        <f t="shared" si="2"/>
        <v>26</v>
      </c>
    </row>
    <row r="63" spans="1:8" ht="14.4" x14ac:dyDescent="0.3">
      <c r="A63" s="92" t="s">
        <v>70</v>
      </c>
      <c r="B63" s="93">
        <v>31</v>
      </c>
      <c r="C63" s="93">
        <v>10</v>
      </c>
      <c r="D63" s="93">
        <v>21</v>
      </c>
      <c r="E63" s="93"/>
      <c r="F63" s="93">
        <v>31</v>
      </c>
      <c r="G63" s="93">
        <v>34</v>
      </c>
      <c r="H63" s="93">
        <f t="shared" si="2"/>
        <v>65</v>
      </c>
    </row>
    <row r="64" spans="1:8" ht="14.4" x14ac:dyDescent="0.3">
      <c r="A64" s="92" t="s">
        <v>71</v>
      </c>
      <c r="B64" s="93">
        <v>40</v>
      </c>
      <c r="C64" s="93">
        <v>20</v>
      </c>
      <c r="D64" s="93">
        <v>20</v>
      </c>
      <c r="E64" s="93"/>
      <c r="F64" s="93">
        <v>40</v>
      </c>
      <c r="G64" s="93">
        <v>89</v>
      </c>
      <c r="H64" s="93">
        <f t="shared" si="2"/>
        <v>129</v>
      </c>
    </row>
    <row r="65" spans="1:8" ht="14.4" x14ac:dyDescent="0.3">
      <c r="A65" s="92" t="s">
        <v>297</v>
      </c>
      <c r="B65" s="93"/>
      <c r="C65" s="93"/>
      <c r="D65" s="93"/>
      <c r="E65" s="93"/>
      <c r="F65" s="93"/>
      <c r="G65" s="93">
        <v>4</v>
      </c>
      <c r="H65" s="93">
        <f t="shared" si="2"/>
        <v>4</v>
      </c>
    </row>
    <row r="66" spans="1:8" ht="14.4" x14ac:dyDescent="0.3">
      <c r="A66" s="92" t="s">
        <v>72</v>
      </c>
      <c r="B66" s="93">
        <v>17</v>
      </c>
      <c r="C66" s="93">
        <v>7</v>
      </c>
      <c r="D66" s="93">
        <v>10</v>
      </c>
      <c r="E66" s="93"/>
      <c r="F66" s="93">
        <v>17</v>
      </c>
      <c r="G66" s="93">
        <v>88</v>
      </c>
      <c r="H66" s="93">
        <f t="shared" si="2"/>
        <v>105</v>
      </c>
    </row>
    <row r="67" spans="1:8" ht="14.4" x14ac:dyDescent="0.3">
      <c r="A67" s="92" t="s">
        <v>73</v>
      </c>
      <c r="B67" s="93">
        <v>39</v>
      </c>
      <c r="C67" s="93">
        <v>12</v>
      </c>
      <c r="D67" s="93">
        <v>27</v>
      </c>
      <c r="E67" s="93"/>
      <c r="F67" s="93">
        <v>39</v>
      </c>
      <c r="G67" s="93">
        <v>130</v>
      </c>
      <c r="H67" s="93">
        <f t="shared" si="2"/>
        <v>169</v>
      </c>
    </row>
    <row r="68" spans="1:8" ht="14.4" x14ac:dyDescent="0.3">
      <c r="A68" s="92" t="s">
        <v>74</v>
      </c>
      <c r="B68" s="93">
        <v>5</v>
      </c>
      <c r="C68" s="93">
        <v>2</v>
      </c>
      <c r="D68" s="93">
        <v>3</v>
      </c>
      <c r="E68" s="93">
        <v>56</v>
      </c>
      <c r="F68" s="93">
        <v>61</v>
      </c>
      <c r="G68" s="93">
        <v>2</v>
      </c>
      <c r="H68" s="93">
        <f t="shared" si="2"/>
        <v>63</v>
      </c>
    </row>
    <row r="69" spans="1:8" ht="14.4" x14ac:dyDescent="0.3">
      <c r="A69" s="92" t="s">
        <v>75</v>
      </c>
      <c r="B69" s="93">
        <v>131</v>
      </c>
      <c r="C69" s="93">
        <v>47</v>
      </c>
      <c r="D69" s="93">
        <v>84</v>
      </c>
      <c r="E69" s="93"/>
      <c r="F69" s="93">
        <v>131</v>
      </c>
      <c r="G69" s="93">
        <v>564</v>
      </c>
      <c r="H69" s="93">
        <f t="shared" si="2"/>
        <v>695</v>
      </c>
    </row>
    <row r="70" spans="1:8" ht="14.4" x14ac:dyDescent="0.3">
      <c r="A70" s="92" t="s">
        <v>76</v>
      </c>
      <c r="B70" s="93">
        <v>102</v>
      </c>
      <c r="C70" s="93">
        <v>36</v>
      </c>
      <c r="D70" s="93">
        <v>66</v>
      </c>
      <c r="E70" s="93">
        <v>3</v>
      </c>
      <c r="F70" s="93">
        <v>105</v>
      </c>
      <c r="G70" s="93">
        <v>270</v>
      </c>
      <c r="H70" s="93">
        <f t="shared" si="2"/>
        <v>375</v>
      </c>
    </row>
    <row r="71" spans="1:8" ht="14.4" x14ac:dyDescent="0.3">
      <c r="A71" s="92" t="s">
        <v>77</v>
      </c>
      <c r="B71" s="93">
        <v>181</v>
      </c>
      <c r="C71" s="93">
        <v>90</v>
      </c>
      <c r="D71" s="93">
        <v>91</v>
      </c>
      <c r="E71" s="93"/>
      <c r="F71" s="93">
        <v>181</v>
      </c>
      <c r="G71" s="93">
        <v>500</v>
      </c>
      <c r="H71" s="93">
        <f t="shared" si="2"/>
        <v>681</v>
      </c>
    </row>
    <row r="72" spans="1:8" ht="14.4" x14ac:dyDescent="0.3">
      <c r="A72" s="92" t="s">
        <v>353</v>
      </c>
      <c r="B72" s="93"/>
      <c r="C72" s="93"/>
      <c r="D72" s="93"/>
      <c r="E72" s="93">
        <v>6</v>
      </c>
      <c r="F72" s="93">
        <v>6</v>
      </c>
      <c r="G72" s="93"/>
      <c r="H72" s="93">
        <f t="shared" si="2"/>
        <v>6</v>
      </c>
    </row>
    <row r="73" spans="1:8" ht="14.4" x14ac:dyDescent="0.3">
      <c r="A73" s="92" t="s">
        <v>78</v>
      </c>
      <c r="B73" s="93">
        <v>79</v>
      </c>
      <c r="C73" s="93">
        <v>30</v>
      </c>
      <c r="D73" s="93">
        <v>49</v>
      </c>
      <c r="E73" s="93">
        <v>3</v>
      </c>
      <c r="F73" s="93">
        <v>82</v>
      </c>
      <c r="G73" s="93">
        <v>209</v>
      </c>
      <c r="H73" s="93">
        <f t="shared" si="2"/>
        <v>291</v>
      </c>
    </row>
    <row r="74" spans="1:8" ht="14.4" x14ac:dyDescent="0.3">
      <c r="A74" s="92" t="s">
        <v>79</v>
      </c>
      <c r="B74" s="93">
        <v>85</v>
      </c>
      <c r="C74" s="93">
        <v>40</v>
      </c>
      <c r="D74" s="93">
        <v>45</v>
      </c>
      <c r="E74" s="93">
        <v>5</v>
      </c>
      <c r="F74" s="93">
        <v>90</v>
      </c>
      <c r="G74" s="93">
        <v>209</v>
      </c>
      <c r="H74" s="93">
        <f t="shared" si="2"/>
        <v>299</v>
      </c>
    </row>
    <row r="75" spans="1:8" ht="14.4" x14ac:dyDescent="0.3">
      <c r="A75" s="92" t="s">
        <v>80</v>
      </c>
      <c r="B75" s="93">
        <v>31</v>
      </c>
      <c r="C75" s="93">
        <v>13</v>
      </c>
      <c r="D75" s="93">
        <v>18</v>
      </c>
      <c r="E75" s="93">
        <v>3</v>
      </c>
      <c r="F75" s="93">
        <v>34</v>
      </c>
      <c r="G75" s="93">
        <v>116</v>
      </c>
      <c r="H75" s="93">
        <f t="shared" si="2"/>
        <v>150</v>
      </c>
    </row>
    <row r="76" spans="1:8" ht="14.4" x14ac:dyDescent="0.3">
      <c r="A76" s="92" t="s">
        <v>81</v>
      </c>
      <c r="B76" s="93">
        <v>96</v>
      </c>
      <c r="C76" s="93">
        <v>57</v>
      </c>
      <c r="D76" s="93">
        <v>39</v>
      </c>
      <c r="E76" s="93">
        <v>2</v>
      </c>
      <c r="F76" s="93">
        <v>98</v>
      </c>
      <c r="G76" s="93">
        <v>193</v>
      </c>
      <c r="H76" s="93">
        <f t="shared" si="2"/>
        <v>291</v>
      </c>
    </row>
    <row r="77" spans="1:8" ht="14.4" x14ac:dyDescent="0.3">
      <c r="A77" s="92" t="s">
        <v>82</v>
      </c>
      <c r="B77" s="93">
        <v>27</v>
      </c>
      <c r="C77" s="93">
        <v>15</v>
      </c>
      <c r="D77" s="93">
        <v>12</v>
      </c>
      <c r="E77" s="93">
        <v>8</v>
      </c>
      <c r="F77" s="93">
        <v>35</v>
      </c>
      <c r="G77" s="93">
        <v>51</v>
      </c>
      <c r="H77" s="93">
        <f t="shared" si="2"/>
        <v>86</v>
      </c>
    </row>
    <row r="78" spans="1:8" ht="14.4" x14ac:dyDescent="0.3">
      <c r="A78" s="92" t="s">
        <v>83</v>
      </c>
      <c r="B78" s="93">
        <v>40</v>
      </c>
      <c r="C78" s="93">
        <v>16</v>
      </c>
      <c r="D78" s="93">
        <v>24</v>
      </c>
      <c r="E78" s="93">
        <v>5</v>
      </c>
      <c r="F78" s="93">
        <v>45</v>
      </c>
      <c r="G78" s="93">
        <v>90</v>
      </c>
      <c r="H78" s="93">
        <f t="shared" si="2"/>
        <v>135</v>
      </c>
    </row>
    <row r="79" spans="1:8" ht="14.4" x14ac:dyDescent="0.3">
      <c r="A79" s="92" t="s">
        <v>84</v>
      </c>
      <c r="B79" s="93">
        <v>44</v>
      </c>
      <c r="C79" s="93">
        <v>21</v>
      </c>
      <c r="D79" s="93">
        <v>23</v>
      </c>
      <c r="E79" s="93">
        <v>1</v>
      </c>
      <c r="F79" s="93">
        <v>45</v>
      </c>
      <c r="G79" s="93">
        <v>139</v>
      </c>
      <c r="H79" s="93">
        <f t="shared" si="2"/>
        <v>184</v>
      </c>
    </row>
    <row r="80" spans="1:8" ht="14.4" x14ac:dyDescent="0.3">
      <c r="A80" s="92" t="s">
        <v>85</v>
      </c>
      <c r="B80" s="93">
        <v>204</v>
      </c>
      <c r="C80" s="93">
        <v>89</v>
      </c>
      <c r="D80" s="93">
        <v>115</v>
      </c>
      <c r="E80" s="93">
        <v>10</v>
      </c>
      <c r="F80" s="93">
        <v>214</v>
      </c>
      <c r="G80" s="93">
        <v>367</v>
      </c>
      <c r="H80" s="93">
        <f t="shared" si="2"/>
        <v>581</v>
      </c>
    </row>
    <row r="81" spans="1:8" ht="14.4" x14ac:dyDescent="0.3">
      <c r="A81" s="92" t="s">
        <v>86</v>
      </c>
      <c r="B81" s="93">
        <v>20</v>
      </c>
      <c r="C81" s="93">
        <v>11</v>
      </c>
      <c r="D81" s="93">
        <v>9</v>
      </c>
      <c r="E81" s="93">
        <v>12</v>
      </c>
      <c r="F81" s="93">
        <v>32</v>
      </c>
      <c r="G81" s="93">
        <v>20</v>
      </c>
      <c r="H81" s="93">
        <f t="shared" si="2"/>
        <v>52</v>
      </c>
    </row>
    <row r="82" spans="1:8" ht="14.4" x14ac:dyDescent="0.3">
      <c r="A82" s="92" t="s">
        <v>87</v>
      </c>
      <c r="B82" s="93">
        <v>99</v>
      </c>
      <c r="C82" s="93">
        <v>41</v>
      </c>
      <c r="D82" s="93">
        <v>58</v>
      </c>
      <c r="E82" s="93">
        <v>5</v>
      </c>
      <c r="F82" s="93">
        <v>104</v>
      </c>
      <c r="G82" s="93">
        <v>168</v>
      </c>
      <c r="H82" s="93">
        <f t="shared" si="2"/>
        <v>272</v>
      </c>
    </row>
    <row r="83" spans="1:8" ht="14.4" x14ac:dyDescent="0.3">
      <c r="A83" s="92" t="s">
        <v>88</v>
      </c>
      <c r="B83" s="93">
        <v>112</v>
      </c>
      <c r="C83" s="93">
        <v>50</v>
      </c>
      <c r="D83" s="93">
        <v>62</v>
      </c>
      <c r="E83" s="93">
        <v>5</v>
      </c>
      <c r="F83" s="93">
        <v>117</v>
      </c>
      <c r="G83" s="93">
        <v>225</v>
      </c>
      <c r="H83" s="93">
        <f t="shared" si="2"/>
        <v>342</v>
      </c>
    </row>
    <row r="84" spans="1:8" ht="14.4" x14ac:dyDescent="0.3">
      <c r="A84" s="92" t="s">
        <v>197</v>
      </c>
      <c r="B84" s="93">
        <v>7</v>
      </c>
      <c r="C84" s="93">
        <v>6</v>
      </c>
      <c r="D84" s="93">
        <v>1</v>
      </c>
      <c r="E84" s="93"/>
      <c r="F84" s="93">
        <v>7</v>
      </c>
      <c r="G84" s="93">
        <v>35</v>
      </c>
      <c r="H84" s="93">
        <f t="shared" si="2"/>
        <v>42</v>
      </c>
    </row>
    <row r="85" spans="1:8" ht="14.4" x14ac:dyDescent="0.3">
      <c r="A85" s="92" t="s">
        <v>89</v>
      </c>
      <c r="B85" s="93">
        <v>195</v>
      </c>
      <c r="C85" s="93">
        <v>55</v>
      </c>
      <c r="D85" s="93">
        <v>140</v>
      </c>
      <c r="E85" s="93">
        <v>1</v>
      </c>
      <c r="F85" s="93">
        <v>196</v>
      </c>
      <c r="G85" s="93">
        <v>479</v>
      </c>
      <c r="H85" s="93">
        <f t="shared" si="2"/>
        <v>675</v>
      </c>
    </row>
    <row r="86" spans="1:8" ht="14.4" x14ac:dyDescent="0.3">
      <c r="A86" s="92" t="s">
        <v>90</v>
      </c>
      <c r="B86" s="93">
        <v>144</v>
      </c>
      <c r="C86" s="93">
        <v>92</v>
      </c>
      <c r="D86" s="93">
        <v>52</v>
      </c>
      <c r="E86" s="93"/>
      <c r="F86" s="93">
        <v>144</v>
      </c>
      <c r="G86" s="93">
        <v>106</v>
      </c>
      <c r="H86" s="93">
        <f t="shared" si="2"/>
        <v>250</v>
      </c>
    </row>
    <row r="87" spans="1:8" ht="14.4" x14ac:dyDescent="0.3">
      <c r="A87" s="92" t="s">
        <v>289</v>
      </c>
      <c r="B87" s="93"/>
      <c r="C87" s="93"/>
      <c r="D87" s="93"/>
      <c r="E87" s="93"/>
      <c r="F87" s="93"/>
      <c r="G87" s="93"/>
      <c r="H87" s="93"/>
    </row>
    <row r="88" spans="1:8" ht="14.4" x14ac:dyDescent="0.3">
      <c r="A88" s="92" t="s">
        <v>290</v>
      </c>
      <c r="B88" s="93"/>
      <c r="C88" s="93"/>
      <c r="D88" s="93"/>
      <c r="E88" s="93"/>
      <c r="F88" s="93"/>
      <c r="G88" s="93"/>
      <c r="H88" s="93"/>
    </row>
    <row r="89" spans="1:8" ht="14.4" x14ac:dyDescent="0.3">
      <c r="A89" s="92" t="s">
        <v>291</v>
      </c>
      <c r="B89" s="93"/>
      <c r="C89" s="93"/>
      <c r="D89" s="93"/>
      <c r="E89" s="93"/>
      <c r="F89" s="93"/>
      <c r="G89" s="93"/>
      <c r="H89" s="93"/>
    </row>
    <row r="90" spans="1:8" ht="14.4" x14ac:dyDescent="0.3">
      <c r="A90" s="92" t="s">
        <v>293</v>
      </c>
      <c r="B90" s="93"/>
      <c r="C90" s="93"/>
      <c r="D90" s="93"/>
      <c r="E90" s="93"/>
      <c r="F90" s="93"/>
      <c r="G90" s="93"/>
      <c r="H90" s="93"/>
    </row>
    <row r="91" spans="1:8" ht="14.4" x14ac:dyDescent="0.3">
      <c r="A91" s="92" t="s">
        <v>295</v>
      </c>
      <c r="B91" s="93"/>
      <c r="C91" s="93"/>
      <c r="D91" s="93"/>
      <c r="E91" s="93"/>
      <c r="F91" s="93"/>
      <c r="G91" s="93"/>
      <c r="H91" s="93"/>
    </row>
    <row r="92" spans="1:8" ht="14.4" x14ac:dyDescent="0.3">
      <c r="A92" s="92" t="s">
        <v>296</v>
      </c>
      <c r="B92" s="93"/>
      <c r="C92" s="93"/>
      <c r="D92" s="93"/>
      <c r="E92" s="93"/>
      <c r="F92" s="93"/>
      <c r="G92" s="93"/>
      <c r="H92" s="93"/>
    </row>
    <row r="93" spans="1:8" ht="14.4" x14ac:dyDescent="0.3">
      <c r="A93" s="92" t="s">
        <v>298</v>
      </c>
      <c r="B93" s="93"/>
      <c r="C93" s="93"/>
      <c r="D93" s="93"/>
      <c r="E93" s="93"/>
      <c r="F93" s="93"/>
      <c r="G93" s="93"/>
      <c r="H93" s="93"/>
    </row>
    <row r="94" spans="1:8" ht="14.4" x14ac:dyDescent="0.3">
      <c r="A94" s="92" t="s">
        <v>299</v>
      </c>
      <c r="B94" s="93"/>
      <c r="C94" s="93"/>
      <c r="D94" s="93"/>
      <c r="E94" s="93"/>
      <c r="F94" s="93"/>
      <c r="G94" s="93"/>
      <c r="H94" s="93"/>
    </row>
    <row r="95" spans="1:8" ht="14.4" x14ac:dyDescent="0.3">
      <c r="A95" s="30" t="s">
        <v>198</v>
      </c>
      <c r="B95" s="94">
        <f>SUM(B32:B94)</f>
        <v>2716</v>
      </c>
      <c r="C95" s="94">
        <f t="shared" ref="C95:H95" si="3">SUM(C32:C94)</f>
        <v>1185</v>
      </c>
      <c r="D95" s="94">
        <f t="shared" si="3"/>
        <v>1531</v>
      </c>
      <c r="E95" s="94">
        <f t="shared" si="3"/>
        <v>329</v>
      </c>
      <c r="F95" s="94">
        <f t="shared" si="3"/>
        <v>3045</v>
      </c>
      <c r="G95" s="94">
        <f t="shared" si="3"/>
        <v>5510</v>
      </c>
      <c r="H95" s="94">
        <f t="shared" si="3"/>
        <v>8555</v>
      </c>
    </row>
    <row r="96" spans="1:8" ht="14.4" x14ac:dyDescent="0.3">
      <c r="A96" s="30" t="s">
        <v>91</v>
      </c>
      <c r="B96" s="94"/>
      <c r="C96" s="94"/>
      <c r="D96" s="94"/>
      <c r="E96" s="94"/>
      <c r="F96" s="94"/>
      <c r="G96" s="94"/>
      <c r="H96" s="94"/>
    </row>
    <row r="97" spans="1:8" ht="14.4" x14ac:dyDescent="0.3">
      <c r="A97" s="92" t="s">
        <v>63</v>
      </c>
      <c r="B97" s="93">
        <v>3</v>
      </c>
      <c r="C97" s="93">
        <v>1</v>
      </c>
      <c r="D97" s="93">
        <v>2</v>
      </c>
      <c r="E97" s="93"/>
      <c r="F97" s="93">
        <v>3</v>
      </c>
      <c r="G97" s="93">
        <v>41</v>
      </c>
      <c r="H97" s="93">
        <f t="shared" ref="H97:H115" si="4">SUM(F97:G97)</f>
        <v>44</v>
      </c>
    </row>
    <row r="98" spans="1:8" ht="14.4" x14ac:dyDescent="0.3">
      <c r="A98" s="92" t="s">
        <v>111</v>
      </c>
      <c r="B98" s="93">
        <v>4</v>
      </c>
      <c r="C98" s="93"/>
      <c r="D98" s="93">
        <v>4</v>
      </c>
      <c r="E98" s="93"/>
      <c r="F98" s="93">
        <v>4</v>
      </c>
      <c r="G98" s="93">
        <v>39</v>
      </c>
      <c r="H98" s="93">
        <f t="shared" si="4"/>
        <v>43</v>
      </c>
    </row>
    <row r="99" spans="1:8" ht="14.4" x14ac:dyDescent="0.3">
      <c r="A99" s="92" t="s">
        <v>300</v>
      </c>
      <c r="B99" s="93"/>
      <c r="C99" s="93"/>
      <c r="D99" s="93"/>
      <c r="E99" s="93"/>
      <c r="F99" s="93"/>
      <c r="G99" s="93">
        <v>17</v>
      </c>
      <c r="H99" s="93">
        <f t="shared" si="4"/>
        <v>17</v>
      </c>
    </row>
    <row r="100" spans="1:8" ht="14.4" x14ac:dyDescent="0.3">
      <c r="A100" s="92" t="s">
        <v>64</v>
      </c>
      <c r="B100" s="93">
        <v>2</v>
      </c>
      <c r="C100" s="93">
        <v>1</v>
      </c>
      <c r="D100" s="93">
        <v>1</v>
      </c>
      <c r="E100" s="93"/>
      <c r="F100" s="93">
        <v>2</v>
      </c>
      <c r="G100" s="93">
        <v>62</v>
      </c>
      <c r="H100" s="93">
        <f t="shared" si="4"/>
        <v>64</v>
      </c>
    </row>
    <row r="101" spans="1:8" ht="14.4" x14ac:dyDescent="0.3">
      <c r="A101" s="92" t="s">
        <v>232</v>
      </c>
      <c r="B101" s="93"/>
      <c r="C101" s="93"/>
      <c r="D101" s="93"/>
      <c r="E101" s="93">
        <v>1</v>
      </c>
      <c r="F101" s="93">
        <v>1</v>
      </c>
      <c r="G101" s="93">
        <v>31</v>
      </c>
      <c r="H101" s="93">
        <f t="shared" si="4"/>
        <v>32</v>
      </c>
    </row>
    <row r="102" spans="1:8" ht="14.4" x14ac:dyDescent="0.3">
      <c r="A102" s="92" t="s">
        <v>220</v>
      </c>
      <c r="B102" s="93">
        <v>15</v>
      </c>
      <c r="C102" s="93">
        <v>4</v>
      </c>
      <c r="D102" s="93">
        <v>11</v>
      </c>
      <c r="E102" s="93"/>
      <c r="F102" s="93">
        <v>15</v>
      </c>
      <c r="G102" s="93">
        <v>89</v>
      </c>
      <c r="H102" s="93">
        <f t="shared" si="4"/>
        <v>104</v>
      </c>
    </row>
    <row r="103" spans="1:8" ht="14.4" x14ac:dyDescent="0.3">
      <c r="A103" s="92" t="s">
        <v>94</v>
      </c>
      <c r="B103" s="93">
        <v>14</v>
      </c>
      <c r="C103" s="93">
        <v>4</v>
      </c>
      <c r="D103" s="93">
        <v>10</v>
      </c>
      <c r="E103" s="93"/>
      <c r="F103" s="93">
        <v>14</v>
      </c>
      <c r="G103" s="93">
        <v>24</v>
      </c>
      <c r="H103" s="93">
        <f t="shared" si="4"/>
        <v>38</v>
      </c>
    </row>
    <row r="104" spans="1:8" ht="14.4" x14ac:dyDescent="0.3">
      <c r="A104" s="92" t="s">
        <v>95</v>
      </c>
      <c r="B104" s="93">
        <v>15</v>
      </c>
      <c r="C104" s="93">
        <v>6</v>
      </c>
      <c r="D104" s="93">
        <v>9</v>
      </c>
      <c r="E104" s="93"/>
      <c r="F104" s="93">
        <v>15</v>
      </c>
      <c r="G104" s="93">
        <v>37</v>
      </c>
      <c r="H104" s="93">
        <f t="shared" si="4"/>
        <v>52</v>
      </c>
    </row>
    <row r="105" spans="1:8" ht="14.4" x14ac:dyDescent="0.3">
      <c r="A105" s="92" t="s">
        <v>180</v>
      </c>
      <c r="B105" s="93">
        <v>13</v>
      </c>
      <c r="C105" s="93">
        <v>1</v>
      </c>
      <c r="D105" s="93">
        <v>12</v>
      </c>
      <c r="E105" s="93"/>
      <c r="F105" s="93">
        <v>13</v>
      </c>
      <c r="G105" s="93">
        <v>25</v>
      </c>
      <c r="H105" s="93">
        <f t="shared" si="4"/>
        <v>38</v>
      </c>
    </row>
    <row r="106" spans="1:8" ht="14.4" x14ac:dyDescent="0.3">
      <c r="A106" s="92" t="s">
        <v>96</v>
      </c>
      <c r="B106" s="93">
        <v>14</v>
      </c>
      <c r="C106" s="93">
        <v>3</v>
      </c>
      <c r="D106" s="93">
        <v>11</v>
      </c>
      <c r="E106" s="93"/>
      <c r="F106" s="93">
        <v>14</v>
      </c>
      <c r="G106" s="93">
        <v>24</v>
      </c>
      <c r="H106" s="93">
        <f t="shared" si="4"/>
        <v>38</v>
      </c>
    </row>
    <row r="107" spans="1:8" ht="14.4" x14ac:dyDescent="0.3">
      <c r="A107" s="92" t="s">
        <v>97</v>
      </c>
      <c r="B107" s="93">
        <v>232</v>
      </c>
      <c r="C107" s="93">
        <v>109</v>
      </c>
      <c r="D107" s="93">
        <v>123</v>
      </c>
      <c r="E107" s="93"/>
      <c r="F107" s="93">
        <v>232</v>
      </c>
      <c r="G107" s="93">
        <v>564</v>
      </c>
      <c r="H107" s="93">
        <f t="shared" si="4"/>
        <v>796</v>
      </c>
    </row>
    <row r="108" spans="1:8" ht="14.4" x14ac:dyDescent="0.3">
      <c r="A108" s="92" t="s">
        <v>98</v>
      </c>
      <c r="B108" s="93">
        <v>61</v>
      </c>
      <c r="C108" s="93">
        <v>51</v>
      </c>
      <c r="D108" s="93">
        <v>10</v>
      </c>
      <c r="E108" s="93"/>
      <c r="F108" s="93">
        <v>61</v>
      </c>
      <c r="G108" s="93">
        <v>99</v>
      </c>
      <c r="H108" s="93">
        <f t="shared" si="4"/>
        <v>160</v>
      </c>
    </row>
    <row r="109" spans="1:8" ht="14.4" x14ac:dyDescent="0.3">
      <c r="A109" s="92" t="s">
        <v>99</v>
      </c>
      <c r="B109" s="93">
        <v>22</v>
      </c>
      <c r="C109" s="93">
        <v>3</v>
      </c>
      <c r="D109" s="93">
        <v>19</v>
      </c>
      <c r="E109" s="93"/>
      <c r="F109" s="93">
        <v>22</v>
      </c>
      <c r="G109" s="93">
        <v>57</v>
      </c>
      <c r="H109" s="93">
        <f t="shared" si="4"/>
        <v>79</v>
      </c>
    </row>
    <row r="110" spans="1:8" ht="15" customHeight="1" x14ac:dyDescent="0.3">
      <c r="A110" s="92" t="s">
        <v>100</v>
      </c>
      <c r="B110" s="93">
        <v>54</v>
      </c>
      <c r="C110" s="93">
        <v>25</v>
      </c>
      <c r="D110" s="93">
        <v>29</v>
      </c>
      <c r="E110" s="93"/>
      <c r="F110" s="93">
        <v>54</v>
      </c>
      <c r="G110" s="93">
        <v>208</v>
      </c>
      <c r="H110" s="93">
        <f t="shared" si="4"/>
        <v>262</v>
      </c>
    </row>
    <row r="111" spans="1:8" ht="14.4" x14ac:dyDescent="0.3">
      <c r="A111" s="92" t="s">
        <v>181</v>
      </c>
      <c r="B111" s="93">
        <v>1</v>
      </c>
      <c r="C111" s="93"/>
      <c r="D111" s="93">
        <v>1</v>
      </c>
      <c r="E111" s="93"/>
      <c r="F111" s="93">
        <v>1</v>
      </c>
      <c r="G111" s="93">
        <v>66</v>
      </c>
      <c r="H111" s="93">
        <f t="shared" si="4"/>
        <v>67</v>
      </c>
    </row>
    <row r="112" spans="1:8" ht="14.4" x14ac:dyDescent="0.3">
      <c r="A112" s="92" t="s">
        <v>166</v>
      </c>
      <c r="B112" s="93">
        <v>11</v>
      </c>
      <c r="C112" s="93">
        <v>3</v>
      </c>
      <c r="D112" s="93">
        <v>8</v>
      </c>
      <c r="E112" s="93"/>
      <c r="F112" s="93">
        <v>11</v>
      </c>
      <c r="G112" s="93">
        <v>72</v>
      </c>
      <c r="H112" s="93">
        <f t="shared" si="4"/>
        <v>83</v>
      </c>
    </row>
    <row r="113" spans="1:8" ht="14.4" x14ac:dyDescent="0.3">
      <c r="A113" s="92" t="s">
        <v>101</v>
      </c>
      <c r="B113" s="93">
        <v>15</v>
      </c>
      <c r="C113" s="93">
        <v>4</v>
      </c>
      <c r="D113" s="93">
        <v>11</v>
      </c>
      <c r="E113" s="93"/>
      <c r="F113" s="93">
        <v>15</v>
      </c>
      <c r="G113" s="93">
        <v>93</v>
      </c>
      <c r="H113" s="93">
        <f t="shared" si="4"/>
        <v>108</v>
      </c>
    </row>
    <row r="114" spans="1:8" ht="14.4" x14ac:dyDescent="0.3">
      <c r="A114" s="92" t="s">
        <v>102</v>
      </c>
      <c r="B114" s="93">
        <v>66</v>
      </c>
      <c r="C114" s="93">
        <v>17</v>
      </c>
      <c r="D114" s="93">
        <v>49</v>
      </c>
      <c r="E114" s="93"/>
      <c r="F114" s="93">
        <v>66</v>
      </c>
      <c r="G114" s="93">
        <v>133</v>
      </c>
      <c r="H114" s="93">
        <f t="shared" si="4"/>
        <v>199</v>
      </c>
    </row>
    <row r="115" spans="1:8" ht="14.4" x14ac:dyDescent="0.3">
      <c r="A115" s="92" t="s">
        <v>103</v>
      </c>
      <c r="B115" s="93">
        <v>4</v>
      </c>
      <c r="C115" s="93">
        <v>2</v>
      </c>
      <c r="D115" s="93">
        <v>2</v>
      </c>
      <c r="E115" s="93">
        <v>7</v>
      </c>
      <c r="F115" s="93">
        <v>11</v>
      </c>
      <c r="G115" s="93">
        <v>108</v>
      </c>
      <c r="H115" s="93">
        <f t="shared" si="4"/>
        <v>119</v>
      </c>
    </row>
    <row r="116" spans="1:8" ht="14.4" x14ac:dyDescent="0.3">
      <c r="A116" s="92" t="s">
        <v>303</v>
      </c>
      <c r="B116" s="93"/>
      <c r="C116" s="93"/>
      <c r="D116" s="93"/>
      <c r="E116" s="93"/>
      <c r="F116" s="93"/>
      <c r="G116" s="93"/>
      <c r="H116" s="93"/>
    </row>
    <row r="117" spans="1:8" ht="14.4" x14ac:dyDescent="0.3">
      <c r="A117" s="30" t="s">
        <v>184</v>
      </c>
      <c r="B117" s="94">
        <f>SUM(B97:B116)</f>
        <v>546</v>
      </c>
      <c r="C117" s="94">
        <f t="shared" ref="C117:H117" si="5">SUM(C97:C116)</f>
        <v>234</v>
      </c>
      <c r="D117" s="94">
        <f t="shared" si="5"/>
        <v>312</v>
      </c>
      <c r="E117" s="94">
        <f t="shared" si="5"/>
        <v>8</v>
      </c>
      <c r="F117" s="94">
        <f t="shared" si="5"/>
        <v>554</v>
      </c>
      <c r="G117" s="94">
        <f t="shared" si="5"/>
        <v>1789</v>
      </c>
      <c r="H117" s="94">
        <f t="shared" si="5"/>
        <v>2343</v>
      </c>
    </row>
    <row r="118" spans="1:8" ht="14.4" x14ac:dyDescent="0.3">
      <c r="A118" s="30" t="s">
        <v>167</v>
      </c>
      <c r="B118" s="94">
        <v>6617</v>
      </c>
      <c r="C118" s="94">
        <v>3098</v>
      </c>
      <c r="D118" s="94">
        <v>3519</v>
      </c>
      <c r="E118" s="94">
        <f>SUM(E30,E95,E117)</f>
        <v>1044</v>
      </c>
      <c r="F118" s="94">
        <f>SUM(F30,F95,F117)</f>
        <v>7661</v>
      </c>
      <c r="G118" s="94">
        <f>SUM(G30,G95,G117)</f>
        <v>8574</v>
      </c>
      <c r="H118" s="94">
        <f>SUM(H30,H95,H117)</f>
        <v>16235</v>
      </c>
    </row>
    <row r="119" spans="1:8" ht="13.8" thickBot="1" x14ac:dyDescent="0.3"/>
    <row r="120" spans="1:8" ht="13.8" x14ac:dyDescent="0.3">
      <c r="A120" s="117" t="s">
        <v>250</v>
      </c>
      <c r="B120" s="125">
        <f>MIN(B11:B29,B32:B94,B97:B116)</f>
        <v>1</v>
      </c>
      <c r="C120" s="125">
        <f t="shared" ref="C120:H120" si="6">MIN(C11:C29,C32:C94,C97:C116)</f>
        <v>1</v>
      </c>
      <c r="D120" s="125">
        <f t="shared" si="6"/>
        <v>1</v>
      </c>
      <c r="E120" s="125">
        <f t="shared" si="6"/>
        <v>1</v>
      </c>
      <c r="F120" s="125">
        <f t="shared" si="6"/>
        <v>1</v>
      </c>
      <c r="G120" s="125">
        <f t="shared" si="6"/>
        <v>1</v>
      </c>
      <c r="H120" s="174">
        <f t="shared" si="6"/>
        <v>2</v>
      </c>
    </row>
    <row r="121" spans="1:8" ht="13.8" x14ac:dyDescent="0.3">
      <c r="A121" s="120" t="s">
        <v>251</v>
      </c>
      <c r="B121" s="126">
        <f>MAX(B11:B29,B32:B94,B97:B116)</f>
        <v>1053</v>
      </c>
      <c r="C121" s="126">
        <f t="shared" ref="C121:H121" si="7">MAX(C11:C29,C32:C94,C97:C116)</f>
        <v>515</v>
      </c>
      <c r="D121" s="126">
        <f t="shared" si="7"/>
        <v>538</v>
      </c>
      <c r="E121" s="126">
        <f t="shared" si="7"/>
        <v>311</v>
      </c>
      <c r="F121" s="126">
        <f t="shared" si="7"/>
        <v>1092</v>
      </c>
      <c r="G121" s="126">
        <f t="shared" si="7"/>
        <v>564</v>
      </c>
      <c r="H121" s="175">
        <f t="shared" si="7"/>
        <v>1244</v>
      </c>
    </row>
    <row r="122" spans="1:8" ht="13.8" x14ac:dyDescent="0.3">
      <c r="A122" s="120" t="s">
        <v>255</v>
      </c>
      <c r="B122" s="126">
        <f>MEDIAN(B11:B29,B32:B94,B97:B116)</f>
        <v>34</v>
      </c>
      <c r="C122" s="126">
        <f t="shared" ref="C122:H122" si="8">MEDIAN(C11:C29,C32:C94,C97:C116)</f>
        <v>16.5</v>
      </c>
      <c r="D122" s="126">
        <f t="shared" si="8"/>
        <v>17.5</v>
      </c>
      <c r="E122" s="126">
        <f t="shared" si="8"/>
        <v>5</v>
      </c>
      <c r="F122" s="126">
        <f t="shared" si="8"/>
        <v>35</v>
      </c>
      <c r="G122" s="126">
        <f t="shared" si="8"/>
        <v>62</v>
      </c>
      <c r="H122" s="175">
        <f t="shared" si="8"/>
        <v>83</v>
      </c>
    </row>
    <row r="123" spans="1:8" ht="13.8" x14ac:dyDescent="0.3">
      <c r="A123" s="120" t="s">
        <v>252</v>
      </c>
      <c r="B123" s="126">
        <f>AVERAGE(B11:B29,B32:B94,B97:B116)</f>
        <v>78.773809523809518</v>
      </c>
      <c r="C123" s="126">
        <f t="shared" ref="C123:H123" si="9">AVERAGE(C11:C29,C32:C94,C97:C116)</f>
        <v>37.780487804878049</v>
      </c>
      <c r="D123" s="126">
        <f t="shared" si="9"/>
        <v>41.892857142857146</v>
      </c>
      <c r="E123" s="126">
        <f t="shared" si="9"/>
        <v>27.473684210526315</v>
      </c>
      <c r="F123" s="126">
        <f t="shared" si="9"/>
        <v>86.078651685393254</v>
      </c>
      <c r="G123" s="126">
        <f t="shared" si="9"/>
        <v>105.85185185185185</v>
      </c>
      <c r="H123" s="175">
        <f t="shared" si="9"/>
        <v>174.56989247311827</v>
      </c>
    </row>
    <row r="124" spans="1:8" ht="14.4" thickBot="1" x14ac:dyDescent="0.35">
      <c r="A124" s="122" t="s">
        <v>253</v>
      </c>
      <c r="B124" s="127">
        <f>_xlfn.STDEV.P(B11:B29,B32:B94,B97:B116)</f>
        <v>140.89428248821341</v>
      </c>
      <c r="C124" s="127">
        <f t="shared" ref="C124:H124" si="10">_xlfn.STDEV.P(C11:C29,C32:C94,C97:C116)</f>
        <v>72.275560824147007</v>
      </c>
      <c r="D124" s="127">
        <f t="shared" si="10"/>
        <v>71.92423557651</v>
      </c>
      <c r="E124" s="127">
        <f t="shared" si="10"/>
        <v>68.691812444809671</v>
      </c>
      <c r="F124" s="127">
        <f t="shared" si="10"/>
        <v>166.04806564982084</v>
      </c>
      <c r="G124" s="127">
        <f t="shared" si="10"/>
        <v>124.41191153237115</v>
      </c>
      <c r="H124" s="176">
        <f t="shared" si="10"/>
        <v>234.7731184740982</v>
      </c>
    </row>
    <row r="125" spans="1:8" x14ac:dyDescent="0.25">
      <c r="A125" s="177" t="s">
        <v>287</v>
      </c>
      <c r="B125" s="177"/>
      <c r="C125" s="177"/>
      <c r="D125" s="177"/>
      <c r="E125" s="177"/>
      <c r="F125" s="177"/>
      <c r="G125" s="177"/>
      <c r="H125" s="177"/>
    </row>
    <row r="126" spans="1:8" x14ac:dyDescent="0.25">
      <c r="A126" s="271" t="s">
        <v>310</v>
      </c>
      <c r="B126" s="271"/>
      <c r="C126" s="271"/>
      <c r="D126" s="271"/>
      <c r="E126" s="271"/>
      <c r="F126" s="271"/>
      <c r="G126" s="271"/>
      <c r="H126" s="271"/>
    </row>
  </sheetData>
  <mergeCells count="13">
    <mergeCell ref="A1:H1"/>
    <mergeCell ref="A2:H2"/>
    <mergeCell ref="A3:H3"/>
    <mergeCell ref="A4:H4"/>
    <mergeCell ref="A126:H126"/>
    <mergeCell ref="A6:H6"/>
    <mergeCell ref="A7:A9"/>
    <mergeCell ref="B7:F7"/>
    <mergeCell ref="G7:G9"/>
    <mergeCell ref="H7:H9"/>
    <mergeCell ref="B8:D8"/>
    <mergeCell ref="E8:E9"/>
    <mergeCell ref="F8:F9"/>
  </mergeCells>
  <printOptions horizontalCentered="1"/>
  <pageMargins left="0.45" right="0.45" top="0.5" bottom="0.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
  <sheetViews>
    <sheetView zoomScale="71" zoomScaleNormal="71" workbookViewId="0">
      <selection sqref="A1:X1"/>
    </sheetView>
  </sheetViews>
  <sheetFormatPr defaultColWidth="9.109375" defaultRowHeight="14.4" x14ac:dyDescent="0.3"/>
  <cols>
    <col min="1" max="1" width="62.109375" style="5" bestFit="1" customWidth="1"/>
    <col min="2" max="3" width="10.6640625" style="33" bestFit="1" customWidth="1"/>
    <col min="4" max="6" width="10.33203125" style="33" bestFit="1" customWidth="1"/>
    <col min="7" max="7" width="10" style="33" bestFit="1" customWidth="1"/>
    <col min="8" max="8" width="9.88671875" style="33" customWidth="1"/>
    <col min="9" max="9" width="10" style="29" customWidth="1"/>
    <col min="10" max="10" width="10" style="29" bestFit="1" customWidth="1"/>
    <col min="11" max="11" width="8.5546875" style="29" bestFit="1" customWidth="1"/>
    <col min="12" max="13" width="10" style="5" bestFit="1" customWidth="1"/>
    <col min="14" max="14" width="8.5546875" style="5" bestFit="1" customWidth="1"/>
    <col min="15" max="16" width="10" style="5" bestFit="1" customWidth="1"/>
    <col min="17" max="17" width="8.5546875" style="5" bestFit="1" customWidth="1"/>
    <col min="18" max="19" width="10" style="5" bestFit="1" customWidth="1"/>
    <col min="20" max="20" width="14" style="5" customWidth="1"/>
    <col min="21" max="23" width="10.6640625" style="5" bestFit="1" customWidth="1"/>
    <col min="24" max="24" width="11.44140625" style="5" bestFit="1" customWidth="1"/>
    <col min="25" max="25" width="10.6640625" style="5" bestFit="1" customWidth="1"/>
    <col min="26" max="26" width="70.5546875" style="5" bestFit="1" customWidth="1"/>
    <col min="27" max="28" width="10.6640625" style="5" bestFit="1" customWidth="1"/>
    <col min="29" max="29" width="11.6640625" style="5" bestFit="1" customWidth="1"/>
    <col min="30" max="31" width="10.6640625" style="5" bestFit="1" customWidth="1"/>
    <col min="32" max="16384" width="9.109375" style="5"/>
  </cols>
  <sheetData>
    <row r="1" spans="1:24" ht="18" x14ac:dyDescent="0.35">
      <c r="A1" s="248" t="s">
        <v>176</v>
      </c>
      <c r="B1" s="248"/>
      <c r="C1" s="248"/>
      <c r="D1" s="248"/>
      <c r="E1" s="248"/>
      <c r="F1" s="248"/>
      <c r="G1" s="248"/>
      <c r="H1" s="248"/>
      <c r="I1" s="248"/>
      <c r="J1" s="248"/>
      <c r="K1" s="248"/>
      <c r="L1" s="248"/>
      <c r="M1" s="248"/>
      <c r="N1" s="248"/>
      <c r="O1" s="248"/>
      <c r="P1" s="248"/>
      <c r="Q1" s="248"/>
      <c r="R1" s="248"/>
      <c r="S1" s="248"/>
      <c r="T1" s="248"/>
      <c r="U1" s="248"/>
      <c r="V1" s="248"/>
      <c r="W1" s="248"/>
      <c r="X1" s="248"/>
    </row>
    <row r="2" spans="1:24" ht="18" x14ac:dyDescent="0.35">
      <c r="A2" s="248" t="s">
        <v>177</v>
      </c>
      <c r="B2" s="248"/>
      <c r="C2" s="248"/>
      <c r="D2" s="248"/>
      <c r="E2" s="248"/>
      <c r="F2" s="248"/>
      <c r="G2" s="248"/>
      <c r="H2" s="248"/>
      <c r="I2" s="248"/>
      <c r="J2" s="248"/>
      <c r="K2" s="248"/>
      <c r="L2" s="248"/>
      <c r="M2" s="248"/>
      <c r="N2" s="248"/>
      <c r="O2" s="248"/>
      <c r="P2" s="248"/>
      <c r="Q2" s="248"/>
      <c r="R2" s="248"/>
      <c r="S2" s="248"/>
      <c r="T2" s="248"/>
      <c r="U2" s="248"/>
      <c r="V2" s="248"/>
      <c r="W2" s="248"/>
      <c r="X2" s="248"/>
    </row>
    <row r="3" spans="1:24" ht="18" x14ac:dyDescent="0.35">
      <c r="A3" s="278" t="s">
        <v>379</v>
      </c>
      <c r="B3" s="278"/>
      <c r="C3" s="278"/>
      <c r="D3" s="278"/>
      <c r="E3" s="278"/>
      <c r="F3" s="278"/>
      <c r="G3" s="278"/>
      <c r="H3" s="278"/>
      <c r="I3" s="278"/>
      <c r="J3" s="278"/>
      <c r="K3" s="278"/>
      <c r="L3" s="278"/>
      <c r="M3" s="278"/>
      <c r="N3" s="278"/>
      <c r="O3" s="278"/>
      <c r="P3" s="278"/>
      <c r="Q3" s="278"/>
      <c r="R3" s="278"/>
      <c r="S3" s="278"/>
      <c r="T3" s="278"/>
      <c r="U3" s="278"/>
      <c r="V3" s="278"/>
      <c r="W3" s="278"/>
      <c r="X3" s="278"/>
    </row>
    <row r="4" spans="1:24" ht="18" x14ac:dyDescent="0.35">
      <c r="A4" s="248" t="s">
        <v>267</v>
      </c>
      <c r="B4" s="248"/>
      <c r="C4" s="248"/>
      <c r="D4" s="248"/>
      <c r="E4" s="248"/>
      <c r="F4" s="248"/>
      <c r="G4" s="248"/>
      <c r="H4" s="248"/>
      <c r="I4" s="248"/>
      <c r="J4" s="248"/>
      <c r="K4" s="248"/>
      <c r="L4" s="248"/>
      <c r="M4" s="248"/>
      <c r="N4" s="248"/>
      <c r="O4" s="248"/>
      <c r="P4" s="248"/>
      <c r="Q4" s="248"/>
      <c r="R4" s="248"/>
      <c r="S4" s="248"/>
      <c r="T4" s="248"/>
      <c r="U4" s="248"/>
      <c r="V4" s="248"/>
      <c r="W4" s="248"/>
      <c r="X4" s="248"/>
    </row>
    <row r="5" spans="1:24" s="31" customFormat="1" ht="13.8" x14ac:dyDescent="0.3">
      <c r="B5" s="34"/>
      <c r="C5" s="34"/>
      <c r="D5" s="34"/>
      <c r="E5" s="34"/>
      <c r="F5" s="34"/>
      <c r="G5" s="34"/>
      <c r="H5" s="34"/>
      <c r="I5" s="34"/>
      <c r="J5" s="34"/>
      <c r="K5" s="34"/>
    </row>
    <row r="6" spans="1:24" ht="21" customHeight="1" x14ac:dyDescent="0.3">
      <c r="A6" s="272" t="s">
        <v>404</v>
      </c>
      <c r="B6" s="272"/>
      <c r="C6" s="272"/>
      <c r="D6" s="272"/>
      <c r="E6" s="272"/>
      <c r="F6" s="272"/>
      <c r="G6" s="272"/>
      <c r="H6" s="272"/>
      <c r="I6" s="272"/>
      <c r="J6" s="272"/>
      <c r="K6" s="272"/>
      <c r="L6" s="272"/>
      <c r="M6" s="272"/>
      <c r="N6" s="272"/>
      <c r="O6" s="272"/>
      <c r="P6" s="272"/>
      <c r="Q6" s="272"/>
      <c r="R6" s="272"/>
      <c r="S6" s="272"/>
      <c r="T6" s="272"/>
      <c r="U6" s="272"/>
      <c r="V6" s="272"/>
      <c r="W6" s="272"/>
      <c r="X6" s="272"/>
    </row>
    <row r="7" spans="1:24" customFormat="1" ht="15" customHeight="1" x14ac:dyDescent="0.3">
      <c r="A7" s="273" t="s">
        <v>187</v>
      </c>
      <c r="B7" s="276" t="s">
        <v>165</v>
      </c>
      <c r="C7" s="276"/>
      <c r="D7" s="276"/>
      <c r="E7" s="276"/>
      <c r="F7" s="276"/>
      <c r="G7" s="276"/>
      <c r="H7" s="276"/>
      <c r="I7" s="276"/>
      <c r="J7" s="276"/>
      <c r="K7" s="276"/>
      <c r="L7" s="276"/>
      <c r="M7" s="276"/>
      <c r="N7" s="276"/>
      <c r="O7" s="276"/>
      <c r="P7" s="276"/>
      <c r="Q7" s="276"/>
      <c r="R7" s="276"/>
      <c r="S7" s="276"/>
      <c r="T7" s="276"/>
      <c r="U7" s="276"/>
      <c r="V7" s="276"/>
      <c r="W7" s="277" t="s">
        <v>350</v>
      </c>
      <c r="X7" s="277" t="s">
        <v>167</v>
      </c>
    </row>
    <row r="8" spans="1:24" customFormat="1" ht="15" customHeight="1" x14ac:dyDescent="0.3">
      <c r="A8" s="274"/>
      <c r="B8" s="276" t="s">
        <v>170</v>
      </c>
      <c r="C8" s="276"/>
      <c r="D8" s="276"/>
      <c r="E8" s="276" t="s">
        <v>171</v>
      </c>
      <c r="F8" s="276"/>
      <c r="G8" s="276"/>
      <c r="H8" s="276" t="s">
        <v>172</v>
      </c>
      <c r="I8" s="276"/>
      <c r="J8" s="276"/>
      <c r="K8" s="276" t="s">
        <v>173</v>
      </c>
      <c r="L8" s="276"/>
      <c r="M8" s="276"/>
      <c r="N8" s="276" t="s">
        <v>183</v>
      </c>
      <c r="O8" s="276"/>
      <c r="P8" s="276"/>
      <c r="Q8" s="277" t="s">
        <v>311</v>
      </c>
      <c r="R8" s="277"/>
      <c r="S8" s="277"/>
      <c r="T8" s="277" t="s">
        <v>309</v>
      </c>
      <c r="U8" s="276" t="s">
        <v>233</v>
      </c>
      <c r="V8" s="276" t="s">
        <v>107</v>
      </c>
      <c r="W8" s="277"/>
      <c r="X8" s="277"/>
    </row>
    <row r="9" spans="1:24" s="4" customFormat="1" x14ac:dyDescent="0.3">
      <c r="A9" s="275"/>
      <c r="B9" s="94" t="s">
        <v>107</v>
      </c>
      <c r="C9" s="94" t="s">
        <v>174</v>
      </c>
      <c r="D9" s="94" t="s">
        <v>175</v>
      </c>
      <c r="E9" s="94" t="s">
        <v>107</v>
      </c>
      <c r="F9" s="94" t="s">
        <v>174</v>
      </c>
      <c r="G9" s="94" t="s">
        <v>175</v>
      </c>
      <c r="H9" s="94" t="s">
        <v>107</v>
      </c>
      <c r="I9" s="94" t="s">
        <v>174</v>
      </c>
      <c r="J9" s="94" t="s">
        <v>175</v>
      </c>
      <c r="K9" s="94" t="s">
        <v>107</v>
      </c>
      <c r="L9" s="94" t="s">
        <v>174</v>
      </c>
      <c r="M9" s="94" t="s">
        <v>175</v>
      </c>
      <c r="N9" s="94" t="s">
        <v>107</v>
      </c>
      <c r="O9" s="94" t="s">
        <v>174</v>
      </c>
      <c r="P9" s="94" t="s">
        <v>175</v>
      </c>
      <c r="Q9" s="94" t="s">
        <v>107</v>
      </c>
      <c r="R9" s="94" t="s">
        <v>174</v>
      </c>
      <c r="S9" s="94" t="s">
        <v>175</v>
      </c>
      <c r="T9" s="277"/>
      <c r="U9" s="276"/>
      <c r="V9" s="276"/>
      <c r="W9" s="277"/>
      <c r="X9" s="277"/>
    </row>
    <row r="10" spans="1:24" s="154" customFormat="1" x14ac:dyDescent="0.3">
      <c r="A10" s="153" t="s">
        <v>34</v>
      </c>
      <c r="B10" s="95"/>
      <c r="C10" s="95"/>
      <c r="D10" s="95"/>
      <c r="E10" s="95"/>
      <c r="F10" s="95"/>
      <c r="G10" s="95"/>
      <c r="H10" s="95"/>
      <c r="I10" s="95"/>
      <c r="J10" s="95"/>
      <c r="K10" s="95"/>
      <c r="L10" s="95"/>
      <c r="M10" s="95"/>
      <c r="N10" s="95"/>
      <c r="O10" s="95"/>
      <c r="P10" s="95"/>
      <c r="Q10" s="95"/>
      <c r="R10" s="95"/>
      <c r="S10" s="95"/>
      <c r="T10" s="95"/>
      <c r="U10" s="95"/>
      <c r="V10" s="95"/>
      <c r="W10" s="95"/>
      <c r="X10" s="135"/>
    </row>
    <row r="11" spans="1:24" customFormat="1" x14ac:dyDescent="0.3">
      <c r="A11" s="92" t="s">
        <v>35</v>
      </c>
      <c r="B11" s="93">
        <v>1</v>
      </c>
      <c r="C11" s="93">
        <v>1</v>
      </c>
      <c r="D11" s="93"/>
      <c r="E11" s="93">
        <v>4</v>
      </c>
      <c r="F11" s="93">
        <v>1</v>
      </c>
      <c r="G11" s="93">
        <v>3</v>
      </c>
      <c r="H11" s="93">
        <v>7</v>
      </c>
      <c r="I11" s="93">
        <v>3</v>
      </c>
      <c r="J11" s="93">
        <v>4</v>
      </c>
      <c r="K11" s="93">
        <v>15</v>
      </c>
      <c r="L11" s="93">
        <v>5</v>
      </c>
      <c r="M11" s="93">
        <v>10</v>
      </c>
      <c r="N11" s="93"/>
      <c r="O11" s="93"/>
      <c r="P11" s="93"/>
      <c r="Q11" s="93"/>
      <c r="R11" s="93"/>
      <c r="S11" s="93"/>
      <c r="T11" s="93">
        <v>27</v>
      </c>
      <c r="U11" s="93">
        <v>0</v>
      </c>
      <c r="V11" s="93">
        <v>27</v>
      </c>
      <c r="W11" s="93">
        <v>98</v>
      </c>
      <c r="X11" s="93">
        <f>SUM(V11:W11)</f>
        <v>125</v>
      </c>
    </row>
    <row r="12" spans="1:24" customFormat="1" x14ac:dyDescent="0.3">
      <c r="A12" s="92" t="s">
        <v>37</v>
      </c>
      <c r="B12" s="93">
        <v>8</v>
      </c>
      <c r="C12" s="93">
        <v>4</v>
      </c>
      <c r="D12" s="93">
        <v>4</v>
      </c>
      <c r="E12" s="93">
        <v>11</v>
      </c>
      <c r="F12" s="93">
        <v>9</v>
      </c>
      <c r="G12" s="93">
        <v>2</v>
      </c>
      <c r="H12" s="93">
        <v>16</v>
      </c>
      <c r="I12" s="93">
        <v>13</v>
      </c>
      <c r="J12" s="93">
        <v>3</v>
      </c>
      <c r="K12" s="93">
        <v>7</v>
      </c>
      <c r="L12" s="93">
        <v>6</v>
      </c>
      <c r="M12" s="93">
        <v>1</v>
      </c>
      <c r="N12" s="93"/>
      <c r="O12" s="93"/>
      <c r="P12" s="93"/>
      <c r="Q12" s="93">
        <v>8</v>
      </c>
      <c r="R12" s="93">
        <v>7</v>
      </c>
      <c r="S12" s="93">
        <v>1</v>
      </c>
      <c r="T12" s="93">
        <v>50</v>
      </c>
      <c r="U12" s="93">
        <v>0</v>
      </c>
      <c r="V12" s="93">
        <v>50</v>
      </c>
      <c r="W12" s="93">
        <v>39</v>
      </c>
      <c r="X12" s="93">
        <f t="shared" ref="X12:X30" si="0">SUM(V12:W12)</f>
        <v>89</v>
      </c>
    </row>
    <row r="13" spans="1:24" customFormat="1" x14ac:dyDescent="0.3">
      <c r="A13" s="92" t="s">
        <v>38</v>
      </c>
      <c r="B13" s="93">
        <v>3</v>
      </c>
      <c r="C13" s="93">
        <v>2</v>
      </c>
      <c r="D13" s="93">
        <v>1</v>
      </c>
      <c r="E13" s="93">
        <v>1</v>
      </c>
      <c r="F13" s="93"/>
      <c r="G13" s="93">
        <v>1</v>
      </c>
      <c r="H13" s="93">
        <v>1</v>
      </c>
      <c r="I13" s="93">
        <v>1</v>
      </c>
      <c r="J13" s="93"/>
      <c r="K13" s="93">
        <v>10</v>
      </c>
      <c r="L13" s="93">
        <v>6</v>
      </c>
      <c r="M13" s="93">
        <v>4</v>
      </c>
      <c r="N13" s="93"/>
      <c r="O13" s="93"/>
      <c r="P13" s="93"/>
      <c r="Q13" s="93"/>
      <c r="R13" s="93"/>
      <c r="S13" s="93"/>
      <c r="T13" s="93">
        <v>15</v>
      </c>
      <c r="U13" s="93">
        <v>1</v>
      </c>
      <c r="V13" s="93">
        <v>16</v>
      </c>
      <c r="W13" s="93">
        <v>56</v>
      </c>
      <c r="X13" s="93">
        <f t="shared" si="0"/>
        <v>72</v>
      </c>
    </row>
    <row r="14" spans="1:24" customFormat="1" x14ac:dyDescent="0.3">
      <c r="A14" s="92" t="s">
        <v>40</v>
      </c>
      <c r="B14" s="93">
        <v>52</v>
      </c>
      <c r="C14" s="93">
        <v>21</v>
      </c>
      <c r="D14" s="93">
        <v>31</v>
      </c>
      <c r="E14" s="93"/>
      <c r="F14" s="93"/>
      <c r="G14" s="93"/>
      <c r="H14" s="93"/>
      <c r="I14" s="93"/>
      <c r="J14" s="93"/>
      <c r="K14" s="93"/>
      <c r="L14" s="93"/>
      <c r="M14" s="93"/>
      <c r="N14" s="93"/>
      <c r="O14" s="93"/>
      <c r="P14" s="93"/>
      <c r="Q14" s="93"/>
      <c r="R14" s="93"/>
      <c r="S14" s="93"/>
      <c r="T14" s="93">
        <v>52</v>
      </c>
      <c r="U14" s="93">
        <v>0</v>
      </c>
      <c r="V14" s="93">
        <v>52</v>
      </c>
      <c r="W14" s="93"/>
      <c r="X14" s="93">
        <f t="shared" si="0"/>
        <v>52</v>
      </c>
    </row>
    <row r="15" spans="1:24" customFormat="1" x14ac:dyDescent="0.3">
      <c r="A15" s="92" t="s">
        <v>39</v>
      </c>
      <c r="B15" s="93">
        <v>48</v>
      </c>
      <c r="C15" s="93">
        <v>22</v>
      </c>
      <c r="D15" s="93">
        <v>26</v>
      </c>
      <c r="E15" s="93"/>
      <c r="F15" s="93"/>
      <c r="G15" s="93"/>
      <c r="H15" s="93"/>
      <c r="I15" s="93"/>
      <c r="J15" s="93"/>
      <c r="K15" s="93"/>
      <c r="L15" s="93"/>
      <c r="M15" s="93"/>
      <c r="N15" s="93"/>
      <c r="O15" s="93"/>
      <c r="P15" s="93"/>
      <c r="Q15" s="93"/>
      <c r="R15" s="93"/>
      <c r="S15" s="93"/>
      <c r="T15" s="93">
        <v>48</v>
      </c>
      <c r="U15" s="93">
        <v>0</v>
      </c>
      <c r="V15" s="93">
        <v>48</v>
      </c>
      <c r="W15" s="93">
        <v>24</v>
      </c>
      <c r="X15" s="93">
        <f t="shared" si="0"/>
        <v>72</v>
      </c>
    </row>
    <row r="16" spans="1:24" customFormat="1" x14ac:dyDescent="0.3">
      <c r="A16" s="92" t="s">
        <v>41</v>
      </c>
      <c r="B16" s="93">
        <v>42</v>
      </c>
      <c r="C16" s="93">
        <v>20</v>
      </c>
      <c r="D16" s="93">
        <v>22</v>
      </c>
      <c r="E16" s="93"/>
      <c r="F16" s="93"/>
      <c r="G16" s="93"/>
      <c r="H16" s="93"/>
      <c r="I16" s="93"/>
      <c r="J16" s="93"/>
      <c r="K16" s="93"/>
      <c r="L16" s="93"/>
      <c r="M16" s="93"/>
      <c r="N16" s="93"/>
      <c r="O16" s="93"/>
      <c r="P16" s="93"/>
      <c r="Q16" s="93"/>
      <c r="R16" s="93"/>
      <c r="S16" s="93"/>
      <c r="T16" s="93">
        <v>42</v>
      </c>
      <c r="U16" s="93">
        <v>0</v>
      </c>
      <c r="V16" s="93">
        <v>42</v>
      </c>
      <c r="W16" s="93">
        <v>16</v>
      </c>
      <c r="X16" s="93">
        <f t="shared" si="0"/>
        <v>58</v>
      </c>
    </row>
    <row r="17" spans="1:24" customFormat="1" x14ac:dyDescent="0.3">
      <c r="A17" s="92" t="s">
        <v>42</v>
      </c>
      <c r="B17" s="93">
        <v>54</v>
      </c>
      <c r="C17" s="93">
        <v>22</v>
      </c>
      <c r="D17" s="93">
        <v>32</v>
      </c>
      <c r="E17" s="93"/>
      <c r="F17" s="93"/>
      <c r="G17" s="93"/>
      <c r="H17" s="93"/>
      <c r="I17" s="93"/>
      <c r="J17" s="93"/>
      <c r="K17" s="93"/>
      <c r="L17" s="93"/>
      <c r="M17" s="93"/>
      <c r="N17" s="93"/>
      <c r="O17" s="93"/>
      <c r="P17" s="93"/>
      <c r="Q17" s="93"/>
      <c r="R17" s="93"/>
      <c r="S17" s="93"/>
      <c r="T17" s="93">
        <v>54</v>
      </c>
      <c r="U17" s="93">
        <v>0</v>
      </c>
      <c r="V17" s="93">
        <v>54</v>
      </c>
      <c r="W17" s="93"/>
      <c r="X17" s="93">
        <f t="shared" si="0"/>
        <v>54</v>
      </c>
    </row>
    <row r="18" spans="1:24" customFormat="1" x14ac:dyDescent="0.3">
      <c r="A18" s="92" t="s">
        <v>351</v>
      </c>
      <c r="B18" s="93"/>
      <c r="C18" s="93"/>
      <c r="D18" s="93"/>
      <c r="E18" s="93"/>
      <c r="F18" s="93"/>
      <c r="G18" s="93"/>
      <c r="H18" s="93"/>
      <c r="I18" s="93"/>
      <c r="J18" s="93"/>
      <c r="K18" s="93"/>
      <c r="L18" s="93"/>
      <c r="M18" s="93"/>
      <c r="N18" s="93"/>
      <c r="O18" s="93"/>
      <c r="P18" s="93"/>
      <c r="Q18" s="93"/>
      <c r="R18" s="93"/>
      <c r="S18" s="93"/>
      <c r="T18" s="93"/>
      <c r="U18" s="93">
        <v>21</v>
      </c>
      <c r="V18" s="93">
        <v>21</v>
      </c>
      <c r="W18" s="93">
        <v>0</v>
      </c>
      <c r="X18" s="93">
        <f t="shared" si="0"/>
        <v>21</v>
      </c>
    </row>
    <row r="19" spans="1:24" customFormat="1" x14ac:dyDescent="0.3">
      <c r="A19" s="92" t="s">
        <v>43</v>
      </c>
      <c r="B19" s="93">
        <v>37</v>
      </c>
      <c r="C19" s="93">
        <v>20</v>
      </c>
      <c r="D19" s="93">
        <v>17</v>
      </c>
      <c r="E19" s="93">
        <v>34</v>
      </c>
      <c r="F19" s="93">
        <v>19</v>
      </c>
      <c r="G19" s="93">
        <v>15</v>
      </c>
      <c r="H19" s="93">
        <v>28</v>
      </c>
      <c r="I19" s="93">
        <v>15</v>
      </c>
      <c r="J19" s="93">
        <v>13</v>
      </c>
      <c r="K19" s="93">
        <v>13</v>
      </c>
      <c r="L19" s="93">
        <v>4</v>
      </c>
      <c r="M19" s="93">
        <v>9</v>
      </c>
      <c r="N19" s="93"/>
      <c r="O19" s="93"/>
      <c r="P19" s="93"/>
      <c r="Q19" s="93"/>
      <c r="R19" s="93"/>
      <c r="S19" s="93"/>
      <c r="T19" s="93">
        <v>112</v>
      </c>
      <c r="U19" s="93">
        <v>0</v>
      </c>
      <c r="V19" s="93">
        <v>112</v>
      </c>
      <c r="W19" s="93">
        <v>40</v>
      </c>
      <c r="X19" s="93">
        <f t="shared" si="0"/>
        <v>152</v>
      </c>
    </row>
    <row r="20" spans="1:24" customFormat="1" x14ac:dyDescent="0.3">
      <c r="A20" s="92" t="s">
        <v>44</v>
      </c>
      <c r="B20" s="93">
        <v>57</v>
      </c>
      <c r="C20" s="93">
        <v>27</v>
      </c>
      <c r="D20" s="93">
        <v>30</v>
      </c>
      <c r="E20" s="93">
        <v>48</v>
      </c>
      <c r="F20" s="93">
        <v>22</v>
      </c>
      <c r="G20" s="93">
        <v>26</v>
      </c>
      <c r="H20" s="93">
        <v>40</v>
      </c>
      <c r="I20" s="93">
        <v>20</v>
      </c>
      <c r="J20" s="93">
        <v>20</v>
      </c>
      <c r="K20" s="93">
        <v>20</v>
      </c>
      <c r="L20" s="93">
        <v>9</v>
      </c>
      <c r="M20" s="93">
        <v>11</v>
      </c>
      <c r="N20" s="93"/>
      <c r="O20" s="93"/>
      <c r="P20" s="93"/>
      <c r="Q20" s="93"/>
      <c r="R20" s="93"/>
      <c r="S20" s="93"/>
      <c r="T20" s="93">
        <v>165</v>
      </c>
      <c r="U20" s="93">
        <v>9</v>
      </c>
      <c r="V20" s="93">
        <v>174</v>
      </c>
      <c r="W20" s="93">
        <v>68</v>
      </c>
      <c r="X20" s="93">
        <f t="shared" si="0"/>
        <v>242</v>
      </c>
    </row>
    <row r="21" spans="1:24" customFormat="1" x14ac:dyDescent="0.3">
      <c r="A21" s="92" t="s">
        <v>45</v>
      </c>
      <c r="B21" s="93">
        <v>60</v>
      </c>
      <c r="C21" s="93">
        <v>33</v>
      </c>
      <c r="D21" s="93">
        <v>27</v>
      </c>
      <c r="E21" s="93">
        <v>41</v>
      </c>
      <c r="F21" s="93">
        <v>16</v>
      </c>
      <c r="G21" s="93">
        <v>25</v>
      </c>
      <c r="H21" s="93">
        <v>66</v>
      </c>
      <c r="I21" s="93">
        <v>28</v>
      </c>
      <c r="J21" s="93">
        <v>38</v>
      </c>
      <c r="K21" s="93">
        <v>32</v>
      </c>
      <c r="L21" s="93">
        <v>15</v>
      </c>
      <c r="M21" s="93">
        <v>17</v>
      </c>
      <c r="N21" s="93"/>
      <c r="O21" s="93"/>
      <c r="P21" s="93"/>
      <c r="Q21" s="93"/>
      <c r="R21" s="93"/>
      <c r="S21" s="93"/>
      <c r="T21" s="93">
        <v>199</v>
      </c>
      <c r="U21" s="93">
        <v>0</v>
      </c>
      <c r="V21" s="93">
        <v>199</v>
      </c>
      <c r="W21" s="93">
        <v>65</v>
      </c>
      <c r="X21" s="93">
        <f t="shared" si="0"/>
        <v>264</v>
      </c>
    </row>
    <row r="22" spans="1:24" customFormat="1" x14ac:dyDescent="0.3">
      <c r="A22" s="92" t="s">
        <v>46</v>
      </c>
      <c r="B22" s="93">
        <v>16</v>
      </c>
      <c r="C22" s="93">
        <v>8</v>
      </c>
      <c r="D22" s="93">
        <v>8</v>
      </c>
      <c r="E22" s="93">
        <v>29</v>
      </c>
      <c r="F22" s="93">
        <v>18</v>
      </c>
      <c r="G22" s="93">
        <v>11</v>
      </c>
      <c r="H22" s="93">
        <v>29</v>
      </c>
      <c r="I22" s="93">
        <v>18</v>
      </c>
      <c r="J22" s="93">
        <v>11</v>
      </c>
      <c r="K22" s="93">
        <v>25</v>
      </c>
      <c r="L22" s="93">
        <v>14</v>
      </c>
      <c r="M22" s="93">
        <v>11</v>
      </c>
      <c r="N22" s="93"/>
      <c r="O22" s="93"/>
      <c r="P22" s="93"/>
      <c r="Q22" s="93"/>
      <c r="R22" s="93"/>
      <c r="S22" s="93"/>
      <c r="T22" s="93">
        <v>99</v>
      </c>
      <c r="U22" s="93">
        <v>3</v>
      </c>
      <c r="V22" s="93">
        <v>102</v>
      </c>
      <c r="W22" s="93">
        <v>113</v>
      </c>
      <c r="X22" s="93">
        <f t="shared" si="0"/>
        <v>215</v>
      </c>
    </row>
    <row r="23" spans="1:24" customFormat="1" x14ac:dyDescent="0.3">
      <c r="A23" s="92" t="s">
        <v>47</v>
      </c>
      <c r="B23" s="93">
        <v>53</v>
      </c>
      <c r="C23" s="93">
        <v>29</v>
      </c>
      <c r="D23" s="93">
        <v>24</v>
      </c>
      <c r="E23" s="93">
        <v>29</v>
      </c>
      <c r="F23" s="93">
        <v>15</v>
      </c>
      <c r="G23" s="93">
        <v>14</v>
      </c>
      <c r="H23" s="93">
        <v>26</v>
      </c>
      <c r="I23" s="93">
        <v>16</v>
      </c>
      <c r="J23" s="93">
        <v>10</v>
      </c>
      <c r="K23" s="93"/>
      <c r="L23" s="93"/>
      <c r="M23" s="93"/>
      <c r="N23" s="93"/>
      <c r="O23" s="93"/>
      <c r="P23" s="93"/>
      <c r="Q23" s="93"/>
      <c r="R23" s="93"/>
      <c r="S23" s="93"/>
      <c r="T23" s="93">
        <v>108</v>
      </c>
      <c r="U23" s="93">
        <v>7</v>
      </c>
      <c r="V23" s="93">
        <v>115</v>
      </c>
      <c r="W23" s="93"/>
      <c r="X23" s="93">
        <f t="shared" si="0"/>
        <v>115</v>
      </c>
    </row>
    <row r="24" spans="1:24" customFormat="1" x14ac:dyDescent="0.3">
      <c r="A24" s="92" t="s">
        <v>49</v>
      </c>
      <c r="B24" s="93">
        <v>100</v>
      </c>
      <c r="C24" s="93">
        <v>52</v>
      </c>
      <c r="D24" s="93">
        <v>48</v>
      </c>
      <c r="E24" s="93">
        <v>55</v>
      </c>
      <c r="F24" s="93">
        <v>18</v>
      </c>
      <c r="G24" s="93">
        <v>37</v>
      </c>
      <c r="H24" s="93">
        <v>18</v>
      </c>
      <c r="I24" s="93">
        <v>11</v>
      </c>
      <c r="J24" s="93">
        <v>7</v>
      </c>
      <c r="K24" s="93">
        <v>4</v>
      </c>
      <c r="L24" s="93">
        <v>2</v>
      </c>
      <c r="M24" s="93">
        <v>2</v>
      </c>
      <c r="N24" s="93"/>
      <c r="O24" s="93"/>
      <c r="P24" s="93"/>
      <c r="Q24" s="93"/>
      <c r="R24" s="93"/>
      <c r="S24" s="93"/>
      <c r="T24" s="93">
        <v>177</v>
      </c>
      <c r="U24" s="93">
        <v>15</v>
      </c>
      <c r="V24" s="93">
        <v>192</v>
      </c>
      <c r="W24" s="93">
        <v>73</v>
      </c>
      <c r="X24" s="93">
        <f t="shared" si="0"/>
        <v>265</v>
      </c>
    </row>
    <row r="25" spans="1:24" customFormat="1" x14ac:dyDescent="0.3">
      <c r="A25" s="92" t="s">
        <v>53</v>
      </c>
      <c r="B25" s="93">
        <v>17</v>
      </c>
      <c r="C25" s="93">
        <v>10</v>
      </c>
      <c r="D25" s="93">
        <v>7</v>
      </c>
      <c r="E25" s="93">
        <v>16</v>
      </c>
      <c r="F25" s="93">
        <v>8</v>
      </c>
      <c r="G25" s="93">
        <v>8</v>
      </c>
      <c r="H25" s="93">
        <v>18</v>
      </c>
      <c r="I25" s="93">
        <v>11</v>
      </c>
      <c r="J25" s="93">
        <v>7</v>
      </c>
      <c r="K25" s="93">
        <v>4</v>
      </c>
      <c r="L25" s="93">
        <v>2</v>
      </c>
      <c r="M25" s="93">
        <v>2</v>
      </c>
      <c r="N25" s="93"/>
      <c r="O25" s="93"/>
      <c r="P25" s="93"/>
      <c r="Q25" s="93"/>
      <c r="R25" s="93"/>
      <c r="S25" s="93"/>
      <c r="T25" s="93">
        <v>55</v>
      </c>
      <c r="U25" s="93">
        <v>11</v>
      </c>
      <c r="V25" s="93">
        <v>66</v>
      </c>
      <c r="W25" s="93">
        <v>18</v>
      </c>
      <c r="X25" s="93">
        <f t="shared" si="0"/>
        <v>84</v>
      </c>
    </row>
    <row r="26" spans="1:24" customFormat="1" x14ac:dyDescent="0.3">
      <c r="A26" s="92" t="s">
        <v>50</v>
      </c>
      <c r="B26" s="93">
        <v>363</v>
      </c>
      <c r="C26" s="93">
        <v>249</v>
      </c>
      <c r="D26" s="93">
        <v>114</v>
      </c>
      <c r="E26" s="93">
        <v>151</v>
      </c>
      <c r="F26" s="93">
        <v>85</v>
      </c>
      <c r="G26" s="93">
        <v>66</v>
      </c>
      <c r="H26" s="93">
        <v>78</v>
      </c>
      <c r="I26" s="93">
        <v>38</v>
      </c>
      <c r="J26" s="93">
        <v>40</v>
      </c>
      <c r="K26" s="93">
        <v>3</v>
      </c>
      <c r="L26" s="93">
        <v>2</v>
      </c>
      <c r="M26" s="93">
        <v>1</v>
      </c>
      <c r="N26" s="93"/>
      <c r="O26" s="93"/>
      <c r="P26" s="93"/>
      <c r="Q26" s="93">
        <v>8</v>
      </c>
      <c r="R26" s="93">
        <v>7</v>
      </c>
      <c r="S26" s="93">
        <v>1</v>
      </c>
      <c r="T26" s="93">
        <v>603</v>
      </c>
      <c r="U26" s="93">
        <v>290</v>
      </c>
      <c r="V26" s="93">
        <v>893</v>
      </c>
      <c r="W26" s="93">
        <v>30</v>
      </c>
      <c r="X26" s="93">
        <f t="shared" si="0"/>
        <v>923</v>
      </c>
    </row>
    <row r="27" spans="1:24" customFormat="1" x14ac:dyDescent="0.3">
      <c r="A27" s="92" t="s">
        <v>48</v>
      </c>
      <c r="B27" s="93">
        <v>178</v>
      </c>
      <c r="C27" s="93">
        <v>81</v>
      </c>
      <c r="D27" s="93">
        <v>97</v>
      </c>
      <c r="E27" s="93">
        <v>86</v>
      </c>
      <c r="F27" s="93">
        <v>23</v>
      </c>
      <c r="G27" s="93">
        <v>63</v>
      </c>
      <c r="H27" s="93">
        <v>71</v>
      </c>
      <c r="I27" s="93">
        <v>22</v>
      </c>
      <c r="J27" s="93">
        <v>49</v>
      </c>
      <c r="K27" s="93">
        <v>21</v>
      </c>
      <c r="L27" s="93">
        <v>2</v>
      </c>
      <c r="M27" s="93">
        <v>19</v>
      </c>
      <c r="N27" s="93"/>
      <c r="O27" s="93"/>
      <c r="P27" s="93"/>
      <c r="Q27" s="93">
        <v>35</v>
      </c>
      <c r="R27" s="93">
        <v>6</v>
      </c>
      <c r="S27" s="93">
        <v>29</v>
      </c>
      <c r="T27" s="93">
        <v>391</v>
      </c>
      <c r="U27" s="93">
        <v>311</v>
      </c>
      <c r="V27" s="93">
        <v>702</v>
      </c>
      <c r="W27" s="93">
        <v>409</v>
      </c>
      <c r="X27" s="93">
        <f t="shared" si="0"/>
        <v>1111</v>
      </c>
    </row>
    <row r="28" spans="1:24" customFormat="1" x14ac:dyDescent="0.3">
      <c r="A28" s="92" t="s">
        <v>51</v>
      </c>
      <c r="B28" s="93">
        <v>34</v>
      </c>
      <c r="C28" s="93">
        <v>12</v>
      </c>
      <c r="D28" s="93">
        <v>22</v>
      </c>
      <c r="E28" s="93">
        <v>18</v>
      </c>
      <c r="F28" s="93">
        <v>9</v>
      </c>
      <c r="G28" s="93">
        <v>9</v>
      </c>
      <c r="H28" s="93">
        <v>35</v>
      </c>
      <c r="I28" s="93">
        <v>13</v>
      </c>
      <c r="J28" s="93">
        <v>22</v>
      </c>
      <c r="K28" s="93">
        <v>18</v>
      </c>
      <c r="L28" s="93">
        <v>12</v>
      </c>
      <c r="M28" s="93">
        <v>6</v>
      </c>
      <c r="N28" s="93"/>
      <c r="O28" s="93"/>
      <c r="P28" s="93"/>
      <c r="Q28" s="93"/>
      <c r="R28" s="93"/>
      <c r="S28" s="93"/>
      <c r="T28" s="93">
        <v>105</v>
      </c>
      <c r="U28" s="93">
        <v>0</v>
      </c>
      <c r="V28" s="93">
        <v>105</v>
      </c>
      <c r="W28" s="93">
        <v>74</v>
      </c>
      <c r="X28" s="93">
        <f t="shared" si="0"/>
        <v>179</v>
      </c>
    </row>
    <row r="29" spans="1:24" s="4" customFormat="1" x14ac:dyDescent="0.3">
      <c r="A29" s="92" t="s">
        <v>52</v>
      </c>
      <c r="B29" s="93">
        <v>518</v>
      </c>
      <c r="C29" s="93">
        <v>271</v>
      </c>
      <c r="D29" s="93">
        <v>247</v>
      </c>
      <c r="E29" s="93">
        <v>194</v>
      </c>
      <c r="F29" s="93">
        <v>92</v>
      </c>
      <c r="G29" s="93">
        <v>102</v>
      </c>
      <c r="H29" s="93">
        <v>165</v>
      </c>
      <c r="I29" s="93">
        <v>70</v>
      </c>
      <c r="J29" s="93">
        <v>95</v>
      </c>
      <c r="K29" s="93">
        <v>68</v>
      </c>
      <c r="L29" s="93">
        <v>27</v>
      </c>
      <c r="M29" s="93">
        <v>41</v>
      </c>
      <c r="N29" s="93"/>
      <c r="O29" s="93"/>
      <c r="P29" s="93"/>
      <c r="Q29" s="93">
        <v>108</v>
      </c>
      <c r="R29" s="93">
        <v>55</v>
      </c>
      <c r="S29" s="93">
        <v>53</v>
      </c>
      <c r="T29" s="93">
        <v>1053</v>
      </c>
      <c r="U29" s="93">
        <v>39</v>
      </c>
      <c r="V29" s="93">
        <v>1092</v>
      </c>
      <c r="W29" s="93">
        <v>152</v>
      </c>
      <c r="X29" s="93">
        <f t="shared" si="0"/>
        <v>1244</v>
      </c>
    </row>
    <row r="30" spans="1:24" s="4" customFormat="1" x14ac:dyDescent="0.3">
      <c r="A30" s="30" t="s">
        <v>188</v>
      </c>
      <c r="B30" s="94">
        <f t="shared" ref="B30:M30" si="1">SUM(B11:B29)</f>
        <v>1641</v>
      </c>
      <c r="C30" s="94">
        <f t="shared" si="1"/>
        <v>884</v>
      </c>
      <c r="D30" s="94">
        <f t="shared" si="1"/>
        <v>757</v>
      </c>
      <c r="E30" s="94">
        <f t="shared" si="1"/>
        <v>717</v>
      </c>
      <c r="F30" s="94">
        <f t="shared" si="1"/>
        <v>335</v>
      </c>
      <c r="G30" s="94">
        <f t="shared" si="1"/>
        <v>382</v>
      </c>
      <c r="H30" s="94">
        <f t="shared" si="1"/>
        <v>598</v>
      </c>
      <c r="I30" s="94">
        <f t="shared" si="1"/>
        <v>279</v>
      </c>
      <c r="J30" s="94">
        <f t="shared" si="1"/>
        <v>319</v>
      </c>
      <c r="K30" s="94">
        <f t="shared" si="1"/>
        <v>240</v>
      </c>
      <c r="L30" s="94">
        <f t="shared" si="1"/>
        <v>106</v>
      </c>
      <c r="M30" s="94">
        <f t="shared" si="1"/>
        <v>134</v>
      </c>
      <c r="N30" s="94"/>
      <c r="O30" s="94"/>
      <c r="P30" s="94"/>
      <c r="Q30" s="94">
        <f t="shared" ref="Q30:W30" si="2">SUM(Q11:Q29)</f>
        <v>159</v>
      </c>
      <c r="R30" s="94">
        <f t="shared" si="2"/>
        <v>75</v>
      </c>
      <c r="S30" s="94">
        <f t="shared" si="2"/>
        <v>84</v>
      </c>
      <c r="T30" s="94">
        <f t="shared" si="2"/>
        <v>3355</v>
      </c>
      <c r="U30" s="94">
        <f t="shared" si="2"/>
        <v>707</v>
      </c>
      <c r="V30" s="94">
        <f t="shared" si="2"/>
        <v>4062</v>
      </c>
      <c r="W30" s="94">
        <f t="shared" si="2"/>
        <v>1275</v>
      </c>
      <c r="X30" s="94">
        <f t="shared" si="0"/>
        <v>5337</v>
      </c>
    </row>
    <row r="31" spans="1:24" customFormat="1" x14ac:dyDescent="0.3">
      <c r="A31" s="30" t="s">
        <v>54</v>
      </c>
      <c r="B31" s="94"/>
      <c r="C31" s="94"/>
      <c r="D31" s="94"/>
      <c r="E31" s="94"/>
      <c r="F31" s="94"/>
      <c r="G31" s="94"/>
      <c r="H31" s="94"/>
      <c r="I31" s="94"/>
      <c r="J31" s="94"/>
      <c r="K31" s="94"/>
      <c r="L31" s="94"/>
      <c r="M31" s="94"/>
      <c r="N31" s="94"/>
      <c r="O31" s="94"/>
      <c r="P31" s="94"/>
      <c r="Q31" s="94"/>
      <c r="R31" s="94"/>
      <c r="S31" s="94"/>
      <c r="T31" s="94"/>
      <c r="U31" s="94"/>
      <c r="V31" s="94"/>
      <c r="W31" s="94"/>
      <c r="X31" s="94"/>
    </row>
    <row r="32" spans="1:24" customFormat="1" x14ac:dyDescent="0.3">
      <c r="A32" s="92" t="s">
        <v>55</v>
      </c>
      <c r="B32" s="93"/>
      <c r="C32" s="93"/>
      <c r="D32" s="93"/>
      <c r="E32" s="93">
        <v>3</v>
      </c>
      <c r="F32" s="93">
        <v>1</v>
      </c>
      <c r="G32" s="93">
        <v>2</v>
      </c>
      <c r="H32" s="93">
        <v>5</v>
      </c>
      <c r="I32" s="93">
        <v>2</v>
      </c>
      <c r="J32" s="93">
        <v>3</v>
      </c>
      <c r="K32" s="93">
        <v>6</v>
      </c>
      <c r="L32" s="93">
        <v>4</v>
      </c>
      <c r="M32" s="93">
        <v>2</v>
      </c>
      <c r="N32" s="93"/>
      <c r="O32" s="93"/>
      <c r="P32" s="93"/>
      <c r="Q32" s="93"/>
      <c r="R32" s="93"/>
      <c r="S32" s="93"/>
      <c r="T32" s="93">
        <v>14</v>
      </c>
      <c r="U32" s="93">
        <v>0</v>
      </c>
      <c r="V32" s="93">
        <v>14</v>
      </c>
      <c r="W32" s="93">
        <v>50</v>
      </c>
      <c r="X32" s="93">
        <f t="shared" ref="X32:X94" si="3">SUM(V32:W32)</f>
        <v>64</v>
      </c>
    </row>
    <row r="33" spans="1:24" customFormat="1" x14ac:dyDescent="0.3">
      <c r="A33" s="92" t="s">
        <v>56</v>
      </c>
      <c r="B33" s="93"/>
      <c r="C33" s="93"/>
      <c r="D33" s="93"/>
      <c r="E33" s="93"/>
      <c r="F33" s="93"/>
      <c r="G33" s="93"/>
      <c r="H33" s="93">
        <v>6</v>
      </c>
      <c r="I33" s="93">
        <v>2</v>
      </c>
      <c r="J33" s="93">
        <v>4</v>
      </c>
      <c r="K33" s="93">
        <v>11</v>
      </c>
      <c r="L33" s="93">
        <v>6</v>
      </c>
      <c r="M33" s="93">
        <v>5</v>
      </c>
      <c r="N33" s="93"/>
      <c r="O33" s="93"/>
      <c r="P33" s="93"/>
      <c r="Q33" s="93"/>
      <c r="R33" s="93"/>
      <c r="S33" s="93"/>
      <c r="T33" s="93">
        <v>17</v>
      </c>
      <c r="U33" s="93">
        <v>0</v>
      </c>
      <c r="V33" s="93">
        <v>17</v>
      </c>
      <c r="W33" s="93">
        <v>44</v>
      </c>
      <c r="X33" s="93">
        <f t="shared" si="3"/>
        <v>61</v>
      </c>
    </row>
    <row r="34" spans="1:24" customFormat="1" x14ac:dyDescent="0.3">
      <c r="A34" s="92" t="s">
        <v>57</v>
      </c>
      <c r="B34" s="93">
        <v>20</v>
      </c>
      <c r="C34" s="93">
        <v>3</v>
      </c>
      <c r="D34" s="93">
        <v>17</v>
      </c>
      <c r="E34" s="93"/>
      <c r="F34" s="93"/>
      <c r="G34" s="93"/>
      <c r="H34" s="93"/>
      <c r="I34" s="93"/>
      <c r="J34" s="93"/>
      <c r="K34" s="93"/>
      <c r="L34" s="93"/>
      <c r="M34" s="93"/>
      <c r="N34" s="93"/>
      <c r="O34" s="93"/>
      <c r="P34" s="93"/>
      <c r="Q34" s="93"/>
      <c r="R34" s="93"/>
      <c r="S34" s="93"/>
      <c r="T34" s="93">
        <v>20</v>
      </c>
      <c r="U34" s="93">
        <v>0</v>
      </c>
      <c r="V34" s="93">
        <v>20</v>
      </c>
      <c r="W34" s="93">
        <v>61</v>
      </c>
      <c r="X34" s="93">
        <f t="shared" si="3"/>
        <v>81</v>
      </c>
    </row>
    <row r="35" spans="1:24" customFormat="1" x14ac:dyDescent="0.3">
      <c r="A35" s="92" t="s">
        <v>189</v>
      </c>
      <c r="B35" s="93">
        <v>23</v>
      </c>
      <c r="C35" s="93">
        <v>17</v>
      </c>
      <c r="D35" s="93">
        <v>6</v>
      </c>
      <c r="E35" s="93"/>
      <c r="F35" s="93"/>
      <c r="G35" s="93"/>
      <c r="H35" s="93"/>
      <c r="I35" s="93"/>
      <c r="J35" s="93"/>
      <c r="K35" s="93"/>
      <c r="L35" s="93"/>
      <c r="M35" s="93"/>
      <c r="N35" s="93"/>
      <c r="O35" s="93"/>
      <c r="P35" s="93"/>
      <c r="Q35" s="93"/>
      <c r="R35" s="93"/>
      <c r="S35" s="93"/>
      <c r="T35" s="93">
        <v>23</v>
      </c>
      <c r="U35" s="93">
        <v>0</v>
      </c>
      <c r="V35" s="93">
        <v>23</v>
      </c>
      <c r="W35" s="93">
        <v>24</v>
      </c>
      <c r="X35" s="93">
        <f t="shared" si="3"/>
        <v>47</v>
      </c>
    </row>
    <row r="36" spans="1:24" customFormat="1" x14ac:dyDescent="0.3">
      <c r="A36" s="92" t="s">
        <v>58</v>
      </c>
      <c r="B36" s="93">
        <v>2</v>
      </c>
      <c r="C36" s="93">
        <v>1</v>
      </c>
      <c r="D36" s="93">
        <v>1</v>
      </c>
      <c r="E36" s="93">
        <v>1</v>
      </c>
      <c r="F36" s="93"/>
      <c r="G36" s="93">
        <v>1</v>
      </c>
      <c r="H36" s="93">
        <v>8</v>
      </c>
      <c r="I36" s="93">
        <v>5</v>
      </c>
      <c r="J36" s="93">
        <v>3</v>
      </c>
      <c r="K36" s="93">
        <v>26</v>
      </c>
      <c r="L36" s="93">
        <v>17</v>
      </c>
      <c r="M36" s="93">
        <v>9</v>
      </c>
      <c r="N36" s="93"/>
      <c r="O36" s="93"/>
      <c r="P36" s="93"/>
      <c r="Q36" s="93"/>
      <c r="R36" s="93"/>
      <c r="S36" s="93"/>
      <c r="T36" s="93">
        <v>37</v>
      </c>
      <c r="U36" s="93">
        <v>3</v>
      </c>
      <c r="V36" s="93">
        <v>40</v>
      </c>
      <c r="W36" s="93">
        <v>148</v>
      </c>
      <c r="X36" s="93">
        <f t="shared" si="3"/>
        <v>188</v>
      </c>
    </row>
    <row r="37" spans="1:24" customFormat="1" x14ac:dyDescent="0.3">
      <c r="A37" s="92" t="s">
        <v>59</v>
      </c>
      <c r="B37" s="93"/>
      <c r="C37" s="93"/>
      <c r="D37" s="93"/>
      <c r="E37" s="93"/>
      <c r="F37" s="93"/>
      <c r="G37" s="93"/>
      <c r="H37" s="93">
        <v>8</v>
      </c>
      <c r="I37" s="93">
        <v>7</v>
      </c>
      <c r="J37" s="93">
        <v>1</v>
      </c>
      <c r="K37" s="93">
        <v>7</v>
      </c>
      <c r="L37" s="93">
        <v>4</v>
      </c>
      <c r="M37" s="93">
        <v>3</v>
      </c>
      <c r="N37" s="93"/>
      <c r="O37" s="93"/>
      <c r="P37" s="93"/>
      <c r="Q37" s="93"/>
      <c r="R37" s="93"/>
      <c r="S37" s="93"/>
      <c r="T37" s="93">
        <v>15</v>
      </c>
      <c r="U37" s="93">
        <v>0</v>
      </c>
      <c r="V37" s="93">
        <v>15</v>
      </c>
      <c r="W37" s="93">
        <v>69</v>
      </c>
      <c r="X37" s="93">
        <f t="shared" si="3"/>
        <v>84</v>
      </c>
    </row>
    <row r="38" spans="1:24" customFormat="1" x14ac:dyDescent="0.3">
      <c r="A38" s="92" t="s">
        <v>60</v>
      </c>
      <c r="B38" s="93"/>
      <c r="C38" s="93"/>
      <c r="D38" s="93"/>
      <c r="E38" s="93"/>
      <c r="F38" s="93"/>
      <c r="G38" s="93"/>
      <c r="H38" s="93">
        <v>7</v>
      </c>
      <c r="I38" s="93">
        <v>4</v>
      </c>
      <c r="J38" s="93">
        <v>3</v>
      </c>
      <c r="K38" s="93">
        <v>20</v>
      </c>
      <c r="L38" s="93">
        <v>6</v>
      </c>
      <c r="M38" s="93">
        <v>14</v>
      </c>
      <c r="N38" s="93"/>
      <c r="O38" s="93"/>
      <c r="P38" s="93"/>
      <c r="Q38" s="93"/>
      <c r="R38" s="93"/>
      <c r="S38" s="93"/>
      <c r="T38" s="93">
        <v>27</v>
      </c>
      <c r="U38" s="93">
        <v>0</v>
      </c>
      <c r="V38" s="93">
        <v>27</v>
      </c>
      <c r="W38" s="93">
        <v>106</v>
      </c>
      <c r="X38" s="93">
        <f t="shared" si="3"/>
        <v>133</v>
      </c>
    </row>
    <row r="39" spans="1:24" customFormat="1" x14ac:dyDescent="0.3">
      <c r="A39" s="92" t="s">
        <v>61</v>
      </c>
      <c r="B39" s="93"/>
      <c r="C39" s="93"/>
      <c r="D39" s="93"/>
      <c r="E39" s="93"/>
      <c r="F39" s="93"/>
      <c r="G39" s="93"/>
      <c r="H39" s="93">
        <v>6</v>
      </c>
      <c r="I39" s="93">
        <v>2</v>
      </c>
      <c r="J39" s="93">
        <v>4</v>
      </c>
      <c r="K39" s="93">
        <v>13</v>
      </c>
      <c r="L39" s="93">
        <v>5</v>
      </c>
      <c r="M39" s="93">
        <v>8</v>
      </c>
      <c r="N39" s="93"/>
      <c r="O39" s="93"/>
      <c r="P39" s="93"/>
      <c r="Q39" s="93"/>
      <c r="R39" s="93"/>
      <c r="S39" s="93"/>
      <c r="T39" s="93">
        <v>19</v>
      </c>
      <c r="U39" s="93">
        <v>1</v>
      </c>
      <c r="V39" s="93">
        <v>20</v>
      </c>
      <c r="W39" s="93">
        <v>48</v>
      </c>
      <c r="X39" s="93">
        <f t="shared" si="3"/>
        <v>68</v>
      </c>
    </row>
    <row r="40" spans="1:24" customFormat="1" x14ac:dyDescent="0.3">
      <c r="A40" s="92" t="s">
        <v>62</v>
      </c>
      <c r="B40" s="93"/>
      <c r="C40" s="93"/>
      <c r="D40" s="93"/>
      <c r="E40" s="93"/>
      <c r="F40" s="93"/>
      <c r="G40" s="93"/>
      <c r="H40" s="93"/>
      <c r="I40" s="93"/>
      <c r="J40" s="93"/>
      <c r="K40" s="93"/>
      <c r="L40" s="93"/>
      <c r="M40" s="93"/>
      <c r="N40" s="93"/>
      <c r="O40" s="93"/>
      <c r="P40" s="93"/>
      <c r="Q40" s="93"/>
      <c r="R40" s="93"/>
      <c r="S40" s="93"/>
      <c r="T40" s="93">
        <v>0</v>
      </c>
      <c r="U40" s="93">
        <v>0</v>
      </c>
      <c r="V40" s="93"/>
      <c r="W40" s="93">
        <v>39</v>
      </c>
      <c r="X40" s="93">
        <f t="shared" si="3"/>
        <v>39</v>
      </c>
    </row>
    <row r="41" spans="1:24" customFormat="1" x14ac:dyDescent="0.3">
      <c r="A41" s="92" t="s">
        <v>92</v>
      </c>
      <c r="B41" s="93">
        <v>5</v>
      </c>
      <c r="C41" s="93">
        <v>4</v>
      </c>
      <c r="D41" s="93">
        <v>1</v>
      </c>
      <c r="E41" s="93"/>
      <c r="F41" s="93"/>
      <c r="G41" s="93"/>
      <c r="H41" s="93"/>
      <c r="I41" s="93"/>
      <c r="J41" s="93"/>
      <c r="K41" s="93"/>
      <c r="L41" s="93"/>
      <c r="M41" s="93"/>
      <c r="N41" s="93"/>
      <c r="O41" s="93"/>
      <c r="P41" s="93"/>
      <c r="Q41" s="93"/>
      <c r="R41" s="93"/>
      <c r="S41" s="93"/>
      <c r="T41" s="93">
        <v>5</v>
      </c>
      <c r="U41" s="93">
        <v>2</v>
      </c>
      <c r="V41" s="93">
        <v>7</v>
      </c>
      <c r="W41" s="93">
        <v>52</v>
      </c>
      <c r="X41" s="93">
        <f t="shared" si="3"/>
        <v>59</v>
      </c>
    </row>
    <row r="42" spans="1:24" customFormat="1" x14ac:dyDescent="0.3">
      <c r="A42" s="92" t="s">
        <v>301</v>
      </c>
      <c r="B42" s="93"/>
      <c r="C42" s="93"/>
      <c r="D42" s="93"/>
      <c r="E42" s="93"/>
      <c r="F42" s="93"/>
      <c r="G42" s="93"/>
      <c r="H42" s="93"/>
      <c r="I42" s="93"/>
      <c r="J42" s="93"/>
      <c r="K42" s="93">
        <v>20</v>
      </c>
      <c r="L42" s="93">
        <v>7</v>
      </c>
      <c r="M42" s="93">
        <v>13</v>
      </c>
      <c r="N42" s="93"/>
      <c r="O42" s="93"/>
      <c r="P42" s="93"/>
      <c r="Q42" s="93"/>
      <c r="R42" s="93"/>
      <c r="S42" s="93"/>
      <c r="T42" s="93">
        <v>20</v>
      </c>
      <c r="U42" s="93">
        <v>1</v>
      </c>
      <c r="V42" s="93">
        <v>21</v>
      </c>
      <c r="W42" s="93">
        <v>120</v>
      </c>
      <c r="X42" s="93">
        <f t="shared" si="3"/>
        <v>141</v>
      </c>
    </row>
    <row r="43" spans="1:24" customFormat="1" x14ac:dyDescent="0.3">
      <c r="A43" s="92" t="s">
        <v>302</v>
      </c>
      <c r="B43" s="93"/>
      <c r="C43" s="93"/>
      <c r="D43" s="93"/>
      <c r="E43" s="93"/>
      <c r="F43" s="93"/>
      <c r="G43" s="93"/>
      <c r="H43" s="93"/>
      <c r="I43" s="93"/>
      <c r="J43" s="93"/>
      <c r="K43" s="93">
        <v>7</v>
      </c>
      <c r="L43" s="93">
        <v>2</v>
      </c>
      <c r="M43" s="93">
        <v>5</v>
      </c>
      <c r="N43" s="93"/>
      <c r="O43" s="93"/>
      <c r="P43" s="93"/>
      <c r="Q43" s="93"/>
      <c r="R43" s="93"/>
      <c r="S43" s="93"/>
      <c r="T43" s="93">
        <v>7</v>
      </c>
      <c r="U43" s="93">
        <v>0</v>
      </c>
      <c r="V43" s="93">
        <v>7</v>
      </c>
      <c r="W43" s="93">
        <v>31</v>
      </c>
      <c r="X43" s="93">
        <f t="shared" si="3"/>
        <v>38</v>
      </c>
    </row>
    <row r="44" spans="1:24" customFormat="1" x14ac:dyDescent="0.3">
      <c r="A44" s="92" t="s">
        <v>190</v>
      </c>
      <c r="B44" s="93">
        <v>11</v>
      </c>
      <c r="C44" s="93">
        <v>5</v>
      </c>
      <c r="D44" s="93">
        <v>6</v>
      </c>
      <c r="E44" s="93"/>
      <c r="F44" s="93"/>
      <c r="G44" s="93"/>
      <c r="H44" s="93"/>
      <c r="I44" s="93"/>
      <c r="J44" s="93"/>
      <c r="K44" s="93">
        <v>2</v>
      </c>
      <c r="L44" s="93">
        <v>1</v>
      </c>
      <c r="M44" s="93">
        <v>1</v>
      </c>
      <c r="N44" s="93"/>
      <c r="O44" s="93"/>
      <c r="P44" s="93"/>
      <c r="Q44" s="93"/>
      <c r="R44" s="93"/>
      <c r="S44" s="93"/>
      <c r="T44" s="93">
        <v>13</v>
      </c>
      <c r="U44" s="93">
        <v>1</v>
      </c>
      <c r="V44" s="93">
        <v>14</v>
      </c>
      <c r="W44" s="93">
        <v>2</v>
      </c>
      <c r="X44" s="93">
        <f t="shared" si="3"/>
        <v>16</v>
      </c>
    </row>
    <row r="45" spans="1:24" customFormat="1" x14ac:dyDescent="0.3">
      <c r="A45" s="92" t="s">
        <v>191</v>
      </c>
      <c r="B45" s="93">
        <v>38</v>
      </c>
      <c r="C45" s="93">
        <v>18</v>
      </c>
      <c r="D45" s="93">
        <v>20</v>
      </c>
      <c r="E45" s="93"/>
      <c r="F45" s="93"/>
      <c r="G45" s="93"/>
      <c r="H45" s="93"/>
      <c r="I45" s="93"/>
      <c r="J45" s="93"/>
      <c r="K45" s="93"/>
      <c r="L45" s="93"/>
      <c r="M45" s="93"/>
      <c r="N45" s="93"/>
      <c r="O45" s="93"/>
      <c r="P45" s="93"/>
      <c r="Q45" s="93"/>
      <c r="R45" s="93"/>
      <c r="S45" s="93"/>
      <c r="T45" s="93">
        <v>38</v>
      </c>
      <c r="U45" s="93">
        <v>0</v>
      </c>
      <c r="V45" s="93">
        <v>38</v>
      </c>
      <c r="W45" s="93"/>
      <c r="X45" s="93">
        <f t="shared" si="3"/>
        <v>38</v>
      </c>
    </row>
    <row r="46" spans="1:24" customFormat="1" x14ac:dyDescent="0.3">
      <c r="A46" s="92" t="s">
        <v>192</v>
      </c>
      <c r="B46" s="93">
        <v>18</v>
      </c>
      <c r="C46" s="93">
        <v>10</v>
      </c>
      <c r="D46" s="93">
        <v>8</v>
      </c>
      <c r="E46" s="93"/>
      <c r="F46" s="93"/>
      <c r="G46" s="93"/>
      <c r="H46" s="93"/>
      <c r="I46" s="93"/>
      <c r="J46" s="93"/>
      <c r="K46" s="93"/>
      <c r="L46" s="93"/>
      <c r="M46" s="93"/>
      <c r="N46" s="93"/>
      <c r="O46" s="93"/>
      <c r="P46" s="93"/>
      <c r="Q46" s="93"/>
      <c r="R46" s="93"/>
      <c r="S46" s="93"/>
      <c r="T46" s="93">
        <v>18</v>
      </c>
      <c r="U46" s="93">
        <v>0</v>
      </c>
      <c r="V46" s="93">
        <v>18</v>
      </c>
      <c r="W46" s="93"/>
      <c r="X46" s="93">
        <f t="shared" si="3"/>
        <v>18</v>
      </c>
    </row>
    <row r="47" spans="1:24" customFormat="1" x14ac:dyDescent="0.3">
      <c r="A47" s="92" t="s">
        <v>193</v>
      </c>
      <c r="B47" s="93">
        <v>218</v>
      </c>
      <c r="C47" s="93">
        <v>80</v>
      </c>
      <c r="D47" s="93">
        <v>138</v>
      </c>
      <c r="E47" s="93"/>
      <c r="F47" s="93"/>
      <c r="G47" s="93"/>
      <c r="H47" s="93"/>
      <c r="I47" s="93"/>
      <c r="J47" s="93"/>
      <c r="K47" s="93"/>
      <c r="L47" s="93"/>
      <c r="M47" s="93"/>
      <c r="N47" s="93"/>
      <c r="O47" s="93"/>
      <c r="P47" s="93"/>
      <c r="Q47" s="93"/>
      <c r="R47" s="93"/>
      <c r="S47" s="93"/>
      <c r="T47" s="93">
        <v>218</v>
      </c>
      <c r="U47" s="93">
        <v>1</v>
      </c>
      <c r="V47" s="93">
        <v>219</v>
      </c>
      <c r="W47" s="93"/>
      <c r="X47" s="93">
        <f t="shared" si="3"/>
        <v>219</v>
      </c>
    </row>
    <row r="48" spans="1:24" customFormat="1" x14ac:dyDescent="0.3">
      <c r="A48" s="92" t="s">
        <v>194</v>
      </c>
      <c r="B48" s="93">
        <v>18</v>
      </c>
      <c r="C48" s="93">
        <v>10</v>
      </c>
      <c r="D48" s="93">
        <v>8</v>
      </c>
      <c r="E48" s="93"/>
      <c r="F48" s="93"/>
      <c r="G48" s="93"/>
      <c r="H48" s="93"/>
      <c r="I48" s="93"/>
      <c r="J48" s="93"/>
      <c r="K48" s="93"/>
      <c r="L48" s="93"/>
      <c r="M48" s="93"/>
      <c r="N48" s="93"/>
      <c r="O48" s="93"/>
      <c r="P48" s="93"/>
      <c r="Q48" s="93"/>
      <c r="R48" s="93"/>
      <c r="S48" s="93"/>
      <c r="T48" s="93">
        <v>18</v>
      </c>
      <c r="U48" s="93">
        <v>0</v>
      </c>
      <c r="V48" s="93">
        <v>18</v>
      </c>
      <c r="W48" s="93"/>
      <c r="X48" s="93">
        <f t="shared" si="3"/>
        <v>18</v>
      </c>
    </row>
    <row r="49" spans="1:24" customFormat="1" x14ac:dyDescent="0.3">
      <c r="A49" s="92" t="s">
        <v>219</v>
      </c>
      <c r="B49" s="93">
        <v>38</v>
      </c>
      <c r="C49" s="93">
        <v>18</v>
      </c>
      <c r="D49" s="93">
        <v>20</v>
      </c>
      <c r="E49" s="93"/>
      <c r="F49" s="93"/>
      <c r="G49" s="93"/>
      <c r="H49" s="93"/>
      <c r="I49" s="93"/>
      <c r="J49" s="93"/>
      <c r="K49" s="93"/>
      <c r="L49" s="93"/>
      <c r="M49" s="93"/>
      <c r="N49" s="93"/>
      <c r="O49" s="93"/>
      <c r="P49" s="93"/>
      <c r="Q49" s="93"/>
      <c r="R49" s="93"/>
      <c r="S49" s="93"/>
      <c r="T49" s="93">
        <v>38</v>
      </c>
      <c r="U49" s="93">
        <v>0</v>
      </c>
      <c r="V49" s="93">
        <v>38</v>
      </c>
      <c r="W49" s="93"/>
      <c r="X49" s="93">
        <f t="shared" si="3"/>
        <v>38</v>
      </c>
    </row>
    <row r="50" spans="1:24" customFormat="1" x14ac:dyDescent="0.3">
      <c r="A50" s="92" t="s">
        <v>93</v>
      </c>
      <c r="B50" s="93">
        <v>13</v>
      </c>
      <c r="C50" s="93">
        <v>3</v>
      </c>
      <c r="D50" s="93">
        <v>10</v>
      </c>
      <c r="E50" s="93"/>
      <c r="F50" s="93"/>
      <c r="G50" s="93"/>
      <c r="H50" s="93"/>
      <c r="I50" s="93"/>
      <c r="J50" s="93"/>
      <c r="K50" s="93"/>
      <c r="L50" s="93"/>
      <c r="M50" s="93"/>
      <c r="N50" s="93"/>
      <c r="O50" s="93"/>
      <c r="P50" s="93"/>
      <c r="Q50" s="93"/>
      <c r="R50" s="93"/>
      <c r="S50" s="93"/>
      <c r="T50" s="93">
        <v>13</v>
      </c>
      <c r="U50" s="93">
        <v>0</v>
      </c>
      <c r="V50" s="93">
        <v>13</v>
      </c>
      <c r="W50" s="93"/>
      <c r="X50" s="93">
        <f t="shared" si="3"/>
        <v>13</v>
      </c>
    </row>
    <row r="51" spans="1:24" customFormat="1" x14ac:dyDescent="0.3">
      <c r="A51" s="92" t="s">
        <v>231</v>
      </c>
      <c r="B51" s="93"/>
      <c r="C51" s="93"/>
      <c r="D51" s="93"/>
      <c r="E51" s="93"/>
      <c r="F51" s="93"/>
      <c r="G51" s="93"/>
      <c r="H51" s="93"/>
      <c r="I51" s="93"/>
      <c r="J51" s="93"/>
      <c r="K51" s="93">
        <v>30</v>
      </c>
      <c r="L51" s="93">
        <v>7</v>
      </c>
      <c r="M51" s="93">
        <v>23</v>
      </c>
      <c r="N51" s="93"/>
      <c r="O51" s="93"/>
      <c r="P51" s="93"/>
      <c r="Q51" s="93"/>
      <c r="R51" s="93"/>
      <c r="S51" s="93"/>
      <c r="T51" s="93">
        <v>30</v>
      </c>
      <c r="U51" s="93">
        <v>0</v>
      </c>
      <c r="V51" s="93">
        <v>30</v>
      </c>
      <c r="W51" s="93">
        <v>1</v>
      </c>
      <c r="X51" s="93">
        <f t="shared" si="3"/>
        <v>31</v>
      </c>
    </row>
    <row r="52" spans="1:24" customFormat="1" x14ac:dyDescent="0.3">
      <c r="A52" s="92" t="s">
        <v>230</v>
      </c>
      <c r="B52" s="93"/>
      <c r="C52" s="93"/>
      <c r="D52" s="93"/>
      <c r="E52" s="93"/>
      <c r="F52" s="93"/>
      <c r="G52" s="93"/>
      <c r="H52" s="93"/>
      <c r="I52" s="93"/>
      <c r="J52" s="93"/>
      <c r="K52" s="93">
        <v>18</v>
      </c>
      <c r="L52" s="93">
        <v>7</v>
      </c>
      <c r="M52" s="93">
        <v>11</v>
      </c>
      <c r="N52" s="93"/>
      <c r="O52" s="93"/>
      <c r="P52" s="93"/>
      <c r="Q52" s="93"/>
      <c r="R52" s="93"/>
      <c r="S52" s="93"/>
      <c r="T52" s="93">
        <v>18</v>
      </c>
      <c r="U52" s="93">
        <v>0</v>
      </c>
      <c r="V52" s="93">
        <v>18</v>
      </c>
      <c r="W52" s="93"/>
      <c r="X52" s="93">
        <f t="shared" si="3"/>
        <v>18</v>
      </c>
    </row>
    <row r="53" spans="1:24" customFormat="1" x14ac:dyDescent="0.3">
      <c r="A53" s="92" t="s">
        <v>195</v>
      </c>
      <c r="B53" s="93"/>
      <c r="C53" s="93"/>
      <c r="D53" s="93"/>
      <c r="E53" s="93"/>
      <c r="F53" s="93"/>
      <c r="G53" s="93"/>
      <c r="H53" s="93"/>
      <c r="I53" s="93"/>
      <c r="J53" s="93"/>
      <c r="K53" s="93"/>
      <c r="L53" s="93"/>
      <c r="M53" s="93"/>
      <c r="N53" s="93"/>
      <c r="O53" s="93"/>
      <c r="P53" s="93"/>
      <c r="Q53" s="93"/>
      <c r="R53" s="93"/>
      <c r="S53" s="93"/>
      <c r="T53" s="93">
        <v>0</v>
      </c>
      <c r="U53" s="93">
        <v>40</v>
      </c>
      <c r="V53" s="93">
        <v>40</v>
      </c>
      <c r="W53" s="93">
        <v>46</v>
      </c>
      <c r="X53" s="93">
        <f t="shared" si="3"/>
        <v>86</v>
      </c>
    </row>
    <row r="54" spans="1:24" customFormat="1" x14ac:dyDescent="0.3">
      <c r="A54" s="92" t="s">
        <v>65</v>
      </c>
      <c r="B54" s="93">
        <v>13</v>
      </c>
      <c r="C54" s="93">
        <v>5</v>
      </c>
      <c r="D54" s="93">
        <v>8</v>
      </c>
      <c r="E54" s="93"/>
      <c r="F54" s="93"/>
      <c r="G54" s="93"/>
      <c r="H54" s="93"/>
      <c r="I54" s="93"/>
      <c r="J54" s="93"/>
      <c r="K54" s="93"/>
      <c r="L54" s="93"/>
      <c r="M54" s="93"/>
      <c r="N54" s="93"/>
      <c r="O54" s="93"/>
      <c r="P54" s="93"/>
      <c r="Q54" s="93"/>
      <c r="R54" s="93"/>
      <c r="S54" s="93"/>
      <c r="T54" s="93">
        <v>13</v>
      </c>
      <c r="U54" s="93">
        <v>0</v>
      </c>
      <c r="V54" s="93">
        <v>13</v>
      </c>
      <c r="W54" s="93">
        <v>14</v>
      </c>
      <c r="X54" s="93">
        <f t="shared" si="3"/>
        <v>27</v>
      </c>
    </row>
    <row r="55" spans="1:24" customFormat="1" x14ac:dyDescent="0.3">
      <c r="A55" s="92" t="s">
        <v>292</v>
      </c>
      <c r="B55" s="93"/>
      <c r="C55" s="93"/>
      <c r="D55" s="93"/>
      <c r="E55" s="93"/>
      <c r="F55" s="93"/>
      <c r="G55" s="93"/>
      <c r="H55" s="93"/>
      <c r="I55" s="93"/>
      <c r="J55" s="93"/>
      <c r="K55" s="93"/>
      <c r="L55" s="93"/>
      <c r="M55" s="93"/>
      <c r="N55" s="93"/>
      <c r="O55" s="93"/>
      <c r="P55" s="93"/>
      <c r="Q55" s="93"/>
      <c r="R55" s="93"/>
      <c r="S55" s="93"/>
      <c r="T55" s="93">
        <v>0</v>
      </c>
      <c r="U55" s="93">
        <v>0</v>
      </c>
      <c r="V55" s="93"/>
      <c r="W55" s="93">
        <v>2</v>
      </c>
      <c r="X55" s="93">
        <f t="shared" si="3"/>
        <v>2</v>
      </c>
    </row>
    <row r="56" spans="1:24" customFormat="1" x14ac:dyDescent="0.3">
      <c r="A56" s="92" t="s">
        <v>294</v>
      </c>
      <c r="B56" s="93">
        <v>13</v>
      </c>
      <c r="C56" s="93">
        <v>9</v>
      </c>
      <c r="D56" s="93">
        <v>4</v>
      </c>
      <c r="E56" s="93">
        <v>16</v>
      </c>
      <c r="F56" s="93">
        <v>7</v>
      </c>
      <c r="G56" s="93">
        <v>9</v>
      </c>
      <c r="H56" s="93">
        <v>16</v>
      </c>
      <c r="I56" s="93">
        <v>3</v>
      </c>
      <c r="J56" s="93">
        <v>13</v>
      </c>
      <c r="K56" s="93">
        <v>2</v>
      </c>
      <c r="L56" s="93">
        <v>1</v>
      </c>
      <c r="M56" s="93">
        <v>1</v>
      </c>
      <c r="N56" s="93"/>
      <c r="O56" s="93"/>
      <c r="P56" s="93"/>
      <c r="Q56" s="93"/>
      <c r="R56" s="93"/>
      <c r="S56" s="93"/>
      <c r="T56" s="93">
        <v>47</v>
      </c>
      <c r="U56" s="93">
        <v>139</v>
      </c>
      <c r="V56" s="93">
        <v>186</v>
      </c>
      <c r="W56" s="93">
        <v>263</v>
      </c>
      <c r="X56" s="93">
        <f t="shared" si="3"/>
        <v>449</v>
      </c>
    </row>
    <row r="57" spans="1:24" customFormat="1" x14ac:dyDescent="0.3">
      <c r="A57" s="92" t="s">
        <v>66</v>
      </c>
      <c r="B57" s="93">
        <v>3</v>
      </c>
      <c r="C57" s="93">
        <v>1</v>
      </c>
      <c r="D57" s="93">
        <v>2</v>
      </c>
      <c r="E57" s="93">
        <v>1</v>
      </c>
      <c r="F57" s="93">
        <v>1</v>
      </c>
      <c r="G57" s="93"/>
      <c r="H57" s="93">
        <v>6</v>
      </c>
      <c r="I57" s="93">
        <v>2</v>
      </c>
      <c r="J57" s="93">
        <v>4</v>
      </c>
      <c r="K57" s="93">
        <v>3</v>
      </c>
      <c r="L57" s="93">
        <v>1</v>
      </c>
      <c r="M57" s="93">
        <v>2</v>
      </c>
      <c r="N57" s="93"/>
      <c r="O57" s="93"/>
      <c r="P57" s="93"/>
      <c r="Q57" s="93">
        <v>7</v>
      </c>
      <c r="R57" s="93">
        <v>3</v>
      </c>
      <c r="S57" s="93">
        <v>4</v>
      </c>
      <c r="T57" s="93">
        <v>20</v>
      </c>
      <c r="U57" s="93">
        <v>0</v>
      </c>
      <c r="V57" s="93">
        <v>20</v>
      </c>
      <c r="W57" s="93">
        <v>44</v>
      </c>
      <c r="X57" s="93">
        <f t="shared" si="3"/>
        <v>64</v>
      </c>
    </row>
    <row r="58" spans="1:24" customFormat="1" x14ac:dyDescent="0.3">
      <c r="A58" s="92" t="s">
        <v>67</v>
      </c>
      <c r="B58" s="93">
        <v>5</v>
      </c>
      <c r="C58" s="93">
        <v>3</v>
      </c>
      <c r="D58" s="93">
        <v>2</v>
      </c>
      <c r="E58" s="93">
        <v>7</v>
      </c>
      <c r="F58" s="93">
        <v>6</v>
      </c>
      <c r="G58" s="93">
        <v>1</v>
      </c>
      <c r="H58" s="93">
        <v>18</v>
      </c>
      <c r="I58" s="93">
        <v>10</v>
      </c>
      <c r="J58" s="93">
        <v>8</v>
      </c>
      <c r="K58" s="93">
        <v>3</v>
      </c>
      <c r="L58" s="93">
        <v>1</v>
      </c>
      <c r="M58" s="93">
        <v>2</v>
      </c>
      <c r="N58" s="93"/>
      <c r="O58" s="93"/>
      <c r="P58" s="93"/>
      <c r="Q58" s="93">
        <v>5</v>
      </c>
      <c r="R58" s="93">
        <v>2</v>
      </c>
      <c r="S58" s="93">
        <v>3</v>
      </c>
      <c r="T58" s="93">
        <v>38</v>
      </c>
      <c r="U58" s="93">
        <v>0</v>
      </c>
      <c r="V58" s="93">
        <v>38</v>
      </c>
      <c r="W58" s="93">
        <v>44</v>
      </c>
      <c r="X58" s="93">
        <f t="shared" si="3"/>
        <v>82</v>
      </c>
    </row>
    <row r="59" spans="1:24" customFormat="1" x14ac:dyDescent="0.3">
      <c r="A59" s="92" t="s">
        <v>68</v>
      </c>
      <c r="B59" s="93">
        <v>30</v>
      </c>
      <c r="C59" s="93">
        <v>16</v>
      </c>
      <c r="D59" s="93">
        <v>14</v>
      </c>
      <c r="E59" s="93">
        <v>61</v>
      </c>
      <c r="F59" s="93">
        <v>29</v>
      </c>
      <c r="G59" s="93">
        <v>32</v>
      </c>
      <c r="H59" s="93">
        <v>84</v>
      </c>
      <c r="I59" s="93">
        <v>37</v>
      </c>
      <c r="J59" s="93">
        <v>47</v>
      </c>
      <c r="K59" s="93">
        <v>25</v>
      </c>
      <c r="L59" s="93">
        <v>8</v>
      </c>
      <c r="M59" s="93">
        <v>17</v>
      </c>
      <c r="N59" s="93"/>
      <c r="O59" s="93"/>
      <c r="P59" s="93"/>
      <c r="Q59" s="93">
        <v>45</v>
      </c>
      <c r="R59" s="93">
        <v>13</v>
      </c>
      <c r="S59" s="93">
        <v>32</v>
      </c>
      <c r="T59" s="93">
        <v>245</v>
      </c>
      <c r="U59" s="93">
        <v>10</v>
      </c>
      <c r="V59" s="93">
        <v>255</v>
      </c>
      <c r="W59" s="93">
        <v>191</v>
      </c>
      <c r="X59" s="93">
        <f t="shared" si="3"/>
        <v>446</v>
      </c>
    </row>
    <row r="60" spans="1:24" customFormat="1" x14ac:dyDescent="0.3">
      <c r="A60" s="92" t="s">
        <v>69</v>
      </c>
      <c r="B60" s="93">
        <v>2</v>
      </c>
      <c r="C60" s="93">
        <v>2</v>
      </c>
      <c r="D60" s="93"/>
      <c r="E60" s="93"/>
      <c r="F60" s="93"/>
      <c r="G60" s="93"/>
      <c r="H60" s="93">
        <v>2</v>
      </c>
      <c r="I60" s="93">
        <v>1</v>
      </c>
      <c r="J60" s="93">
        <v>1</v>
      </c>
      <c r="K60" s="93"/>
      <c r="L60" s="93"/>
      <c r="M60" s="93"/>
      <c r="N60" s="93"/>
      <c r="O60" s="93"/>
      <c r="P60" s="93"/>
      <c r="Q60" s="93">
        <v>1</v>
      </c>
      <c r="R60" s="93">
        <v>1</v>
      </c>
      <c r="S60" s="93"/>
      <c r="T60" s="93">
        <v>5</v>
      </c>
      <c r="U60" s="93">
        <v>0</v>
      </c>
      <c r="V60" s="93">
        <v>5</v>
      </c>
      <c r="W60" s="93">
        <v>10</v>
      </c>
      <c r="X60" s="93">
        <f t="shared" si="3"/>
        <v>15</v>
      </c>
    </row>
    <row r="61" spans="1:24" customFormat="1" x14ac:dyDescent="0.3">
      <c r="A61" s="92" t="s">
        <v>352</v>
      </c>
      <c r="B61" s="93"/>
      <c r="C61" s="93"/>
      <c r="D61" s="93"/>
      <c r="E61" s="93"/>
      <c r="F61" s="93"/>
      <c r="G61" s="93"/>
      <c r="H61" s="93"/>
      <c r="I61" s="93"/>
      <c r="J61" s="93"/>
      <c r="K61" s="93"/>
      <c r="L61" s="93"/>
      <c r="M61" s="93"/>
      <c r="N61" s="93"/>
      <c r="O61" s="93"/>
      <c r="P61" s="93"/>
      <c r="Q61" s="93"/>
      <c r="R61" s="93"/>
      <c r="S61" s="93"/>
      <c r="T61" s="93"/>
      <c r="U61" s="93">
        <v>3</v>
      </c>
      <c r="V61" s="93">
        <v>3</v>
      </c>
      <c r="W61" s="93">
        <v>1</v>
      </c>
      <c r="X61" s="93">
        <f t="shared" si="3"/>
        <v>4</v>
      </c>
    </row>
    <row r="62" spans="1:24" customFormat="1" x14ac:dyDescent="0.3">
      <c r="A62" s="92" t="s">
        <v>196</v>
      </c>
      <c r="B62" s="93">
        <v>11</v>
      </c>
      <c r="C62" s="93">
        <v>5</v>
      </c>
      <c r="D62" s="93">
        <v>6</v>
      </c>
      <c r="E62" s="93"/>
      <c r="F62" s="93"/>
      <c r="G62" s="93"/>
      <c r="H62" s="93"/>
      <c r="I62" s="93"/>
      <c r="J62" s="93"/>
      <c r="K62" s="93"/>
      <c r="L62" s="93"/>
      <c r="M62" s="93"/>
      <c r="N62" s="93"/>
      <c r="O62" s="93"/>
      <c r="P62" s="93"/>
      <c r="Q62" s="93"/>
      <c r="R62" s="93"/>
      <c r="S62" s="93"/>
      <c r="T62" s="93">
        <v>11</v>
      </c>
      <c r="U62" s="93">
        <v>3</v>
      </c>
      <c r="V62" s="93">
        <v>14</v>
      </c>
      <c r="W62" s="93">
        <v>12</v>
      </c>
      <c r="X62" s="93">
        <f t="shared" si="3"/>
        <v>26</v>
      </c>
    </row>
    <row r="63" spans="1:24" customFormat="1" x14ac:dyDescent="0.3">
      <c r="A63" s="92" t="s">
        <v>70</v>
      </c>
      <c r="B63" s="93">
        <v>31</v>
      </c>
      <c r="C63" s="93">
        <v>10</v>
      </c>
      <c r="D63" s="93">
        <v>21</v>
      </c>
      <c r="E63" s="93"/>
      <c r="F63" s="93"/>
      <c r="G63" s="93"/>
      <c r="H63" s="93"/>
      <c r="I63" s="93"/>
      <c r="J63" s="93"/>
      <c r="K63" s="93"/>
      <c r="L63" s="93"/>
      <c r="M63" s="93"/>
      <c r="N63" s="93"/>
      <c r="O63" s="93"/>
      <c r="P63" s="93"/>
      <c r="Q63" s="93"/>
      <c r="R63" s="93"/>
      <c r="S63" s="93"/>
      <c r="T63" s="93">
        <v>31</v>
      </c>
      <c r="U63" s="93">
        <v>0</v>
      </c>
      <c r="V63" s="93">
        <v>31</v>
      </c>
      <c r="W63" s="93">
        <v>34</v>
      </c>
      <c r="X63" s="93">
        <f t="shared" si="3"/>
        <v>65</v>
      </c>
    </row>
    <row r="64" spans="1:24" customFormat="1" x14ac:dyDescent="0.3">
      <c r="A64" s="92" t="s">
        <v>71</v>
      </c>
      <c r="B64" s="93">
        <v>3</v>
      </c>
      <c r="C64" s="93"/>
      <c r="D64" s="93">
        <v>3</v>
      </c>
      <c r="E64" s="93">
        <v>10</v>
      </c>
      <c r="F64" s="93">
        <v>5</v>
      </c>
      <c r="G64" s="93">
        <v>5</v>
      </c>
      <c r="H64" s="93">
        <v>17</v>
      </c>
      <c r="I64" s="93">
        <v>9</v>
      </c>
      <c r="J64" s="93">
        <v>8</v>
      </c>
      <c r="K64" s="93">
        <v>6</v>
      </c>
      <c r="L64" s="93">
        <v>4</v>
      </c>
      <c r="M64" s="93">
        <v>2</v>
      </c>
      <c r="N64" s="93"/>
      <c r="O64" s="93"/>
      <c r="P64" s="93"/>
      <c r="Q64" s="93">
        <v>4</v>
      </c>
      <c r="R64" s="93">
        <v>2</v>
      </c>
      <c r="S64" s="93">
        <v>2</v>
      </c>
      <c r="T64" s="93">
        <v>40</v>
      </c>
      <c r="U64" s="93">
        <v>0</v>
      </c>
      <c r="V64" s="93">
        <v>40</v>
      </c>
      <c r="W64" s="93">
        <v>89</v>
      </c>
      <c r="X64" s="93">
        <f t="shared" si="3"/>
        <v>129</v>
      </c>
    </row>
    <row r="65" spans="1:24" customFormat="1" x14ac:dyDescent="0.3">
      <c r="A65" s="92" t="s">
        <v>297</v>
      </c>
      <c r="B65" s="93"/>
      <c r="C65" s="93"/>
      <c r="D65" s="93"/>
      <c r="E65" s="93"/>
      <c r="F65" s="93"/>
      <c r="G65" s="93"/>
      <c r="H65" s="93"/>
      <c r="I65" s="93"/>
      <c r="J65" s="93"/>
      <c r="K65" s="93"/>
      <c r="L65" s="93"/>
      <c r="M65" s="93"/>
      <c r="N65" s="93"/>
      <c r="O65" s="93"/>
      <c r="P65" s="93"/>
      <c r="Q65" s="93"/>
      <c r="R65" s="93"/>
      <c r="S65" s="93"/>
      <c r="T65" s="93">
        <v>0</v>
      </c>
      <c r="U65" s="93">
        <v>0</v>
      </c>
      <c r="V65" s="93"/>
      <c r="W65" s="93">
        <v>4</v>
      </c>
      <c r="X65" s="93">
        <f t="shared" si="3"/>
        <v>4</v>
      </c>
    </row>
    <row r="66" spans="1:24" customFormat="1" x14ac:dyDescent="0.3">
      <c r="A66" s="92" t="s">
        <v>72</v>
      </c>
      <c r="B66" s="93">
        <v>4</v>
      </c>
      <c r="C66" s="93">
        <v>3</v>
      </c>
      <c r="D66" s="93">
        <v>1</v>
      </c>
      <c r="E66" s="93">
        <v>8</v>
      </c>
      <c r="F66" s="93">
        <v>4</v>
      </c>
      <c r="G66" s="93">
        <v>4</v>
      </c>
      <c r="H66" s="93">
        <v>4</v>
      </c>
      <c r="I66" s="93"/>
      <c r="J66" s="93">
        <v>4</v>
      </c>
      <c r="K66" s="93">
        <v>1</v>
      </c>
      <c r="L66" s="93"/>
      <c r="M66" s="93">
        <v>1</v>
      </c>
      <c r="N66" s="93"/>
      <c r="O66" s="93"/>
      <c r="P66" s="93"/>
      <c r="Q66" s="93"/>
      <c r="R66" s="93"/>
      <c r="S66" s="93"/>
      <c r="T66" s="93">
        <v>17</v>
      </c>
      <c r="U66" s="93">
        <v>0</v>
      </c>
      <c r="V66" s="93">
        <v>17</v>
      </c>
      <c r="W66" s="93">
        <v>88</v>
      </c>
      <c r="X66" s="93">
        <f t="shared" si="3"/>
        <v>105</v>
      </c>
    </row>
    <row r="67" spans="1:24" customFormat="1" x14ac:dyDescent="0.3">
      <c r="A67" s="92" t="s">
        <v>73</v>
      </c>
      <c r="B67" s="93">
        <v>1</v>
      </c>
      <c r="C67" s="93"/>
      <c r="D67" s="93">
        <v>1</v>
      </c>
      <c r="E67" s="93">
        <v>5</v>
      </c>
      <c r="F67" s="93">
        <v>3</v>
      </c>
      <c r="G67" s="93">
        <v>2</v>
      </c>
      <c r="H67" s="93">
        <v>16</v>
      </c>
      <c r="I67" s="93">
        <v>4</v>
      </c>
      <c r="J67" s="93">
        <v>12</v>
      </c>
      <c r="K67" s="93">
        <v>8</v>
      </c>
      <c r="L67" s="93">
        <v>2</v>
      </c>
      <c r="M67" s="93">
        <v>6</v>
      </c>
      <c r="N67" s="93">
        <v>9</v>
      </c>
      <c r="O67" s="93">
        <v>3</v>
      </c>
      <c r="P67" s="93">
        <v>6</v>
      </c>
      <c r="Q67" s="93"/>
      <c r="R67" s="93"/>
      <c r="S67" s="93"/>
      <c r="T67" s="93">
        <v>39</v>
      </c>
      <c r="U67" s="93">
        <v>0</v>
      </c>
      <c r="V67" s="93">
        <v>39</v>
      </c>
      <c r="W67" s="93">
        <v>130</v>
      </c>
      <c r="X67" s="93">
        <f t="shared" si="3"/>
        <v>169</v>
      </c>
    </row>
    <row r="68" spans="1:24" customFormat="1" x14ac:dyDescent="0.3">
      <c r="A68" s="92" t="s">
        <v>74</v>
      </c>
      <c r="B68" s="93">
        <v>1</v>
      </c>
      <c r="C68" s="93">
        <v>1</v>
      </c>
      <c r="D68" s="93"/>
      <c r="E68" s="93"/>
      <c r="F68" s="93"/>
      <c r="G68" s="93"/>
      <c r="H68" s="93">
        <v>3</v>
      </c>
      <c r="I68" s="93">
        <v>1</v>
      </c>
      <c r="J68" s="93">
        <v>2</v>
      </c>
      <c r="K68" s="93">
        <v>1</v>
      </c>
      <c r="L68" s="93"/>
      <c r="M68" s="93">
        <v>1</v>
      </c>
      <c r="N68" s="93"/>
      <c r="O68" s="93"/>
      <c r="P68" s="93"/>
      <c r="Q68" s="93"/>
      <c r="R68" s="93"/>
      <c r="S68" s="93"/>
      <c r="T68" s="93">
        <v>5</v>
      </c>
      <c r="U68" s="93">
        <v>56</v>
      </c>
      <c r="V68" s="93">
        <v>61</v>
      </c>
      <c r="W68" s="93">
        <v>2</v>
      </c>
      <c r="X68" s="93">
        <f t="shared" si="3"/>
        <v>63</v>
      </c>
    </row>
    <row r="69" spans="1:24" customFormat="1" x14ac:dyDescent="0.3">
      <c r="A69" s="92" t="s">
        <v>75</v>
      </c>
      <c r="B69" s="93">
        <v>15</v>
      </c>
      <c r="C69" s="93">
        <v>4</v>
      </c>
      <c r="D69" s="93">
        <v>11</v>
      </c>
      <c r="E69" s="93">
        <v>28</v>
      </c>
      <c r="F69" s="93">
        <v>8</v>
      </c>
      <c r="G69" s="93">
        <v>20</v>
      </c>
      <c r="H69" s="93">
        <v>40</v>
      </c>
      <c r="I69" s="93">
        <v>15</v>
      </c>
      <c r="J69" s="93">
        <v>25</v>
      </c>
      <c r="K69" s="93">
        <v>48</v>
      </c>
      <c r="L69" s="93">
        <v>20</v>
      </c>
      <c r="M69" s="93">
        <v>28</v>
      </c>
      <c r="N69" s="93"/>
      <c r="O69" s="93"/>
      <c r="P69" s="93"/>
      <c r="Q69" s="93"/>
      <c r="R69" s="93"/>
      <c r="S69" s="93"/>
      <c r="T69" s="93">
        <v>131</v>
      </c>
      <c r="U69" s="93">
        <v>0</v>
      </c>
      <c r="V69" s="93">
        <v>131</v>
      </c>
      <c r="W69" s="93">
        <v>564</v>
      </c>
      <c r="X69" s="93">
        <f t="shared" si="3"/>
        <v>695</v>
      </c>
    </row>
    <row r="70" spans="1:24" customFormat="1" x14ac:dyDescent="0.3">
      <c r="A70" s="92" t="s">
        <v>76</v>
      </c>
      <c r="B70" s="93">
        <v>65</v>
      </c>
      <c r="C70" s="93">
        <v>25</v>
      </c>
      <c r="D70" s="93">
        <v>40</v>
      </c>
      <c r="E70" s="93">
        <v>11</v>
      </c>
      <c r="F70" s="93">
        <v>4</v>
      </c>
      <c r="G70" s="93">
        <v>7</v>
      </c>
      <c r="H70" s="93">
        <v>17</v>
      </c>
      <c r="I70" s="93">
        <v>5</v>
      </c>
      <c r="J70" s="93">
        <v>12</v>
      </c>
      <c r="K70" s="93">
        <v>9</v>
      </c>
      <c r="L70" s="93">
        <v>2</v>
      </c>
      <c r="M70" s="93">
        <v>7</v>
      </c>
      <c r="N70" s="93"/>
      <c r="O70" s="93"/>
      <c r="P70" s="93"/>
      <c r="Q70" s="93"/>
      <c r="R70" s="93"/>
      <c r="S70" s="93"/>
      <c r="T70" s="93">
        <v>102</v>
      </c>
      <c r="U70" s="93">
        <v>3</v>
      </c>
      <c r="V70" s="93">
        <v>105</v>
      </c>
      <c r="W70" s="93">
        <v>270</v>
      </c>
      <c r="X70" s="93">
        <f t="shared" si="3"/>
        <v>375</v>
      </c>
    </row>
    <row r="71" spans="1:24" customFormat="1" x14ac:dyDescent="0.3">
      <c r="A71" s="92" t="s">
        <v>77</v>
      </c>
      <c r="B71" s="93">
        <v>35</v>
      </c>
      <c r="C71" s="93">
        <v>21</v>
      </c>
      <c r="D71" s="93">
        <v>14</v>
      </c>
      <c r="E71" s="93">
        <v>41</v>
      </c>
      <c r="F71" s="93">
        <v>21</v>
      </c>
      <c r="G71" s="93">
        <v>20</v>
      </c>
      <c r="H71" s="93">
        <v>58</v>
      </c>
      <c r="I71" s="93">
        <v>27</v>
      </c>
      <c r="J71" s="93">
        <v>31</v>
      </c>
      <c r="K71" s="93">
        <v>47</v>
      </c>
      <c r="L71" s="93">
        <v>21</v>
      </c>
      <c r="M71" s="93">
        <v>26</v>
      </c>
      <c r="N71" s="93"/>
      <c r="O71" s="93"/>
      <c r="P71" s="93"/>
      <c r="Q71" s="93"/>
      <c r="R71" s="93"/>
      <c r="S71" s="93"/>
      <c r="T71" s="93">
        <v>181</v>
      </c>
      <c r="U71" s="93">
        <v>0</v>
      </c>
      <c r="V71" s="93">
        <v>181</v>
      </c>
      <c r="W71" s="93">
        <v>500</v>
      </c>
      <c r="X71" s="93">
        <f t="shared" si="3"/>
        <v>681</v>
      </c>
    </row>
    <row r="72" spans="1:24" customFormat="1" x14ac:dyDescent="0.3">
      <c r="A72" s="92" t="s">
        <v>353</v>
      </c>
      <c r="B72" s="93"/>
      <c r="C72" s="93"/>
      <c r="D72" s="93"/>
      <c r="E72" s="93"/>
      <c r="F72" s="93"/>
      <c r="G72" s="93"/>
      <c r="H72" s="93"/>
      <c r="I72" s="93"/>
      <c r="J72" s="93"/>
      <c r="K72" s="93"/>
      <c r="L72" s="93"/>
      <c r="M72" s="93"/>
      <c r="N72" s="93"/>
      <c r="O72" s="93"/>
      <c r="P72" s="93"/>
      <c r="Q72" s="93"/>
      <c r="R72" s="93"/>
      <c r="S72" s="93"/>
      <c r="T72" s="93"/>
      <c r="U72" s="93">
        <v>6</v>
      </c>
      <c r="V72" s="93">
        <v>6</v>
      </c>
      <c r="W72" s="93">
        <v>0</v>
      </c>
      <c r="X72" s="93">
        <f t="shared" si="3"/>
        <v>6</v>
      </c>
    </row>
    <row r="73" spans="1:24" customFormat="1" x14ac:dyDescent="0.3">
      <c r="A73" s="92" t="s">
        <v>78</v>
      </c>
      <c r="B73" s="93">
        <v>10</v>
      </c>
      <c r="C73" s="93">
        <v>3</v>
      </c>
      <c r="D73" s="93">
        <v>7</v>
      </c>
      <c r="E73" s="93">
        <v>29</v>
      </c>
      <c r="F73" s="93">
        <v>7</v>
      </c>
      <c r="G73" s="93">
        <v>22</v>
      </c>
      <c r="H73" s="93">
        <v>32</v>
      </c>
      <c r="I73" s="93">
        <v>17</v>
      </c>
      <c r="J73" s="93">
        <v>15</v>
      </c>
      <c r="K73" s="93">
        <v>8</v>
      </c>
      <c r="L73" s="93">
        <v>3</v>
      </c>
      <c r="M73" s="93">
        <v>5</v>
      </c>
      <c r="N73" s="93"/>
      <c r="O73" s="93"/>
      <c r="P73" s="93"/>
      <c r="Q73" s="93"/>
      <c r="R73" s="93"/>
      <c r="S73" s="93"/>
      <c r="T73" s="93">
        <v>79</v>
      </c>
      <c r="U73" s="93">
        <v>3</v>
      </c>
      <c r="V73" s="93">
        <v>82</v>
      </c>
      <c r="W73" s="93">
        <v>209</v>
      </c>
      <c r="X73" s="93">
        <f t="shared" si="3"/>
        <v>291</v>
      </c>
    </row>
    <row r="74" spans="1:24" customFormat="1" x14ac:dyDescent="0.3">
      <c r="A74" s="92" t="s">
        <v>79</v>
      </c>
      <c r="B74" s="93">
        <v>20</v>
      </c>
      <c r="C74" s="93">
        <v>10</v>
      </c>
      <c r="D74" s="93">
        <v>10</v>
      </c>
      <c r="E74" s="93">
        <v>19</v>
      </c>
      <c r="F74" s="93">
        <v>10</v>
      </c>
      <c r="G74" s="93">
        <v>9</v>
      </c>
      <c r="H74" s="93">
        <v>35</v>
      </c>
      <c r="I74" s="93">
        <v>19</v>
      </c>
      <c r="J74" s="93">
        <v>16</v>
      </c>
      <c r="K74" s="93">
        <v>11</v>
      </c>
      <c r="L74" s="93">
        <v>1</v>
      </c>
      <c r="M74" s="93">
        <v>10</v>
      </c>
      <c r="N74" s="93"/>
      <c r="O74" s="93"/>
      <c r="P74" s="93"/>
      <c r="Q74" s="93"/>
      <c r="R74" s="93"/>
      <c r="S74" s="93"/>
      <c r="T74" s="93">
        <v>85</v>
      </c>
      <c r="U74" s="93">
        <v>5</v>
      </c>
      <c r="V74" s="93">
        <v>90</v>
      </c>
      <c r="W74" s="93">
        <v>209</v>
      </c>
      <c r="X74" s="93">
        <f t="shared" si="3"/>
        <v>299</v>
      </c>
    </row>
    <row r="75" spans="1:24" customFormat="1" x14ac:dyDescent="0.3">
      <c r="A75" s="92" t="s">
        <v>80</v>
      </c>
      <c r="B75" s="93">
        <v>2</v>
      </c>
      <c r="C75" s="93">
        <v>2</v>
      </c>
      <c r="D75" s="93"/>
      <c r="E75" s="93">
        <v>7</v>
      </c>
      <c r="F75" s="93">
        <v>2</v>
      </c>
      <c r="G75" s="93">
        <v>5</v>
      </c>
      <c r="H75" s="93">
        <v>14</v>
      </c>
      <c r="I75" s="93">
        <v>7</v>
      </c>
      <c r="J75" s="93">
        <v>7</v>
      </c>
      <c r="K75" s="93">
        <v>8</v>
      </c>
      <c r="L75" s="93">
        <v>2</v>
      </c>
      <c r="M75" s="93">
        <v>6</v>
      </c>
      <c r="N75" s="93"/>
      <c r="O75" s="93"/>
      <c r="P75" s="93"/>
      <c r="Q75" s="93"/>
      <c r="R75" s="93"/>
      <c r="S75" s="93"/>
      <c r="T75" s="93">
        <v>31</v>
      </c>
      <c r="U75" s="93">
        <v>3</v>
      </c>
      <c r="V75" s="93">
        <v>34</v>
      </c>
      <c r="W75" s="93">
        <v>116</v>
      </c>
      <c r="X75" s="93">
        <f t="shared" si="3"/>
        <v>150</v>
      </c>
    </row>
    <row r="76" spans="1:24" customFormat="1" x14ac:dyDescent="0.3">
      <c r="A76" s="92" t="s">
        <v>81</v>
      </c>
      <c r="B76" s="93">
        <v>11</v>
      </c>
      <c r="C76" s="93">
        <v>10</v>
      </c>
      <c r="D76" s="93">
        <v>1</v>
      </c>
      <c r="E76" s="93">
        <v>29</v>
      </c>
      <c r="F76" s="93">
        <v>15</v>
      </c>
      <c r="G76" s="93">
        <v>14</v>
      </c>
      <c r="H76" s="93">
        <v>41</v>
      </c>
      <c r="I76" s="93">
        <v>23</v>
      </c>
      <c r="J76" s="93">
        <v>18</v>
      </c>
      <c r="K76" s="93">
        <v>15</v>
      </c>
      <c r="L76" s="93">
        <v>9</v>
      </c>
      <c r="M76" s="93">
        <v>6</v>
      </c>
      <c r="N76" s="93"/>
      <c r="O76" s="93"/>
      <c r="P76" s="93"/>
      <c r="Q76" s="93"/>
      <c r="R76" s="93"/>
      <c r="S76" s="93"/>
      <c r="T76" s="93">
        <v>96</v>
      </c>
      <c r="U76" s="93">
        <v>2</v>
      </c>
      <c r="V76" s="93">
        <v>98</v>
      </c>
      <c r="W76" s="93">
        <v>193</v>
      </c>
      <c r="X76" s="93">
        <f t="shared" si="3"/>
        <v>291</v>
      </c>
    </row>
    <row r="77" spans="1:24" customFormat="1" x14ac:dyDescent="0.3">
      <c r="A77" s="92" t="s">
        <v>82</v>
      </c>
      <c r="B77" s="93">
        <v>17</v>
      </c>
      <c r="C77" s="93">
        <v>9</v>
      </c>
      <c r="D77" s="93">
        <v>8</v>
      </c>
      <c r="E77" s="93">
        <v>6</v>
      </c>
      <c r="F77" s="93">
        <v>3</v>
      </c>
      <c r="G77" s="93">
        <v>3</v>
      </c>
      <c r="H77" s="93">
        <v>4</v>
      </c>
      <c r="I77" s="93">
        <v>3</v>
      </c>
      <c r="J77" s="93">
        <v>1</v>
      </c>
      <c r="K77" s="93"/>
      <c r="L77" s="93"/>
      <c r="M77" s="93"/>
      <c r="N77" s="93"/>
      <c r="O77" s="93"/>
      <c r="P77" s="93"/>
      <c r="Q77" s="93"/>
      <c r="R77" s="93"/>
      <c r="S77" s="93"/>
      <c r="T77" s="93">
        <v>27</v>
      </c>
      <c r="U77" s="93">
        <v>8</v>
      </c>
      <c r="V77" s="93">
        <v>35</v>
      </c>
      <c r="W77" s="93">
        <v>51</v>
      </c>
      <c r="X77" s="93">
        <f t="shared" si="3"/>
        <v>86</v>
      </c>
    </row>
    <row r="78" spans="1:24" customFormat="1" x14ac:dyDescent="0.3">
      <c r="A78" s="92" t="s">
        <v>83</v>
      </c>
      <c r="B78" s="93">
        <v>4</v>
      </c>
      <c r="C78" s="93">
        <v>2</v>
      </c>
      <c r="D78" s="93">
        <v>2</v>
      </c>
      <c r="E78" s="93">
        <v>10</v>
      </c>
      <c r="F78" s="93">
        <v>5</v>
      </c>
      <c r="G78" s="93">
        <v>5</v>
      </c>
      <c r="H78" s="93">
        <v>24</v>
      </c>
      <c r="I78" s="93">
        <v>8</v>
      </c>
      <c r="J78" s="93">
        <v>16</v>
      </c>
      <c r="K78" s="93">
        <v>2</v>
      </c>
      <c r="L78" s="93">
        <v>1</v>
      </c>
      <c r="M78" s="93">
        <v>1</v>
      </c>
      <c r="N78" s="93"/>
      <c r="O78" s="93"/>
      <c r="P78" s="93"/>
      <c r="Q78" s="93"/>
      <c r="R78" s="93"/>
      <c r="S78" s="93"/>
      <c r="T78" s="93">
        <v>40</v>
      </c>
      <c r="U78" s="93">
        <v>5</v>
      </c>
      <c r="V78" s="93">
        <v>45</v>
      </c>
      <c r="W78" s="93">
        <v>90</v>
      </c>
      <c r="X78" s="93">
        <f t="shared" si="3"/>
        <v>135</v>
      </c>
    </row>
    <row r="79" spans="1:24" customFormat="1" x14ac:dyDescent="0.3">
      <c r="A79" s="92" t="s">
        <v>84</v>
      </c>
      <c r="B79" s="93">
        <v>6</v>
      </c>
      <c r="C79" s="93">
        <v>4</v>
      </c>
      <c r="D79" s="93">
        <v>2</v>
      </c>
      <c r="E79" s="93">
        <v>12</v>
      </c>
      <c r="F79" s="93">
        <v>5</v>
      </c>
      <c r="G79" s="93">
        <v>7</v>
      </c>
      <c r="H79" s="93">
        <v>19</v>
      </c>
      <c r="I79" s="93">
        <v>9</v>
      </c>
      <c r="J79" s="93">
        <v>10</v>
      </c>
      <c r="K79" s="93">
        <v>7</v>
      </c>
      <c r="L79" s="93">
        <v>3</v>
      </c>
      <c r="M79" s="93">
        <v>4</v>
      </c>
      <c r="N79" s="93"/>
      <c r="O79" s="93"/>
      <c r="P79" s="93"/>
      <c r="Q79" s="93"/>
      <c r="R79" s="93"/>
      <c r="S79" s="93"/>
      <c r="T79" s="93">
        <v>44</v>
      </c>
      <c r="U79" s="93">
        <v>1</v>
      </c>
      <c r="V79" s="93">
        <v>45</v>
      </c>
      <c r="W79" s="93">
        <v>139</v>
      </c>
      <c r="X79" s="93">
        <f t="shared" si="3"/>
        <v>184</v>
      </c>
    </row>
    <row r="80" spans="1:24" customFormat="1" x14ac:dyDescent="0.3">
      <c r="A80" s="92" t="s">
        <v>85</v>
      </c>
      <c r="B80" s="93">
        <v>79</v>
      </c>
      <c r="C80" s="93">
        <v>33</v>
      </c>
      <c r="D80" s="93">
        <v>46</v>
      </c>
      <c r="E80" s="93">
        <v>84</v>
      </c>
      <c r="F80" s="93">
        <v>40</v>
      </c>
      <c r="G80" s="93">
        <v>44</v>
      </c>
      <c r="H80" s="93">
        <v>33</v>
      </c>
      <c r="I80" s="93">
        <v>14</v>
      </c>
      <c r="J80" s="93">
        <v>19</v>
      </c>
      <c r="K80" s="93">
        <v>8</v>
      </c>
      <c r="L80" s="93">
        <v>2</v>
      </c>
      <c r="M80" s="93">
        <v>6</v>
      </c>
      <c r="N80" s="93"/>
      <c r="O80" s="93"/>
      <c r="P80" s="93"/>
      <c r="Q80" s="93"/>
      <c r="R80" s="93"/>
      <c r="S80" s="93"/>
      <c r="T80" s="93">
        <v>204</v>
      </c>
      <c r="U80" s="93">
        <v>10</v>
      </c>
      <c r="V80" s="93">
        <v>214</v>
      </c>
      <c r="W80" s="93">
        <v>367</v>
      </c>
      <c r="X80" s="93">
        <f t="shared" si="3"/>
        <v>581</v>
      </c>
    </row>
    <row r="81" spans="1:24" customFormat="1" x14ac:dyDescent="0.3">
      <c r="A81" s="92" t="s">
        <v>86</v>
      </c>
      <c r="B81" s="93">
        <v>2</v>
      </c>
      <c r="C81" s="93">
        <v>2</v>
      </c>
      <c r="D81" s="93"/>
      <c r="E81" s="93">
        <v>3</v>
      </c>
      <c r="F81" s="93">
        <v>2</v>
      </c>
      <c r="G81" s="93">
        <v>1</v>
      </c>
      <c r="H81" s="93">
        <v>12</v>
      </c>
      <c r="I81" s="93">
        <v>5</v>
      </c>
      <c r="J81" s="93">
        <v>7</v>
      </c>
      <c r="K81" s="93">
        <v>3</v>
      </c>
      <c r="L81" s="93">
        <v>2</v>
      </c>
      <c r="M81" s="93">
        <v>1</v>
      </c>
      <c r="N81" s="93"/>
      <c r="O81" s="93"/>
      <c r="P81" s="93"/>
      <c r="Q81" s="93"/>
      <c r="R81" s="93"/>
      <c r="S81" s="93"/>
      <c r="T81" s="93">
        <v>20</v>
      </c>
      <c r="U81" s="93">
        <v>12</v>
      </c>
      <c r="V81" s="93">
        <v>32</v>
      </c>
      <c r="W81" s="93">
        <v>20</v>
      </c>
      <c r="X81" s="93">
        <f t="shared" si="3"/>
        <v>52</v>
      </c>
    </row>
    <row r="82" spans="1:24" customFormat="1" x14ac:dyDescent="0.3">
      <c r="A82" s="92" t="s">
        <v>87</v>
      </c>
      <c r="B82" s="93">
        <v>12</v>
      </c>
      <c r="C82" s="93">
        <v>2</v>
      </c>
      <c r="D82" s="93">
        <v>10</v>
      </c>
      <c r="E82" s="93">
        <v>32</v>
      </c>
      <c r="F82" s="93">
        <v>19</v>
      </c>
      <c r="G82" s="93">
        <v>13</v>
      </c>
      <c r="H82" s="93">
        <v>41</v>
      </c>
      <c r="I82" s="93">
        <v>14</v>
      </c>
      <c r="J82" s="93">
        <v>27</v>
      </c>
      <c r="K82" s="93">
        <v>14</v>
      </c>
      <c r="L82" s="93">
        <v>6</v>
      </c>
      <c r="M82" s="93">
        <v>8</v>
      </c>
      <c r="N82" s="93"/>
      <c r="O82" s="93"/>
      <c r="P82" s="93"/>
      <c r="Q82" s="93"/>
      <c r="R82" s="93"/>
      <c r="S82" s="93"/>
      <c r="T82" s="93">
        <v>99</v>
      </c>
      <c r="U82" s="93">
        <v>5</v>
      </c>
      <c r="V82" s="93">
        <v>104</v>
      </c>
      <c r="W82" s="93">
        <v>168</v>
      </c>
      <c r="X82" s="93">
        <f t="shared" si="3"/>
        <v>272</v>
      </c>
    </row>
    <row r="83" spans="1:24" customFormat="1" x14ac:dyDescent="0.3">
      <c r="A83" s="92" t="s">
        <v>88</v>
      </c>
      <c r="B83" s="93">
        <v>22</v>
      </c>
      <c r="C83" s="93">
        <v>13</v>
      </c>
      <c r="D83" s="93">
        <v>9</v>
      </c>
      <c r="E83" s="93">
        <v>46</v>
      </c>
      <c r="F83" s="93">
        <v>21</v>
      </c>
      <c r="G83" s="93">
        <v>25</v>
      </c>
      <c r="H83" s="93">
        <v>39</v>
      </c>
      <c r="I83" s="93">
        <v>12</v>
      </c>
      <c r="J83" s="93">
        <v>27</v>
      </c>
      <c r="K83" s="93">
        <v>5</v>
      </c>
      <c r="L83" s="93">
        <v>4</v>
      </c>
      <c r="M83" s="93">
        <v>1</v>
      </c>
      <c r="N83" s="93"/>
      <c r="O83" s="93"/>
      <c r="P83" s="93"/>
      <c r="Q83" s="93"/>
      <c r="R83" s="93"/>
      <c r="S83" s="93"/>
      <c r="T83" s="93">
        <v>112</v>
      </c>
      <c r="U83" s="93">
        <v>5</v>
      </c>
      <c r="V83" s="93">
        <v>117</v>
      </c>
      <c r="W83" s="93">
        <v>225</v>
      </c>
      <c r="X83" s="93">
        <f t="shared" si="3"/>
        <v>342</v>
      </c>
    </row>
    <row r="84" spans="1:24" customFormat="1" x14ac:dyDescent="0.3">
      <c r="A84" s="92" t="s">
        <v>197</v>
      </c>
      <c r="B84" s="93">
        <v>7</v>
      </c>
      <c r="C84" s="93">
        <v>6</v>
      </c>
      <c r="D84" s="93">
        <v>1</v>
      </c>
      <c r="E84" s="93"/>
      <c r="F84" s="93"/>
      <c r="G84" s="93"/>
      <c r="H84" s="93"/>
      <c r="I84" s="93"/>
      <c r="J84" s="93"/>
      <c r="K84" s="93"/>
      <c r="L84" s="93"/>
      <c r="M84" s="93"/>
      <c r="N84" s="93"/>
      <c r="O84" s="93"/>
      <c r="P84" s="93"/>
      <c r="Q84" s="93"/>
      <c r="R84" s="93"/>
      <c r="S84" s="93"/>
      <c r="T84" s="93">
        <v>7</v>
      </c>
      <c r="U84" s="93">
        <v>0</v>
      </c>
      <c r="V84" s="93">
        <v>7</v>
      </c>
      <c r="W84" s="93">
        <v>35</v>
      </c>
      <c r="X84" s="93">
        <f t="shared" si="3"/>
        <v>42</v>
      </c>
    </row>
    <row r="85" spans="1:24" customFormat="1" x14ac:dyDescent="0.3">
      <c r="A85" s="92" t="s">
        <v>89</v>
      </c>
      <c r="B85" s="93">
        <v>30</v>
      </c>
      <c r="C85" s="93">
        <v>10</v>
      </c>
      <c r="D85" s="93">
        <v>20</v>
      </c>
      <c r="E85" s="93">
        <v>24</v>
      </c>
      <c r="F85" s="93">
        <v>9</v>
      </c>
      <c r="G85" s="93">
        <v>15</v>
      </c>
      <c r="H85" s="93">
        <v>51</v>
      </c>
      <c r="I85" s="93">
        <v>19</v>
      </c>
      <c r="J85" s="93">
        <v>32</v>
      </c>
      <c r="K85" s="93">
        <v>90</v>
      </c>
      <c r="L85" s="93">
        <v>17</v>
      </c>
      <c r="M85" s="93">
        <v>73</v>
      </c>
      <c r="N85" s="93"/>
      <c r="O85" s="93"/>
      <c r="P85" s="93"/>
      <c r="Q85" s="93"/>
      <c r="R85" s="93"/>
      <c r="S85" s="93"/>
      <c r="T85" s="93">
        <v>195</v>
      </c>
      <c r="U85" s="93">
        <v>1</v>
      </c>
      <c r="V85" s="93">
        <v>196</v>
      </c>
      <c r="W85" s="93">
        <v>479</v>
      </c>
      <c r="X85" s="93">
        <f t="shared" si="3"/>
        <v>675</v>
      </c>
    </row>
    <row r="86" spans="1:24" customFormat="1" x14ac:dyDescent="0.3">
      <c r="A86" s="92" t="s">
        <v>90</v>
      </c>
      <c r="B86" s="93">
        <v>41</v>
      </c>
      <c r="C86" s="93">
        <v>33</v>
      </c>
      <c r="D86" s="93">
        <v>8</v>
      </c>
      <c r="E86" s="93">
        <v>75</v>
      </c>
      <c r="F86" s="93">
        <v>45</v>
      </c>
      <c r="G86" s="93">
        <v>30</v>
      </c>
      <c r="H86" s="93">
        <v>23</v>
      </c>
      <c r="I86" s="93">
        <v>13</v>
      </c>
      <c r="J86" s="93">
        <v>10</v>
      </c>
      <c r="K86" s="93">
        <v>5</v>
      </c>
      <c r="L86" s="93">
        <v>1</v>
      </c>
      <c r="M86" s="93">
        <v>4</v>
      </c>
      <c r="N86" s="93"/>
      <c r="O86" s="93"/>
      <c r="P86" s="93"/>
      <c r="Q86" s="93"/>
      <c r="R86" s="93"/>
      <c r="S86" s="93"/>
      <c r="T86" s="93">
        <v>144</v>
      </c>
      <c r="U86" s="93">
        <v>0</v>
      </c>
      <c r="V86" s="93">
        <v>144</v>
      </c>
      <c r="W86" s="93">
        <v>106</v>
      </c>
      <c r="X86" s="93">
        <f t="shared" si="3"/>
        <v>250</v>
      </c>
    </row>
    <row r="87" spans="1:24" customFormat="1" x14ac:dyDescent="0.3">
      <c r="A87" s="92" t="s">
        <v>289</v>
      </c>
      <c r="B87" s="93"/>
      <c r="C87" s="93"/>
      <c r="D87" s="93"/>
      <c r="E87" s="93"/>
      <c r="F87" s="93"/>
      <c r="G87" s="93"/>
      <c r="H87" s="93"/>
      <c r="I87" s="93"/>
      <c r="J87" s="93"/>
      <c r="K87" s="93"/>
      <c r="L87" s="93"/>
      <c r="M87" s="93"/>
      <c r="N87" s="93"/>
      <c r="O87" s="93"/>
      <c r="P87" s="93"/>
      <c r="Q87" s="93"/>
      <c r="R87" s="93"/>
      <c r="S87" s="93"/>
      <c r="T87" s="93">
        <v>0</v>
      </c>
      <c r="U87" s="93">
        <v>0</v>
      </c>
      <c r="V87" s="93"/>
      <c r="W87" s="93"/>
      <c r="X87" s="93">
        <f t="shared" si="3"/>
        <v>0</v>
      </c>
    </row>
    <row r="88" spans="1:24" customFormat="1" x14ac:dyDescent="0.3">
      <c r="A88" s="92" t="s">
        <v>290</v>
      </c>
      <c r="B88" s="93"/>
      <c r="C88" s="93"/>
      <c r="D88" s="93"/>
      <c r="E88" s="93"/>
      <c r="F88" s="93"/>
      <c r="G88" s="93"/>
      <c r="H88" s="93"/>
      <c r="I88" s="93"/>
      <c r="J88" s="93"/>
      <c r="K88" s="93"/>
      <c r="L88" s="93"/>
      <c r="M88" s="93"/>
      <c r="N88" s="93"/>
      <c r="O88" s="93"/>
      <c r="P88" s="93"/>
      <c r="Q88" s="93"/>
      <c r="R88" s="93"/>
      <c r="S88" s="93"/>
      <c r="T88" s="93">
        <v>0</v>
      </c>
      <c r="U88" s="93">
        <v>0</v>
      </c>
      <c r="V88" s="93"/>
      <c r="W88" s="93"/>
      <c r="X88" s="93">
        <f t="shared" si="3"/>
        <v>0</v>
      </c>
    </row>
    <row r="89" spans="1:24" customFormat="1" x14ac:dyDescent="0.3">
      <c r="A89" s="92" t="s">
        <v>291</v>
      </c>
      <c r="B89" s="93"/>
      <c r="C89" s="93"/>
      <c r="D89" s="93"/>
      <c r="E89" s="93"/>
      <c r="F89" s="93"/>
      <c r="G89" s="93"/>
      <c r="H89" s="93"/>
      <c r="I89" s="93"/>
      <c r="J89" s="93"/>
      <c r="K89" s="93"/>
      <c r="L89" s="93"/>
      <c r="M89" s="93"/>
      <c r="N89" s="93"/>
      <c r="O89" s="93"/>
      <c r="P89" s="93"/>
      <c r="Q89" s="93"/>
      <c r="R89" s="93"/>
      <c r="S89" s="93"/>
      <c r="T89" s="93">
        <v>0</v>
      </c>
      <c r="U89" s="93">
        <v>0</v>
      </c>
      <c r="V89" s="93"/>
      <c r="W89" s="93"/>
      <c r="X89" s="93">
        <f t="shared" si="3"/>
        <v>0</v>
      </c>
    </row>
    <row r="90" spans="1:24" customFormat="1" x14ac:dyDescent="0.3">
      <c r="A90" s="92" t="s">
        <v>293</v>
      </c>
      <c r="B90" s="93"/>
      <c r="C90" s="93"/>
      <c r="D90" s="93"/>
      <c r="E90" s="93"/>
      <c r="F90" s="93"/>
      <c r="G90" s="93"/>
      <c r="H90" s="93"/>
      <c r="I90" s="93"/>
      <c r="J90" s="93"/>
      <c r="K90" s="93"/>
      <c r="L90" s="93"/>
      <c r="M90" s="93"/>
      <c r="N90" s="93"/>
      <c r="O90" s="93"/>
      <c r="P90" s="93"/>
      <c r="Q90" s="93"/>
      <c r="R90" s="93"/>
      <c r="S90" s="93"/>
      <c r="T90" s="93">
        <v>0</v>
      </c>
      <c r="U90" s="93">
        <v>0</v>
      </c>
      <c r="V90" s="93"/>
      <c r="W90" s="93"/>
      <c r="X90" s="93">
        <f t="shared" si="3"/>
        <v>0</v>
      </c>
    </row>
    <row r="91" spans="1:24" customFormat="1" x14ac:dyDescent="0.3">
      <c r="A91" s="92" t="s">
        <v>295</v>
      </c>
      <c r="B91" s="93"/>
      <c r="C91" s="93"/>
      <c r="D91" s="93"/>
      <c r="E91" s="93"/>
      <c r="F91" s="93"/>
      <c r="G91" s="93"/>
      <c r="H91" s="93"/>
      <c r="I91" s="93"/>
      <c r="J91" s="93"/>
      <c r="K91" s="93"/>
      <c r="L91" s="93"/>
      <c r="M91" s="93"/>
      <c r="N91" s="93"/>
      <c r="O91" s="93"/>
      <c r="P91" s="93"/>
      <c r="Q91" s="93"/>
      <c r="R91" s="93"/>
      <c r="S91" s="93"/>
      <c r="T91" s="93">
        <v>0</v>
      </c>
      <c r="U91" s="93">
        <v>0</v>
      </c>
      <c r="V91" s="93"/>
      <c r="W91" s="93"/>
      <c r="X91" s="93">
        <f t="shared" si="3"/>
        <v>0</v>
      </c>
    </row>
    <row r="92" spans="1:24" customFormat="1" x14ac:dyDescent="0.3">
      <c r="A92" s="92" t="s">
        <v>296</v>
      </c>
      <c r="B92" s="93"/>
      <c r="C92" s="93"/>
      <c r="D92" s="93"/>
      <c r="E92" s="93"/>
      <c r="F92" s="93"/>
      <c r="G92" s="93"/>
      <c r="H92" s="93"/>
      <c r="I92" s="93"/>
      <c r="J92" s="93"/>
      <c r="K92" s="93"/>
      <c r="L92" s="93"/>
      <c r="M92" s="93"/>
      <c r="N92" s="93"/>
      <c r="O92" s="93"/>
      <c r="P92" s="93"/>
      <c r="Q92" s="93"/>
      <c r="R92" s="93"/>
      <c r="S92" s="93"/>
      <c r="T92" s="93">
        <v>0</v>
      </c>
      <c r="U92" s="93">
        <v>0</v>
      </c>
      <c r="V92" s="93"/>
      <c r="W92" s="93"/>
      <c r="X92" s="93">
        <f t="shared" si="3"/>
        <v>0</v>
      </c>
    </row>
    <row r="93" spans="1:24" customFormat="1" x14ac:dyDescent="0.3">
      <c r="A93" s="92" t="s">
        <v>298</v>
      </c>
      <c r="B93" s="93"/>
      <c r="C93" s="93"/>
      <c r="D93" s="93"/>
      <c r="E93" s="93"/>
      <c r="F93" s="93"/>
      <c r="G93" s="93"/>
      <c r="H93" s="93"/>
      <c r="I93" s="93"/>
      <c r="J93" s="93"/>
      <c r="K93" s="93"/>
      <c r="L93" s="93"/>
      <c r="M93" s="93"/>
      <c r="N93" s="93"/>
      <c r="O93" s="93"/>
      <c r="P93" s="93"/>
      <c r="Q93" s="93"/>
      <c r="R93" s="93"/>
      <c r="S93" s="93"/>
      <c r="T93" s="93">
        <v>0</v>
      </c>
      <c r="U93" s="93">
        <v>0</v>
      </c>
      <c r="V93" s="93"/>
      <c r="W93" s="93"/>
      <c r="X93" s="93">
        <f t="shared" si="3"/>
        <v>0</v>
      </c>
    </row>
    <row r="94" spans="1:24" customFormat="1" x14ac:dyDescent="0.3">
      <c r="A94" s="92" t="s">
        <v>299</v>
      </c>
      <c r="B94" s="93"/>
      <c r="C94" s="93"/>
      <c r="D94" s="93"/>
      <c r="E94" s="93"/>
      <c r="F94" s="93"/>
      <c r="G94" s="93"/>
      <c r="H94" s="93"/>
      <c r="I94" s="93"/>
      <c r="J94" s="93"/>
      <c r="K94" s="93"/>
      <c r="L94" s="93"/>
      <c r="M94" s="93"/>
      <c r="N94" s="93"/>
      <c r="O94" s="93"/>
      <c r="P94" s="93"/>
      <c r="Q94" s="93"/>
      <c r="R94" s="93"/>
      <c r="S94" s="93"/>
      <c r="T94" s="93">
        <v>0</v>
      </c>
      <c r="U94" s="93">
        <v>0</v>
      </c>
      <c r="V94" s="93"/>
      <c r="W94" s="93"/>
      <c r="X94" s="93">
        <f t="shared" si="3"/>
        <v>0</v>
      </c>
    </row>
    <row r="95" spans="1:24" customFormat="1" x14ac:dyDescent="0.3">
      <c r="A95" s="30" t="s">
        <v>198</v>
      </c>
      <c r="B95" s="94">
        <f>SUM(B32:B94)</f>
        <v>899</v>
      </c>
      <c r="C95" s="94">
        <f t="shared" ref="C95:X95" si="4">SUM(C32:C94)</f>
        <v>413</v>
      </c>
      <c r="D95" s="94">
        <f t="shared" si="4"/>
        <v>486</v>
      </c>
      <c r="E95" s="94">
        <f t="shared" si="4"/>
        <v>568</v>
      </c>
      <c r="F95" s="94">
        <f t="shared" si="4"/>
        <v>272</v>
      </c>
      <c r="G95" s="94">
        <f t="shared" si="4"/>
        <v>296</v>
      </c>
      <c r="H95" s="94">
        <f t="shared" si="4"/>
        <v>689</v>
      </c>
      <c r="I95" s="94">
        <f t="shared" si="4"/>
        <v>299</v>
      </c>
      <c r="J95" s="94">
        <f t="shared" si="4"/>
        <v>390</v>
      </c>
      <c r="K95" s="94">
        <f t="shared" si="4"/>
        <v>489</v>
      </c>
      <c r="L95" s="94">
        <f t="shared" si="4"/>
        <v>177</v>
      </c>
      <c r="M95" s="94">
        <f t="shared" si="4"/>
        <v>312</v>
      </c>
      <c r="N95" s="94">
        <f t="shared" si="4"/>
        <v>9</v>
      </c>
      <c r="O95" s="94">
        <f t="shared" si="4"/>
        <v>3</v>
      </c>
      <c r="P95" s="94">
        <f t="shared" si="4"/>
        <v>6</v>
      </c>
      <c r="Q95" s="94">
        <f t="shared" si="4"/>
        <v>62</v>
      </c>
      <c r="R95" s="94">
        <f t="shared" si="4"/>
        <v>21</v>
      </c>
      <c r="S95" s="94">
        <f t="shared" si="4"/>
        <v>41</v>
      </c>
      <c r="T95" s="94">
        <f t="shared" si="4"/>
        <v>2716</v>
      </c>
      <c r="U95" s="94">
        <f t="shared" si="4"/>
        <v>329</v>
      </c>
      <c r="V95" s="94">
        <f t="shared" si="4"/>
        <v>3045</v>
      </c>
      <c r="W95" s="94">
        <f t="shared" si="4"/>
        <v>5510</v>
      </c>
      <c r="X95" s="94">
        <f t="shared" si="4"/>
        <v>8555</v>
      </c>
    </row>
    <row r="96" spans="1:24" s="4" customFormat="1" x14ac:dyDescent="0.3">
      <c r="A96" s="30" t="s">
        <v>91</v>
      </c>
      <c r="B96" s="94"/>
      <c r="C96" s="94"/>
      <c r="D96" s="94"/>
      <c r="E96" s="94"/>
      <c r="F96" s="94"/>
      <c r="G96" s="94"/>
      <c r="H96" s="94"/>
      <c r="I96" s="94"/>
      <c r="J96" s="94"/>
      <c r="K96" s="94"/>
      <c r="L96" s="94"/>
      <c r="M96" s="94"/>
      <c r="N96" s="94"/>
      <c r="O96" s="94"/>
      <c r="P96" s="94"/>
      <c r="Q96" s="94"/>
      <c r="R96" s="94"/>
      <c r="S96" s="94"/>
      <c r="T96" s="94"/>
      <c r="U96" s="94"/>
      <c r="V96" s="94"/>
      <c r="W96" s="94"/>
      <c r="X96" s="94"/>
    </row>
    <row r="97" spans="1:24" s="4" customFormat="1" x14ac:dyDescent="0.3">
      <c r="A97" s="92" t="s">
        <v>63</v>
      </c>
      <c r="B97" s="93">
        <v>3</v>
      </c>
      <c r="C97" s="93">
        <v>1</v>
      </c>
      <c r="D97" s="93">
        <v>2</v>
      </c>
      <c r="E97" s="93"/>
      <c r="F97" s="93"/>
      <c r="G97" s="93"/>
      <c r="H97" s="93"/>
      <c r="I97" s="93"/>
      <c r="J97" s="93"/>
      <c r="K97" s="93"/>
      <c r="L97" s="93"/>
      <c r="M97" s="93"/>
      <c r="N97" s="93"/>
      <c r="O97" s="93"/>
      <c r="P97" s="93"/>
      <c r="Q97" s="93"/>
      <c r="R97" s="93"/>
      <c r="S97" s="93"/>
      <c r="T97" s="93">
        <v>3</v>
      </c>
      <c r="U97" s="93">
        <v>0</v>
      </c>
      <c r="V97" s="93">
        <v>3</v>
      </c>
      <c r="W97" s="93">
        <v>41</v>
      </c>
      <c r="X97" s="93">
        <f t="shared" ref="X97:X116" si="5">SUM(V97:W97)</f>
        <v>44</v>
      </c>
    </row>
    <row r="98" spans="1:24" customFormat="1" x14ac:dyDescent="0.3">
      <c r="A98" s="92" t="s">
        <v>111</v>
      </c>
      <c r="B98" s="93">
        <v>4</v>
      </c>
      <c r="C98" s="93"/>
      <c r="D98" s="93">
        <v>4</v>
      </c>
      <c r="E98" s="93"/>
      <c r="F98" s="93"/>
      <c r="G98" s="93"/>
      <c r="H98" s="93"/>
      <c r="I98" s="93"/>
      <c r="J98" s="93"/>
      <c r="K98" s="93"/>
      <c r="L98" s="93"/>
      <c r="M98" s="93"/>
      <c r="N98" s="93"/>
      <c r="O98" s="93"/>
      <c r="P98" s="93"/>
      <c r="Q98" s="93"/>
      <c r="R98" s="93"/>
      <c r="S98" s="93"/>
      <c r="T98" s="93">
        <v>4</v>
      </c>
      <c r="U98" s="93">
        <v>0</v>
      </c>
      <c r="V98" s="93">
        <v>4</v>
      </c>
      <c r="W98" s="93">
        <v>39</v>
      </c>
      <c r="X98" s="93">
        <f t="shared" si="5"/>
        <v>43</v>
      </c>
    </row>
    <row r="99" spans="1:24" customFormat="1" x14ac:dyDescent="0.3">
      <c r="A99" s="92" t="s">
        <v>300</v>
      </c>
      <c r="B99" s="93"/>
      <c r="C99" s="93"/>
      <c r="D99" s="93"/>
      <c r="E99" s="93"/>
      <c r="F99" s="93"/>
      <c r="G99" s="93"/>
      <c r="H99" s="93"/>
      <c r="I99" s="93"/>
      <c r="J99" s="93"/>
      <c r="K99" s="93"/>
      <c r="L99" s="93"/>
      <c r="M99" s="93"/>
      <c r="N99" s="93"/>
      <c r="O99" s="93"/>
      <c r="P99" s="93"/>
      <c r="Q99" s="93"/>
      <c r="R99" s="93"/>
      <c r="S99" s="93"/>
      <c r="T99" s="93">
        <v>0</v>
      </c>
      <c r="U99" s="93">
        <v>0</v>
      </c>
      <c r="V99" s="93"/>
      <c r="W99" s="93">
        <v>17</v>
      </c>
      <c r="X99" s="93">
        <f t="shared" si="5"/>
        <v>17</v>
      </c>
    </row>
    <row r="100" spans="1:24" customFormat="1" x14ac:dyDescent="0.3">
      <c r="A100" s="92" t="s">
        <v>64</v>
      </c>
      <c r="B100" s="93">
        <v>2</v>
      </c>
      <c r="C100" s="93">
        <v>1</v>
      </c>
      <c r="D100" s="93">
        <v>1</v>
      </c>
      <c r="E100" s="93"/>
      <c r="F100" s="93"/>
      <c r="G100" s="93"/>
      <c r="H100" s="93"/>
      <c r="I100" s="93"/>
      <c r="J100" s="93"/>
      <c r="K100" s="93"/>
      <c r="L100" s="93"/>
      <c r="M100" s="93"/>
      <c r="N100" s="93"/>
      <c r="O100" s="93"/>
      <c r="P100" s="93"/>
      <c r="Q100" s="93"/>
      <c r="R100" s="93"/>
      <c r="S100" s="93"/>
      <c r="T100" s="93">
        <v>2</v>
      </c>
      <c r="U100" s="93">
        <v>0</v>
      </c>
      <c r="V100" s="93">
        <v>2</v>
      </c>
      <c r="W100" s="93">
        <v>62</v>
      </c>
      <c r="X100" s="93">
        <f t="shared" si="5"/>
        <v>64</v>
      </c>
    </row>
    <row r="101" spans="1:24" customFormat="1" x14ac:dyDescent="0.3">
      <c r="A101" s="92" t="s">
        <v>232</v>
      </c>
      <c r="B101" s="93"/>
      <c r="C101" s="93"/>
      <c r="D101" s="93"/>
      <c r="E101" s="93"/>
      <c r="F101" s="93"/>
      <c r="G101" s="93"/>
      <c r="H101" s="93"/>
      <c r="I101" s="93"/>
      <c r="J101" s="93"/>
      <c r="K101" s="93"/>
      <c r="L101" s="93"/>
      <c r="M101" s="93"/>
      <c r="N101" s="93"/>
      <c r="O101" s="93"/>
      <c r="P101" s="93"/>
      <c r="Q101" s="93"/>
      <c r="R101" s="93"/>
      <c r="S101" s="93"/>
      <c r="T101" s="93">
        <v>0</v>
      </c>
      <c r="U101" s="93">
        <v>1</v>
      </c>
      <c r="V101" s="93">
        <v>1</v>
      </c>
      <c r="W101" s="93">
        <v>31</v>
      </c>
      <c r="X101" s="93">
        <f t="shared" si="5"/>
        <v>32</v>
      </c>
    </row>
    <row r="102" spans="1:24" customFormat="1" x14ac:dyDescent="0.3">
      <c r="A102" s="92" t="s">
        <v>220</v>
      </c>
      <c r="B102" s="93"/>
      <c r="C102" s="93"/>
      <c r="D102" s="93"/>
      <c r="E102" s="93"/>
      <c r="F102" s="93"/>
      <c r="G102" s="93"/>
      <c r="H102" s="93"/>
      <c r="I102" s="93"/>
      <c r="J102" s="93"/>
      <c r="K102" s="93"/>
      <c r="L102" s="93"/>
      <c r="M102" s="93"/>
      <c r="N102" s="93"/>
      <c r="O102" s="93"/>
      <c r="P102" s="93"/>
      <c r="Q102" s="93">
        <v>15</v>
      </c>
      <c r="R102" s="93">
        <v>4</v>
      </c>
      <c r="S102" s="93">
        <v>11</v>
      </c>
      <c r="T102" s="93">
        <v>15</v>
      </c>
      <c r="U102" s="93">
        <v>0</v>
      </c>
      <c r="V102" s="93">
        <v>15</v>
      </c>
      <c r="W102" s="93">
        <v>89</v>
      </c>
      <c r="X102" s="93">
        <f t="shared" si="5"/>
        <v>104</v>
      </c>
    </row>
    <row r="103" spans="1:24" customFormat="1" x14ac:dyDescent="0.3">
      <c r="A103" s="92" t="s">
        <v>94</v>
      </c>
      <c r="B103" s="93"/>
      <c r="C103" s="93"/>
      <c r="D103" s="93"/>
      <c r="E103" s="93"/>
      <c r="F103" s="93"/>
      <c r="G103" s="93"/>
      <c r="H103" s="93"/>
      <c r="I103" s="93"/>
      <c r="J103" s="93"/>
      <c r="K103" s="93">
        <v>14</v>
      </c>
      <c r="L103" s="93">
        <v>4</v>
      </c>
      <c r="M103" s="93">
        <v>10</v>
      </c>
      <c r="N103" s="93"/>
      <c r="O103" s="93"/>
      <c r="P103" s="93"/>
      <c r="Q103" s="93"/>
      <c r="R103" s="93"/>
      <c r="S103" s="93"/>
      <c r="T103" s="93">
        <v>14</v>
      </c>
      <c r="U103" s="93">
        <v>0</v>
      </c>
      <c r="V103" s="93">
        <v>14</v>
      </c>
      <c r="W103" s="93">
        <v>24</v>
      </c>
      <c r="X103" s="93">
        <f t="shared" si="5"/>
        <v>38</v>
      </c>
    </row>
    <row r="104" spans="1:24" customFormat="1" x14ac:dyDescent="0.3">
      <c r="A104" s="92" t="s">
        <v>95</v>
      </c>
      <c r="B104" s="93"/>
      <c r="C104" s="93"/>
      <c r="D104" s="93"/>
      <c r="E104" s="93"/>
      <c r="F104" s="93"/>
      <c r="G104" s="93"/>
      <c r="H104" s="93"/>
      <c r="I104" s="93"/>
      <c r="J104" s="93"/>
      <c r="K104" s="93">
        <v>15</v>
      </c>
      <c r="L104" s="93">
        <v>6</v>
      </c>
      <c r="M104" s="93">
        <v>9</v>
      </c>
      <c r="N104" s="93"/>
      <c r="O104" s="93"/>
      <c r="P104" s="93"/>
      <c r="Q104" s="93"/>
      <c r="R104" s="93"/>
      <c r="S104" s="93"/>
      <c r="T104" s="93">
        <v>15</v>
      </c>
      <c r="U104" s="93">
        <v>0</v>
      </c>
      <c r="V104" s="93">
        <v>15</v>
      </c>
      <c r="W104" s="93">
        <v>37</v>
      </c>
      <c r="X104" s="93">
        <f t="shared" si="5"/>
        <v>52</v>
      </c>
    </row>
    <row r="105" spans="1:24" customFormat="1" x14ac:dyDescent="0.3">
      <c r="A105" s="92" t="s">
        <v>180</v>
      </c>
      <c r="B105" s="93"/>
      <c r="C105" s="93"/>
      <c r="D105" s="93"/>
      <c r="E105" s="93"/>
      <c r="F105" s="93"/>
      <c r="G105" s="93"/>
      <c r="H105" s="93"/>
      <c r="I105" s="93"/>
      <c r="J105" s="93"/>
      <c r="K105" s="93">
        <v>13</v>
      </c>
      <c r="L105" s="93">
        <v>1</v>
      </c>
      <c r="M105" s="93">
        <v>12</v>
      </c>
      <c r="N105" s="93"/>
      <c r="O105" s="93"/>
      <c r="P105" s="93"/>
      <c r="Q105" s="93"/>
      <c r="R105" s="93"/>
      <c r="S105" s="93"/>
      <c r="T105" s="93">
        <v>13</v>
      </c>
      <c r="U105" s="93">
        <v>0</v>
      </c>
      <c r="V105" s="93">
        <v>13</v>
      </c>
      <c r="W105" s="93">
        <v>25</v>
      </c>
      <c r="X105" s="93">
        <f t="shared" si="5"/>
        <v>38</v>
      </c>
    </row>
    <row r="106" spans="1:24" customFormat="1" x14ac:dyDescent="0.3">
      <c r="A106" s="92" t="s">
        <v>96</v>
      </c>
      <c r="B106" s="93"/>
      <c r="C106" s="93"/>
      <c r="D106" s="93"/>
      <c r="E106" s="93"/>
      <c r="F106" s="93"/>
      <c r="G106" s="93"/>
      <c r="H106" s="93"/>
      <c r="I106" s="93"/>
      <c r="J106" s="93"/>
      <c r="K106" s="93">
        <v>14</v>
      </c>
      <c r="L106" s="93">
        <v>3</v>
      </c>
      <c r="M106" s="93">
        <v>11</v>
      </c>
      <c r="N106" s="93"/>
      <c r="O106" s="93"/>
      <c r="P106" s="93"/>
      <c r="Q106" s="93"/>
      <c r="R106" s="93"/>
      <c r="S106" s="93"/>
      <c r="T106" s="93">
        <v>14</v>
      </c>
      <c r="U106" s="93">
        <v>0</v>
      </c>
      <c r="V106" s="93">
        <v>14</v>
      </c>
      <c r="W106" s="93">
        <v>24</v>
      </c>
      <c r="X106" s="93">
        <f t="shared" si="5"/>
        <v>38</v>
      </c>
    </row>
    <row r="107" spans="1:24" customFormat="1" x14ac:dyDescent="0.3">
      <c r="A107" s="92" t="s">
        <v>97</v>
      </c>
      <c r="B107" s="93">
        <v>232</v>
      </c>
      <c r="C107" s="93">
        <v>109</v>
      </c>
      <c r="D107" s="93">
        <v>123</v>
      </c>
      <c r="E107" s="93"/>
      <c r="F107" s="93"/>
      <c r="G107" s="93"/>
      <c r="H107" s="93"/>
      <c r="I107" s="93"/>
      <c r="J107" s="93"/>
      <c r="K107" s="93"/>
      <c r="L107" s="93"/>
      <c r="M107" s="93"/>
      <c r="N107" s="93"/>
      <c r="O107" s="93"/>
      <c r="P107" s="93"/>
      <c r="Q107" s="93"/>
      <c r="R107" s="93"/>
      <c r="S107" s="93"/>
      <c r="T107" s="93">
        <v>232</v>
      </c>
      <c r="U107" s="93">
        <v>0</v>
      </c>
      <c r="V107" s="93">
        <v>232</v>
      </c>
      <c r="W107" s="93">
        <v>564</v>
      </c>
      <c r="X107" s="93">
        <f t="shared" si="5"/>
        <v>796</v>
      </c>
    </row>
    <row r="108" spans="1:24" customFormat="1" x14ac:dyDescent="0.3">
      <c r="A108" s="92" t="s">
        <v>98</v>
      </c>
      <c r="B108" s="93">
        <v>27</v>
      </c>
      <c r="C108" s="93">
        <v>17</v>
      </c>
      <c r="D108" s="93">
        <v>10</v>
      </c>
      <c r="E108" s="93"/>
      <c r="F108" s="93"/>
      <c r="G108" s="93"/>
      <c r="H108" s="93"/>
      <c r="I108" s="93"/>
      <c r="J108" s="93"/>
      <c r="K108" s="93">
        <v>34</v>
      </c>
      <c r="L108" s="93">
        <v>34</v>
      </c>
      <c r="M108" s="93"/>
      <c r="N108" s="93"/>
      <c r="O108" s="93"/>
      <c r="P108" s="93"/>
      <c r="Q108" s="93"/>
      <c r="R108" s="93"/>
      <c r="S108" s="93"/>
      <c r="T108" s="93">
        <v>61</v>
      </c>
      <c r="U108" s="93">
        <v>0</v>
      </c>
      <c r="V108" s="93">
        <v>61</v>
      </c>
      <c r="W108" s="93">
        <v>99</v>
      </c>
      <c r="X108" s="93">
        <f t="shared" si="5"/>
        <v>160</v>
      </c>
    </row>
    <row r="109" spans="1:24" customFormat="1" x14ac:dyDescent="0.3">
      <c r="A109" s="92" t="s">
        <v>99</v>
      </c>
      <c r="B109" s="93"/>
      <c r="C109" s="93"/>
      <c r="D109" s="93"/>
      <c r="E109" s="93">
        <v>22</v>
      </c>
      <c r="F109" s="93">
        <v>3</v>
      </c>
      <c r="G109" s="93">
        <v>19</v>
      </c>
      <c r="H109" s="93"/>
      <c r="I109" s="93"/>
      <c r="J109" s="93"/>
      <c r="K109" s="93"/>
      <c r="L109" s="93"/>
      <c r="M109" s="93"/>
      <c r="N109" s="93"/>
      <c r="O109" s="93"/>
      <c r="P109" s="93"/>
      <c r="Q109" s="93"/>
      <c r="R109" s="93"/>
      <c r="S109" s="93"/>
      <c r="T109" s="93">
        <v>22</v>
      </c>
      <c r="U109" s="93">
        <v>0</v>
      </c>
      <c r="V109" s="93">
        <v>22</v>
      </c>
      <c r="W109" s="93">
        <v>57</v>
      </c>
      <c r="X109" s="93">
        <f t="shared" si="5"/>
        <v>79</v>
      </c>
    </row>
    <row r="110" spans="1:24" customFormat="1" x14ac:dyDescent="0.3">
      <c r="A110" s="92" t="s">
        <v>100</v>
      </c>
      <c r="B110" s="93">
        <v>8</v>
      </c>
      <c r="C110" s="93">
        <v>5</v>
      </c>
      <c r="D110" s="93">
        <v>3</v>
      </c>
      <c r="E110" s="93">
        <v>46</v>
      </c>
      <c r="F110" s="93">
        <v>20</v>
      </c>
      <c r="G110" s="93">
        <v>26</v>
      </c>
      <c r="H110" s="93"/>
      <c r="I110" s="93"/>
      <c r="J110" s="93"/>
      <c r="K110" s="93"/>
      <c r="L110" s="93"/>
      <c r="M110" s="93"/>
      <c r="N110" s="93"/>
      <c r="O110" s="93"/>
      <c r="P110" s="93"/>
      <c r="Q110" s="93"/>
      <c r="R110" s="93"/>
      <c r="S110" s="93"/>
      <c r="T110" s="93">
        <v>54</v>
      </c>
      <c r="U110" s="93">
        <v>0</v>
      </c>
      <c r="V110" s="93">
        <v>54</v>
      </c>
      <c r="W110" s="93">
        <v>208</v>
      </c>
      <c r="X110" s="93">
        <f t="shared" si="5"/>
        <v>262</v>
      </c>
    </row>
    <row r="111" spans="1:24" customFormat="1" x14ac:dyDescent="0.3">
      <c r="A111" s="92" t="s">
        <v>181</v>
      </c>
      <c r="B111" s="93"/>
      <c r="C111" s="93"/>
      <c r="D111" s="93"/>
      <c r="E111" s="93">
        <v>1</v>
      </c>
      <c r="F111" s="93"/>
      <c r="G111" s="93">
        <v>1</v>
      </c>
      <c r="H111" s="93"/>
      <c r="I111" s="93"/>
      <c r="J111" s="93"/>
      <c r="K111" s="93"/>
      <c r="L111" s="93"/>
      <c r="M111" s="93"/>
      <c r="N111" s="93"/>
      <c r="O111" s="93"/>
      <c r="P111" s="93"/>
      <c r="Q111" s="93"/>
      <c r="R111" s="93"/>
      <c r="S111" s="93"/>
      <c r="T111" s="93">
        <v>1</v>
      </c>
      <c r="U111" s="93">
        <v>0</v>
      </c>
      <c r="V111" s="93">
        <v>1</v>
      </c>
      <c r="W111" s="93">
        <v>66</v>
      </c>
      <c r="X111" s="93">
        <f t="shared" si="5"/>
        <v>67</v>
      </c>
    </row>
    <row r="112" spans="1:24" customFormat="1" x14ac:dyDescent="0.3">
      <c r="A112" s="92" t="s">
        <v>166</v>
      </c>
      <c r="B112" s="93"/>
      <c r="C112" s="93"/>
      <c r="D112" s="93"/>
      <c r="E112" s="93">
        <v>11</v>
      </c>
      <c r="F112" s="93">
        <v>3</v>
      </c>
      <c r="G112" s="93">
        <v>8</v>
      </c>
      <c r="H112" s="93"/>
      <c r="I112" s="93"/>
      <c r="J112" s="93"/>
      <c r="K112" s="93"/>
      <c r="L112" s="93"/>
      <c r="M112" s="93"/>
      <c r="N112" s="93"/>
      <c r="O112" s="93"/>
      <c r="P112" s="93"/>
      <c r="Q112" s="93"/>
      <c r="R112" s="93"/>
      <c r="S112" s="93"/>
      <c r="T112" s="93">
        <v>11</v>
      </c>
      <c r="U112" s="93">
        <v>0</v>
      </c>
      <c r="V112" s="93">
        <v>11</v>
      </c>
      <c r="W112" s="93">
        <v>72</v>
      </c>
      <c r="X112" s="93">
        <f t="shared" si="5"/>
        <v>83</v>
      </c>
    </row>
    <row r="113" spans="1:24" customFormat="1" x14ac:dyDescent="0.3">
      <c r="A113" s="92" t="s">
        <v>101</v>
      </c>
      <c r="B113" s="93"/>
      <c r="C113" s="93"/>
      <c r="D113" s="93"/>
      <c r="E113" s="93">
        <v>15</v>
      </c>
      <c r="F113" s="93">
        <v>4</v>
      </c>
      <c r="G113" s="93">
        <v>11</v>
      </c>
      <c r="H113" s="93"/>
      <c r="I113" s="93"/>
      <c r="J113" s="93"/>
      <c r="K113" s="93"/>
      <c r="L113" s="93"/>
      <c r="M113" s="93"/>
      <c r="N113" s="93"/>
      <c r="O113" s="93"/>
      <c r="P113" s="93"/>
      <c r="Q113" s="93"/>
      <c r="R113" s="93"/>
      <c r="S113" s="93"/>
      <c r="T113" s="93">
        <v>15</v>
      </c>
      <c r="U113" s="93">
        <v>0</v>
      </c>
      <c r="V113" s="93">
        <v>15</v>
      </c>
      <c r="W113" s="93">
        <v>93</v>
      </c>
      <c r="X113" s="93">
        <f t="shared" si="5"/>
        <v>108</v>
      </c>
    </row>
    <row r="114" spans="1:24" s="4" customFormat="1" x14ac:dyDescent="0.3">
      <c r="A114" s="92" t="s">
        <v>102</v>
      </c>
      <c r="B114" s="93">
        <v>66</v>
      </c>
      <c r="C114" s="93">
        <v>17</v>
      </c>
      <c r="D114" s="93">
        <v>49</v>
      </c>
      <c r="E114" s="93"/>
      <c r="F114" s="93"/>
      <c r="G114" s="93"/>
      <c r="H114" s="93"/>
      <c r="I114" s="93"/>
      <c r="J114" s="93"/>
      <c r="K114" s="93"/>
      <c r="L114" s="93"/>
      <c r="M114" s="93"/>
      <c r="N114" s="93"/>
      <c r="O114" s="93"/>
      <c r="P114" s="93"/>
      <c r="Q114" s="93"/>
      <c r="R114" s="93"/>
      <c r="S114" s="93"/>
      <c r="T114" s="93">
        <v>66</v>
      </c>
      <c r="U114" s="93">
        <v>0</v>
      </c>
      <c r="V114" s="93">
        <v>66</v>
      </c>
      <c r="W114" s="93">
        <v>133</v>
      </c>
      <c r="X114" s="93">
        <f t="shared" si="5"/>
        <v>199</v>
      </c>
    </row>
    <row r="115" spans="1:24" s="4" customFormat="1" x14ac:dyDescent="0.3">
      <c r="A115" s="92" t="s">
        <v>103</v>
      </c>
      <c r="B115" s="93"/>
      <c r="C115" s="93"/>
      <c r="D115" s="93"/>
      <c r="E115" s="93"/>
      <c r="F115" s="93"/>
      <c r="G115" s="93"/>
      <c r="H115" s="93"/>
      <c r="I115" s="93"/>
      <c r="J115" s="93"/>
      <c r="K115" s="93"/>
      <c r="L115" s="93"/>
      <c r="M115" s="93"/>
      <c r="N115" s="93"/>
      <c r="O115" s="93"/>
      <c r="P115" s="93"/>
      <c r="Q115" s="93">
        <v>4</v>
      </c>
      <c r="R115" s="93">
        <v>2</v>
      </c>
      <c r="S115" s="93">
        <v>2</v>
      </c>
      <c r="T115" s="93">
        <v>4</v>
      </c>
      <c r="U115" s="93">
        <v>7</v>
      </c>
      <c r="V115" s="93">
        <v>11</v>
      </c>
      <c r="W115" s="93">
        <v>108</v>
      </c>
      <c r="X115" s="93">
        <f t="shared" si="5"/>
        <v>119</v>
      </c>
    </row>
    <row r="116" spans="1:24" customFormat="1" x14ac:dyDescent="0.3">
      <c r="A116" s="92" t="s">
        <v>303</v>
      </c>
      <c r="B116" s="93"/>
      <c r="C116" s="93"/>
      <c r="D116" s="93"/>
      <c r="E116" s="93"/>
      <c r="F116" s="93"/>
      <c r="G116" s="93"/>
      <c r="H116" s="93"/>
      <c r="I116" s="93"/>
      <c r="J116" s="93"/>
      <c r="K116" s="93"/>
      <c r="L116" s="93"/>
      <c r="M116" s="93"/>
      <c r="N116" s="93"/>
      <c r="O116" s="93"/>
      <c r="P116" s="93"/>
      <c r="Q116" s="93"/>
      <c r="R116" s="93"/>
      <c r="S116" s="93"/>
      <c r="T116" s="93">
        <v>0</v>
      </c>
      <c r="U116" s="93">
        <v>0</v>
      </c>
      <c r="V116" s="93"/>
      <c r="W116" s="93"/>
      <c r="X116" s="93">
        <f t="shared" si="5"/>
        <v>0</v>
      </c>
    </row>
    <row r="117" spans="1:24" customFormat="1" ht="15" customHeight="1" x14ac:dyDescent="0.3">
      <c r="A117" s="30" t="s">
        <v>184</v>
      </c>
      <c r="B117" s="94">
        <f>SUM(B97:B116)</f>
        <v>342</v>
      </c>
      <c r="C117" s="94">
        <f t="shared" ref="C117:X117" si="6">SUM(C97:C116)</f>
        <v>150</v>
      </c>
      <c r="D117" s="94">
        <f t="shared" si="6"/>
        <v>192</v>
      </c>
      <c r="E117" s="94">
        <f t="shared" si="6"/>
        <v>95</v>
      </c>
      <c r="F117" s="94">
        <f t="shared" si="6"/>
        <v>30</v>
      </c>
      <c r="G117" s="94">
        <f t="shared" si="6"/>
        <v>65</v>
      </c>
      <c r="H117" s="94">
        <f t="shared" si="6"/>
        <v>0</v>
      </c>
      <c r="I117" s="94">
        <f t="shared" si="6"/>
        <v>0</v>
      </c>
      <c r="J117" s="94">
        <f t="shared" si="6"/>
        <v>0</v>
      </c>
      <c r="K117" s="94">
        <f t="shared" si="6"/>
        <v>90</v>
      </c>
      <c r="L117" s="94">
        <f t="shared" si="6"/>
        <v>48</v>
      </c>
      <c r="M117" s="94">
        <f t="shared" si="6"/>
        <v>42</v>
      </c>
      <c r="N117" s="94">
        <f t="shared" si="6"/>
        <v>0</v>
      </c>
      <c r="O117" s="94">
        <f t="shared" si="6"/>
        <v>0</v>
      </c>
      <c r="P117" s="94">
        <f t="shared" si="6"/>
        <v>0</v>
      </c>
      <c r="Q117" s="94">
        <f t="shared" si="6"/>
        <v>19</v>
      </c>
      <c r="R117" s="94">
        <f t="shared" si="6"/>
        <v>6</v>
      </c>
      <c r="S117" s="94">
        <f t="shared" si="6"/>
        <v>13</v>
      </c>
      <c r="T117" s="94">
        <f t="shared" si="6"/>
        <v>546</v>
      </c>
      <c r="U117" s="94">
        <f t="shared" si="6"/>
        <v>8</v>
      </c>
      <c r="V117" s="94">
        <f t="shared" si="6"/>
        <v>554</v>
      </c>
      <c r="W117" s="94">
        <f t="shared" si="6"/>
        <v>1789</v>
      </c>
      <c r="X117" s="94">
        <f t="shared" si="6"/>
        <v>2343</v>
      </c>
    </row>
    <row r="118" spans="1:24" customFormat="1" x14ac:dyDescent="0.3">
      <c r="A118" s="30" t="s">
        <v>167</v>
      </c>
      <c r="B118" s="94">
        <f t="shared" ref="B118:X118" si="7">SUM(B30,B95,B117)</f>
        <v>2882</v>
      </c>
      <c r="C118" s="94">
        <f t="shared" si="7"/>
        <v>1447</v>
      </c>
      <c r="D118" s="94">
        <f t="shared" si="7"/>
        <v>1435</v>
      </c>
      <c r="E118" s="94">
        <f t="shared" si="7"/>
        <v>1380</v>
      </c>
      <c r="F118" s="94">
        <f t="shared" si="7"/>
        <v>637</v>
      </c>
      <c r="G118" s="94">
        <f t="shared" si="7"/>
        <v>743</v>
      </c>
      <c r="H118" s="94">
        <f t="shared" si="7"/>
        <v>1287</v>
      </c>
      <c r="I118" s="94">
        <f t="shared" si="7"/>
        <v>578</v>
      </c>
      <c r="J118" s="94">
        <f t="shared" si="7"/>
        <v>709</v>
      </c>
      <c r="K118" s="94">
        <f t="shared" si="7"/>
        <v>819</v>
      </c>
      <c r="L118" s="94">
        <f t="shared" si="7"/>
        <v>331</v>
      </c>
      <c r="M118" s="94">
        <f t="shared" si="7"/>
        <v>488</v>
      </c>
      <c r="N118" s="94">
        <f t="shared" si="7"/>
        <v>9</v>
      </c>
      <c r="O118" s="94">
        <f t="shared" si="7"/>
        <v>3</v>
      </c>
      <c r="P118" s="94">
        <f t="shared" si="7"/>
        <v>6</v>
      </c>
      <c r="Q118" s="94">
        <f t="shared" si="7"/>
        <v>240</v>
      </c>
      <c r="R118" s="94">
        <f t="shared" si="7"/>
        <v>102</v>
      </c>
      <c r="S118" s="94">
        <f t="shared" si="7"/>
        <v>138</v>
      </c>
      <c r="T118" s="94">
        <f t="shared" si="7"/>
        <v>6617</v>
      </c>
      <c r="U118" s="94">
        <f t="shared" si="7"/>
        <v>1044</v>
      </c>
      <c r="V118" s="94">
        <f t="shared" si="7"/>
        <v>7661</v>
      </c>
      <c r="W118" s="94">
        <f t="shared" si="7"/>
        <v>8574</v>
      </c>
      <c r="X118" s="94">
        <f t="shared" si="7"/>
        <v>16235</v>
      </c>
    </row>
    <row r="119" spans="1:24" customFormat="1" ht="25.5" customHeight="1" x14ac:dyDescent="0.3">
      <c r="A119" s="192" t="s">
        <v>287</v>
      </c>
      <c r="C119" s="29"/>
      <c r="D119" s="29"/>
      <c r="E119" s="29"/>
      <c r="F119" s="29"/>
      <c r="G119" s="29"/>
      <c r="H119" s="29"/>
      <c r="I119" s="29"/>
      <c r="J119" s="29"/>
      <c r="K119" s="29"/>
      <c r="L119" s="29"/>
      <c r="M119" s="29"/>
      <c r="N119" s="29"/>
      <c r="O119" s="29"/>
      <c r="P119" s="29"/>
      <c r="Q119" s="29"/>
      <c r="R119" s="29"/>
      <c r="S119" s="29"/>
      <c r="T119" s="29"/>
      <c r="U119" s="29"/>
      <c r="V119" s="29"/>
      <c r="W119" s="29"/>
      <c r="X119" s="29"/>
    </row>
    <row r="120" spans="1:24" x14ac:dyDescent="0.3">
      <c r="A120" s="279" t="s">
        <v>234</v>
      </c>
      <c r="B120" s="279"/>
      <c r="C120" s="279"/>
      <c r="D120" s="279"/>
      <c r="E120" s="279"/>
      <c r="F120" s="279"/>
      <c r="G120" s="279"/>
      <c r="H120" s="279"/>
      <c r="I120" s="279"/>
      <c r="J120" s="279"/>
      <c r="K120" s="279"/>
      <c r="L120" s="279"/>
      <c r="M120" s="279"/>
      <c r="N120" s="279"/>
      <c r="O120" s="279"/>
      <c r="P120" s="279"/>
      <c r="Q120" s="279"/>
      <c r="R120" s="279"/>
      <c r="S120" s="279"/>
      <c r="T120" s="279"/>
      <c r="U120" s="279"/>
      <c r="V120" s="279"/>
      <c r="W120" s="279"/>
      <c r="X120" s="279"/>
    </row>
    <row r="121" spans="1:24" x14ac:dyDescent="0.3">
      <c r="A121" s="271" t="s">
        <v>312</v>
      </c>
      <c r="B121" s="271"/>
      <c r="C121" s="271"/>
      <c r="D121" s="271"/>
      <c r="E121" s="271"/>
      <c r="F121" s="271"/>
      <c r="G121" s="271"/>
      <c r="H121" s="271"/>
      <c r="I121" s="155"/>
      <c r="J121" s="155"/>
      <c r="K121" s="155"/>
      <c r="L121" s="155"/>
      <c r="M121" s="155"/>
      <c r="N121" s="29"/>
      <c r="O121" s="29"/>
      <c r="P121" s="29"/>
      <c r="Q121" s="29"/>
      <c r="R121" s="29"/>
      <c r="S121" s="29"/>
      <c r="T121" s="29"/>
      <c r="U121" s="29"/>
      <c r="V121" s="29"/>
      <c r="W121" s="29"/>
      <c r="X121" s="29"/>
    </row>
  </sheetData>
  <mergeCells count="20">
    <mergeCell ref="T8:T9"/>
    <mergeCell ref="U8:U9"/>
    <mergeCell ref="V8:V9"/>
    <mergeCell ref="A120:X120"/>
    <mergeCell ref="A121:H121"/>
    <mergeCell ref="A7:A9"/>
    <mergeCell ref="B7:V7"/>
    <mergeCell ref="W7:W9"/>
    <mergeCell ref="X7:X9"/>
    <mergeCell ref="B8:D8"/>
    <mergeCell ref="E8:G8"/>
    <mergeCell ref="H8:J8"/>
    <mergeCell ref="K8:M8"/>
    <mergeCell ref="N8:P8"/>
    <mergeCell ref="Q8:S8"/>
    <mergeCell ref="A6:X6"/>
    <mergeCell ref="A1:X1"/>
    <mergeCell ref="A2:X2"/>
    <mergeCell ref="A3:X3"/>
    <mergeCell ref="A4:X4"/>
  </mergeCells>
  <printOptions horizontalCentered="1"/>
  <pageMargins left="0.2" right="0.2" top="0.25" bottom="0.25" header="0.3" footer="0.3"/>
  <pageSetup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INDICE</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INDICE!Print_Area</vt:lpstr>
      <vt:lpstr>'Tabla 1'!Print_Area</vt:lpstr>
      <vt:lpstr>'Tabla 2'!Print_Area</vt:lpstr>
      <vt:lpstr>'Tabla 4'!Print_Titles</vt:lpstr>
      <vt:lpstr>'Tabla 5'!Print_Titles</vt:lpstr>
      <vt:lpstr>'Tabla 7'!Print_Titles</vt:lpstr>
    </vt:vector>
  </TitlesOfParts>
  <Company>iepr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Francisco Pesante</cp:lastModifiedBy>
  <cp:lastPrinted>2015-11-17T13:22:46Z</cp:lastPrinted>
  <dcterms:created xsi:type="dcterms:W3CDTF">2011-07-21T01:15:18Z</dcterms:created>
  <dcterms:modified xsi:type="dcterms:W3CDTF">2016-06-07T14:25:57Z</dcterms:modified>
</cp:coreProperties>
</file>