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Mis documentos\Publicaciones\"/>
    </mc:Choice>
  </mc:AlternateContent>
  <bookViews>
    <workbookView xWindow="120" yWindow="225" windowWidth="11790" windowHeight="7950" tabRatio="864" activeTab="14"/>
  </bookViews>
  <sheets>
    <sheet name="INDICE" sheetId="6" r:id="rId1"/>
    <sheet name="Infografía" sheetId="14" r:id="rId2"/>
    <sheet name="Tabla 1" sheetId="1" r:id="rId3"/>
    <sheet name="Tabla 2" sheetId="2" r:id="rId4"/>
    <sheet name="Tabla 3" sheetId="3" r:id="rId5"/>
    <sheet name="Tabla 4" sheetId="4" r:id="rId6"/>
    <sheet name="Tabla 5" sheetId="5" r:id="rId7"/>
    <sheet name="Tabla 6" sheetId="7" r:id="rId8"/>
    <sheet name="Tabla 7" sheetId="8" r:id="rId9"/>
    <sheet name="Tabla 8" sheetId="9" r:id="rId10"/>
    <sheet name="Tabla 9" sheetId="10" r:id="rId11"/>
    <sheet name="Tabla 10" sheetId="11" r:id="rId12"/>
    <sheet name="Tabla 11" sheetId="12" r:id="rId13"/>
    <sheet name="Tabla 12" sheetId="13" r:id="rId14"/>
    <sheet name="Tabla 13" sheetId="15" r:id="rId15"/>
  </sheets>
  <definedNames>
    <definedName name="_xlnm.Print_Area" localSheetId="0">INDICE!$A$1:$B$33</definedName>
    <definedName name="_xlnm.Print_Area" localSheetId="2">'Tabla 1'!$A$6:$J$28</definedName>
    <definedName name="_xlnm.Print_Area" localSheetId="3">'Tabla 2'!$A$6:$J$31</definedName>
    <definedName name="_xlnm.Print_Titles" localSheetId="11">'Tabla 10'!#REF!</definedName>
    <definedName name="_xlnm.Print_Titles" localSheetId="5">'Tabla 4'!$9:$11</definedName>
    <definedName name="_xlnm.Print_Titles" localSheetId="6">'Tabla 5'!$8:$9</definedName>
    <definedName name="_xlnm.Print_Titles" localSheetId="8">'Tabla 7'!$7:$8</definedName>
  </definedNames>
  <calcPr calcId="152511"/>
</workbook>
</file>

<file path=xl/calcChain.xml><?xml version="1.0" encoding="utf-8"?>
<calcChain xmlns="http://schemas.openxmlformats.org/spreadsheetml/2006/main">
  <c r="N102" i="15" l="1"/>
  <c r="L102" i="15"/>
  <c r="J102" i="15"/>
  <c r="H102" i="15"/>
  <c r="F102" i="15"/>
  <c r="D102" i="15"/>
  <c r="E102" i="15"/>
  <c r="G102" i="15"/>
  <c r="I102" i="15"/>
  <c r="K102" i="15"/>
  <c r="M102" i="15"/>
  <c r="C102" i="15"/>
  <c r="B102" i="15"/>
  <c r="B15" i="13" l="1"/>
  <c r="B14" i="13"/>
  <c r="B10" i="13"/>
  <c r="B9" i="13" s="1"/>
  <c r="C110" i="12" l="1"/>
  <c r="D110" i="12"/>
  <c r="E110" i="12"/>
  <c r="F110" i="12"/>
  <c r="G110" i="12"/>
  <c r="H110" i="12"/>
  <c r="I110" i="12"/>
  <c r="J110" i="12"/>
  <c r="K110" i="12"/>
  <c r="L110" i="12"/>
  <c r="M110" i="12"/>
  <c r="B110" i="12"/>
  <c r="C109" i="12"/>
  <c r="D109" i="12"/>
  <c r="E109" i="12"/>
  <c r="F109" i="12"/>
  <c r="G109" i="12"/>
  <c r="H109" i="12"/>
  <c r="I109" i="12"/>
  <c r="J109" i="12"/>
  <c r="K109" i="12"/>
  <c r="L109" i="12"/>
  <c r="M109" i="12"/>
  <c r="B109" i="12"/>
  <c r="C108" i="12"/>
  <c r="D108" i="12"/>
  <c r="E108" i="12"/>
  <c r="F108" i="12"/>
  <c r="G108" i="12"/>
  <c r="H108" i="12"/>
  <c r="I108" i="12"/>
  <c r="J108" i="12"/>
  <c r="K108" i="12"/>
  <c r="L108" i="12"/>
  <c r="M108" i="12"/>
  <c r="B108" i="12"/>
  <c r="C107" i="12"/>
  <c r="D107" i="12"/>
  <c r="E107" i="12"/>
  <c r="F107" i="12"/>
  <c r="G107" i="12"/>
  <c r="H107" i="12"/>
  <c r="I107" i="12"/>
  <c r="J107" i="12"/>
  <c r="K107" i="12"/>
  <c r="L107" i="12"/>
  <c r="M107" i="12"/>
  <c r="B107" i="12"/>
  <c r="C106" i="12"/>
  <c r="D106" i="12"/>
  <c r="E106" i="12"/>
  <c r="F106" i="12"/>
  <c r="G106" i="12"/>
  <c r="H106" i="12"/>
  <c r="I106" i="12"/>
  <c r="J106" i="12"/>
  <c r="K106" i="12"/>
  <c r="L106" i="12"/>
  <c r="M106" i="12"/>
  <c r="B106" i="12"/>
  <c r="F117" i="10"/>
  <c r="D117" i="10"/>
  <c r="F116" i="10"/>
  <c r="D116" i="10"/>
  <c r="F115" i="10"/>
  <c r="D115" i="10"/>
  <c r="F114" i="10"/>
  <c r="D114" i="10"/>
  <c r="F113" i="10"/>
  <c r="D113" i="10"/>
  <c r="F112" i="10"/>
  <c r="D112" i="10"/>
  <c r="F111" i="10"/>
  <c r="D111" i="10"/>
  <c r="F110" i="10"/>
  <c r="D110" i="10"/>
  <c r="F109" i="10"/>
  <c r="D109" i="10"/>
  <c r="F108" i="10"/>
  <c r="D108" i="10"/>
  <c r="F104" i="10"/>
  <c r="D104" i="10"/>
  <c r="F102" i="10"/>
  <c r="D102" i="10"/>
  <c r="F101" i="10"/>
  <c r="D101" i="10"/>
  <c r="F100" i="10"/>
  <c r="D100" i="10"/>
  <c r="F99" i="10"/>
  <c r="D99" i="10"/>
  <c r="F98" i="10"/>
  <c r="D98" i="10"/>
  <c r="F97" i="10"/>
  <c r="D97" i="10"/>
  <c r="F95" i="10"/>
  <c r="D95" i="10"/>
  <c r="F94" i="10"/>
  <c r="D94" i="10"/>
  <c r="F88" i="10"/>
  <c r="D88" i="10"/>
  <c r="F87" i="10"/>
  <c r="D87" i="10"/>
  <c r="F86" i="10"/>
  <c r="D86" i="10"/>
  <c r="F85" i="10"/>
  <c r="D85" i="10"/>
  <c r="F84" i="10"/>
  <c r="D84" i="10"/>
  <c r="F80" i="10"/>
  <c r="D80" i="10"/>
  <c r="F79" i="10"/>
  <c r="D79" i="10"/>
  <c r="F77" i="10"/>
  <c r="D77" i="10"/>
  <c r="F76" i="10"/>
  <c r="D76" i="10"/>
  <c r="F74" i="10"/>
  <c r="D74" i="10"/>
  <c r="F73" i="10"/>
  <c r="D73" i="10"/>
  <c r="F72" i="10"/>
  <c r="D72" i="10"/>
  <c r="F70" i="10"/>
  <c r="D70" i="10"/>
  <c r="F69" i="10"/>
  <c r="D69" i="10"/>
  <c r="F68" i="10"/>
  <c r="D68" i="10"/>
  <c r="F67" i="10"/>
  <c r="D67" i="10"/>
  <c r="F66" i="10"/>
  <c r="D66" i="10"/>
  <c r="F65" i="10"/>
  <c r="D65" i="10"/>
  <c r="F64" i="10"/>
  <c r="D64" i="10"/>
  <c r="F63" i="10"/>
  <c r="D63" i="10"/>
  <c r="F62" i="10"/>
  <c r="D62" i="10"/>
  <c r="F59" i="10"/>
  <c r="D59" i="10"/>
  <c r="F58" i="10"/>
  <c r="D58" i="10"/>
  <c r="F56" i="10"/>
  <c r="D56" i="10"/>
  <c r="F55" i="10"/>
  <c r="D55" i="10"/>
  <c r="F54" i="10"/>
  <c r="D54" i="10"/>
  <c r="F53" i="10"/>
  <c r="D53" i="10"/>
  <c r="F52" i="10"/>
  <c r="D52" i="10"/>
  <c r="F51" i="10"/>
  <c r="D51" i="10"/>
  <c r="F50" i="10"/>
  <c r="D50" i="10"/>
  <c r="F49" i="10"/>
  <c r="D49" i="10"/>
  <c r="F48" i="10"/>
  <c r="D48" i="10"/>
  <c r="F47" i="10"/>
  <c r="D47" i="10"/>
  <c r="F46" i="10"/>
  <c r="D46" i="10"/>
  <c r="F44" i="10"/>
  <c r="D44" i="10"/>
  <c r="F43" i="10"/>
  <c r="D43" i="10"/>
  <c r="F42" i="10"/>
  <c r="D42" i="10"/>
  <c r="F41" i="10"/>
  <c r="D41" i="10"/>
  <c r="F40" i="10"/>
  <c r="D40" i="10"/>
  <c r="F39" i="10"/>
  <c r="D39" i="10"/>
  <c r="F38" i="10"/>
  <c r="D38" i="10"/>
  <c r="F37" i="10"/>
  <c r="D37" i="10"/>
  <c r="F31" i="10"/>
  <c r="D31" i="10"/>
  <c r="F30" i="10"/>
  <c r="D30" i="10"/>
  <c r="F29" i="10"/>
  <c r="D29" i="10"/>
  <c r="F28" i="10"/>
  <c r="D28" i="10"/>
  <c r="F24" i="10"/>
  <c r="D24" i="10"/>
  <c r="F23" i="10"/>
  <c r="D23" i="10"/>
  <c r="F22" i="10"/>
  <c r="D22" i="10"/>
  <c r="F21" i="10"/>
  <c r="D21" i="10"/>
  <c r="F20" i="10"/>
  <c r="D20" i="10"/>
  <c r="F18" i="10"/>
  <c r="D18" i="10"/>
  <c r="F17" i="10"/>
  <c r="D17" i="10"/>
  <c r="F16" i="10"/>
  <c r="D16" i="10"/>
  <c r="F15" i="10"/>
  <c r="D15" i="10"/>
  <c r="F14" i="10"/>
  <c r="D14" i="10"/>
  <c r="F13" i="10"/>
  <c r="D13" i="10"/>
  <c r="F12" i="10"/>
  <c r="D12" i="10"/>
  <c r="F11" i="10"/>
  <c r="D11" i="10"/>
  <c r="M106" i="9" l="1"/>
  <c r="L106" i="9"/>
  <c r="I106" i="9"/>
  <c r="G106" i="9"/>
  <c r="F106" i="9"/>
  <c r="E106" i="9"/>
  <c r="D106" i="9"/>
  <c r="C106" i="9"/>
  <c r="B106" i="9"/>
  <c r="N105" i="9"/>
  <c r="H105" i="9"/>
  <c r="J105" i="9" s="1"/>
  <c r="N104" i="9"/>
  <c r="H104" i="9"/>
  <c r="J104" i="9" s="1"/>
  <c r="N103" i="9"/>
  <c r="H103" i="9"/>
  <c r="J103" i="9" s="1"/>
  <c r="K103" i="9" s="1"/>
  <c r="N102" i="9"/>
  <c r="H102" i="9"/>
  <c r="J102" i="9" s="1"/>
  <c r="N101" i="9"/>
  <c r="H101" i="9"/>
  <c r="J101" i="9" s="1"/>
  <c r="N100" i="9"/>
  <c r="H100" i="9"/>
  <c r="J100" i="9" s="1"/>
  <c r="K100" i="9" s="1"/>
  <c r="N99" i="9"/>
  <c r="H99" i="9"/>
  <c r="J99" i="9" s="1"/>
  <c r="N98" i="9"/>
  <c r="H98" i="9"/>
  <c r="J98" i="9" s="1"/>
  <c r="N97" i="9"/>
  <c r="H97" i="9"/>
  <c r="J97" i="9" s="1"/>
  <c r="N96" i="9"/>
  <c r="H96" i="9"/>
  <c r="J96" i="9" s="1"/>
  <c r="N95" i="9"/>
  <c r="H95" i="9"/>
  <c r="J95" i="9" s="1"/>
  <c r="N94" i="9"/>
  <c r="H94" i="9"/>
  <c r="J94" i="9" s="1"/>
  <c r="N93" i="9"/>
  <c r="H93" i="9"/>
  <c r="J93" i="9" s="1"/>
  <c r="N92" i="9"/>
  <c r="H92" i="9"/>
  <c r="J92" i="9" s="1"/>
  <c r="N91" i="9"/>
  <c r="H91" i="9"/>
  <c r="J91" i="9" s="1"/>
  <c r="N90" i="9"/>
  <c r="H90" i="9"/>
  <c r="J90" i="9" s="1"/>
  <c r="N89" i="9"/>
  <c r="H89" i="9"/>
  <c r="J89" i="9" s="1"/>
  <c r="N88" i="9"/>
  <c r="H88" i="9"/>
  <c r="J88" i="9" s="1"/>
  <c r="N87" i="9"/>
  <c r="H87" i="9"/>
  <c r="J87" i="9" s="1"/>
  <c r="N86" i="9"/>
  <c r="H86" i="9"/>
  <c r="N85" i="9"/>
  <c r="H85" i="9"/>
  <c r="J85" i="9" s="1"/>
  <c r="M83" i="9"/>
  <c r="L83" i="9"/>
  <c r="I83" i="9"/>
  <c r="G83" i="9"/>
  <c r="F83" i="9"/>
  <c r="E83" i="9"/>
  <c r="D83" i="9"/>
  <c r="C83" i="9"/>
  <c r="B83" i="9"/>
  <c r="N82" i="9"/>
  <c r="H82" i="9"/>
  <c r="J82" i="9" s="1"/>
  <c r="N81" i="9"/>
  <c r="H81" i="9"/>
  <c r="J81" i="9" s="1"/>
  <c r="N80" i="9"/>
  <c r="H80" i="9"/>
  <c r="J80" i="9" s="1"/>
  <c r="N79" i="9"/>
  <c r="H79" i="9"/>
  <c r="J79" i="9" s="1"/>
  <c r="K79" i="9" s="1"/>
  <c r="N78" i="9"/>
  <c r="H78" i="9"/>
  <c r="J78" i="9" s="1"/>
  <c r="K78" i="9" s="1"/>
  <c r="N77" i="9"/>
  <c r="H77" i="9"/>
  <c r="J77" i="9" s="1"/>
  <c r="K77" i="9" s="1"/>
  <c r="N76" i="9"/>
  <c r="H76" i="9"/>
  <c r="J76" i="9" s="1"/>
  <c r="K76" i="9" s="1"/>
  <c r="N75" i="9"/>
  <c r="H75" i="9"/>
  <c r="J75" i="9" s="1"/>
  <c r="K75" i="9" s="1"/>
  <c r="N74" i="9"/>
  <c r="H74" i="9"/>
  <c r="J74" i="9" s="1"/>
  <c r="K74" i="9" s="1"/>
  <c r="N73" i="9"/>
  <c r="H73" i="9"/>
  <c r="J73" i="9" s="1"/>
  <c r="K73" i="9" s="1"/>
  <c r="N72" i="9"/>
  <c r="H72" i="9"/>
  <c r="J72" i="9" s="1"/>
  <c r="K72" i="9" s="1"/>
  <c r="N71" i="9"/>
  <c r="H71" i="9"/>
  <c r="J71" i="9" s="1"/>
  <c r="K71" i="9" s="1"/>
  <c r="N70" i="9"/>
  <c r="H70" i="9"/>
  <c r="J70" i="9" s="1"/>
  <c r="K70" i="9" s="1"/>
  <c r="N69" i="9"/>
  <c r="H69" i="9"/>
  <c r="J69" i="9" s="1"/>
  <c r="K69" i="9" s="1"/>
  <c r="N68" i="9"/>
  <c r="H68" i="9"/>
  <c r="J68" i="9" s="1"/>
  <c r="K68" i="9" s="1"/>
  <c r="N67" i="9"/>
  <c r="H67" i="9"/>
  <c r="J67" i="9" s="1"/>
  <c r="N66" i="9"/>
  <c r="H66" i="9"/>
  <c r="J66" i="9" s="1"/>
  <c r="K66" i="9" s="1"/>
  <c r="N65" i="9"/>
  <c r="H65" i="9"/>
  <c r="J65" i="9" s="1"/>
  <c r="N64" i="9"/>
  <c r="H64" i="9"/>
  <c r="J64" i="9" s="1"/>
  <c r="K64" i="9" s="1"/>
  <c r="N63" i="9"/>
  <c r="H63" i="9"/>
  <c r="J63" i="9" s="1"/>
  <c r="N62" i="9"/>
  <c r="H62" i="9"/>
  <c r="J62" i="9" s="1"/>
  <c r="N61" i="9"/>
  <c r="H61" i="9"/>
  <c r="J61" i="9" s="1"/>
  <c r="N60" i="9"/>
  <c r="H60" i="9"/>
  <c r="J60" i="9" s="1"/>
  <c r="N59" i="9"/>
  <c r="H59" i="9"/>
  <c r="J59" i="9" s="1"/>
  <c r="N58" i="9"/>
  <c r="H58" i="9"/>
  <c r="J58" i="9" s="1"/>
  <c r="N57" i="9"/>
  <c r="H57" i="9"/>
  <c r="J57" i="9" s="1"/>
  <c r="K57" i="9" s="1"/>
  <c r="N56" i="9"/>
  <c r="H56" i="9"/>
  <c r="J56" i="9" s="1"/>
  <c r="N55" i="9"/>
  <c r="H55" i="9"/>
  <c r="J55" i="9" s="1"/>
  <c r="K55" i="9" s="1"/>
  <c r="N54" i="9"/>
  <c r="H54" i="9"/>
  <c r="J54" i="9" s="1"/>
  <c r="N53" i="9"/>
  <c r="H53" i="9"/>
  <c r="J53" i="9" s="1"/>
  <c r="N52" i="9"/>
  <c r="H52" i="9"/>
  <c r="J52" i="9" s="1"/>
  <c r="N51" i="9"/>
  <c r="H51" i="9"/>
  <c r="J51" i="9" s="1"/>
  <c r="N50" i="9"/>
  <c r="H50" i="9"/>
  <c r="J50" i="9" s="1"/>
  <c r="N49" i="9"/>
  <c r="H49" i="9"/>
  <c r="J49" i="9" s="1"/>
  <c r="N48" i="9"/>
  <c r="H48" i="9"/>
  <c r="J48" i="9" s="1"/>
  <c r="N47" i="9"/>
  <c r="H47" i="9"/>
  <c r="J47" i="9" s="1"/>
  <c r="K47" i="9" s="1"/>
  <c r="N46" i="9"/>
  <c r="H46" i="9"/>
  <c r="J46" i="9" s="1"/>
  <c r="K46" i="9" s="1"/>
  <c r="N45" i="9"/>
  <c r="H45" i="9"/>
  <c r="J45" i="9" s="1"/>
  <c r="K45" i="9" s="1"/>
  <c r="N44" i="9"/>
  <c r="H44" i="9"/>
  <c r="J44" i="9" s="1"/>
  <c r="N43" i="9"/>
  <c r="H43" i="9"/>
  <c r="J43" i="9" s="1"/>
  <c r="K43" i="9" s="1"/>
  <c r="N42" i="9"/>
  <c r="H42" i="9"/>
  <c r="J42" i="9" s="1"/>
  <c r="K42" i="9" s="1"/>
  <c r="N41" i="9"/>
  <c r="H41" i="9"/>
  <c r="J41" i="9" s="1"/>
  <c r="K41" i="9" s="1"/>
  <c r="N40" i="9"/>
  <c r="H40" i="9"/>
  <c r="J40" i="9" s="1"/>
  <c r="N39" i="9"/>
  <c r="H39" i="9"/>
  <c r="J39" i="9" s="1"/>
  <c r="N38" i="9"/>
  <c r="H38" i="9"/>
  <c r="J38" i="9" s="1"/>
  <c r="N37" i="9"/>
  <c r="H37" i="9"/>
  <c r="J37" i="9" s="1"/>
  <c r="N36" i="9"/>
  <c r="H36" i="9"/>
  <c r="J36" i="9" s="1"/>
  <c r="K36" i="9" s="1"/>
  <c r="N35" i="9"/>
  <c r="H35" i="9"/>
  <c r="J35" i="9" s="1"/>
  <c r="N34" i="9"/>
  <c r="H34" i="9"/>
  <c r="J34" i="9" s="1"/>
  <c r="N33" i="9"/>
  <c r="H33" i="9"/>
  <c r="J33" i="9" s="1"/>
  <c r="N32" i="9"/>
  <c r="H32" i="9"/>
  <c r="M30" i="9"/>
  <c r="L30" i="9"/>
  <c r="I30" i="9"/>
  <c r="G30" i="9"/>
  <c r="F30" i="9"/>
  <c r="E30" i="9"/>
  <c r="D30" i="9"/>
  <c r="C30" i="9"/>
  <c r="B30" i="9"/>
  <c r="N29" i="9"/>
  <c r="H29" i="9"/>
  <c r="J29" i="9" s="1"/>
  <c r="N28" i="9"/>
  <c r="H28" i="9"/>
  <c r="J28" i="9" s="1"/>
  <c r="K28" i="9" s="1"/>
  <c r="N27" i="9"/>
  <c r="H27" i="9"/>
  <c r="J27" i="9" s="1"/>
  <c r="N26" i="9"/>
  <c r="H26" i="9"/>
  <c r="J26" i="9" s="1"/>
  <c r="K26" i="9" s="1"/>
  <c r="N25" i="9"/>
  <c r="H25" i="9"/>
  <c r="J25" i="9" s="1"/>
  <c r="K25" i="9" s="1"/>
  <c r="N24" i="9"/>
  <c r="H24" i="9"/>
  <c r="J24" i="9" s="1"/>
  <c r="K24" i="9" s="1"/>
  <c r="N23" i="9"/>
  <c r="H23" i="9"/>
  <c r="J23" i="9" s="1"/>
  <c r="K23" i="9" s="1"/>
  <c r="N22" i="9"/>
  <c r="H22" i="9"/>
  <c r="J22" i="9" s="1"/>
  <c r="K22" i="9" s="1"/>
  <c r="N21" i="9"/>
  <c r="H21" i="9"/>
  <c r="J21" i="9" s="1"/>
  <c r="N20" i="9"/>
  <c r="H20" i="9"/>
  <c r="J20" i="9" s="1"/>
  <c r="K20" i="9" s="1"/>
  <c r="N19" i="9"/>
  <c r="H19" i="9"/>
  <c r="J19" i="9" s="1"/>
  <c r="N18" i="9"/>
  <c r="H18" i="9"/>
  <c r="J18" i="9" s="1"/>
  <c r="K18" i="9" s="1"/>
  <c r="N17" i="9"/>
  <c r="H17" i="9"/>
  <c r="J17" i="9" s="1"/>
  <c r="N16" i="9"/>
  <c r="H16" i="9"/>
  <c r="J16" i="9" s="1"/>
  <c r="N15" i="9"/>
  <c r="H15" i="9"/>
  <c r="J15" i="9" s="1"/>
  <c r="N14" i="9"/>
  <c r="H14" i="9"/>
  <c r="J14" i="9" s="1"/>
  <c r="N13" i="9"/>
  <c r="H13" i="9"/>
  <c r="J13" i="9" s="1"/>
  <c r="K13" i="9" s="1"/>
  <c r="N12" i="9"/>
  <c r="H12" i="9"/>
  <c r="J12" i="9" s="1"/>
  <c r="N11" i="9"/>
  <c r="H11" i="9"/>
  <c r="J11" i="9" s="1"/>
  <c r="E112" i="8"/>
  <c r="F112" i="8"/>
  <c r="G112" i="8"/>
  <c r="H112" i="8"/>
  <c r="I112" i="8"/>
  <c r="J112" i="8"/>
  <c r="E111" i="8"/>
  <c r="F111" i="8"/>
  <c r="G111" i="8"/>
  <c r="H111" i="8"/>
  <c r="I111" i="8"/>
  <c r="J111" i="8"/>
  <c r="E110" i="8"/>
  <c r="F110" i="8"/>
  <c r="G110" i="8"/>
  <c r="H110" i="8"/>
  <c r="I110" i="8"/>
  <c r="J110" i="8"/>
  <c r="E109" i="8"/>
  <c r="F109" i="8"/>
  <c r="G109" i="8"/>
  <c r="H109" i="8"/>
  <c r="I109" i="8"/>
  <c r="J109" i="8"/>
  <c r="E108" i="8"/>
  <c r="F108" i="8"/>
  <c r="G108" i="8"/>
  <c r="H108" i="8"/>
  <c r="I108" i="8"/>
  <c r="J108" i="8"/>
  <c r="J105" i="8"/>
  <c r="I105" i="8"/>
  <c r="H105" i="8"/>
  <c r="G105" i="8"/>
  <c r="F105" i="8"/>
  <c r="E105" i="8"/>
  <c r="D104" i="8"/>
  <c r="C104" i="8"/>
  <c r="B104" i="8"/>
  <c r="D103" i="8"/>
  <c r="C103" i="8"/>
  <c r="B103" i="8"/>
  <c r="D102" i="8"/>
  <c r="C102" i="8"/>
  <c r="B102" i="8"/>
  <c r="D101" i="8"/>
  <c r="C101" i="8"/>
  <c r="B101" i="8"/>
  <c r="D100" i="8"/>
  <c r="C100" i="8"/>
  <c r="B100" i="8"/>
  <c r="D99" i="8"/>
  <c r="C99" i="8"/>
  <c r="B99" i="8"/>
  <c r="D98" i="8"/>
  <c r="C98" i="8"/>
  <c r="B98" i="8"/>
  <c r="D97" i="8"/>
  <c r="C97" i="8"/>
  <c r="B97" i="8"/>
  <c r="D96" i="8"/>
  <c r="C96" i="8"/>
  <c r="B96" i="8"/>
  <c r="D95" i="8"/>
  <c r="C95" i="8"/>
  <c r="B95" i="8"/>
  <c r="D94" i="8"/>
  <c r="C94" i="8"/>
  <c r="B94" i="8"/>
  <c r="D93" i="8"/>
  <c r="C93" i="8"/>
  <c r="B93" i="8"/>
  <c r="D92" i="8"/>
  <c r="C92" i="8"/>
  <c r="B92" i="8"/>
  <c r="D91" i="8"/>
  <c r="C91" i="8"/>
  <c r="B91" i="8"/>
  <c r="D90" i="8"/>
  <c r="C90" i="8"/>
  <c r="B90" i="8"/>
  <c r="D89" i="8"/>
  <c r="C89" i="8"/>
  <c r="B89" i="8"/>
  <c r="D88" i="8"/>
  <c r="C88" i="8"/>
  <c r="B88" i="8"/>
  <c r="D87" i="8"/>
  <c r="C87" i="8"/>
  <c r="B87" i="8"/>
  <c r="D86" i="8"/>
  <c r="C86" i="8"/>
  <c r="B86" i="8"/>
  <c r="D85" i="8"/>
  <c r="C85" i="8"/>
  <c r="B85" i="8"/>
  <c r="D84" i="8"/>
  <c r="C84" i="8"/>
  <c r="B84" i="8"/>
  <c r="J82" i="8"/>
  <c r="I82" i="8"/>
  <c r="H82" i="8"/>
  <c r="G82" i="8"/>
  <c r="F82" i="8"/>
  <c r="E82" i="8"/>
  <c r="D81" i="8"/>
  <c r="C81" i="8"/>
  <c r="B81" i="8"/>
  <c r="D80" i="8"/>
  <c r="C80" i="8"/>
  <c r="B80"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68" i="8"/>
  <c r="C68" i="8"/>
  <c r="B68" i="8"/>
  <c r="D67" i="8"/>
  <c r="C67" i="8"/>
  <c r="B67" i="8"/>
  <c r="D66" i="8"/>
  <c r="C66" i="8"/>
  <c r="B66" i="8"/>
  <c r="D65" i="8"/>
  <c r="C65" i="8"/>
  <c r="B65" i="8"/>
  <c r="D64" i="8"/>
  <c r="C64" i="8"/>
  <c r="B64" i="8"/>
  <c r="D63" i="8"/>
  <c r="C63" i="8"/>
  <c r="B63" i="8"/>
  <c r="D62" i="8"/>
  <c r="C62" i="8"/>
  <c r="B62" i="8"/>
  <c r="D61" i="8"/>
  <c r="C61" i="8"/>
  <c r="B61" i="8"/>
  <c r="D60" i="8"/>
  <c r="C60" i="8"/>
  <c r="B60" i="8"/>
  <c r="D59" i="8"/>
  <c r="C59" i="8"/>
  <c r="B59" i="8"/>
  <c r="D58" i="8"/>
  <c r="C58" i="8"/>
  <c r="B58" i="8"/>
  <c r="D57" i="8"/>
  <c r="C57" i="8"/>
  <c r="B57" i="8"/>
  <c r="D56" i="8"/>
  <c r="C56" i="8"/>
  <c r="B56" i="8"/>
  <c r="D55" i="8"/>
  <c r="C55" i="8"/>
  <c r="B55" i="8"/>
  <c r="D54" i="8"/>
  <c r="C54" i="8"/>
  <c r="B54" i="8"/>
  <c r="D53" i="8"/>
  <c r="C53" i="8"/>
  <c r="B53" i="8"/>
  <c r="D52" i="8"/>
  <c r="C52" i="8"/>
  <c r="B52" i="8"/>
  <c r="D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J29" i="8"/>
  <c r="I29" i="8"/>
  <c r="H29" i="8"/>
  <c r="G29" i="8"/>
  <c r="F29" i="8"/>
  <c r="E29" i="8"/>
  <c r="D28" i="8"/>
  <c r="C28" i="8"/>
  <c r="B28" i="8"/>
  <c r="D27" i="8"/>
  <c r="C27" i="8"/>
  <c r="B27" i="8"/>
  <c r="D26" i="8"/>
  <c r="C26" i="8"/>
  <c r="B26" i="8"/>
  <c r="D25" i="8"/>
  <c r="C25" i="8"/>
  <c r="B25" i="8"/>
  <c r="D24" i="8"/>
  <c r="C24" i="8"/>
  <c r="B24" i="8"/>
  <c r="D23" i="8"/>
  <c r="C23" i="8"/>
  <c r="B23" i="8"/>
  <c r="D22" i="8"/>
  <c r="C22" i="8"/>
  <c r="B22" i="8"/>
  <c r="D21" i="8"/>
  <c r="C21" i="8"/>
  <c r="B21" i="8"/>
  <c r="D20" i="8"/>
  <c r="C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D10" i="8"/>
  <c r="C10" i="8"/>
  <c r="B10" i="8"/>
  <c r="D112" i="8" l="1"/>
  <c r="B112" i="8"/>
  <c r="C112" i="8"/>
  <c r="B109" i="8"/>
  <c r="C109" i="8"/>
  <c r="B111" i="8"/>
  <c r="C110" i="8"/>
  <c r="C111" i="8"/>
  <c r="B108" i="8"/>
  <c r="C108" i="8"/>
  <c r="D109" i="8"/>
  <c r="D29" i="8"/>
  <c r="D110" i="8"/>
  <c r="F106" i="8"/>
  <c r="J106" i="8"/>
  <c r="B110" i="8"/>
  <c r="D111" i="8"/>
  <c r="D108" i="8"/>
  <c r="C107" i="9"/>
  <c r="G107" i="9"/>
  <c r="N30" i="9"/>
  <c r="E107" i="9"/>
  <c r="L107" i="9"/>
  <c r="B107" i="9"/>
  <c r="K106" i="9"/>
  <c r="J30" i="9"/>
  <c r="F107" i="9"/>
  <c r="M107" i="9"/>
  <c r="N83" i="9"/>
  <c r="K30" i="9"/>
  <c r="H83" i="9"/>
  <c r="J32" i="9"/>
  <c r="J83" i="9" s="1"/>
  <c r="N106" i="9"/>
  <c r="N107" i="9" s="1"/>
  <c r="D107" i="9"/>
  <c r="I107" i="9"/>
  <c r="K83" i="9"/>
  <c r="J86" i="9"/>
  <c r="J106" i="9" s="1"/>
  <c r="H106" i="9"/>
  <c r="H30" i="9"/>
  <c r="E106" i="8"/>
  <c r="I106" i="8"/>
  <c r="B105" i="8"/>
  <c r="G106" i="8"/>
  <c r="D106" i="8" s="1"/>
  <c r="C29" i="8"/>
  <c r="C105" i="8"/>
  <c r="B29" i="8"/>
  <c r="D105" i="8"/>
  <c r="H106" i="8"/>
  <c r="B82" i="8"/>
  <c r="C82" i="8"/>
  <c r="D82" i="8"/>
  <c r="C106" i="8" l="1"/>
  <c r="H107" i="9"/>
  <c r="J107" i="9"/>
  <c r="K107" i="9"/>
  <c r="B106" i="8"/>
  <c r="C109" i="5" l="1"/>
  <c r="D109" i="5"/>
  <c r="E109" i="5"/>
  <c r="F109" i="5"/>
  <c r="G109" i="5"/>
  <c r="H109" i="5"/>
  <c r="I109" i="5"/>
  <c r="B109" i="5"/>
  <c r="C108" i="5"/>
  <c r="D108" i="5"/>
  <c r="E108" i="5"/>
  <c r="F108" i="5"/>
  <c r="G108" i="5"/>
  <c r="H108" i="5"/>
  <c r="I108" i="5"/>
  <c r="B108" i="5"/>
  <c r="C107" i="5"/>
  <c r="D107" i="5"/>
  <c r="E107" i="5"/>
  <c r="F107" i="5"/>
  <c r="G107" i="5"/>
  <c r="H107" i="5"/>
  <c r="I107" i="5"/>
  <c r="B107" i="5"/>
  <c r="C106" i="5"/>
  <c r="D106" i="5"/>
  <c r="E106" i="5"/>
  <c r="F106" i="5"/>
  <c r="G106" i="5"/>
  <c r="H106" i="5"/>
  <c r="I106" i="5"/>
  <c r="B106" i="5"/>
  <c r="C105" i="5"/>
  <c r="D105" i="5"/>
  <c r="E105" i="5"/>
  <c r="F105" i="5"/>
  <c r="G105" i="5"/>
  <c r="H105" i="5"/>
  <c r="I105" i="5"/>
  <c r="B105" i="5"/>
  <c r="H102" i="5"/>
  <c r="G102" i="5"/>
  <c r="E102" i="5"/>
  <c r="D102" i="5"/>
  <c r="C102" i="5"/>
  <c r="B102" i="5"/>
  <c r="J84" i="5"/>
  <c r="J94" i="5"/>
  <c r="J82" i="5"/>
  <c r="J86" i="5"/>
  <c r="J97" i="5"/>
  <c r="J88" i="5"/>
  <c r="J101" i="5"/>
  <c r="J89" i="5"/>
  <c r="J83" i="5"/>
  <c r="J93" i="5"/>
  <c r="J99" i="5"/>
  <c r="J100" i="5"/>
  <c r="J98" i="5"/>
  <c r="J96" i="5"/>
  <c r="J95" i="5"/>
  <c r="J92" i="5"/>
  <c r="J91" i="5"/>
  <c r="J85" i="5"/>
  <c r="J87" i="5"/>
  <c r="J90" i="5"/>
  <c r="H80" i="5"/>
  <c r="G80" i="5"/>
  <c r="F80" i="5"/>
  <c r="E80" i="5"/>
  <c r="D80" i="5"/>
  <c r="C80" i="5"/>
  <c r="B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H29" i="5"/>
  <c r="G29" i="5"/>
  <c r="F29" i="5"/>
  <c r="E29" i="5"/>
  <c r="D29" i="5"/>
  <c r="B29" i="5"/>
  <c r="J28" i="5"/>
  <c r="J27" i="5"/>
  <c r="J26" i="5"/>
  <c r="J25" i="5"/>
  <c r="J24" i="5"/>
  <c r="J23" i="5"/>
  <c r="J22" i="5"/>
  <c r="J21" i="5"/>
  <c r="J20" i="5"/>
  <c r="J19" i="5"/>
  <c r="J18" i="5"/>
  <c r="J17" i="5"/>
  <c r="J16" i="5"/>
  <c r="J15" i="5"/>
  <c r="J14" i="5"/>
  <c r="J13" i="5"/>
  <c r="J12" i="5"/>
  <c r="J11" i="5"/>
  <c r="J107" i="5" l="1"/>
  <c r="J109" i="5"/>
  <c r="J108" i="5"/>
  <c r="J105" i="5"/>
  <c r="J106" i="5"/>
  <c r="B103" i="5"/>
  <c r="F103" i="5"/>
  <c r="J80" i="5"/>
  <c r="H103" i="5"/>
  <c r="E103" i="5"/>
  <c r="C103" i="5"/>
  <c r="G103" i="5"/>
  <c r="J102" i="5"/>
  <c r="J29" i="5"/>
  <c r="D103" i="5"/>
  <c r="I112" i="4"/>
  <c r="J112" i="4"/>
  <c r="K112" i="4"/>
  <c r="L112" i="4"/>
  <c r="M112" i="4"/>
  <c r="N112" i="4"/>
  <c r="O112" i="4"/>
  <c r="P112" i="4"/>
  <c r="I111" i="4"/>
  <c r="J111" i="4"/>
  <c r="K111" i="4"/>
  <c r="L111" i="4"/>
  <c r="M111" i="4"/>
  <c r="N111" i="4"/>
  <c r="O111" i="4"/>
  <c r="P111" i="4"/>
  <c r="I110" i="4"/>
  <c r="J110" i="4"/>
  <c r="K110" i="4"/>
  <c r="L110" i="4"/>
  <c r="M110" i="4"/>
  <c r="N110" i="4"/>
  <c r="O110" i="4"/>
  <c r="P110" i="4"/>
  <c r="I109" i="4"/>
  <c r="J109" i="4"/>
  <c r="K109" i="4"/>
  <c r="L109" i="4"/>
  <c r="M109" i="4"/>
  <c r="N109" i="4"/>
  <c r="O109" i="4"/>
  <c r="P109" i="4"/>
  <c r="I108" i="4"/>
  <c r="J108" i="4"/>
  <c r="K108" i="4"/>
  <c r="L108" i="4"/>
  <c r="M108" i="4"/>
  <c r="N108" i="4"/>
  <c r="O108" i="4"/>
  <c r="P108" i="4"/>
  <c r="P105" i="4"/>
  <c r="O105" i="4"/>
  <c r="N105" i="4"/>
  <c r="M105" i="4"/>
  <c r="L105" i="4"/>
  <c r="K105" i="4"/>
  <c r="K106" i="4" s="1"/>
  <c r="J105" i="4"/>
  <c r="I105" i="4"/>
  <c r="H105" i="4"/>
  <c r="G105" i="4"/>
  <c r="F105" i="4"/>
  <c r="E105" i="4"/>
  <c r="D105" i="4"/>
  <c r="C105" i="4"/>
  <c r="B105" i="4"/>
  <c r="P82" i="4"/>
  <c r="O82" i="4"/>
  <c r="N82" i="4"/>
  <c r="M82" i="4"/>
  <c r="L82" i="4"/>
  <c r="K82" i="4"/>
  <c r="J82" i="4"/>
  <c r="I82" i="4"/>
  <c r="H82" i="4"/>
  <c r="G82" i="4"/>
  <c r="F82" i="4"/>
  <c r="E82" i="4"/>
  <c r="D82" i="4"/>
  <c r="C82" i="4"/>
  <c r="B82" i="4"/>
  <c r="P31" i="4"/>
  <c r="O31" i="4"/>
  <c r="N31" i="4"/>
  <c r="M31" i="4"/>
  <c r="M106" i="4" s="1"/>
  <c r="L31" i="4"/>
  <c r="K31" i="4"/>
  <c r="J31" i="4"/>
  <c r="I31" i="4"/>
  <c r="I106" i="4" s="1"/>
  <c r="H31" i="4"/>
  <c r="G31" i="4"/>
  <c r="F31" i="4"/>
  <c r="E31" i="4"/>
  <c r="E106" i="4" s="1"/>
  <c r="D31" i="4"/>
  <c r="C31" i="4"/>
  <c r="B31" i="4"/>
  <c r="C112" i="4"/>
  <c r="D112" i="4"/>
  <c r="E112" i="4"/>
  <c r="F112" i="4"/>
  <c r="G112" i="4"/>
  <c r="H112" i="4"/>
  <c r="B112" i="4"/>
  <c r="C111" i="4"/>
  <c r="D111" i="4"/>
  <c r="E111" i="4"/>
  <c r="F111" i="4"/>
  <c r="G111" i="4"/>
  <c r="H111" i="4"/>
  <c r="B111" i="4"/>
  <c r="C110" i="4"/>
  <c r="D110" i="4"/>
  <c r="E110" i="4"/>
  <c r="F110" i="4"/>
  <c r="G110" i="4"/>
  <c r="H110" i="4"/>
  <c r="B110" i="4"/>
  <c r="C109" i="4"/>
  <c r="D109" i="4"/>
  <c r="E109" i="4"/>
  <c r="F109" i="4"/>
  <c r="G109" i="4"/>
  <c r="H109" i="4"/>
  <c r="B109" i="4"/>
  <c r="D108" i="4"/>
  <c r="E108" i="4"/>
  <c r="F108" i="4"/>
  <c r="G108" i="4"/>
  <c r="H108" i="4"/>
  <c r="C108" i="4"/>
  <c r="B108" i="4"/>
  <c r="O106" i="4" l="1"/>
  <c r="C106" i="4"/>
  <c r="G106" i="4"/>
  <c r="B106" i="4"/>
  <c r="F106" i="4"/>
  <c r="J106" i="4"/>
  <c r="N106" i="4"/>
  <c r="D106" i="4"/>
  <c r="P106" i="4"/>
  <c r="J103" i="5"/>
  <c r="L106" i="4"/>
  <c r="H106" i="4"/>
</calcChain>
</file>

<file path=xl/sharedStrings.xml><?xml version="1.0" encoding="utf-8"?>
<sst xmlns="http://schemas.openxmlformats.org/spreadsheetml/2006/main" count="1568" uniqueCount="400">
  <si>
    <t xml:space="preserve">Público </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</si>
  <si>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</si>
  <si>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</si>
  <si>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</si>
  <si>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</si>
  <si>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</si>
  <si>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</si>
  <si>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</si>
  <si>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</si>
  <si>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</si>
  <si>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</si>
  <si>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</si>
  <si>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</si>
  <si>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</si>
  <si>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</si>
  <si>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</si>
  <si>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</si>
  <si>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</si>
  <si>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</si>
  <si>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</si>
  <si>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</si>
  <si>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</si>
  <si>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 xml:space="preserve"> </t>
  </si>
  <si>
    <t>Sector público</t>
  </si>
  <si>
    <t>Colegio Universitario de San Juan</t>
  </si>
  <si>
    <t>n/a</t>
  </si>
  <si>
    <t>Conservatorio de Música de Puerto Rico</t>
  </si>
  <si>
    <t>Escuela de Artes Plásticas de Puerto Rico</t>
  </si>
  <si>
    <t>Instituto Tecnológico de Puerto Rico-Guayama</t>
  </si>
  <si>
    <t>Instituto Tecnológico de Puerto Rico-Ponce</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</si>
  <si>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</si>
  <si>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</si>
  <si>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</si>
  <si>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</si>
  <si>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</si>
  <si>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</si>
  <si>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</si>
  <si>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</si>
  <si>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</si>
  <si>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</si>
  <si>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</si>
  <si>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</si>
  <si>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</si>
  <si>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</si>
  <si>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</si>
  <si>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</si>
  <si>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</si>
  <si>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</si>
  <si>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</si>
  <si>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</si>
  <si>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</si>
  <si>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Centro de Estudios Multidisciplinarios-Bayamón</t>
  </si>
  <si>
    <t>Centro de Estudios Multidisciplinarios-San Juan</t>
  </si>
  <si>
    <t>Humacao Community College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</si>
  <si>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</si>
  <si>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</si>
  <si>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</si>
  <si>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</si>
  <si>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</si>
  <si>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</si>
  <si>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Carlos Albizu</t>
  </si>
  <si>
    <t>Universidad Central de Bayamón</t>
  </si>
  <si>
    <t>Universidad Central Del Caribe</t>
  </si>
  <si>
    <t>Universidad Del Este</t>
  </si>
  <si>
    <t>Universidad del Sagrado Corazón</t>
  </si>
  <si>
    <t>Universidad Del Turabo</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</si>
  <si>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</si>
  <si>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</si>
  <si>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</si>
  <si>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</si>
  <si>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</si>
  <si>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</si>
  <si>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</si>
  <si>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</si>
  <si>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</si>
  <si>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</si>
  <si>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</si>
  <si>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Metropolitana</t>
  </si>
  <si>
    <t>Universidad Politécnica de Puerto Rico</t>
  </si>
  <si>
    <t>Sector privado con fines de lucro</t>
  </si>
  <si>
    <t>Colegio de Cinematografía  Artes y Televisión</t>
  </si>
  <si>
    <t>EDIC College</t>
  </si>
  <si>
    <t>ICPR Junior College-Arecibo</t>
  </si>
  <si>
    <t>ICPR Junior College-Hato Rey</t>
  </si>
  <si>
    <t>ICPR Junior College-Mayagüez</t>
  </si>
  <si>
    <t>Instituto de Banca y Comercio Inc</t>
  </si>
  <si>
    <t>Mech-Tech College LLC</t>
  </si>
  <si>
    <t>National University College-Bayamón</t>
  </si>
  <si>
    <t>Ponce Paramedical College Inc</t>
  </si>
  <si>
    <t>University of Phoenix-Puerto Rico Campus</t>
  </si>
  <si>
    <t>Instituciones por sector</t>
  </si>
  <si>
    <t>Total</t>
  </si>
  <si>
    <t xml:space="preserve"> Grado Asociado </t>
  </si>
  <si>
    <t xml:space="preserve"> Bachillerato </t>
  </si>
  <si>
    <t xml:space="preserve"> Maestría </t>
  </si>
  <si>
    <t>Centro de Estudios Multidisciplinarios-Humacao</t>
  </si>
  <si>
    <t>&lt; 900</t>
  </si>
  <si>
    <t>Nombre de producto</t>
  </si>
  <si>
    <t>Área Académica</t>
  </si>
  <si>
    <t>Gran Total</t>
  </si>
  <si>
    <t>Sector Público</t>
  </si>
  <si>
    <t>Administración de empresas relacionadas con  producción agrícola</t>
  </si>
  <si>
    <t>Conservación y renovación de recursos naturales</t>
  </si>
  <si>
    <t>Arquitectura y diseño ambiental</t>
  </si>
  <si>
    <t>Estudios étnicos y culturales</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</si>
  <si>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</si>
  <si>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</si>
  <si>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</si>
  <si>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</si>
  <si>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</si>
  <si>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</si>
  <si>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</si>
  <si>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</si>
  <si>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</si>
  <si>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</si>
  <si>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</si>
  <si>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</si>
  <si>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</si>
  <si>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</si>
  <si>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</si>
  <si>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</si>
  <si>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</si>
  <si>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</si>
  <si>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</si>
  <si>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</si>
  <si>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</si>
  <si>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Ciencias sociales</t>
  </si>
  <si>
    <t>Mecánica y reparación de equipo</t>
  </si>
  <si>
    <t>Ocupaciones u oficios de precisión (Ej.: delineante, imprenta)</t>
  </si>
  <si>
    <t>Bellas artes</t>
  </si>
  <si>
    <t>Profesiones y ciencias relacionadas con la salud</t>
  </si>
  <si>
    <t>Administración, gerencia, mercadeo y servicios administrativos</t>
  </si>
  <si>
    <t>Historia</t>
  </si>
  <si>
    <t>Tasa de graduación</t>
  </si>
  <si>
    <t>Tasa de graduación con transferencias</t>
  </si>
  <si>
    <t>Tiempo completo</t>
  </si>
  <si>
    <t>Porciento de retención</t>
  </si>
  <si>
    <t xml:space="preserve">     CONSEJO DE EDUCACIÓN DE PUERTO RICO</t>
  </si>
  <si>
    <t xml:space="preserve">    Área de Evaluación, Planificación, Estadísticas e Investigación</t>
  </si>
  <si>
    <t>Tiempo Completo</t>
  </si>
  <si>
    <t>Gran total</t>
  </si>
  <si>
    <t xml:space="preserve">  CIPCODE*</t>
  </si>
  <si>
    <t>Profesor</t>
  </si>
  <si>
    <t>Instructor</t>
  </si>
  <si>
    <t>Masc</t>
  </si>
  <si>
    <t>Fem</t>
  </si>
  <si>
    <t>CONSEJO DE EDUCACIÓN DE PUERTO RICO</t>
  </si>
  <si>
    <t>Área de Evaluación, Planificación, Estadísticas e Investigación</t>
  </si>
  <si>
    <t>2011-2012</t>
  </si>
  <si>
    <t>ICPR Junior College-Manatí</t>
  </si>
  <si>
    <t>900 o &gt;</t>
  </si>
  <si>
    <t>Conferenciante</t>
  </si>
  <si>
    <t>Total sector privado con fines de lucro</t>
  </si>
  <si>
    <t>2012-2013</t>
  </si>
  <si>
    <t>Institución</t>
  </si>
  <si>
    <t>Total sector público</t>
  </si>
  <si>
    <t>Atlantic Univesity College</t>
  </si>
  <si>
    <t>Dewey University-Bayamón</t>
  </si>
  <si>
    <t>Dewey University-Carolina</t>
  </si>
  <si>
    <t>Dewey University-Fajardo</t>
  </si>
  <si>
    <t>Dewey University-Hato Rey Campus</t>
  </si>
  <si>
    <t>Dewey University-Juana Díaz</t>
  </si>
  <si>
    <t>Escuela de Medicina San Juan Bautista</t>
  </si>
  <si>
    <t>Trinity College of Puerto Rico</t>
  </si>
  <si>
    <t>Universidad Internacional Iberoamericana</t>
  </si>
  <si>
    <t>Total sector privado sin fines de lucro</t>
  </si>
  <si>
    <t>n/d</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</si>
  <si>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</si>
  <si>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</si>
  <si>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 xml:space="preserve">   Profesor </t>
  </si>
  <si>
    <t xml:space="preserve">   Profesor Asociado </t>
  </si>
  <si>
    <t xml:space="preserve">   Profesor Asistente </t>
  </si>
  <si>
    <t xml:space="preserve">   Instructor </t>
  </si>
  <si>
    <t xml:space="preserve">   Sin rango académico </t>
  </si>
  <si>
    <t>Por tarea y rango</t>
  </si>
  <si>
    <t>Tabla 3. Resumen histórico de facultad por año académico, sector, tarea y rango académico de las instituciones de educación superior</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</si>
  <si>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</si>
  <si>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</si>
  <si>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Completo</t>
  </si>
  <si>
    <t>Por tiempo</t>
  </si>
  <si>
    <t>Por nivel  </t>
  </si>
  <si>
    <t>2013-2014</t>
  </si>
  <si>
    <t>Huertas College</t>
  </si>
  <si>
    <t xml:space="preserve"> Doctor degree - research/scholarship</t>
  </si>
  <si>
    <t xml:space="preserve"> Doctor degree - professional practice</t>
  </si>
  <si>
    <t xml:space="preserve"> Doctor degree -  others</t>
  </si>
  <si>
    <t>Tiempo Parcial</t>
  </si>
  <si>
    <t>Educational Technical College-Bayamón</t>
  </si>
  <si>
    <t>Institution Name</t>
  </si>
  <si>
    <t>Transferencias reportadas</t>
  </si>
  <si>
    <t>Programas de 4 años</t>
  </si>
  <si>
    <t>Programas de 2 años</t>
  </si>
  <si>
    <r>
      <rPr>
        <b/>
        <sz val="10"/>
        <color theme="1"/>
        <rFont val="Calibri"/>
        <family val="2"/>
        <scheme val="minor"/>
      </rPr>
      <t>N/A -</t>
    </r>
    <r>
      <rPr>
        <sz val="10"/>
        <color theme="1"/>
        <rFont val="Calibri"/>
        <family val="2"/>
        <scheme val="minor"/>
      </rPr>
      <t xml:space="preserve"> No aplica.</t>
    </r>
  </si>
  <si>
    <t>Institución/sector</t>
  </si>
  <si>
    <t xml:space="preserve">Tiempo Completo </t>
  </si>
  <si>
    <t>Costo  promedio de matrícula</t>
  </si>
  <si>
    <t>Otros gastos de matrícula</t>
  </si>
  <si>
    <t>Costo por crédito</t>
  </si>
  <si>
    <t>¹ En el estado- costo para un estudiante residente legal del estado.</t>
  </si>
  <si>
    <t>² Fuera del estado - costo para un estudiante no residente legal del estado.</t>
  </si>
  <si>
    <t>n/d - Información no disponible.</t>
  </si>
  <si>
    <t>Valor Mínino</t>
  </si>
  <si>
    <t>Valor Máximo</t>
  </si>
  <si>
    <t>Promedio</t>
  </si>
  <si>
    <t>Desviación Estándar</t>
  </si>
  <si>
    <t>Mediana</t>
  </si>
  <si>
    <r>
      <rPr>
        <b/>
        <u/>
        <sz val="12"/>
        <color rgb="FF000000"/>
        <rFont val="Calibri"/>
        <family val="2"/>
      </rPr>
      <t>Marco legal</t>
    </r>
    <r>
      <rPr>
        <sz val="12"/>
        <color rgb="FF000000"/>
        <rFont val="Calibri"/>
        <family val="2"/>
      </rPr>
      <t xml:space="preserve">: La </t>
    </r>
    <r>
      <rPr>
        <i/>
        <sz val="12"/>
        <color rgb="FF000000"/>
        <rFont val="Calibri"/>
        <family val="2"/>
      </rPr>
      <t>Higher Education Act</t>
    </r>
    <r>
      <rPr>
        <sz val="12"/>
        <color rgb="FF000000"/>
        <rFont val="Calibri"/>
        <family val="2"/>
      </rPr>
      <t xml:space="preserve"> de 1965, según enmendada (20 USC 1094, Section 487(a)(17) and 34 CFR 668.14(b)(19)), requiere que toda institución que recibe fondos federales para becas de educación bajo el Título IV provea datos sobre matrícula, egresados, tasas de graduación docencia, entre otros.  El Artículo 9(m) del Plan de Reorganización Núm. 2 del 2010 dispone el deber del Consejo de Educación de Puerto Rico de "establecer sistemas de información, diseñar modelos de evaluación, requerir  y recopilar información sobre la educación en Puerto Rico, incluyendo las estadísticas elaboradas por el “Integrated Postsecondary Educational Data Systems” (IPEDS) o cualquier otro sistema de recopilación de datos estadísticos para estudiar y describir la situación de ésta y desarrollar los procesos de licenciamiento y acreditación, de manera que permitan realizar estas funciones de la manera más adecuada posible". 
</t>
    </r>
  </si>
  <si>
    <r>
      <t xml:space="preserve">Nota: </t>
    </r>
    <r>
      <rPr>
        <sz val="9"/>
        <color theme="1"/>
        <rFont val="Calibri"/>
        <family val="2"/>
      </rPr>
      <t xml:space="preserve">Incluye el total de egresados que completaron algún certificado o grado en las instituciones de educación superior autorizadas a operar por el Consejo de Educación de Puerto Rico. </t>
    </r>
  </si>
  <si>
    <t>2000-2001</t>
  </si>
  <si>
    <t>2001-2002</t>
  </si>
  <si>
    <t>2002-2003</t>
  </si>
  <si>
    <t>2003-2004</t>
  </si>
  <si>
    <t>2004-2005</t>
  </si>
  <si>
    <t>2005-2006</t>
  </si>
  <si>
    <t>2006-2007</t>
  </si>
  <si>
    <t>2007-2008</t>
  </si>
  <si>
    <t>2008-2009</t>
  </si>
  <si>
    <t>2009-2010</t>
  </si>
  <si>
    <t>2010-2011</t>
  </si>
  <si>
    <t>2014-2015</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</si>
  <si>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</si>
  <si>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Monteclaro Escuela de Hoteleria y Artes Culinarias</t>
  </si>
  <si>
    <t>Ponce Health Sciences University</t>
  </si>
  <si>
    <t>Columbia Central University-Caguas</t>
  </si>
  <si>
    <t>Columbia Central University-Yauco</t>
  </si>
  <si>
    <t>Tiempo parcial</t>
  </si>
  <si>
    <t>Público</t>
  </si>
  <si>
    <t>Privado sin fines de lucro</t>
  </si>
  <si>
    <t>Privado con fines de lucro</t>
  </si>
  <si>
    <t>Total personal</t>
  </si>
  <si>
    <t>Gerentes</t>
  </si>
  <si>
    <t>Operaciones financieras y administrativas</t>
  </si>
  <si>
    <t>Servicio a la comunidad, artes, legales y medios de comunicación</t>
  </si>
  <si>
    <t>Técnicos y profesionales de salud</t>
  </si>
  <si>
    <t>Ocupaciones de servicio</t>
  </si>
  <si>
    <t>Ventas y ocupaciones relacionadas</t>
  </si>
  <si>
    <t>Apoyo administrativo y de oficina</t>
  </si>
  <si>
    <t>Mantenimiento, construcción y recursos naturales</t>
  </si>
  <si>
    <t>Producción,  transporte y movimiento de materiales</t>
  </si>
  <si>
    <t xml:space="preserve">     Personal docente</t>
  </si>
  <si>
    <t xml:space="preserve">     Investigación</t>
  </si>
  <si>
    <t xml:space="preserve">     Servicio público</t>
  </si>
  <si>
    <t xml:space="preserve">     Archivistas y bibliotecarios curadores</t>
  </si>
  <si>
    <t xml:space="preserve">          Archivistas curadores y técnicos de Museo</t>
  </si>
  <si>
    <t xml:space="preserve">          Bibliotecarios</t>
  </si>
  <si>
    <t xml:space="preserve">          Técnicos de biblioteca</t>
  </si>
  <si>
    <t>Universidad de Puerto Rico-Administración Central</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</si>
  <si>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Completions</t>
    </r>
    <r>
      <rPr>
        <sz val="9"/>
        <color rgb="FF000000"/>
        <rFont val="Calibri"/>
        <family val="2"/>
      </rPr>
      <t>.</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</si>
  <si>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Fall Enrollment</t>
    </r>
    <r>
      <rPr>
        <i/>
        <sz val="9"/>
        <color rgb="FF000000"/>
        <rFont val="Calibri"/>
        <family val="2"/>
      </rPr>
      <t>.</t>
    </r>
  </si>
  <si>
    <t>Compendio Estadístico sobre la Educación Superior de Puerto Rico</t>
  </si>
  <si>
    <t>Tabla 12. Recursos humanos por ocupación, tarea y sector en las instituciones de educación superior en Puerto Rico</t>
  </si>
  <si>
    <t>Tabla 7. Facultad por tarea, género y sector en las instituciones de educación superior en Puerto Rico</t>
  </si>
  <si>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Graduation Rate</t>
    </r>
    <r>
      <rPr>
        <i/>
        <sz val="9"/>
        <color rgb="FF000000"/>
        <rFont val="Calibri"/>
        <family val="2"/>
        <scheme val="minor"/>
      </rPr>
      <t>.</t>
    </r>
  </si>
  <si>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Institutional Characteristic</t>
    </r>
    <r>
      <rPr>
        <i/>
        <sz val="9"/>
        <color rgb="FF000000"/>
        <rFont val="Calibri"/>
        <family val="2"/>
        <scheme val="minor"/>
      </rPr>
      <t>.</t>
    </r>
  </si>
  <si>
    <t>2015-2016</t>
  </si>
  <si>
    <t>Postbachillerato</t>
  </si>
  <si>
    <t>Postmaestría</t>
  </si>
  <si>
    <r>
      <t>Doctorados</t>
    </r>
    <r>
      <rPr>
        <b/>
        <vertAlign val="superscript"/>
        <sz val="10"/>
        <color theme="1"/>
        <rFont val="Calibri"/>
        <family val="2"/>
        <scheme val="minor"/>
      </rPr>
      <t>2</t>
    </r>
  </si>
  <si>
    <t>Totales</t>
  </si>
  <si>
    <t>Dewey University-Manatí</t>
  </si>
  <si>
    <t>Dewey University-Mayagüez</t>
  </si>
  <si>
    <t>Centro de Estudios Multidisciplinarios-Mayagüez</t>
  </si>
  <si>
    <t>Sistema Universitario Ana G. Méndez</t>
  </si>
  <si>
    <t>Universidad Interamericana de Puerto Rico-Oficinas Centrales</t>
  </si>
  <si>
    <t>Profesor asociado</t>
  </si>
  <si>
    <t>Profesor asistente</t>
  </si>
  <si>
    <t>Sin rango académico</t>
  </si>
  <si>
    <t>Total facultad por rango</t>
  </si>
  <si>
    <t>Graduados en el 150%</t>
  </si>
  <si>
    <r>
      <t>En el Estado</t>
    </r>
    <r>
      <rPr>
        <b/>
        <vertAlign val="superscript"/>
        <sz val="10"/>
        <color theme="1"/>
        <rFont val="Calibri"/>
        <family val="2"/>
        <scheme val="minor"/>
      </rPr>
      <t>1</t>
    </r>
  </si>
  <si>
    <r>
      <t>Fuera del Estado</t>
    </r>
    <r>
      <rPr>
        <b/>
        <vertAlign val="superscript"/>
        <sz val="10"/>
        <color theme="1"/>
        <rFont val="Calibri"/>
        <family val="2"/>
        <scheme val="minor"/>
      </rPr>
      <t>2</t>
    </r>
  </si>
  <si>
    <t>Enseñanza, investigación y servicio público</t>
  </si>
  <si>
    <t>Bibliotecarios, conservadores, archiveros y otros instructores de apoyo</t>
  </si>
  <si>
    <t xml:space="preserve">     Estudiantes, académicos y otros servicios educativos</t>
  </si>
  <si>
    <t>Ciencias, Ingeniería e Informática</t>
  </si>
  <si>
    <r>
      <t xml:space="preserve">Nota: </t>
    </r>
    <r>
      <rPr>
        <sz val="9"/>
        <color theme="1"/>
        <rFont val="Calibri"/>
        <family val="2"/>
      </rPr>
      <t>Incluye la matrícula de estudiantes que toman cursos con crédito</t>
    </r>
    <r>
      <rPr>
        <sz val="9"/>
        <rFont val="Calibri"/>
        <family val="2"/>
      </rPr>
      <t>s</t>
    </r>
    <r>
      <rPr>
        <sz val="9"/>
        <color theme="1"/>
        <rFont val="Calibri"/>
        <family val="2"/>
      </rPr>
      <t xml:space="preserve"> en programas conducentes a grados o certificados en las instituciones de educación superior autorizadas a operar por el Consejo de Educación de Puerto Rico.  </t>
    </r>
  </si>
  <si>
    <t>2016-2017</t>
  </si>
  <si>
    <r>
      <t xml:space="preserve">   Otros</t>
    </r>
    <r>
      <rPr>
        <vertAlign val="superscript"/>
        <sz val="11"/>
        <color rgb="FF000000"/>
        <rFont val="Calibri"/>
        <family val="2"/>
      </rPr>
      <t>1</t>
    </r>
  </si>
  <si>
    <t>Total Subgraduado</t>
  </si>
  <si>
    <t>Total Graduado</t>
  </si>
  <si>
    <t>EDP University of Puerto Rico Inc-San Juan</t>
  </si>
  <si>
    <t>Servicios sociales y administración pública</t>
  </si>
  <si>
    <t>Transportación y movimiento de equipo</t>
  </si>
  <si>
    <t>Economía del hogar</t>
  </si>
  <si>
    <t>Oficios de la construcción</t>
  </si>
  <si>
    <t>Protección y servicios de seguridad</t>
  </si>
  <si>
    <t>Facultad total</t>
  </si>
  <si>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por lo que no tienen que completar el formulario Graduation Rate.</t>
    </r>
  </si>
  <si>
    <r>
      <rPr>
        <vertAlign val="superscript"/>
        <sz val="10"/>
        <color theme="1"/>
        <rFont val="Calibri"/>
        <family val="2"/>
        <scheme val="minor"/>
      </rPr>
      <t>2</t>
    </r>
    <r>
      <rPr>
        <sz val="10"/>
        <color theme="1"/>
        <rFont val="Calibri"/>
        <family val="2"/>
        <scheme val="minor"/>
      </rPr>
      <t xml:space="preserve"> Comenzaron como institución universitaria recientemente o de acuerdo al año de la cohorte, que se esta informando, no tienen el tiempo para egresar estudiantes.</t>
    </r>
  </si>
  <si>
    <t>Exclusiones</t>
  </si>
  <si>
    <t xml:space="preserve">                   en las instituciones de educación superior en Puerto Rico</t>
  </si>
  <si>
    <t>Monteclaro Escuela de Hotelería y Artes Culinarias</t>
  </si>
  <si>
    <t xml:space="preserve">          Ocupaciones de biblioteca no disponible para instituciones sin grado</t>
  </si>
  <si>
    <t>%</t>
  </si>
  <si>
    <r>
      <t>Matrícula Subgraduada (Cohorte)</t>
    </r>
    <r>
      <rPr>
        <b/>
        <vertAlign val="superscript"/>
        <sz val="10"/>
        <color theme="1"/>
        <rFont val="Calibri"/>
        <family val="2"/>
        <scheme val="minor"/>
      </rPr>
      <t>1</t>
    </r>
  </si>
  <si>
    <r>
      <rPr>
        <b/>
        <vertAlign val="superscript"/>
        <sz val="9"/>
        <color theme="1"/>
        <rFont val="Calibri"/>
        <family val="2"/>
        <scheme val="minor"/>
      </rPr>
      <t>2</t>
    </r>
    <r>
      <rPr>
        <sz val="9"/>
        <color theme="1"/>
        <rFont val="Calibri"/>
        <family val="2"/>
        <scheme val="minor"/>
      </rPr>
      <t>Los datos no incluyen las instituciones con ofrecimiento de menos de dos años (Postsecundarias Técnico Vocacionales, PTV).</t>
    </r>
  </si>
  <si>
    <r>
      <t>Fuente:</t>
    </r>
    <r>
      <rPr>
        <b/>
        <i/>
        <sz val="9"/>
        <rFont val="Calibri"/>
        <family val="2"/>
        <scheme val="minor"/>
      </rPr>
      <t xml:space="preserve"> </t>
    </r>
    <r>
      <rPr>
        <i/>
        <sz val="9"/>
        <rFont val="Calibri"/>
        <family val="2"/>
        <scheme val="minor"/>
      </rPr>
      <t>Integrated Postsecondary Education Data System (IPEDS), Student Financial Aid.</t>
    </r>
  </si>
  <si>
    <t>Instituto Tecnológico de Puerto Rico-Manatí</t>
  </si>
  <si>
    <t xml:space="preserve">Tiempo Parcial </t>
  </si>
  <si>
    <t xml:space="preserve">   Conferenciante </t>
  </si>
  <si>
    <t>EDP University of Puerto Rico-San Sebastián</t>
  </si>
  <si>
    <t>Universidad Ana G. Méndez</t>
  </si>
  <si>
    <r>
      <rPr>
        <b/>
        <sz val="9"/>
        <color rgb="FF000000"/>
        <rFont val="Calibri"/>
        <family val="2"/>
      </rPr>
      <t>Nota</t>
    </r>
    <r>
      <rPr>
        <sz val="9"/>
        <color rgb="FF000000"/>
        <rFont val="Calibri"/>
        <family val="2"/>
      </rPr>
      <t xml:space="preserve">: </t>
    </r>
    <r>
      <rPr>
        <sz val="9"/>
        <color theme="1"/>
        <rFont val="Calibri"/>
        <family val="2"/>
      </rPr>
      <t xml:space="preserve">Incluye la matrícula de estudiantes que toman cursos con créditos en programas conducentes a grados o certificados en las instituciones de educación superior autorizadas a operar por el Consejo de Educación de Puerto Rico.  </t>
    </r>
  </si>
  <si>
    <t>(Cantidad de estudiantes)</t>
  </si>
  <si>
    <t>(Cantidad de docentes)</t>
  </si>
  <si>
    <t>(Cantidad de egresados)</t>
  </si>
  <si>
    <t>*Facultad a tiempo completo que incluye todos los que se dedican a la enseñanza, la investigación y servicio público.</t>
  </si>
  <si>
    <t>Tabla 8. Facultad por tarea, rango y sector de las instituciones de educación superior en Puerto Rico</t>
  </si>
  <si>
    <t>Tabla 10. Tasas de Retención de estudiantes de primer año que continuaron sus estudios a segundo año distribuidos por tarea y sector</t>
  </si>
  <si>
    <t>Tabla 13. Distribución de ayudas económicas a estudiantes de nivel subgraduado en las instituciones de educación superior de Puerto Rico</t>
  </si>
  <si>
    <r>
      <rPr>
        <b/>
        <sz val="9"/>
        <color theme="1"/>
        <rFont val="Calibri"/>
        <family val="2"/>
        <scheme val="minor"/>
      </rPr>
      <t xml:space="preserve">n/a </t>
    </r>
    <r>
      <rPr>
        <sz val="9"/>
        <color theme="1"/>
        <rFont val="Calibri"/>
        <family val="2"/>
        <scheme val="minor"/>
      </rPr>
      <t>- No aplica.  Unidades que no reciben o no tienen estudiantes subgraduados.</t>
    </r>
  </si>
  <si>
    <t>Año académico 2017-18</t>
  </si>
  <si>
    <t>Años 2000-2001 al 2016-2017</t>
  </si>
  <si>
    <t>Tabla 2. Resumen histórico de egresados por año académico, sector, género y nivel de las instituciones de educación superior (2000-2001 al 2016-2017)</t>
  </si>
  <si>
    <t>2017-2018</t>
  </si>
  <si>
    <t>National University College</t>
  </si>
  <si>
    <t>Liberty Technical  College</t>
  </si>
  <si>
    <r>
      <rPr>
        <b/>
        <sz val="9"/>
        <rFont val="Calibri"/>
        <family val="2"/>
        <scheme val="minor"/>
      </rPr>
      <t xml:space="preserve">n/d (No disponible) </t>
    </r>
    <r>
      <rPr>
        <i/>
        <sz val="9"/>
        <rFont val="Calibri"/>
        <family val="2"/>
        <scheme val="minor"/>
      </rPr>
      <t>-</t>
    </r>
    <r>
      <rPr>
        <sz val="9"/>
        <rFont val="Calibri"/>
        <family val="2"/>
        <scheme val="minor"/>
      </rPr>
      <t xml:space="preserve"> Datos no fueron suministrados por la institución.</t>
    </r>
  </si>
  <si>
    <t>Certificado (en núm. de horas)</t>
  </si>
  <si>
    <t>Atlantic University College</t>
  </si>
  <si>
    <t>Total sector privado sin fines de lcuro</t>
  </si>
  <si>
    <t>Tabla 5. Egresados por nivel y sector en las instituciones de educación superior que finalizaron entre el 1 de julio 2016 al 30 de junio 2017</t>
  </si>
  <si>
    <t xml:space="preserve">Sector Privado </t>
  </si>
  <si>
    <t>Tabla 6. Grados conferidos por sector, nivel y área académica en las instituciones de educación superior que finalizaron entre el 1 julio 2016 al 30 de junio 2017</t>
  </si>
  <si>
    <t>Tabla 6. Grados conferidos por sector, nivel y área académica en las instituciones de educación superior que finalizaron entre el 1 de julio 2016 al 30 de junio 2017</t>
  </si>
  <si>
    <t>Con estatus de facultad</t>
  </si>
  <si>
    <t>Sin estatus facultad</t>
  </si>
  <si>
    <t>Cohorte 2010</t>
  </si>
  <si>
    <r>
      <t>Universidad de Puerto Rico-Cs. Médicas</t>
    </r>
    <r>
      <rPr>
        <vertAlign val="superscript"/>
        <sz val="10"/>
        <color theme="1"/>
        <rFont val="Arial"/>
        <family val="2"/>
      </rPr>
      <t>1</t>
    </r>
  </si>
  <si>
    <t>Cohorte 2013</t>
  </si>
  <si>
    <r>
      <t>Centro de Estudios Avanzados de PR y el Caribe</t>
    </r>
    <r>
      <rPr>
        <vertAlign val="superscript"/>
        <sz val="10"/>
        <color theme="1"/>
        <rFont val="Arial"/>
        <family val="2"/>
      </rPr>
      <t>1</t>
    </r>
  </si>
  <si>
    <r>
      <t>Seminario Evangélico de Puerto Rico</t>
    </r>
    <r>
      <rPr>
        <vertAlign val="superscript"/>
        <sz val="10"/>
        <color theme="1"/>
        <rFont val="Arial"/>
        <family val="2"/>
      </rPr>
      <t>1</t>
    </r>
  </si>
  <si>
    <r>
      <t>Universidad Ana G. Méndez</t>
    </r>
    <r>
      <rPr>
        <vertAlign val="superscript"/>
        <sz val="10"/>
        <color theme="1"/>
        <rFont val="Arial"/>
        <family val="2"/>
      </rPr>
      <t>1</t>
    </r>
  </si>
  <si>
    <r>
      <t>Universidad Carlos Albizu</t>
    </r>
    <r>
      <rPr>
        <vertAlign val="superscript"/>
        <sz val="10"/>
        <color theme="1"/>
        <rFont val="Arial"/>
        <family val="2"/>
      </rPr>
      <t>1</t>
    </r>
  </si>
  <si>
    <r>
      <t>Universidad Interamericana de Puerto Rico-Derecho</t>
    </r>
    <r>
      <rPr>
        <vertAlign val="superscript"/>
        <sz val="10"/>
        <color theme="1"/>
        <rFont val="Arial"/>
        <family val="2"/>
      </rPr>
      <t>1</t>
    </r>
  </si>
  <si>
    <r>
      <t>Universidad Interamericana de Puerto Rico-Optometría</t>
    </r>
    <r>
      <rPr>
        <vertAlign val="superscript"/>
        <sz val="10"/>
        <color theme="1"/>
        <rFont val="Arial"/>
        <family val="2"/>
      </rPr>
      <t>1</t>
    </r>
  </si>
  <si>
    <r>
      <t>Universidad Internacional Iberoamericana</t>
    </r>
    <r>
      <rPr>
        <vertAlign val="superscript"/>
        <sz val="10"/>
        <color theme="1"/>
        <rFont val="Arial"/>
        <family val="2"/>
      </rPr>
      <t>1</t>
    </r>
  </si>
  <si>
    <r>
      <t>Ponce Health Sciences University</t>
    </r>
    <r>
      <rPr>
        <vertAlign val="superscript"/>
        <sz val="10"/>
        <color theme="1"/>
        <rFont val="Arial"/>
        <family val="2"/>
      </rPr>
      <t>1</t>
    </r>
  </si>
  <si>
    <t>Institucion/sector</t>
  </si>
  <si>
    <t>Cohorte 2016</t>
  </si>
  <si>
    <t>Cohorte Ajustado 2016</t>
  </si>
  <si>
    <t>Matrículados  2017</t>
  </si>
  <si>
    <t>Saector público</t>
  </si>
  <si>
    <r>
      <rPr>
        <b/>
        <u/>
        <sz val="12"/>
        <color theme="1"/>
        <rFont val="Calibri"/>
        <family val="2"/>
        <scheme val="minor"/>
      </rPr>
      <t>Correo electrónico</t>
    </r>
    <r>
      <rPr>
        <sz val="12"/>
        <color theme="1"/>
        <rFont val="Calibri"/>
        <family val="2"/>
        <scheme val="minor"/>
      </rPr>
      <t>:  margarita.rivera@estadisticas.pr; jaime.calderon@estadisticas.pr</t>
    </r>
  </si>
  <si>
    <r>
      <rPr>
        <b/>
        <u/>
        <sz val="12"/>
        <color theme="1"/>
        <rFont val="Calibri"/>
        <family val="2"/>
        <scheme val="minor"/>
      </rPr>
      <t>Fecha de publicación</t>
    </r>
    <r>
      <rPr>
        <sz val="12"/>
        <color theme="1"/>
        <rFont val="Calibri"/>
        <family val="2"/>
        <scheme val="minor"/>
      </rPr>
      <t>: 31 de octubre, 2018</t>
    </r>
  </si>
  <si>
    <r>
      <rPr>
        <b/>
        <u/>
        <sz val="12"/>
        <color theme="1"/>
        <rFont val="Calibri"/>
        <family val="2"/>
        <scheme val="minor"/>
      </rPr>
      <t>Fecha esperada de publicación del próximo informe</t>
    </r>
    <r>
      <rPr>
        <sz val="12"/>
        <color theme="1"/>
        <rFont val="Calibri"/>
        <family val="2"/>
        <scheme val="minor"/>
      </rPr>
      <t>: 30 de octubre, 2019</t>
    </r>
  </si>
  <si>
    <t>Años académicos 2005-2006 al 2017-2018</t>
  </si>
  <si>
    <t>Años académicos 2001-2002 al 2017-2018</t>
  </si>
  <si>
    <t>Año académico 2017-2018</t>
  </si>
  <si>
    <t>(primera sesión académica del 2017-2018)</t>
  </si>
  <si>
    <t>Año académico 2016-2017</t>
  </si>
  <si>
    <t>Educational Technical College-Recinto de Bayamón</t>
  </si>
  <si>
    <r>
      <t>Centro de Estudios Multidisciplinarios-Mayagüez</t>
    </r>
    <r>
      <rPr>
        <vertAlign val="superscript"/>
        <sz val="10"/>
        <color theme="1"/>
        <rFont val="Arial"/>
        <family val="2"/>
      </rPr>
      <t>2</t>
    </r>
  </si>
  <si>
    <t xml:space="preserve">                Instituciones de educación superior de Puerto Rico por sector que ofrecen programas de dos y de cuatro años </t>
  </si>
  <si>
    <r>
      <t>Tabla 5. Egresados por nivel y sector en las instituciones de educación superior que finalizaron entre el 1 julio 2016 al 30 de junio 2017</t>
    </r>
    <r>
      <rPr>
        <b/>
        <vertAlign val="superscript"/>
        <sz val="11"/>
        <color theme="1"/>
        <rFont val="Calibri"/>
        <family val="2"/>
        <scheme val="minor"/>
      </rPr>
      <t>1</t>
    </r>
  </si>
  <si>
    <r>
      <t>1</t>
    </r>
    <r>
      <rPr>
        <sz val="9"/>
        <rFont val="Calibri"/>
        <family val="2"/>
        <scheme val="minor"/>
      </rPr>
      <t xml:space="preserve"> Incluye el total de egresados de las instituciones de educación superior de Puerto Rico.  Están incluidos todos aquellos estudiantes que completaron algún certificado o grado postsecundario o universitario. Se otorgaron 11,816 certificados no universitarios.</t>
    </r>
  </si>
  <si>
    <r>
      <rPr>
        <vertAlign val="superscript"/>
        <sz val="9"/>
        <color theme="1"/>
        <rFont val="Calibri"/>
        <family val="2"/>
        <scheme val="minor"/>
      </rPr>
      <t>2</t>
    </r>
    <r>
      <rPr>
        <sz val="9"/>
        <color theme="1"/>
        <rFont val="Calibri"/>
        <family val="2"/>
        <scheme val="minor"/>
      </rPr>
      <t xml:space="preserve"> Incluye lo siguiente:  </t>
    </r>
  </si>
  <si>
    <r>
      <t>*CIPCODE</t>
    </r>
    <r>
      <rPr>
        <sz val="9"/>
        <rFont val="Arial"/>
        <family val="2"/>
      </rPr>
      <t xml:space="preserve">:  </t>
    </r>
    <r>
      <rPr>
        <i/>
        <sz val="9"/>
        <rFont val="Arial"/>
        <family val="2"/>
      </rPr>
      <t>Classification of Instructional Program (CIP) codes</t>
    </r>
    <r>
      <rPr>
        <sz val="9"/>
        <rFont val="Arial"/>
        <family val="2"/>
      </rPr>
      <t xml:space="preserve"> - Clasificación de los programas académicos utilizada por el Departamento de Educación Federal para completar los formularios</t>
    </r>
    <r>
      <rPr>
        <i/>
        <sz val="9"/>
        <rFont val="Arial"/>
        <family val="2"/>
      </rPr>
      <t xml:space="preserve"> Integrated Postsecondary Education Data System (IPEDS).  Versión 2000.</t>
    </r>
  </si>
  <si>
    <r>
      <t>Otros</t>
    </r>
    <r>
      <rPr>
        <b/>
        <vertAlign val="superscript"/>
        <sz val="10"/>
        <rFont val="Calibri"/>
        <family val="2"/>
        <scheme val="minor"/>
      </rPr>
      <t>1</t>
    </r>
  </si>
  <si>
    <r>
      <rPr>
        <b/>
        <sz val="9"/>
        <rFont val="Calibri"/>
        <family val="2"/>
        <scheme val="minor"/>
      </rPr>
      <t>Fuente:</t>
    </r>
    <r>
      <rPr>
        <sz val="9"/>
        <rFont val="Calibri"/>
        <family val="2"/>
        <scheme val="minor"/>
      </rPr>
      <t xml:space="preserve"> </t>
    </r>
    <r>
      <rPr>
        <i/>
        <sz val="9"/>
        <rFont val="Calibri"/>
        <family val="2"/>
        <scheme val="minor"/>
      </rPr>
      <t>Integrated Postsecondary Education Data System</t>
    </r>
    <r>
      <rPr>
        <sz val="9"/>
        <rFont val="Calibri"/>
        <family val="2"/>
        <scheme val="minor"/>
      </rPr>
      <t xml:space="preserve"> (IPEDS), </t>
    </r>
    <r>
      <rPr>
        <i/>
        <sz val="9"/>
        <rFont val="Calibri"/>
        <family val="2"/>
        <scheme val="minor"/>
      </rPr>
      <t>Human Resources.</t>
    </r>
  </si>
  <si>
    <r>
      <rPr>
        <vertAlign val="superscript"/>
        <sz val="9"/>
        <rFont val="Calibri"/>
        <family val="2"/>
        <scheme val="minor"/>
      </rPr>
      <t>1</t>
    </r>
    <r>
      <rPr>
        <b/>
        <sz val="9"/>
        <rFont val="Calibri"/>
        <family val="2"/>
        <scheme val="minor"/>
      </rPr>
      <t xml:space="preserve">Otros </t>
    </r>
    <r>
      <rPr>
        <sz val="9"/>
        <rFont val="Calibri"/>
        <family val="2"/>
        <scheme val="minor"/>
      </rPr>
      <t>- Facultad a tiempo completo no distribuida por rango cuya función principal es la enseñanza, independientemente del título, rango académico o tipo de contrato. También se incluyen investigadores y personal de servicio público (ejem.: clínicas, extensión agricola, educación continua) de acuerdo a las definiciones de IPEDS.</t>
    </r>
  </si>
  <si>
    <r>
      <t>Nota:</t>
    </r>
    <r>
      <rPr>
        <sz val="9"/>
        <rFont val="Calibri"/>
        <family val="2"/>
        <scheme val="minor"/>
      </rPr>
      <t xml:space="preserve">  El por ciento de retención se determina con base en los estudiantes de primer año matriculados en un programa conducente a grado y que continuaron sus estudios universitarios para el segundo año.</t>
    </r>
  </si>
  <si>
    <r>
      <t>n/a</t>
    </r>
    <r>
      <rPr>
        <sz val="9"/>
        <rFont val="Calibri"/>
        <family val="2"/>
        <scheme val="minor"/>
      </rPr>
      <t xml:space="preserve"> (No aplica) - No recibieron estudiantes en su primer año de estudios universitarios.</t>
    </r>
  </si>
  <si>
    <r>
      <t>Fuente:</t>
    </r>
    <r>
      <rPr>
        <i/>
        <sz val="9"/>
        <rFont val="Calibri"/>
        <family val="2"/>
        <scheme val="minor"/>
      </rPr>
      <t xml:space="preserve"> Integrated Postsecondary Education Data System (IPEDS)</t>
    </r>
    <r>
      <rPr>
        <b/>
        <sz val="9"/>
        <rFont val="Calibri"/>
        <family val="2"/>
        <scheme val="minor"/>
      </rPr>
      <t>,</t>
    </r>
    <r>
      <rPr>
        <sz val="9"/>
        <rFont val="Calibri"/>
        <family val="2"/>
        <scheme val="minor"/>
      </rPr>
      <t xml:space="preserve"> Human Resources.</t>
    </r>
  </si>
  <si>
    <r>
      <t xml:space="preserve">Tabla 9. </t>
    </r>
    <r>
      <rPr>
        <b/>
        <sz val="11"/>
        <rFont val="Calibri"/>
        <family val="2"/>
        <scheme val="minor"/>
      </rPr>
      <t>Tasas de graduación</t>
    </r>
    <r>
      <rPr>
        <b/>
        <i/>
        <sz val="11"/>
        <rFont val="Calibri"/>
        <family val="2"/>
        <scheme val="minor"/>
      </rPr>
      <t xml:space="preserve"> (IPEDS Graduation Rate) </t>
    </r>
    <r>
      <rPr>
        <b/>
        <sz val="11"/>
        <rFont val="Calibri"/>
        <family val="2"/>
        <scheme val="minor"/>
      </rPr>
      <t>en las instituciones de educación superior en Puerto Rico</t>
    </r>
  </si>
  <si>
    <t>Tabla 1. Resumen histórico de matrícula por año académico, sector, género, nivel y tarea en las instituciones de educación superior (2001-2002 al 2017-2018).</t>
  </si>
  <si>
    <t>Tabla 3. Resumen histórico de facultad por año académico, sector, tarea y rango académico de las instituciones de educación superior (2005-2006 al 2017-2018)</t>
  </si>
  <si>
    <t>Tabla 4. Matrícula por nivel, sector, tarea y género en las instituciones de educación superior (primera sesión académica del 2017-2018)</t>
  </si>
  <si>
    <t>Tabla 7. Facultad por tarea, género y sector en las instituciones de educación superior en Puerto Rico (año académico 2017-2018)</t>
  </si>
  <si>
    <t>Tabla 8. Facultad por tarea, rango, género y sector en las instituciones de educación superior en Puerto Rico (año académico 2017-2018)</t>
  </si>
  <si>
    <t>Tabla 9. Tasas de graduación (IPEDS Graduation Rate) en las instituciones de educación superior en Puerto Rico (año académico 2017-2018)</t>
  </si>
  <si>
    <t>Tabla 10. Tasas de Retención de estudiantes de primer año que continuaron sus estudios a un segundo año (año académico 2017-2018)</t>
  </si>
  <si>
    <t>Tabla 11. Costos de matrícula por unidad en la instituciones de educación superior en Puerto Rico (año académico 2017-2018)</t>
  </si>
  <si>
    <t>Tabla 12. Recursos humanos por ocupación, tarea y sector en las instituciones de educación superior en Puerto Rico  (año académico 2017-2018)</t>
  </si>
  <si>
    <t>Tabla 13. Distribución de Ayudas a estudiantes de nivel subgraduado en las instituciones de educación superior de Puerto Rico (año académico 2016-2017)</t>
  </si>
  <si>
    <r>
      <rPr>
        <vertAlign val="superscript"/>
        <sz val="9"/>
        <color theme="1"/>
        <rFont val="Calibri"/>
        <family val="2"/>
        <scheme val="minor"/>
      </rPr>
      <t>1</t>
    </r>
    <r>
      <rPr>
        <b/>
        <sz val="9"/>
        <color theme="1"/>
        <rFont val="Calibri"/>
        <family val="2"/>
        <scheme val="minor"/>
      </rPr>
      <t xml:space="preserve">Otros </t>
    </r>
    <r>
      <rPr>
        <sz val="9"/>
        <color theme="1"/>
        <rFont val="Calibri"/>
        <family val="2"/>
        <scheme val="minor"/>
      </rPr>
      <t>- Facultad a tiempo completo no distribuida por rango cuya función principal es la enseñanza, independientemente del título, rango académico o tipo de contrato. También se incluyen investigadores y personal de servicio público (</t>
    </r>
    <r>
      <rPr>
        <sz val="9"/>
        <color rgb="FFFF0000"/>
        <rFont val="Calibri"/>
        <family val="2"/>
        <scheme val="minor"/>
      </rPr>
      <t>ejemplo</t>
    </r>
    <r>
      <rPr>
        <sz val="9"/>
        <color theme="1"/>
        <rFont val="Calibri"/>
        <family val="2"/>
        <scheme val="minor"/>
      </rPr>
      <t xml:space="preserve">: clínicas, extensión </t>
    </r>
    <r>
      <rPr>
        <sz val="9"/>
        <color rgb="FFFF0000"/>
        <rFont val="Calibri"/>
        <family val="2"/>
        <scheme val="minor"/>
      </rPr>
      <t>agrícola,</t>
    </r>
    <r>
      <rPr>
        <sz val="9"/>
        <color theme="1"/>
        <rFont val="Calibri"/>
        <family val="2"/>
        <scheme val="minor"/>
      </rPr>
      <t xml:space="preserve"> educación continua) de acuerdo a las definiciones de IPEDS.</t>
    </r>
  </si>
  <si>
    <t>Total tiempo completo</t>
  </si>
  <si>
    <t>Total tiempo parcial</t>
  </si>
  <si>
    <r>
      <t xml:space="preserve">Tabla 11. Costo </t>
    </r>
    <r>
      <rPr>
        <b/>
        <sz val="11"/>
        <color rgb="FFFF0000"/>
        <rFont val="Calibri"/>
        <family val="2"/>
        <scheme val="minor"/>
      </rPr>
      <t>anual</t>
    </r>
    <r>
      <rPr>
        <b/>
        <sz val="11"/>
        <rFont val="Calibri"/>
        <family val="2"/>
        <scheme val="minor"/>
      </rPr>
      <t xml:space="preserve"> de matrícula en dólares de las instituciones de educación superior en Puerto Rico</t>
    </r>
  </si>
  <si>
    <t>Total*</t>
  </si>
  <si>
    <t>Ocupaciones por categoría**</t>
  </si>
  <si>
    <t>*Representa 92 unidades académicas que incluyen tres adminitraciones centrales, 19 unidades del sector público, 49 privadas sin fines de lucro y 21 privadas con fines de lucro.</t>
  </si>
  <si>
    <t>Cantidad ($)</t>
  </si>
  <si>
    <r>
      <t>Total de beneficiarios</t>
    </r>
    <r>
      <rPr>
        <b/>
        <vertAlign val="superscript"/>
        <sz val="10"/>
        <color theme="1"/>
        <rFont val="Calibri"/>
        <family val="2"/>
        <scheme val="minor"/>
      </rPr>
      <t>2</t>
    </r>
  </si>
  <si>
    <t>Beneficiarios</t>
  </si>
  <si>
    <t>Beca Pell</t>
  </si>
  <si>
    <t>Préstamos federales</t>
  </si>
  <si>
    <t>Promedio ($)</t>
  </si>
  <si>
    <t>Infografía sobre educación superior de Puerto Rico. Año académico 2017-2018</t>
  </si>
  <si>
    <r>
      <rPr>
        <b/>
        <u/>
        <sz val="12"/>
        <rFont val="Calibri"/>
        <family val="2"/>
        <scheme val="minor"/>
      </rPr>
      <t>Dirección postal</t>
    </r>
    <r>
      <rPr>
        <sz val="12"/>
        <rFont val="Calibri"/>
        <family val="2"/>
        <scheme val="minor"/>
      </rPr>
      <t>: P.O Box 195484, San Juan, PR, 00917-5484</t>
    </r>
  </si>
  <si>
    <r>
      <rPr>
        <b/>
        <u/>
        <sz val="12"/>
        <rFont val="Calibri"/>
        <family val="2"/>
        <scheme val="minor"/>
      </rPr>
      <t>Dirección física</t>
    </r>
    <r>
      <rPr>
        <sz val="12"/>
        <rFont val="Calibri"/>
        <family val="2"/>
        <scheme val="minor"/>
      </rPr>
      <t>: Calle Quisquelya #57, San Juan, PR, 00919</t>
    </r>
  </si>
  <si>
    <r>
      <rPr>
        <b/>
        <u/>
        <sz val="12"/>
        <rFont val="Calibri"/>
        <family val="2"/>
        <scheme val="minor"/>
      </rPr>
      <t>Teléfono</t>
    </r>
    <r>
      <rPr>
        <sz val="12"/>
        <rFont val="Calibri"/>
        <family val="2"/>
        <scheme val="minor"/>
      </rPr>
      <t>: (787) 520-9693</t>
    </r>
  </si>
  <si>
    <r>
      <rPr>
        <b/>
        <u/>
        <sz val="12"/>
        <rFont val="Calibri"/>
        <family val="2"/>
        <scheme val="minor"/>
      </rPr>
      <t>Fax</t>
    </r>
    <r>
      <rPr>
        <sz val="12"/>
        <rFont val="Calibri"/>
        <family val="2"/>
        <scheme val="minor"/>
      </rPr>
      <t>: (787) 993-3336</t>
    </r>
  </si>
  <si>
    <r>
      <rPr>
        <b/>
        <u/>
        <sz val="12"/>
        <rFont val="Calibri"/>
        <family val="2"/>
      </rPr>
      <t>Fuentes de información</t>
    </r>
    <r>
      <rPr>
        <sz val="12"/>
        <rFont val="Calibri"/>
        <family val="2"/>
      </rPr>
      <t xml:space="preserve">: La información presentada en este informe se recopila a través del </t>
    </r>
    <r>
      <rPr>
        <i/>
        <sz val="12"/>
        <rFont val="Calibri"/>
        <family val="2"/>
      </rPr>
      <t xml:space="preserve">Integrated Postsecondary Education Data System </t>
    </r>
    <r>
      <rPr>
        <sz val="12"/>
        <rFont val="Calibri"/>
        <family val="2"/>
      </rPr>
      <t xml:space="preserve">(IPEDS).  El IPEDS es un sistema de encuestas interrelacionadas que realiza anualmente el </t>
    </r>
    <r>
      <rPr>
        <i/>
        <sz val="12"/>
        <rFont val="Calibri"/>
        <family val="2"/>
      </rPr>
      <t xml:space="preserve">National Center for Education Statistics </t>
    </r>
    <r>
      <rPr>
        <sz val="12"/>
        <rFont val="Calibri"/>
        <family val="2"/>
      </rPr>
      <t>(NCES) del Departamento de Educación Federal.  Todas las instituciones de educación superior que reciben fondos federales para becas de educación bajo el Título IV tienen que proveer sus datos a través del IPEDS. A partir del año académico 2018-2019 el Instituto de Estadísticas de Puerto Rico es el coordinador de IPEDS en Puerto Rico.</t>
    </r>
  </si>
  <si>
    <r>
      <rPr>
        <b/>
        <u/>
        <sz val="12"/>
        <rFont val="Calibri"/>
        <family val="2"/>
      </rPr>
      <t>Cómo obtener este informe</t>
    </r>
    <r>
      <rPr>
        <sz val="12"/>
        <rFont val="Calibri"/>
        <family val="2"/>
      </rPr>
      <t>: (1) visite https://estadisticas.pr o http://www.ce.pr.gov, (2) envíe su solicitud por correo electrónico a margarita.rivera@estadisticas.pr o jaime.calderon@estadisticas.pr, (3) llame al teléfono: (787) 520-9693, (4) envíe su solicitud por fax al (787) 993-3336, (5) envíe su solicitud por correo a P.O Box 195484, San Juan, PR, 00917-5484, o (6) visite las oficinas del Instituto de Estadísticas de Puerto Rico en Calle Quisqueya #57, San Juan, PR, 00919, entre las horas de 8:00 am a 4:30 pm de lunes a viernes. El informe está disponible en papel y en los siguientes formatos electrónicos: Excel y PDF (readable). El informe no tiene costo.</t>
    </r>
  </si>
  <si>
    <t>**El formuario del IPEDS sobre Recursos Humanos fue revisado. A partir del 2012-13 se utlilizan las categorías de la Standard Occupational Classification (SOC) 2010 (http://www.bls.gov/soc/)  para clasificar a los empleados según los  puestos que ocupan en las instituciones educativas.  La SOC es utilizada por agencias federales para clasificar a los trabajadores en categorías ocupacionales.</t>
  </si>
  <si>
    <r>
      <rPr>
        <vertAlign val="superscript"/>
        <sz val="9"/>
        <rFont val="Calibri"/>
        <family val="2"/>
        <scheme val="minor"/>
      </rPr>
      <t>1</t>
    </r>
    <r>
      <rPr>
        <sz val="9"/>
        <rFont val="Calibri"/>
        <family val="2"/>
        <scheme val="minor"/>
      </rPr>
      <t xml:space="preserve">La cohorte utilizada para instituciones de cuatro años son los estudiantes reportados al 15 de octubre del 2015.  Para las instituciones de 2 años el período reportado es entre el 1 de julio del 2015 al 30 de junio del 2016. </t>
    </r>
  </si>
  <si>
    <r>
      <t>TOTALES</t>
    </r>
    <r>
      <rPr>
        <b/>
        <vertAlign val="superscript"/>
        <sz val="10"/>
        <rFont val="Calibri"/>
        <family val="2"/>
        <scheme val="minor"/>
      </rPr>
      <t>3</t>
    </r>
  </si>
  <si>
    <r>
      <rPr>
        <vertAlign val="superscript"/>
        <sz val="9"/>
        <color theme="1"/>
        <rFont val="Calibri"/>
        <family val="2"/>
        <scheme val="minor"/>
      </rPr>
      <t xml:space="preserve">3 </t>
    </r>
    <r>
      <rPr>
        <sz val="9"/>
        <color theme="1"/>
        <rFont val="Calibri"/>
        <family val="2"/>
        <scheme val="minor"/>
      </rPr>
      <t xml:space="preserve">Los beneficiarios pueden recibir más de un tipo de ayuda, por eso el Total de Beneficiarios no coincide con los Totales de Beca Pell y de Préstamos. </t>
    </r>
  </si>
  <si>
    <r>
      <rPr>
        <b/>
        <u/>
        <sz val="12"/>
        <color theme="1"/>
        <rFont val="Calibri"/>
        <family val="2"/>
        <scheme val="minor"/>
      </rPr>
      <t>Persona contacto</t>
    </r>
    <r>
      <rPr>
        <sz val="12"/>
        <color theme="1"/>
        <rFont val="Calibri"/>
        <family val="2"/>
        <scheme val="minor"/>
      </rPr>
      <t>: Margarita Rivera, Analista de Evaluación y Datos Estadísticos;  Dr. Jaime Calderón-Soto, Oficial de Investigación y Documentación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</si>
</sst>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0_);_(* \(#,##0.0\);_(* &quot;-&quot;??_);_(@_)"/>
  </numFmts>
  <fonts count="91"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2"/>
      <color theme="1"/>
      <name val="Calibri"/>
      <family val="2"/>
      <scheme val="minor"/>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b/>
      <sz val="16"/>
      <color indexed="8"/>
      <name val="Calibri"/>
      <family val="2"/>
    </font>
    <font>
      <sz val="13"/>
      <color theme="1"/>
      <name val="Calibri"/>
      <family val="2"/>
      <scheme val="minor"/>
    </font>
    <font>
      <u/>
      <sz val="13"/>
      <color theme="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2"/>
      <name val="Calibri"/>
      <family val="2"/>
      <scheme val="minor"/>
    </font>
    <font>
      <sz val="10"/>
      <color theme="1"/>
      <name val="Arial"/>
      <family val="2"/>
    </font>
    <font>
      <b/>
      <sz val="11"/>
      <color theme="1"/>
      <name val="Calibri"/>
      <family val="2"/>
    </font>
    <font>
      <b/>
      <sz val="10"/>
      <color rgb="FF000000"/>
      <name val="Calibri"/>
      <family val="2"/>
      <scheme val="minor"/>
    </font>
    <font>
      <b/>
      <sz val="8"/>
      <name val="Calibri"/>
      <family val="2"/>
      <scheme val="minor"/>
    </font>
    <font>
      <sz val="8"/>
      <name val="Calibri"/>
      <family val="2"/>
      <scheme val="minor"/>
    </font>
    <font>
      <b/>
      <sz val="18"/>
      <color indexed="8"/>
      <name val="Calibri"/>
      <family val="2"/>
      <scheme val="minor"/>
    </font>
    <font>
      <b/>
      <sz val="16"/>
      <color indexed="8"/>
      <name val="Calibri"/>
      <family val="2"/>
      <scheme val="minor"/>
    </font>
    <font>
      <b/>
      <sz val="11"/>
      <color indexed="8"/>
      <name val="Calibri"/>
      <family val="2"/>
      <scheme val="minor"/>
    </font>
    <font>
      <b/>
      <sz val="8"/>
      <name val="Arial"/>
      <family val="2"/>
    </font>
    <font>
      <b/>
      <sz val="14"/>
      <color indexed="8"/>
      <name val="Calibri"/>
      <family val="2"/>
    </font>
    <font>
      <b/>
      <sz val="14"/>
      <color indexed="8"/>
      <name val="Calibri"/>
      <family val="2"/>
      <scheme val="minor"/>
    </font>
    <font>
      <b/>
      <sz val="24"/>
      <color indexed="8"/>
      <name val="Calibri"/>
      <family val="2"/>
    </font>
    <font>
      <b/>
      <sz val="11"/>
      <name val="Calibri"/>
      <family val="2"/>
      <scheme val="minor"/>
    </font>
    <font>
      <b/>
      <sz val="9"/>
      <color rgb="FF000000"/>
      <name val="Calibri"/>
      <family val="2"/>
    </font>
    <font>
      <sz val="11"/>
      <name val="Calibri"/>
      <family val="2"/>
    </font>
    <font>
      <vertAlign val="superscript"/>
      <sz val="10"/>
      <color theme="1"/>
      <name val="Calibri"/>
      <family val="2"/>
      <scheme val="minor"/>
    </font>
    <font>
      <sz val="12"/>
      <color theme="1"/>
      <name val="Calibri"/>
      <family val="2"/>
      <scheme val="minor"/>
    </font>
    <font>
      <b/>
      <u/>
      <sz val="12"/>
      <color theme="1"/>
      <name val="Calibri"/>
      <family val="2"/>
      <scheme val="minor"/>
    </font>
    <font>
      <sz val="12"/>
      <color rgb="FF000000"/>
      <name val="Calibri"/>
      <family val="2"/>
    </font>
    <font>
      <b/>
      <u/>
      <sz val="12"/>
      <color rgb="FF000000"/>
      <name val="Calibri"/>
      <family val="2"/>
    </font>
    <font>
      <i/>
      <sz val="12"/>
      <color rgb="FF000000"/>
      <name val="Calibri"/>
      <family val="2"/>
    </font>
    <font>
      <sz val="8"/>
      <color theme="1"/>
      <name val="Calibri"/>
      <family val="2"/>
      <scheme val="minor"/>
    </font>
    <font>
      <b/>
      <sz val="8"/>
      <color theme="1"/>
      <name val="Calibri"/>
      <family val="2"/>
      <scheme val="minor"/>
    </font>
    <font>
      <sz val="10"/>
      <color rgb="FF000000"/>
      <name val="Calibri"/>
      <family val="2"/>
      <scheme val="minor"/>
    </font>
    <font>
      <sz val="11"/>
      <color rgb="FF3333FF"/>
      <name val="Calibri"/>
      <family val="2"/>
      <scheme val="minor"/>
    </font>
    <font>
      <sz val="13"/>
      <color rgb="FF3333FF"/>
      <name val="Arial"/>
      <family val="2"/>
    </font>
    <font>
      <sz val="13"/>
      <color rgb="FF3333FF"/>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vertAlign val="superscript"/>
      <sz val="10"/>
      <color theme="1"/>
      <name val="Calibri"/>
      <family val="2"/>
      <scheme val="minor"/>
    </font>
    <font>
      <sz val="9"/>
      <name val="Calibri"/>
      <family val="2"/>
    </font>
    <font>
      <vertAlign val="superscript"/>
      <sz val="11"/>
      <color rgb="FF000000"/>
      <name val="Calibri"/>
      <family val="2"/>
    </font>
    <font>
      <b/>
      <sz val="9"/>
      <name val="Calibri"/>
      <family val="2"/>
      <scheme val="minor"/>
    </font>
    <font>
      <sz val="9"/>
      <name val="Calibri"/>
      <family val="2"/>
      <scheme val="minor"/>
    </font>
    <font>
      <i/>
      <sz val="9"/>
      <name val="Calibri"/>
      <family val="2"/>
      <scheme val="minor"/>
    </font>
    <font>
      <b/>
      <sz val="9"/>
      <color theme="1"/>
      <name val="Calibri"/>
      <family val="2"/>
      <scheme val="minor"/>
    </font>
    <font>
      <vertAlign val="superscript"/>
      <sz val="9"/>
      <name val="Calibri"/>
      <family val="2"/>
      <scheme val="minor"/>
    </font>
    <font>
      <b/>
      <vertAlign val="superscript"/>
      <sz val="9"/>
      <color theme="1"/>
      <name val="Calibri"/>
      <family val="2"/>
      <scheme val="minor"/>
    </font>
    <font>
      <b/>
      <i/>
      <sz val="9"/>
      <name val="Calibri"/>
      <family val="2"/>
      <scheme val="minor"/>
    </font>
    <font>
      <b/>
      <sz val="12"/>
      <color theme="1"/>
      <name val="Arial"/>
      <family val="2"/>
    </font>
    <font>
      <b/>
      <sz val="10"/>
      <color theme="1"/>
      <name val="Arial"/>
      <family val="2"/>
    </font>
    <font>
      <vertAlign val="superscript"/>
      <sz val="10"/>
      <color theme="1"/>
      <name val="Arial"/>
      <family val="2"/>
    </font>
    <font>
      <vertAlign val="superscript"/>
      <sz val="9"/>
      <color theme="1"/>
      <name val="Calibri"/>
      <family val="2"/>
      <scheme val="minor"/>
    </font>
    <font>
      <b/>
      <vertAlign val="superscript"/>
      <sz val="11"/>
      <color theme="1"/>
      <name val="Calibri"/>
      <family val="2"/>
      <scheme val="minor"/>
    </font>
    <font>
      <i/>
      <sz val="9"/>
      <color theme="1"/>
      <name val="Calibri"/>
      <family val="2"/>
      <scheme val="minor"/>
    </font>
    <font>
      <b/>
      <sz val="9"/>
      <name val="Arial"/>
      <family val="2"/>
    </font>
    <font>
      <sz val="9"/>
      <name val="Arial"/>
      <family val="2"/>
    </font>
    <font>
      <i/>
      <sz val="9"/>
      <name val="Arial"/>
      <family val="2"/>
    </font>
    <font>
      <sz val="9"/>
      <color theme="1"/>
      <name val="Arial"/>
      <family val="2"/>
    </font>
    <font>
      <b/>
      <sz val="14"/>
      <name val="Calibri"/>
      <family val="2"/>
      <scheme val="minor"/>
    </font>
    <font>
      <sz val="11"/>
      <name val="Calibri"/>
      <family val="2"/>
      <scheme val="minor"/>
    </font>
    <font>
      <b/>
      <vertAlign val="superscript"/>
      <sz val="10"/>
      <name val="Calibri"/>
      <family val="2"/>
      <scheme val="minor"/>
    </font>
    <font>
      <sz val="11"/>
      <color theme="1"/>
      <name val="Arial"/>
      <family val="2"/>
    </font>
    <font>
      <b/>
      <i/>
      <sz val="11"/>
      <name val="Calibri"/>
      <family val="2"/>
      <scheme val="minor"/>
    </font>
    <font>
      <b/>
      <sz val="11"/>
      <color rgb="FF333333"/>
      <name val="Calibri"/>
      <family val="2"/>
      <scheme val="minor"/>
    </font>
    <font>
      <sz val="11"/>
      <color rgb="FFFF0000"/>
      <name val="Calibri"/>
      <family val="2"/>
      <scheme val="minor"/>
    </font>
    <font>
      <sz val="9"/>
      <color rgb="FFFF0000"/>
      <name val="Calibri"/>
      <family val="2"/>
      <scheme val="minor"/>
    </font>
    <font>
      <b/>
      <sz val="11"/>
      <color rgb="FFFF0000"/>
      <name val="Calibri"/>
      <family val="2"/>
      <scheme val="minor"/>
    </font>
    <font>
      <sz val="8"/>
      <color rgb="FF333333"/>
      <name val="Tahoma"/>
      <family val="2"/>
    </font>
    <font>
      <u/>
      <sz val="10"/>
      <name val="Arial"/>
      <family val="2"/>
    </font>
    <font>
      <sz val="12"/>
      <name val="Calibri"/>
      <family val="2"/>
      <scheme val="minor"/>
    </font>
    <font>
      <b/>
      <u/>
      <sz val="12"/>
      <name val="Calibri"/>
      <family val="2"/>
      <scheme val="minor"/>
    </font>
    <font>
      <sz val="12"/>
      <name val="Calibri"/>
      <family val="2"/>
    </font>
    <font>
      <b/>
      <u/>
      <sz val="12"/>
      <name val="Calibri"/>
      <family val="2"/>
    </font>
    <font>
      <i/>
      <sz val="12"/>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6" fillId="0" borderId="0" applyNumberFormat="0" applyFill="0" applyBorder="0" applyAlignment="0" applyProtection="0">
      <alignment vertical="top"/>
      <protection locked="0"/>
    </xf>
    <xf numFmtId="43" fontId="20" fillId="0" borderId="0" applyFont="0" applyFill="0" applyBorder="0" applyAlignment="0" applyProtection="0"/>
    <xf numFmtId="9" fontId="20" fillId="0" borderId="0" applyFont="0" applyFill="0" applyBorder="0" applyAlignment="0" applyProtection="0"/>
  </cellStyleXfs>
  <cellXfs count="315">
    <xf numFmtId="0" fontId="0" fillId="0" borderId="0" xfId="0"/>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0" xfId="0" applyFont="1"/>
    <xf numFmtId="0" fontId="0" fillId="0" borderId="0" xfId="0" applyFont="1"/>
    <xf numFmtId="0" fontId="4" fillId="0" borderId="0" xfId="0" applyFont="1"/>
    <xf numFmtId="0" fontId="7" fillId="0" borderId="0" xfId="0" applyFont="1" applyFill="1" applyBorder="1" applyAlignment="1">
      <alignment horizontal="left" vertical="top"/>
    </xf>
    <xf numFmtId="0" fontId="9" fillId="0" borderId="0" xfId="0" applyFont="1" applyFill="1" applyBorder="1" applyAlignment="1">
      <alignment vertical="top"/>
    </xf>
    <xf numFmtId="3" fontId="9" fillId="0" borderId="0" xfId="0" applyNumberFormat="1" applyFont="1" applyFill="1" applyBorder="1" applyAlignment="1">
      <alignment horizontal="right" vertical="top"/>
    </xf>
    <xf numFmtId="0" fontId="9" fillId="0" borderId="0" xfId="0" applyFont="1" applyFill="1" applyBorder="1" applyAlignment="1">
      <alignment horizontal="left" vertical="top" indent="2"/>
    </xf>
    <xf numFmtId="0" fontId="9" fillId="0" borderId="1" xfId="0" applyFont="1" applyFill="1" applyBorder="1" applyAlignment="1">
      <alignment horizontal="left" vertical="top" indent="2"/>
    </xf>
    <xf numFmtId="3" fontId="9" fillId="0" borderId="1" xfId="0" applyNumberFormat="1" applyFont="1" applyFill="1" applyBorder="1" applyAlignment="1">
      <alignment horizontal="right" vertical="top"/>
    </xf>
    <xf numFmtId="0" fontId="0" fillId="0" borderId="0" xfId="0" applyFill="1" applyBorder="1"/>
    <xf numFmtId="0" fontId="6" fillId="0" borderId="0" xfId="0" applyFont="1" applyFill="1" applyBorder="1" applyAlignment="1">
      <alignment horizontal="left"/>
    </xf>
    <xf numFmtId="0" fontId="6" fillId="0" borderId="0" xfId="0" applyFont="1" applyFill="1" applyBorder="1" applyAlignment="1">
      <alignment horizontal="justify"/>
    </xf>
    <xf numFmtId="0" fontId="11" fillId="0" borderId="0" xfId="0" applyFont="1" applyFill="1" applyBorder="1" applyAlignment="1">
      <alignment horizontal="center" vertical="top"/>
    </xf>
    <xf numFmtId="0" fontId="11" fillId="0" borderId="0" xfId="0" applyFont="1" applyFill="1" applyBorder="1" applyAlignment="1">
      <alignment horizontal="center" vertical="top" wrapText="1"/>
    </xf>
    <xf numFmtId="3" fontId="12" fillId="0" borderId="0" xfId="0" applyNumberFormat="1" applyFont="1" applyFill="1" applyBorder="1" applyAlignment="1">
      <alignment horizontal="right" vertical="top"/>
    </xf>
    <xf numFmtId="0" fontId="9" fillId="0" borderId="0" xfId="0" applyFont="1" applyFill="1" applyBorder="1" applyAlignment="1">
      <alignment horizontal="left" vertical="top" indent="1"/>
    </xf>
    <xf numFmtId="0" fontId="7" fillId="0" borderId="0" xfId="0" applyFont="1" applyFill="1" applyBorder="1" applyAlignment="1">
      <alignment vertical="top" wrapText="1"/>
    </xf>
    <xf numFmtId="0" fontId="3" fillId="0" borderId="0" xfId="0" applyFont="1" applyFill="1" applyBorder="1" applyAlignment="1">
      <alignment horizontal="justify"/>
    </xf>
    <xf numFmtId="0" fontId="5" fillId="0" borderId="0" xfId="0" applyFont="1" applyFill="1" applyBorder="1" applyAlignment="1">
      <alignment horizontal="justify"/>
    </xf>
    <xf numFmtId="3" fontId="12" fillId="0" borderId="1" xfId="0" applyNumberFormat="1" applyFont="1" applyFill="1" applyBorder="1" applyAlignment="1">
      <alignment horizontal="right" vertical="top"/>
    </xf>
    <xf numFmtId="0" fontId="18" fillId="0" borderId="0" xfId="0" applyFont="1"/>
    <xf numFmtId="0" fontId="18" fillId="0" borderId="0" xfId="0" applyFont="1" applyAlignment="1">
      <alignment horizontal="right"/>
    </xf>
    <xf numFmtId="0" fontId="19" fillId="0" borderId="0" xfId="1" applyFont="1" applyAlignment="1" applyProtection="1"/>
    <xf numFmtId="3" fontId="0" fillId="0" borderId="0" xfId="0" applyNumberFormat="1" applyFont="1"/>
    <xf numFmtId="164" fontId="0" fillId="0" borderId="0" xfId="2" applyNumberFormat="1" applyFont="1"/>
    <xf numFmtId="0" fontId="1" fillId="0" borderId="3" xfId="0" applyFont="1" applyBorder="1"/>
    <xf numFmtId="0" fontId="21" fillId="0" borderId="0" xfId="0" applyFont="1"/>
    <xf numFmtId="0" fontId="14" fillId="0" borderId="0" xfId="0" applyFont="1"/>
    <xf numFmtId="164" fontId="21" fillId="0" borderId="0" xfId="2" applyNumberFormat="1" applyFont="1"/>
    <xf numFmtId="0" fontId="22" fillId="0" borderId="0" xfId="0" applyFont="1"/>
    <xf numFmtId="0" fontId="22" fillId="0" borderId="0" xfId="0" applyFont="1" applyAlignment="1">
      <alignment horizontal="left"/>
    </xf>
    <xf numFmtId="0" fontId="22" fillId="0" borderId="0" xfId="0" applyFont="1" applyAlignment="1">
      <alignment horizontal="center"/>
    </xf>
    <xf numFmtId="3" fontId="23" fillId="0" borderId="0" xfId="0" applyNumberFormat="1" applyFont="1"/>
    <xf numFmtId="0" fontId="24" fillId="0" borderId="0" xfId="0" applyFont="1" applyAlignment="1"/>
    <xf numFmtId="0" fontId="25" fillId="0" borderId="0" xfId="0" applyFont="1"/>
    <xf numFmtId="164" fontId="25" fillId="0" borderId="0" xfId="2" applyNumberFormat="1" applyFont="1" applyFill="1"/>
    <xf numFmtId="164" fontId="25" fillId="0" borderId="0" xfId="2" applyNumberFormat="1" applyFont="1"/>
    <xf numFmtId="0" fontId="23" fillId="0" borderId="0" xfId="0" applyFont="1" applyAlignment="1"/>
    <xf numFmtId="0" fontId="1" fillId="0" borderId="0" xfId="0" applyFont="1" applyAlignment="1"/>
    <xf numFmtId="0" fontId="1" fillId="0" borderId="8" xfId="0" applyFont="1" applyBorder="1"/>
    <xf numFmtId="0" fontId="3" fillId="0" borderId="8" xfId="0" applyFont="1" applyFill="1" applyBorder="1" applyAlignment="1">
      <alignment vertical="top"/>
    </xf>
    <xf numFmtId="3" fontId="0" fillId="0" borderId="1" xfId="0" applyNumberFormat="1" applyFont="1" applyBorder="1"/>
    <xf numFmtId="0" fontId="9" fillId="0" borderId="1" xfId="0" applyFont="1" applyFill="1" applyBorder="1" applyAlignment="1">
      <alignment horizontal="left" vertical="top" indent="1"/>
    </xf>
    <xf numFmtId="0" fontId="0" fillId="0" borderId="1" xfId="0" applyBorder="1"/>
    <xf numFmtId="0" fontId="9" fillId="0" borderId="8" xfId="0" applyFont="1" applyFill="1" applyBorder="1" applyAlignment="1">
      <alignment vertical="top"/>
    </xf>
    <xf numFmtId="0" fontId="11" fillId="0" borderId="8" xfId="0" applyFont="1" applyFill="1" applyBorder="1" applyAlignment="1">
      <alignment horizontal="center" vertical="top"/>
    </xf>
    <xf numFmtId="0" fontId="11" fillId="0" borderId="8" xfId="0" applyFont="1" applyFill="1" applyBorder="1" applyAlignment="1">
      <alignment horizontal="center" vertical="top" wrapText="1"/>
    </xf>
    <xf numFmtId="3" fontId="26" fillId="0" borderId="0" xfId="0" applyNumberFormat="1" applyFont="1" applyFill="1" applyBorder="1" applyAlignment="1">
      <alignment horizontal="right" vertical="top"/>
    </xf>
    <xf numFmtId="0" fontId="30" fillId="0" borderId="0" xfId="0" applyFont="1" applyAlignment="1"/>
    <xf numFmtId="0" fontId="31" fillId="0" borderId="0" xfId="0" applyFont="1" applyAlignment="1"/>
    <xf numFmtId="0" fontId="32" fillId="0" borderId="0" xfId="0" applyFont="1" applyAlignment="1"/>
    <xf numFmtId="0" fontId="22" fillId="0" borderId="0" xfId="0" applyFont="1" applyAlignment="1"/>
    <xf numFmtId="0" fontId="1" fillId="0" borderId="8" xfId="0" applyFont="1" applyBorder="1" applyAlignment="1">
      <alignment horizontal="center" vertical="top"/>
    </xf>
    <xf numFmtId="1" fontId="0" fillId="0" borderId="1" xfId="2" applyNumberFormat="1" applyFont="1" applyBorder="1" applyAlignment="1">
      <alignment horizontal="right" vertical="top"/>
    </xf>
    <xf numFmtId="0" fontId="29" fillId="0" borderId="0" xfId="0" applyFont="1"/>
    <xf numFmtId="0" fontId="29" fillId="0" borderId="0" xfId="0" applyFont="1" applyFill="1"/>
    <xf numFmtId="0" fontId="28" fillId="0" borderId="0" xfId="0" applyFont="1" applyFill="1"/>
    <xf numFmtId="0" fontId="28" fillId="0" borderId="0" xfId="0" applyFont="1"/>
    <xf numFmtId="0" fontId="14" fillId="0" borderId="3" xfId="0" applyFont="1" applyBorder="1"/>
    <xf numFmtId="164" fontId="21" fillId="0" borderId="3" xfId="2" applyNumberFormat="1" applyFont="1" applyBorder="1"/>
    <xf numFmtId="164" fontId="21" fillId="0" borderId="3" xfId="2" applyNumberFormat="1" applyFont="1" applyFill="1" applyBorder="1"/>
    <xf numFmtId="0" fontId="21" fillId="0" borderId="3" xfId="0" applyFont="1" applyBorder="1"/>
    <xf numFmtId="0" fontId="0" fillId="0" borderId="0" xfId="0" applyBorder="1"/>
    <xf numFmtId="0" fontId="0" fillId="0" borderId="0" xfId="0" applyFont="1" applyFill="1" applyBorder="1"/>
    <xf numFmtId="3" fontId="39" fillId="0" borderId="0" xfId="0" applyNumberFormat="1" applyFont="1" applyFill="1" applyBorder="1" applyAlignment="1">
      <alignment horizontal="right" vertical="top"/>
    </xf>
    <xf numFmtId="3" fontId="39" fillId="0" borderId="1" xfId="0" applyNumberFormat="1" applyFont="1" applyFill="1" applyBorder="1" applyAlignment="1">
      <alignment horizontal="right" vertical="top"/>
    </xf>
    <xf numFmtId="164" fontId="20" fillId="0" borderId="0" xfId="2" applyNumberFormat="1" applyFont="1" applyBorder="1"/>
    <xf numFmtId="164" fontId="20" fillId="0" borderId="1" xfId="2" applyNumberFormat="1" applyFont="1" applyBorder="1"/>
    <xf numFmtId="0" fontId="33" fillId="0" borderId="0" xfId="0" applyFont="1" applyBorder="1" applyAlignment="1">
      <alignment horizontal="center"/>
    </xf>
    <xf numFmtId="3" fontId="33" fillId="0" borderId="0" xfId="0" applyNumberFormat="1" applyFont="1" applyBorder="1" applyAlignment="1">
      <alignment horizontal="right"/>
    </xf>
    <xf numFmtId="0" fontId="0" fillId="0" borderId="3" xfId="0" applyBorder="1"/>
    <xf numFmtId="164" fontId="0" fillId="0" borderId="3" xfId="2" applyNumberFormat="1" applyFont="1" applyBorder="1"/>
    <xf numFmtId="164" fontId="1" fillId="0" borderId="3" xfId="2" applyNumberFormat="1" applyFont="1" applyBorder="1"/>
    <xf numFmtId="0" fontId="21" fillId="0" borderId="0" xfId="0" applyFont="1" applyBorder="1"/>
    <xf numFmtId="3" fontId="11" fillId="0" borderId="0" xfId="0" applyNumberFormat="1" applyFont="1" applyFill="1" applyBorder="1" applyAlignment="1">
      <alignment horizontal="right" vertical="top"/>
    </xf>
    <xf numFmtId="3" fontId="1" fillId="0" borderId="0" xfId="0" applyNumberFormat="1" applyFont="1"/>
    <xf numFmtId="164" fontId="0" fillId="0" borderId="1" xfId="2" applyNumberFormat="1" applyFont="1" applyBorder="1" applyAlignment="1">
      <alignment horizontal="right" vertical="top"/>
    </xf>
    <xf numFmtId="164" fontId="0" fillId="0" borderId="0" xfId="2" applyNumberFormat="1" applyFont="1" applyFill="1" applyBorder="1"/>
    <xf numFmtId="164" fontId="11" fillId="0" borderId="8" xfId="2" applyNumberFormat="1" applyFont="1" applyFill="1" applyBorder="1" applyAlignment="1">
      <alignment horizontal="center" vertical="top"/>
    </xf>
    <xf numFmtId="164" fontId="11" fillId="0" borderId="8" xfId="2" applyNumberFormat="1" applyFont="1" applyFill="1" applyBorder="1" applyAlignment="1">
      <alignment horizontal="center" vertical="top" wrapText="1"/>
    </xf>
    <xf numFmtId="164" fontId="11" fillId="0" borderId="0" xfId="2" applyNumberFormat="1" applyFont="1" applyFill="1" applyBorder="1" applyAlignment="1">
      <alignment horizontal="center" vertical="top"/>
    </xf>
    <xf numFmtId="164" fontId="11" fillId="0" borderId="0" xfId="2" applyNumberFormat="1" applyFont="1" applyFill="1" applyBorder="1" applyAlignment="1">
      <alignment horizontal="center" vertical="top" wrapText="1"/>
    </xf>
    <xf numFmtId="164" fontId="26" fillId="0" borderId="0" xfId="2" applyNumberFormat="1" applyFont="1" applyFill="1" applyBorder="1" applyAlignment="1">
      <alignment horizontal="right" vertical="top"/>
    </xf>
    <xf numFmtId="164" fontId="12" fillId="0" borderId="0" xfId="2" applyNumberFormat="1" applyFont="1" applyFill="1" applyBorder="1" applyAlignment="1">
      <alignment horizontal="right" vertical="top"/>
    </xf>
    <xf numFmtId="164" fontId="12" fillId="0" borderId="0" xfId="2" applyNumberFormat="1" applyFont="1" applyFill="1" applyBorder="1" applyAlignment="1">
      <alignment vertical="top"/>
    </xf>
    <xf numFmtId="164" fontId="12" fillId="0" borderId="1" xfId="2" applyNumberFormat="1" applyFont="1" applyFill="1" applyBorder="1" applyAlignment="1">
      <alignment horizontal="right" vertical="top"/>
    </xf>
    <xf numFmtId="164" fontId="0" fillId="0" borderId="0" xfId="2" applyNumberFormat="1" applyFont="1" applyBorder="1"/>
    <xf numFmtId="164" fontId="26" fillId="0" borderId="1" xfId="2" applyNumberFormat="1" applyFont="1" applyFill="1" applyBorder="1" applyAlignment="1">
      <alignment horizontal="right" vertical="top"/>
    </xf>
    <xf numFmtId="0" fontId="21" fillId="0" borderId="9" xfId="0" applyFont="1" applyBorder="1"/>
    <xf numFmtId="0" fontId="21" fillId="0" borderId="11" xfId="0" applyFont="1" applyBorder="1"/>
    <xf numFmtId="0" fontId="21" fillId="0" borderId="12" xfId="0" applyFont="1" applyBorder="1"/>
    <xf numFmtId="164" fontId="21" fillId="0" borderId="10" xfId="2" applyNumberFormat="1" applyFont="1" applyFill="1" applyBorder="1"/>
    <xf numFmtId="164" fontId="21" fillId="0" borderId="0" xfId="2" applyNumberFormat="1" applyFont="1" applyFill="1" applyBorder="1"/>
    <xf numFmtId="164" fontId="21" fillId="0" borderId="13" xfId="2" applyNumberFormat="1" applyFont="1" applyFill="1" applyBorder="1"/>
    <xf numFmtId="164" fontId="1" fillId="0" borderId="0" xfId="2" applyNumberFormat="1" applyFont="1"/>
    <xf numFmtId="164" fontId="1" fillId="0" borderId="8" xfId="2" applyNumberFormat="1" applyFont="1" applyBorder="1"/>
    <xf numFmtId="164" fontId="0" fillId="0" borderId="1" xfId="2" applyNumberFormat="1" applyFont="1" applyBorder="1"/>
    <xf numFmtId="164" fontId="14" fillId="0" borderId="0" xfId="2" applyNumberFormat="1" applyFont="1" applyFill="1" applyBorder="1"/>
    <xf numFmtId="0" fontId="22" fillId="0" borderId="3" xfId="0" applyFont="1" applyFill="1" applyBorder="1" applyAlignment="1">
      <alignment horizontal="left" wrapText="1"/>
    </xf>
    <xf numFmtId="0" fontId="23" fillId="0" borderId="3" xfId="0" applyFont="1" applyFill="1" applyBorder="1" applyAlignment="1">
      <alignment horizontal="center" wrapText="1"/>
    </xf>
    <xf numFmtId="0" fontId="21" fillId="0" borderId="3" xfId="0" applyFont="1" applyBorder="1" applyAlignment="1">
      <alignment horizontal="right"/>
    </xf>
    <xf numFmtId="0" fontId="46" fillId="0" borderId="0" xfId="0" applyFont="1" applyFill="1"/>
    <xf numFmtId="164" fontId="46" fillId="0" borderId="0" xfId="2" applyNumberFormat="1" applyFont="1" applyFill="1"/>
    <xf numFmtId="0" fontId="28" fillId="0" borderId="0" xfId="0" applyFont="1" applyFill="1" applyAlignment="1"/>
    <xf numFmtId="0" fontId="47" fillId="0" borderId="0" xfId="0" applyFont="1" applyFill="1"/>
    <xf numFmtId="0" fontId="14" fillId="0" borderId="3" xfId="0" applyFont="1" applyFill="1" applyBorder="1"/>
    <xf numFmtId="0" fontId="48" fillId="0" borderId="3" xfId="0" applyFont="1" applyBorder="1" applyAlignment="1">
      <alignment vertical="center"/>
    </xf>
    <xf numFmtId="0" fontId="7" fillId="0" borderId="0" xfId="0" applyFont="1" applyFill="1" applyBorder="1" applyAlignment="1">
      <alignment vertical="top"/>
    </xf>
    <xf numFmtId="164" fontId="0" fillId="0" borderId="0" xfId="2" applyNumberFormat="1" applyFont="1" applyAlignment="1">
      <alignment horizontal="right"/>
    </xf>
    <xf numFmtId="0" fontId="49" fillId="0" borderId="0" xfId="0" applyFont="1"/>
    <xf numFmtId="0" fontId="50" fillId="0" borderId="0" xfId="1" applyFont="1" applyAlignment="1" applyProtection="1"/>
    <xf numFmtId="0" fontId="51" fillId="0" borderId="0" xfId="0" applyFont="1"/>
    <xf numFmtId="164" fontId="21" fillId="0" borderId="0" xfId="2" applyNumberFormat="1" applyFont="1" applyBorder="1"/>
    <xf numFmtId="164" fontId="21" fillId="0" borderId="10" xfId="2" applyNumberFormat="1" applyFont="1" applyBorder="1"/>
    <xf numFmtId="164" fontId="21" fillId="0" borderId="13" xfId="2" applyNumberFormat="1" applyFont="1" applyBorder="1"/>
    <xf numFmtId="0" fontId="39" fillId="0" borderId="0" xfId="0" applyFont="1" applyFill="1" applyBorder="1" applyAlignment="1">
      <alignment horizontal="left" vertical="top" indent="2"/>
    </xf>
    <xf numFmtId="3" fontId="26" fillId="0" borderId="1" xfId="0" applyNumberFormat="1" applyFont="1" applyFill="1" applyBorder="1" applyAlignment="1">
      <alignment horizontal="right" vertical="top"/>
    </xf>
    <xf numFmtId="0" fontId="0" fillId="0" borderId="0" xfId="0" applyFont="1" applyBorder="1"/>
    <xf numFmtId="164" fontId="27" fillId="0" borderId="0" xfId="2" applyNumberFormat="1" applyFont="1" applyFill="1" applyBorder="1" applyAlignment="1">
      <alignment horizontal="center" vertical="top" wrapText="1"/>
    </xf>
    <xf numFmtId="164" fontId="27" fillId="0" borderId="0" xfId="2" applyNumberFormat="1" applyFont="1" applyFill="1" applyBorder="1" applyAlignment="1">
      <alignment horizontal="center" vertical="top"/>
    </xf>
    <xf numFmtId="164" fontId="14" fillId="0" borderId="0" xfId="2" applyNumberFormat="1" applyFont="1" applyBorder="1" applyAlignment="1">
      <alignment horizontal="center"/>
    </xf>
    <xf numFmtId="164" fontId="22" fillId="0" borderId="0" xfId="2" applyNumberFormat="1" applyFont="1"/>
    <xf numFmtId="164" fontId="22" fillId="0" borderId="0" xfId="2" applyNumberFormat="1" applyFont="1" applyAlignment="1">
      <alignment horizontal="right"/>
    </xf>
    <xf numFmtId="164" fontId="23" fillId="0" borderId="0" xfId="2" applyNumberFormat="1" applyFont="1" applyAlignment="1"/>
    <xf numFmtId="164" fontId="33" fillId="0" borderId="0" xfId="2" applyNumberFormat="1" applyFont="1" applyBorder="1" applyAlignment="1">
      <alignment horizontal="right" wrapText="1"/>
    </xf>
    <xf numFmtId="164" fontId="33" fillId="0" borderId="0" xfId="2" applyNumberFormat="1" applyFont="1"/>
    <xf numFmtId="0" fontId="0" fillId="0" borderId="3" xfId="0" applyFont="1" applyBorder="1"/>
    <xf numFmtId="0" fontId="0" fillId="0" borderId="0" xfId="0" applyAlignment="1">
      <alignment horizontal="right"/>
    </xf>
    <xf numFmtId="164" fontId="0" fillId="0" borderId="3" xfId="2" applyNumberFormat="1" applyFont="1" applyBorder="1" applyAlignment="1">
      <alignment horizontal="right"/>
    </xf>
    <xf numFmtId="164" fontId="22" fillId="0" borderId="0" xfId="2" applyNumberFormat="1" applyFont="1" applyAlignment="1"/>
    <xf numFmtId="0" fontId="22" fillId="0" borderId="3" xfId="0" applyFont="1" applyBorder="1" applyAlignment="1">
      <alignment vertical="center"/>
    </xf>
    <xf numFmtId="164" fontId="27" fillId="0" borderId="3" xfId="2" applyNumberFormat="1" applyFont="1" applyFill="1" applyBorder="1" applyAlignment="1">
      <alignment horizontal="center" vertical="top" wrapText="1"/>
    </xf>
    <xf numFmtId="0" fontId="0" fillId="0" borderId="0" xfId="0" applyFont="1"/>
    <xf numFmtId="164" fontId="1" fillId="0" borderId="1" xfId="2" applyNumberFormat="1" applyFont="1" applyBorder="1" applyAlignment="1">
      <alignment horizontal="right" vertical="top"/>
    </xf>
    <xf numFmtId="0" fontId="21" fillId="0" borderId="3" xfId="0" applyFont="1" applyFill="1" applyBorder="1"/>
    <xf numFmtId="164" fontId="14" fillId="0" borderId="3" xfId="2" applyNumberFormat="1" applyFont="1" applyFill="1" applyBorder="1"/>
    <xf numFmtId="0" fontId="1" fillId="0" borderId="0" xfId="0" applyFont="1" applyAlignment="1">
      <alignment horizontal="center"/>
    </xf>
    <xf numFmtId="0" fontId="35" fillId="0" borderId="0" xfId="0" applyFont="1" applyAlignment="1">
      <alignment horizontal="center"/>
    </xf>
    <xf numFmtId="0" fontId="32" fillId="0" borderId="0" xfId="0" applyFont="1" applyAlignment="1">
      <alignment horizontal="center"/>
    </xf>
    <xf numFmtId="0" fontId="37" fillId="0" borderId="1" xfId="0" applyFont="1" applyBorder="1" applyAlignment="1"/>
    <xf numFmtId="0" fontId="37" fillId="0" borderId="0" xfId="0" applyFont="1" applyBorder="1" applyAlignment="1"/>
    <xf numFmtId="0" fontId="21" fillId="0" borderId="0" xfId="0" applyFont="1"/>
    <xf numFmtId="0" fontId="0" fillId="0" borderId="0" xfId="0" applyFont="1"/>
    <xf numFmtId="164" fontId="4" fillId="0" borderId="0" xfId="2" applyNumberFormat="1" applyFont="1"/>
    <xf numFmtId="0" fontId="18" fillId="0" borderId="0" xfId="0" applyFont="1" applyAlignment="1">
      <alignment horizontal="right" wrapText="1"/>
    </xf>
    <xf numFmtId="0" fontId="0" fillId="0" borderId="0" xfId="0" applyFont="1"/>
    <xf numFmtId="164" fontId="14" fillId="0" borderId="3" xfId="2" applyNumberFormat="1" applyFont="1" applyFill="1" applyBorder="1" applyAlignment="1">
      <alignment horizontal="center" wrapText="1"/>
    </xf>
    <xf numFmtId="0" fontId="21" fillId="0" borderId="0" xfId="0" applyFont="1"/>
    <xf numFmtId="0" fontId="23" fillId="0" borderId="3" xfId="0" applyFont="1" applyFill="1" applyBorder="1" applyAlignment="1">
      <alignment horizontal="center"/>
    </xf>
    <xf numFmtId="164" fontId="14" fillId="0" borderId="3" xfId="2" applyNumberFormat="1" applyFont="1" applyFill="1" applyBorder="1" applyAlignment="1">
      <alignment horizontal="center"/>
    </xf>
    <xf numFmtId="0" fontId="0" fillId="0" borderId="0" xfId="0" applyFont="1"/>
    <xf numFmtId="0" fontId="4" fillId="0" borderId="0" xfId="0" applyFont="1"/>
    <xf numFmtId="0" fontId="11" fillId="0" borderId="8" xfId="0" applyFont="1" applyFill="1" applyBorder="1" applyAlignment="1">
      <alignment vertical="top"/>
    </xf>
    <xf numFmtId="0" fontId="15" fillId="0" borderId="0" xfId="0" applyFont="1" applyAlignment="1">
      <alignment horizontal="center"/>
    </xf>
    <xf numFmtId="0" fontId="32" fillId="0" borderId="0" xfId="0" applyFont="1" applyAlignment="1">
      <alignment horizontal="center"/>
    </xf>
    <xf numFmtId="0" fontId="23" fillId="0" borderId="3" xfId="0" applyFont="1" applyFill="1" applyBorder="1" applyAlignment="1">
      <alignment horizontal="left"/>
    </xf>
    <xf numFmtId="164" fontId="21" fillId="0" borderId="15" xfId="2" applyNumberFormat="1" applyFont="1" applyBorder="1"/>
    <xf numFmtId="164" fontId="21" fillId="0" borderId="16" xfId="2" applyNumberFormat="1" applyFont="1" applyBorder="1"/>
    <xf numFmtId="164" fontId="21" fillId="0" borderId="17" xfId="2" applyNumberFormat="1" applyFont="1" applyBorder="1"/>
    <xf numFmtId="164" fontId="23" fillId="0" borderId="3" xfId="2" applyNumberFormat="1" applyFont="1" applyFill="1" applyBorder="1" applyAlignment="1">
      <alignment horizontal="center" wrapText="1"/>
    </xf>
    <xf numFmtId="164" fontId="1" fillId="0" borderId="3" xfId="2" applyNumberFormat="1" applyFont="1" applyBorder="1" applyAlignment="1">
      <alignment wrapText="1"/>
    </xf>
    <xf numFmtId="164" fontId="21" fillId="0" borderId="15" xfId="2" applyNumberFormat="1" applyFont="1" applyFill="1" applyBorder="1"/>
    <xf numFmtId="164" fontId="21" fillId="0" borderId="16" xfId="2" applyNumberFormat="1" applyFont="1" applyFill="1" applyBorder="1"/>
    <xf numFmtId="164" fontId="21" fillId="0" borderId="17" xfId="2" applyNumberFormat="1" applyFont="1" applyFill="1" applyBorder="1"/>
    <xf numFmtId="0" fontId="66" fillId="0" borderId="3" xfId="0" applyFont="1" applyBorder="1" applyAlignment="1"/>
    <xf numFmtId="164" fontId="66" fillId="0" borderId="3" xfId="2" applyNumberFormat="1" applyFont="1" applyBorder="1" applyAlignment="1">
      <alignment horizontal="center" wrapText="1"/>
    </xf>
    <xf numFmtId="164" fontId="66" fillId="0" borderId="3" xfId="2" applyNumberFormat="1" applyFont="1" applyFill="1" applyBorder="1" applyAlignment="1">
      <alignment horizontal="center" wrapText="1"/>
    </xf>
    <xf numFmtId="0" fontId="25" fillId="0" borderId="3" xfId="0" applyFont="1" applyFill="1" applyBorder="1"/>
    <xf numFmtId="164" fontId="25" fillId="0" borderId="3" xfId="2" applyNumberFormat="1" applyFont="1" applyFill="1" applyBorder="1"/>
    <xf numFmtId="165" fontId="25" fillId="0" borderId="3" xfId="3" applyNumberFormat="1" applyFont="1" applyBorder="1"/>
    <xf numFmtId="164" fontId="25" fillId="0" borderId="3" xfId="2" applyNumberFormat="1" applyFont="1" applyBorder="1" applyAlignment="1">
      <alignment horizontal="right"/>
    </xf>
    <xf numFmtId="0" fontId="25" fillId="0" borderId="0" xfId="0" applyFont="1" applyFill="1"/>
    <xf numFmtId="164" fontId="0" fillId="0" borderId="3" xfId="2" applyNumberFormat="1" applyFont="1" applyFill="1" applyBorder="1"/>
    <xf numFmtId="0" fontId="48" fillId="2" borderId="3" xfId="0" applyFont="1" applyFill="1" applyBorder="1" applyAlignment="1">
      <alignment vertical="center"/>
    </xf>
    <xf numFmtId="164" fontId="0" fillId="2" borderId="3" xfId="2" applyNumberFormat="1" applyFont="1" applyFill="1" applyBorder="1"/>
    <xf numFmtId="164" fontId="21" fillId="0" borderId="3" xfId="2" applyNumberFormat="1" applyFont="1" applyBorder="1" applyAlignment="1">
      <alignment horizontal="center"/>
    </xf>
    <xf numFmtId="0" fontId="26" fillId="0" borderId="0" xfId="0" applyFont="1" applyFill="1" applyBorder="1" applyAlignment="1"/>
    <xf numFmtId="0" fontId="10" fillId="0" borderId="1" xfId="0" applyFont="1" applyBorder="1" applyAlignment="1"/>
    <xf numFmtId="0" fontId="14" fillId="0" borderId="3" xfId="0" applyFont="1" applyBorder="1" applyAlignment="1">
      <alignment horizontal="center"/>
    </xf>
    <xf numFmtId="0" fontId="76" fillId="0" borderId="0" xfId="0" applyFont="1"/>
    <xf numFmtId="164" fontId="23" fillId="0" borderId="3" xfId="2" applyNumberFormat="1" applyFont="1" applyFill="1" applyBorder="1" applyAlignment="1">
      <alignment wrapText="1"/>
    </xf>
    <xf numFmtId="0" fontId="22" fillId="0" borderId="3" xfId="0" applyFont="1" applyBorder="1" applyAlignment="1">
      <alignment horizontal="center"/>
    </xf>
    <xf numFmtId="0" fontId="22" fillId="0" borderId="3" xfId="0" applyFont="1" applyFill="1" applyBorder="1" applyAlignment="1">
      <alignment horizontal="center"/>
    </xf>
    <xf numFmtId="0" fontId="37" fillId="0" borderId="0" xfId="0" applyFont="1"/>
    <xf numFmtId="0" fontId="22" fillId="0" borderId="3" xfId="0" applyFont="1" applyBorder="1"/>
    <xf numFmtId="164" fontId="22" fillId="0" borderId="3" xfId="2" applyNumberFormat="1" applyFont="1" applyBorder="1"/>
    <xf numFmtId="0" fontId="76" fillId="0" borderId="0" xfId="0" applyFont="1" applyFill="1"/>
    <xf numFmtId="0" fontId="23" fillId="0" borderId="3" xfId="0" applyFont="1" applyBorder="1"/>
    <xf numFmtId="164" fontId="23" fillId="0" borderId="3" xfId="2" applyNumberFormat="1" applyFont="1" applyBorder="1"/>
    <xf numFmtId="164" fontId="76" fillId="0" borderId="0" xfId="2" applyNumberFormat="1" applyFont="1" applyFill="1"/>
    <xf numFmtId="164" fontId="76" fillId="0" borderId="0" xfId="2" applyNumberFormat="1" applyFont="1"/>
    <xf numFmtId="0" fontId="20" fillId="0" borderId="0" xfId="0" applyFont="1"/>
    <xf numFmtId="164" fontId="20" fillId="0" borderId="0" xfId="2" applyNumberFormat="1" applyFont="1"/>
    <xf numFmtId="0" fontId="76" fillId="0" borderId="0" xfId="0" applyFont="1" applyAlignment="1">
      <alignment horizontal="left"/>
    </xf>
    <xf numFmtId="0" fontId="76" fillId="0" borderId="0" xfId="0" applyFont="1" applyAlignment="1">
      <alignment horizontal="center"/>
    </xf>
    <xf numFmtId="3" fontId="37" fillId="0" borderId="0" xfId="0" applyNumberFormat="1" applyFont="1"/>
    <xf numFmtId="164" fontId="76" fillId="0" borderId="0" xfId="2" applyNumberFormat="1" applyFont="1" applyAlignment="1">
      <alignment horizontal="right"/>
    </xf>
    <xf numFmtId="0" fontId="78" fillId="0" borderId="0" xfId="0" applyFont="1"/>
    <xf numFmtId="164" fontId="78" fillId="0" borderId="0" xfId="2" applyNumberFormat="1" applyFont="1" applyFill="1"/>
    <xf numFmtId="164" fontId="78" fillId="0" borderId="0" xfId="2" applyNumberFormat="1" applyFont="1"/>
    <xf numFmtId="0" fontId="80" fillId="0" borderId="0" xfId="0" applyFont="1" applyFill="1" applyAlignment="1">
      <alignment horizontal="center"/>
    </xf>
    <xf numFmtId="0" fontId="4" fillId="0" borderId="0" xfId="0" applyFont="1" applyAlignment="1"/>
    <xf numFmtId="166" fontId="0" fillId="0" borderId="0" xfId="2" applyNumberFormat="1" applyFont="1"/>
    <xf numFmtId="164" fontId="23" fillId="0" borderId="7" xfId="2" applyNumberFormat="1" applyFont="1" applyFill="1" applyBorder="1" applyAlignment="1">
      <alignment horizontal="center" wrapText="1"/>
    </xf>
    <xf numFmtId="9" fontId="0" fillId="0" borderId="0" xfId="3" applyFont="1"/>
    <xf numFmtId="0" fontId="84" fillId="0" borderId="0" xfId="0" applyFont="1"/>
    <xf numFmtId="164" fontId="83" fillId="0" borderId="0" xfId="0" applyNumberFormat="1" applyFont="1" applyAlignment="1">
      <alignment horizontal="center"/>
    </xf>
    <xf numFmtId="164" fontId="81" fillId="0" borderId="0" xfId="2" applyNumberFormat="1" applyFont="1"/>
    <xf numFmtId="0" fontId="85" fillId="0" borderId="0" xfId="1" applyFont="1" applyAlignment="1" applyProtection="1"/>
    <xf numFmtId="0" fontId="85" fillId="0" borderId="0" xfId="1" applyFont="1" applyAlignment="1" applyProtection="1">
      <alignment horizontal="left"/>
    </xf>
    <xf numFmtId="164" fontId="23" fillId="0" borderId="3" xfId="2" applyNumberFormat="1" applyFont="1" applyBorder="1" applyAlignment="1">
      <alignment horizontal="center" wrapText="1"/>
    </xf>
    <xf numFmtId="164" fontId="23" fillId="0" borderId="3" xfId="2" applyNumberFormat="1" applyFont="1" applyBorder="1" applyAlignment="1">
      <alignment wrapText="1"/>
    </xf>
    <xf numFmtId="0" fontId="23" fillId="0" borderId="2" xfId="0" applyFont="1" applyBorder="1" applyAlignment="1">
      <alignment horizontal="right"/>
    </xf>
    <xf numFmtId="164" fontId="22" fillId="0" borderId="2" xfId="2" applyNumberFormat="1" applyFont="1" applyBorder="1"/>
    <xf numFmtId="0" fontId="36" fillId="0" borderId="0" xfId="0" applyFont="1" applyAlignment="1">
      <alignment horizontal="center"/>
    </xf>
    <xf numFmtId="0" fontId="17" fillId="0" borderId="0" xfId="0" applyFont="1" applyAlignment="1">
      <alignment horizontal="center"/>
    </xf>
    <xf numFmtId="0" fontId="15" fillId="0" borderId="0" xfId="0" applyFont="1" applyAlignment="1">
      <alignment horizontal="center"/>
    </xf>
    <xf numFmtId="0" fontId="1" fillId="0" borderId="0" xfId="0" applyFont="1" applyAlignment="1">
      <alignment horizontal="center"/>
    </xf>
    <xf numFmtId="0" fontId="41" fillId="0" borderId="0" xfId="0" applyFont="1" applyAlignment="1">
      <alignment horizontal="left" vertical="top"/>
    </xf>
    <xf numFmtId="0" fontId="43" fillId="0" borderId="0" xfId="0" applyFont="1" applyFill="1" applyAlignment="1">
      <alignment horizontal="left" vertical="top" wrapText="1"/>
    </xf>
    <xf numFmtId="0" fontId="88" fillId="0" borderId="0" xfId="0" applyFont="1" applyFill="1" applyAlignment="1">
      <alignment horizontal="left" vertical="top" wrapText="1"/>
    </xf>
    <xf numFmtId="0" fontId="41" fillId="0" borderId="0" xfId="0" applyFont="1" applyAlignment="1">
      <alignment horizontal="left" vertical="top" wrapText="1"/>
    </xf>
    <xf numFmtId="0" fontId="86" fillId="0" borderId="0" xfId="0" applyFont="1" applyAlignment="1">
      <alignment horizontal="left" vertical="top"/>
    </xf>
    <xf numFmtId="0" fontId="7" fillId="0" borderId="2" xfId="0" applyFont="1" applyFill="1" applyBorder="1" applyAlignment="1">
      <alignment vertical="top"/>
    </xf>
    <xf numFmtId="0" fontId="7" fillId="0" borderId="0" xfId="0" applyFont="1" applyFill="1" applyBorder="1" applyAlignment="1">
      <alignment horizontal="left" vertical="top" wrapText="1"/>
    </xf>
    <xf numFmtId="0" fontId="34" fillId="0" borderId="0" xfId="0" applyFont="1" applyAlignment="1">
      <alignment horizontal="center"/>
    </xf>
    <xf numFmtId="0" fontId="37" fillId="0" borderId="0" xfId="0" applyFont="1" applyAlignment="1">
      <alignment horizontal="center"/>
    </xf>
    <xf numFmtId="0" fontId="1" fillId="0" borderId="0" xfId="0" applyFont="1"/>
    <xf numFmtId="0" fontId="7" fillId="0" borderId="2" xfId="0" applyFont="1" applyFill="1" applyBorder="1" applyAlignment="1">
      <alignment horizontal="left" vertical="top"/>
    </xf>
    <xf numFmtId="0" fontId="26" fillId="0" borderId="0" xfId="0" applyFont="1" applyFill="1" applyBorder="1"/>
    <xf numFmtId="0" fontId="4" fillId="0" borderId="0" xfId="0" applyFont="1" applyFill="1" applyBorder="1" applyAlignment="1">
      <alignment wrapText="1"/>
    </xf>
    <xf numFmtId="0" fontId="26" fillId="0" borderId="0" xfId="0" applyFont="1" applyFill="1" applyBorder="1" applyAlignment="1">
      <alignment horizontal="left"/>
    </xf>
    <xf numFmtId="164" fontId="34" fillId="0" borderId="0" xfId="2" applyNumberFormat="1" applyFont="1" applyAlignment="1">
      <alignment horizontal="center"/>
    </xf>
    <xf numFmtId="164" fontId="37" fillId="0" borderId="0" xfId="2" applyNumberFormat="1" applyFont="1" applyAlignment="1">
      <alignment horizontal="center"/>
    </xf>
    <xf numFmtId="164" fontId="32" fillId="0" borderId="0" xfId="2" applyNumberFormat="1" applyFont="1" applyAlignment="1">
      <alignment horizontal="center"/>
    </xf>
    <xf numFmtId="0" fontId="7" fillId="0" borderId="10" xfId="0" applyFont="1" applyFill="1" applyBorder="1" applyAlignment="1">
      <alignment vertical="top"/>
    </xf>
    <xf numFmtId="0" fontId="60" fillId="0" borderId="0" xfId="0" applyFont="1" applyAlignment="1"/>
    <xf numFmtId="0" fontId="7" fillId="0" borderId="0" xfId="0" applyFont="1" applyFill="1" applyBorder="1" applyAlignment="1">
      <alignment vertical="top" wrapText="1"/>
    </xf>
    <xf numFmtId="164" fontId="1" fillId="0" borderId="3" xfId="2" applyNumberFormat="1" applyFont="1" applyBorder="1" applyAlignment="1">
      <alignment horizontal="center"/>
    </xf>
    <xf numFmtId="164" fontId="1" fillId="0" borderId="3" xfId="2" applyNumberFormat="1" applyFont="1" applyBorder="1" applyAlignment="1">
      <alignment horizontal="center" wrapText="1"/>
    </xf>
    <xf numFmtId="0" fontId="34" fillId="0" borderId="0" xfId="0" applyFont="1" applyAlignment="1">
      <alignment horizontal="center" wrapText="1"/>
    </xf>
    <xf numFmtId="0" fontId="1" fillId="0" borderId="3" xfId="0" applyFont="1" applyBorder="1" applyAlignment="1">
      <alignment horizontal="center"/>
    </xf>
    <xf numFmtId="0" fontId="35" fillId="0" borderId="0" xfId="0" applyFont="1" applyAlignment="1">
      <alignment horizontal="center"/>
    </xf>
    <xf numFmtId="0" fontId="32" fillId="0" borderId="0" xfId="0" applyFont="1" applyAlignment="1">
      <alignment horizontal="center"/>
    </xf>
    <xf numFmtId="0" fontId="7" fillId="0" borderId="0" xfId="0" applyFont="1" applyFill="1" applyBorder="1" applyAlignment="1">
      <alignment vertical="top"/>
    </xf>
    <xf numFmtId="0" fontId="1" fillId="0" borderId="0" xfId="0" applyFont="1" applyFill="1" applyBorder="1" applyAlignment="1"/>
    <xf numFmtId="0" fontId="4" fillId="0" borderId="0" xfId="0" applyFont="1" applyFill="1" applyBorder="1" applyAlignment="1"/>
    <xf numFmtId="0" fontId="70" fillId="0" borderId="0" xfId="0" applyFont="1" applyFill="1" applyBorder="1" applyAlignment="1"/>
    <xf numFmtId="164" fontId="14" fillId="0" borderId="3" xfId="2" applyNumberFormat="1" applyFont="1" applyFill="1" applyBorder="1" applyAlignment="1">
      <alignment horizontal="center" wrapText="1"/>
    </xf>
    <xf numFmtId="164" fontId="27" fillId="0" borderId="3" xfId="2" applyNumberFormat="1" applyFont="1" applyFill="1" applyBorder="1" applyAlignment="1">
      <alignment horizontal="center" wrapText="1"/>
    </xf>
    <xf numFmtId="0" fontId="14" fillId="0" borderId="3" xfId="2" applyNumberFormat="1" applyFont="1" applyFill="1" applyBorder="1" applyAlignment="1">
      <alignment horizontal="center" wrapText="1"/>
    </xf>
    <xf numFmtId="0" fontId="27" fillId="0" borderId="3" xfId="0" applyFont="1" applyFill="1" applyBorder="1" applyAlignment="1">
      <alignment horizontal="center" vertical="top"/>
    </xf>
    <xf numFmtId="164" fontId="27" fillId="0" borderId="6" xfId="2" applyNumberFormat="1" applyFont="1" applyFill="1" applyBorder="1" applyAlignment="1">
      <alignment horizontal="center" vertical="top" wrapText="1"/>
    </xf>
    <xf numFmtId="164" fontId="27" fillId="0" borderId="7" xfId="2" applyNumberFormat="1" applyFont="1" applyFill="1" applyBorder="1" applyAlignment="1">
      <alignment horizontal="center" vertical="top" wrapText="1"/>
    </xf>
    <xf numFmtId="3" fontId="62" fillId="0" borderId="0" xfId="0" applyNumberFormat="1" applyFont="1" applyFill="1" applyAlignment="1">
      <alignment wrapText="1"/>
    </xf>
    <xf numFmtId="0" fontId="71" fillId="0" borderId="0" xfId="0" applyFont="1" applyAlignment="1">
      <alignment wrapText="1"/>
    </xf>
    <xf numFmtId="0" fontId="37" fillId="0" borderId="0" xfId="0" applyFont="1" applyAlignment="1">
      <alignment wrapText="1"/>
    </xf>
    <xf numFmtId="0" fontId="23" fillId="0" borderId="3" xfId="0" applyFont="1" applyFill="1" applyBorder="1" applyAlignment="1">
      <alignment horizontal="center"/>
    </xf>
    <xf numFmtId="164" fontId="23" fillId="0" borderId="3" xfId="2" applyNumberFormat="1" applyFont="1" applyFill="1" applyBorder="1" applyAlignment="1">
      <alignment horizontal="center" wrapText="1"/>
    </xf>
    <xf numFmtId="0" fontId="23" fillId="0" borderId="4" xfId="0" applyFont="1" applyFill="1" applyBorder="1" applyAlignment="1">
      <alignment horizontal="center" wrapText="1"/>
    </xf>
    <xf numFmtId="0" fontId="23" fillId="0" borderId="5" xfId="0" applyFont="1" applyFill="1" applyBorder="1" applyAlignment="1">
      <alignment horizontal="center" wrapText="1"/>
    </xf>
    <xf numFmtId="164" fontId="23" fillId="0" borderId="3" xfId="2" applyNumberFormat="1" applyFont="1" applyFill="1" applyBorder="1" applyAlignment="1">
      <alignment horizontal="center"/>
    </xf>
    <xf numFmtId="0" fontId="74" fillId="0" borderId="0" xfId="0" applyFont="1"/>
    <xf numFmtId="3" fontId="37" fillId="0" borderId="1" xfId="0" applyNumberFormat="1" applyFont="1" applyBorder="1" applyAlignment="1"/>
    <xf numFmtId="0" fontId="1" fillId="0" borderId="3" xfId="0" applyFont="1" applyBorder="1" applyAlignment="1">
      <alignment horizontal="left"/>
    </xf>
    <xf numFmtId="164" fontId="1" fillId="0" borderId="6" xfId="2" applyNumberFormat="1" applyFont="1" applyBorder="1" applyAlignment="1">
      <alignment horizontal="center" wrapText="1"/>
    </xf>
    <xf numFmtId="164" fontId="1" fillId="0" borderId="14" xfId="2" applyNumberFormat="1" applyFont="1" applyBorder="1" applyAlignment="1">
      <alignment horizontal="center" wrapText="1"/>
    </xf>
    <xf numFmtId="164" fontId="1" fillId="0" borderId="7" xfId="2" applyNumberFormat="1" applyFont="1" applyBorder="1" applyAlignment="1">
      <alignment horizontal="center" wrapText="1"/>
    </xf>
    <xf numFmtId="0" fontId="59" fillId="0" borderId="0" xfId="0" applyFont="1" applyFill="1" applyBorder="1" applyAlignment="1">
      <alignment wrapText="1"/>
    </xf>
    <xf numFmtId="164" fontId="23" fillId="0" borderId="7" xfId="2" applyNumberFormat="1" applyFont="1" applyFill="1" applyBorder="1" applyAlignment="1">
      <alignment horizontal="center" wrapText="1"/>
    </xf>
    <xf numFmtId="0" fontId="23" fillId="0" borderId="3" xfId="2" applyNumberFormat="1" applyFont="1" applyFill="1" applyBorder="1" applyAlignment="1">
      <alignment horizontal="center" wrapText="1"/>
    </xf>
    <xf numFmtId="0" fontId="59" fillId="0" borderId="2" xfId="0" applyFont="1" applyFill="1" applyBorder="1" applyAlignment="1">
      <alignment vertical="center"/>
    </xf>
    <xf numFmtId="0" fontId="75" fillId="0" borderId="0" xfId="0" applyFont="1" applyAlignment="1">
      <alignment horizontal="center"/>
    </xf>
    <xf numFmtId="0" fontId="23" fillId="0" borderId="3" xfId="0" applyFont="1" applyBorder="1" applyAlignment="1">
      <alignment horizontal="center" wrapText="1"/>
    </xf>
    <xf numFmtId="3" fontId="37" fillId="0" borderId="14" xfId="0" applyNumberFormat="1" applyFont="1" applyBorder="1" applyAlignment="1">
      <alignment horizontal="center"/>
    </xf>
    <xf numFmtId="3" fontId="37" fillId="0" borderId="7" xfId="0" applyNumberFormat="1" applyFont="1" applyBorder="1" applyAlignment="1">
      <alignment horizontal="center"/>
    </xf>
    <xf numFmtId="0" fontId="23" fillId="0" borderId="4" xfId="0" applyFont="1" applyBorder="1" applyAlignment="1">
      <alignment horizontal="center" wrapText="1"/>
    </xf>
    <xf numFmtId="0" fontId="23" fillId="0" borderId="21" xfId="0" applyFont="1" applyBorder="1" applyAlignment="1">
      <alignment horizontal="center" wrapText="1"/>
    </xf>
    <xf numFmtId="0" fontId="23" fillId="0" borderId="5" xfId="0" applyFont="1" applyBorder="1" applyAlignment="1">
      <alignment horizontal="center" wrapText="1"/>
    </xf>
    <xf numFmtId="0" fontId="23" fillId="0" borderId="18" xfId="0" applyFont="1" applyFill="1" applyBorder="1" applyAlignment="1">
      <alignment horizontal="center"/>
    </xf>
    <xf numFmtId="0" fontId="23" fillId="0" borderId="19" xfId="0" applyFont="1" applyFill="1" applyBorder="1" applyAlignment="1">
      <alignment horizontal="center"/>
    </xf>
    <xf numFmtId="0" fontId="23" fillId="0" borderId="20" xfId="0" applyFont="1" applyFill="1" applyBorder="1" applyAlignment="1">
      <alignment horizontal="center"/>
    </xf>
    <xf numFmtId="0" fontId="21" fillId="0" borderId="0" xfId="0" applyFont="1" applyAlignment="1"/>
    <xf numFmtId="0" fontId="79" fillId="0" borderId="0" xfId="0" applyFont="1" applyAlignment="1"/>
    <xf numFmtId="0" fontId="37" fillId="0" borderId="0" xfId="0" applyFont="1" applyAlignment="1"/>
    <xf numFmtId="0" fontId="65" fillId="0" borderId="1" xfId="0" applyFont="1" applyBorder="1" applyAlignment="1"/>
    <xf numFmtId="0" fontId="66" fillId="0" borderId="6" xfId="0" applyFont="1" applyBorder="1" applyAlignment="1"/>
    <xf numFmtId="0" fontId="66" fillId="0" borderId="14" xfId="0" applyFont="1" applyBorder="1" applyAlignment="1"/>
    <xf numFmtId="0" fontId="66" fillId="0" borderId="7" xfId="0" applyFont="1" applyBorder="1" applyAlignment="1"/>
    <xf numFmtId="0" fontId="52" fillId="0" borderId="2" xfId="0" applyFont="1" applyFill="1" applyBorder="1" applyAlignment="1">
      <alignment vertical="center"/>
    </xf>
    <xf numFmtId="0" fontId="21" fillId="0" borderId="0" xfId="0" applyFont="1" applyAlignment="1">
      <alignment wrapText="1"/>
    </xf>
    <xf numFmtId="0" fontId="37" fillId="0" borderId="0" xfId="0" applyFont="1" applyBorder="1" applyAlignment="1"/>
    <xf numFmtId="0" fontId="58" fillId="0" borderId="0" xfId="0" applyFont="1" applyFill="1" applyAlignment="1">
      <alignment wrapText="1"/>
    </xf>
    <xf numFmtId="0" fontId="58" fillId="0" borderId="0" xfId="0" applyFont="1" applyFill="1" applyAlignment="1"/>
    <xf numFmtId="0" fontId="7" fillId="0" borderId="2" xfId="0" applyFont="1" applyFill="1" applyBorder="1" applyAlignment="1">
      <alignment vertical="center"/>
    </xf>
    <xf numFmtId="0" fontId="23" fillId="0" borderId="3" xfId="0" applyFont="1" applyFill="1" applyBorder="1" applyAlignment="1">
      <alignment horizontal="left"/>
    </xf>
    <xf numFmtId="0" fontId="52" fillId="0" borderId="10" xfId="0" applyFont="1" applyFill="1" applyBorder="1" applyAlignment="1">
      <alignment vertical="center"/>
    </xf>
    <xf numFmtId="164" fontId="4" fillId="0" borderId="0" xfId="2" applyNumberFormat="1" applyFont="1" applyFill="1" applyAlignment="1"/>
    <xf numFmtId="0" fontId="4" fillId="0" borderId="0" xfId="0" applyFont="1" applyAlignment="1"/>
    <xf numFmtId="0" fontId="14" fillId="0" borderId="3" xfId="0" applyFont="1" applyFill="1" applyBorder="1" applyAlignment="1">
      <alignment horizontal="center"/>
    </xf>
    <xf numFmtId="164" fontId="14" fillId="0" borderId="3" xfId="2" applyNumberFormat="1" applyFont="1" applyFill="1" applyBorder="1" applyAlignment="1">
      <alignment horizontal="center"/>
    </xf>
    <xf numFmtId="0" fontId="14" fillId="0" borderId="3" xfId="2" applyNumberFormat="1" applyFont="1" applyFill="1" applyBorder="1" applyAlignment="1">
      <alignment horizontal="center"/>
    </xf>
    <xf numFmtId="0" fontId="37" fillId="0" borderId="1" xfId="0" applyFont="1" applyFill="1" applyBorder="1" applyAlignment="1"/>
    <xf numFmtId="0" fontId="59" fillId="0" borderId="0" xfId="0" applyFont="1" applyFill="1" applyBorder="1"/>
    <xf numFmtId="0" fontId="1" fillId="0" borderId="1" xfId="0" applyFont="1" applyFill="1" applyBorder="1" applyAlignment="1"/>
    <xf numFmtId="0" fontId="59" fillId="0" borderId="0" xfId="0" applyFont="1" applyAlignment="1">
      <alignment wrapText="1"/>
    </xf>
    <xf numFmtId="0" fontId="58" fillId="0" borderId="2" xfId="0" applyFont="1" applyBorder="1" applyAlignment="1">
      <alignment wrapText="1"/>
    </xf>
    <xf numFmtId="164" fontId="14" fillId="0" borderId="3" xfId="2" applyNumberFormat="1" applyFont="1" applyBorder="1" applyAlignment="1">
      <alignment horizontal="center" wrapText="1"/>
    </xf>
    <xf numFmtId="164" fontId="14" fillId="0" borderId="3" xfId="2" applyNumberFormat="1" applyFont="1" applyBorder="1" applyAlignment="1">
      <alignment horizontal="center"/>
    </xf>
    <xf numFmtId="0" fontId="14" fillId="0" borderId="3" xfId="2" applyNumberFormat="1" applyFont="1" applyBorder="1" applyAlignment="1">
      <alignment horizontal="center" wrapText="1"/>
    </xf>
    <xf numFmtId="0" fontId="1" fillId="0" borderId="1" xfId="0" applyFont="1" applyBorder="1" applyAlignment="1"/>
  </cellXfs>
  <cellStyles count="4">
    <cellStyle name="Comma" xfId="2" builtinId="3"/>
    <cellStyle name="Hyperlink" xfId="1" builtinId="8"/>
    <cellStyle name="Normal" xfId="0" builtinId="0"/>
    <cellStyle name="Percent" xfId="3" builtinId="5"/>
  </cellStyles>
  <dxfs count="0"/>
  <tableStyles count="0" defaultTableStyle="TableStyleMedium9" defaultPivotStyle="PivotStyleLight16"/>
  <colors>
    <mruColors>
      <color rgb="FF3333FF"/>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1076325</xdr:colOff>
      <xdr:row>3</xdr:row>
      <xdr:rowOff>154925</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000125" cy="1012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177445</xdr:colOff>
      <xdr:row>0</xdr:row>
      <xdr:rowOff>18544</xdr:rowOff>
    </xdr:from>
    <xdr:to>
      <xdr:col>0</xdr:col>
      <xdr:colOff>1189065</xdr:colOff>
      <xdr:row>5</xdr:row>
      <xdr:rowOff>2025</xdr:rowOff>
    </xdr:to>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445" y="18544"/>
          <a:ext cx="1011620" cy="10444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192769</xdr:colOff>
      <xdr:row>0</xdr:row>
      <xdr:rowOff>4535</xdr:rowOff>
    </xdr:from>
    <xdr:to>
      <xdr:col>0</xdr:col>
      <xdr:colOff>1190627</xdr:colOff>
      <xdr:row>4</xdr:row>
      <xdr:rowOff>167821</xdr:rowOff>
    </xdr:to>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769" y="4535"/>
          <a:ext cx="997858" cy="1025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0</xdr:col>
      <xdr:colOff>1097280</xdr:colOff>
      <xdr:row>4</xdr:row>
      <xdr:rowOff>15240</xdr:rowOff>
    </xdr:to>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91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0</xdr:col>
      <xdr:colOff>1087755</xdr:colOff>
      <xdr:row>4</xdr:row>
      <xdr:rowOff>32385</xdr:rowOff>
    </xdr:to>
    <xdr:pic>
      <xdr:nvPicPr>
        <xdr:cNvPr id="2" name="Picture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 y="0"/>
          <a:ext cx="882015" cy="8896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882015</xdr:colOff>
      <xdr:row>4</xdr:row>
      <xdr:rowOff>32385</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2015" cy="8896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266700</xdr:colOff>
      <xdr:row>0</xdr:row>
      <xdr:rowOff>47625</xdr:rowOff>
    </xdr:from>
    <xdr:to>
      <xdr:col>0</xdr:col>
      <xdr:colOff>1238250</xdr:colOff>
      <xdr:row>4</xdr:row>
      <xdr:rowOff>175260</xdr:rowOff>
    </xdr:to>
    <xdr:pic>
      <xdr:nvPicPr>
        <xdr:cNvPr id="2" name="Picture 1">
          <a:extLst>
            <a:ext uri="{FF2B5EF4-FFF2-40B4-BE49-F238E27FC236}">
              <a16:creationId xmlns:a16="http://schemas.microsoft.com/office/drawing/2014/main" xmlns="" id="{FADD219F-A2B8-485C-9DC7-D8D8829592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47625"/>
          <a:ext cx="971550" cy="984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304801</xdr:colOff>
      <xdr:row>60</xdr:row>
      <xdr:rowOff>95250</xdr:rowOff>
    </xdr:to>
    <xdr:pic>
      <xdr:nvPicPr>
        <xdr:cNvPr id="5" name="Picture 4" descr="https://c0.piktochart.com/v2/infographics/d543c62f-86be-4a15-a29c-b42fc722b481/91f7073002ec0975da3033326c85aba45cd60455_original.jpeg?153813946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0"/>
          <a:ext cx="7620000" cy="1152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163287</xdr:colOff>
      <xdr:row>0</xdr:row>
      <xdr:rowOff>53206</xdr:rowOff>
    </xdr:from>
    <xdr:to>
      <xdr:col>0</xdr:col>
      <xdr:colOff>1140035</xdr:colOff>
      <xdr:row>5</xdr:row>
      <xdr:rowOff>25119</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53206"/>
          <a:ext cx="976748" cy="976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153833</xdr:colOff>
      <xdr:row>0</xdr:row>
      <xdr:rowOff>78149</xdr:rowOff>
    </xdr:from>
    <xdr:to>
      <xdr:col>0</xdr:col>
      <xdr:colOff>1081549</xdr:colOff>
      <xdr:row>5</xdr:row>
      <xdr:rowOff>6252</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33" y="78149"/>
          <a:ext cx="927716" cy="9686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112291</xdr:colOff>
      <xdr:row>0</xdr:row>
      <xdr:rowOff>77575</xdr:rowOff>
    </xdr:from>
    <xdr:to>
      <xdr:col>0</xdr:col>
      <xdr:colOff>1082040</xdr:colOff>
      <xdr:row>4</xdr:row>
      <xdr:rowOff>117684</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91" y="77575"/>
          <a:ext cx="969749" cy="969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472440</xdr:colOff>
      <xdr:row>0</xdr:row>
      <xdr:rowOff>49666</xdr:rowOff>
    </xdr:from>
    <xdr:to>
      <xdr:col>0</xdr:col>
      <xdr:colOff>1420994</xdr:colOff>
      <xdr:row>4</xdr:row>
      <xdr:rowOff>175260</xdr:rowOff>
    </xdr:to>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49666"/>
          <a:ext cx="948554" cy="9485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192257</xdr:colOff>
      <xdr:row>0</xdr:row>
      <xdr:rowOff>26162</xdr:rowOff>
    </xdr:from>
    <xdr:to>
      <xdr:col>0</xdr:col>
      <xdr:colOff>1208689</xdr:colOff>
      <xdr:row>4</xdr:row>
      <xdr:rowOff>103231</xdr:rowOff>
    </xdr:to>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57" y="26162"/>
          <a:ext cx="1016432" cy="1016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46056</xdr:colOff>
      <xdr:row>0</xdr:row>
      <xdr:rowOff>30878</xdr:rowOff>
    </xdr:from>
    <xdr:to>
      <xdr:col>0</xdr:col>
      <xdr:colOff>1080024</xdr:colOff>
      <xdr:row>4</xdr:row>
      <xdr:rowOff>140749</xdr:rowOff>
    </xdr:to>
    <xdr:pic>
      <xdr:nvPicPr>
        <xdr:cNvPr id="3" name="Picture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56" y="30878"/>
          <a:ext cx="1033968" cy="10339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241913</xdr:colOff>
      <xdr:row>0</xdr:row>
      <xdr:rowOff>102054</xdr:rowOff>
    </xdr:from>
    <xdr:to>
      <xdr:col>0</xdr:col>
      <xdr:colOff>1102176</xdr:colOff>
      <xdr:row>4</xdr:row>
      <xdr:rowOff>127000</xdr:rowOff>
    </xdr:to>
    <xdr:pic>
      <xdr:nvPicPr>
        <xdr:cNvPr id="3" name="Picture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913" y="102054"/>
          <a:ext cx="860263" cy="8867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showGridLines="0" topLeftCell="A16" zoomScale="82" zoomScaleNormal="82" workbookViewId="0">
      <selection activeCell="E28" sqref="E28"/>
    </sheetView>
  </sheetViews>
  <sheetFormatPr defaultRowHeight="15" x14ac:dyDescent="0.25"/>
  <cols>
    <col min="1" max="1" width="138" customWidth="1"/>
    <col min="2" max="2" width="6.42578125" customWidth="1"/>
  </cols>
  <sheetData>
    <row r="1" spans="1:2" ht="31.5" x14ac:dyDescent="0.5">
      <c r="A1" s="218" t="s">
        <v>137</v>
      </c>
      <c r="B1" s="218"/>
    </row>
    <row r="2" spans="1:2" ht="21" x14ac:dyDescent="0.35">
      <c r="A2" s="219" t="s">
        <v>138</v>
      </c>
      <c r="B2" s="219"/>
    </row>
    <row r="3" spans="1:2" x14ac:dyDescent="0.25">
      <c r="A3" s="221" t="s">
        <v>249</v>
      </c>
      <c r="B3" s="221"/>
    </row>
    <row r="4" spans="1:2" x14ac:dyDescent="0.25">
      <c r="A4" s="220" t="s">
        <v>311</v>
      </c>
      <c r="B4" s="220"/>
    </row>
    <row r="6" spans="1:2" ht="17.25" x14ac:dyDescent="0.3">
      <c r="A6" s="24" t="s">
        <v>97</v>
      </c>
      <c r="B6" s="25"/>
    </row>
    <row r="7" spans="1:2" ht="17.25" x14ac:dyDescent="0.3">
      <c r="A7" s="212" t="s">
        <v>388</v>
      </c>
      <c r="B7" s="148"/>
    </row>
    <row r="8" spans="1:2" s="113" customFormat="1" ht="16.5" x14ac:dyDescent="0.25">
      <c r="A8" s="212" t="s">
        <v>365</v>
      </c>
      <c r="B8" s="114"/>
    </row>
    <row r="9" spans="1:2" s="113" customFormat="1" ht="16.5" x14ac:dyDescent="0.25">
      <c r="A9" s="212" t="s">
        <v>313</v>
      </c>
      <c r="B9" s="114"/>
    </row>
    <row r="10" spans="1:2" s="113" customFormat="1" ht="16.5" x14ac:dyDescent="0.25">
      <c r="A10" s="212" t="s">
        <v>366</v>
      </c>
      <c r="B10" s="114"/>
    </row>
    <row r="11" spans="1:2" s="113" customFormat="1" ht="16.5" x14ac:dyDescent="0.25">
      <c r="A11" s="212" t="s">
        <v>367</v>
      </c>
      <c r="B11" s="114"/>
    </row>
    <row r="12" spans="1:2" s="113" customFormat="1" ht="16.5" x14ac:dyDescent="0.25">
      <c r="A12" s="212" t="s">
        <v>321</v>
      </c>
      <c r="B12" s="114"/>
    </row>
    <row r="13" spans="1:2" s="113" customFormat="1" ht="17.25" x14ac:dyDescent="0.3">
      <c r="A13" s="212" t="s">
        <v>324</v>
      </c>
      <c r="B13" s="115"/>
    </row>
    <row r="14" spans="1:2" s="113" customFormat="1" ht="17.25" x14ac:dyDescent="0.3">
      <c r="A14" s="212" t="s">
        <v>368</v>
      </c>
      <c r="B14" s="115"/>
    </row>
    <row r="15" spans="1:2" s="113" customFormat="1" ht="17.25" x14ac:dyDescent="0.3">
      <c r="A15" s="213" t="s">
        <v>369</v>
      </c>
      <c r="B15" s="115"/>
    </row>
    <row r="16" spans="1:2" s="113" customFormat="1" ht="17.25" x14ac:dyDescent="0.3">
      <c r="A16" s="213" t="s">
        <v>370</v>
      </c>
      <c r="B16" s="115"/>
    </row>
    <row r="17" spans="1:2" s="113" customFormat="1" ht="17.25" x14ac:dyDescent="0.3">
      <c r="A17" s="213" t="s">
        <v>371</v>
      </c>
      <c r="B17" s="115"/>
    </row>
    <row r="18" spans="1:2" s="113" customFormat="1" ht="17.25" x14ac:dyDescent="0.3">
      <c r="A18" s="213" t="s">
        <v>372</v>
      </c>
      <c r="B18" s="115"/>
    </row>
    <row r="19" spans="1:2" s="113" customFormat="1" ht="16.5" x14ac:dyDescent="0.25">
      <c r="A19" s="212" t="s">
        <v>373</v>
      </c>
      <c r="B19" s="114"/>
    </row>
    <row r="20" spans="1:2" s="113" customFormat="1" ht="16.5" x14ac:dyDescent="0.25">
      <c r="A20" s="212" t="s">
        <v>374</v>
      </c>
      <c r="B20" s="114"/>
    </row>
    <row r="21" spans="1:2" ht="17.25" x14ac:dyDescent="0.3">
      <c r="A21" s="24"/>
      <c r="B21" s="26"/>
    </row>
    <row r="22" spans="1:2" ht="30" customHeight="1" x14ac:dyDescent="0.25">
      <c r="A22" s="225" t="s">
        <v>399</v>
      </c>
      <c r="B22" s="225"/>
    </row>
    <row r="23" spans="1:2" ht="15.75" x14ac:dyDescent="0.25">
      <c r="A23" s="226" t="s">
        <v>389</v>
      </c>
      <c r="B23" s="226"/>
    </row>
    <row r="24" spans="1:2" ht="15.75" x14ac:dyDescent="0.25">
      <c r="A24" s="226" t="s">
        <v>390</v>
      </c>
      <c r="B24" s="226"/>
    </row>
    <row r="25" spans="1:2" ht="15.75" x14ac:dyDescent="0.25">
      <c r="A25" s="226" t="s">
        <v>391</v>
      </c>
      <c r="B25" s="226"/>
    </row>
    <row r="26" spans="1:2" ht="15.75" x14ac:dyDescent="0.25">
      <c r="A26" s="226" t="s">
        <v>392</v>
      </c>
      <c r="B26" s="226"/>
    </row>
    <row r="27" spans="1:2" ht="15.75" x14ac:dyDescent="0.25">
      <c r="A27" s="222" t="s">
        <v>343</v>
      </c>
      <c r="B27" s="222"/>
    </row>
    <row r="28" spans="1:2" ht="15.75" x14ac:dyDescent="0.25">
      <c r="A28" s="222" t="s">
        <v>344</v>
      </c>
      <c r="B28" s="222"/>
    </row>
    <row r="29" spans="1:2" ht="15.75" x14ac:dyDescent="0.25">
      <c r="A29" s="222" t="s">
        <v>345</v>
      </c>
      <c r="B29" s="222"/>
    </row>
    <row r="30" spans="1:2" ht="86.25" customHeight="1" x14ac:dyDescent="0.25">
      <c r="A30" s="224" t="s">
        <v>394</v>
      </c>
      <c r="B30" s="224"/>
    </row>
    <row r="31" spans="1:2" ht="85.5" customHeight="1" x14ac:dyDescent="0.25">
      <c r="A31" s="224" t="s">
        <v>393</v>
      </c>
      <c r="B31" s="224"/>
    </row>
    <row r="32" spans="1:2" ht="119.25" customHeight="1" x14ac:dyDescent="0.25">
      <c r="A32" s="223" t="s">
        <v>206</v>
      </c>
      <c r="B32" s="223"/>
    </row>
  </sheetData>
  <mergeCells count="15">
    <mergeCell ref="A32:B32"/>
    <mergeCell ref="A30:B30"/>
    <mergeCell ref="A31:B31"/>
    <mergeCell ref="A22:B22"/>
    <mergeCell ref="A23:B23"/>
    <mergeCell ref="A24:B24"/>
    <mergeCell ref="A25:B25"/>
    <mergeCell ref="A26:B26"/>
    <mergeCell ref="A27:B27"/>
    <mergeCell ref="A28:B28"/>
    <mergeCell ref="A1:B1"/>
    <mergeCell ref="A2:B2"/>
    <mergeCell ref="A4:B4"/>
    <mergeCell ref="A3:B3"/>
    <mergeCell ref="A29:B29"/>
  </mergeCells>
  <hyperlinks>
    <hyperlink ref="A8" location="'Tabla 1'!A1" display="Tabla 1. Resumen de matrícula en las instituciones de educación superior por año académico"/>
    <hyperlink ref="A9" location="'Tabla 2'!A1" display="Tabla 2. Resumen de egresados de las instituciones de educación superior (Finalizaron en junio 2010)"/>
    <hyperlink ref="A10" location="'Tabla 3'!A1" display="Tabla 3. Resumen de docencia de las instituciones de educación superior (2010-11"/>
    <hyperlink ref="A11" location="'Tabla 4'!A1" display="Tabla 4. Matrícula por nivel, género y tarea en las instituciones de educación superior (primera sesión académica del 2010-11)"/>
    <hyperlink ref="A12" location="'Tabla 5'!A1" display="Tabla 5. Egresados por nivel que finalizaron en junio 2010 de las instituciones de educación superior"/>
    <hyperlink ref="A13" location="'tabla 6'!A1" display="Tabla 6. Resumen de egresados por area academica, nivel y sector en las instituciones de educación superior (año académico 2009-10)"/>
    <hyperlink ref="A14" location="'tabla 7'!A1" display="Tabla 7. Docencia por tarea y género en las instituciones de educación superior (año académico 2010-11)"/>
    <hyperlink ref="A15" location="'tabla 8'!A1" display="Tabla 8. Facultad por tiempo y rango en las instituciones de educación superior (año académico 2010-11)"/>
    <hyperlink ref="A16" location="'tabla 9'!A1" display="Tabla 9. Tasas de graduación (año académico 2010-11)"/>
    <hyperlink ref="A17" location="'tabla 10'!A1" display="Tabla 10. Tasas de retención de primer a segundo año por tiempo en las instituciones de educación superior (año académicos 2010-11)"/>
    <hyperlink ref="A18" location="'Tabla 11'!A1" display="Tabla 11. Costos de matrícula  por unidad en la instituciones de educación superior de Puerto Rico (Año académico 2013-14"/>
    <hyperlink ref="A19" location="'Tabla 12'!A1" display="Tabla 12. Recursos humanos por ocupación, tarea y sector en las instituciones de educación superior de Puerto Rico  (año académico 2014-15)"/>
    <hyperlink ref="A7" location="Infografía!A1" display="Infografía sobre educación postsecundaria técnico-vocacional de Puerto Rico. Año académico 2015-16"/>
    <hyperlink ref="A20" location="'Tabla 13'!A1" display="Tabla 13. Distribución de Ayudas a estudiantes de nivel subgraduado en las instituciones de educación superior de Puerto Rico (año académico 2016-17)"/>
  </hyperlinks>
  <pageMargins left="0.7" right="0.7" top="0.75" bottom="0.75" header="0.3" footer="0.3"/>
  <pageSetup scale="6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showGridLines="0" zoomScale="79" zoomScaleNormal="79" workbookViewId="0">
      <selection activeCell="B7" sqref="B7:L7"/>
    </sheetView>
  </sheetViews>
  <sheetFormatPr defaultColWidth="9.140625" defaultRowHeight="15" x14ac:dyDescent="0.25"/>
  <cols>
    <col min="1" max="1" width="61.42578125" style="193" bestFit="1" customWidth="1"/>
    <col min="2" max="3" width="11.5703125" style="193" bestFit="1" customWidth="1"/>
    <col min="4" max="4" width="12.42578125" style="193" bestFit="1" customWidth="1"/>
    <col min="5" max="5" width="13" style="193" bestFit="1" customWidth="1"/>
    <col min="6" max="6" width="18.7109375" style="193" customWidth="1"/>
    <col min="7" max="7" width="13.140625" style="193" bestFit="1" customWidth="1"/>
    <col min="8" max="8" width="14.140625" style="194" customWidth="1"/>
    <col min="9" max="9" width="13.42578125" style="194" customWidth="1"/>
    <col min="10" max="10" width="12.28515625" style="194" customWidth="1"/>
    <col min="11" max="11" width="10" style="183" customWidth="1"/>
    <col min="12" max="12" width="12.28515625" style="183" customWidth="1"/>
    <col min="13" max="13" width="10.42578125" style="183" customWidth="1"/>
    <col min="14" max="14" width="12.42578125" style="183" bestFit="1" customWidth="1"/>
    <col min="15" max="15" width="48.7109375" style="183" customWidth="1"/>
    <col min="16" max="16" width="8" style="183" bestFit="1" customWidth="1"/>
    <col min="17" max="17" width="9.85546875" style="183" bestFit="1" customWidth="1"/>
    <col min="18" max="18" width="9.42578125" style="183" bestFit="1" customWidth="1"/>
    <col min="19" max="20" width="9.85546875" style="183" bestFit="1" customWidth="1"/>
    <col min="21" max="22" width="9.42578125" style="183" bestFit="1" customWidth="1"/>
    <col min="23" max="23" width="10.85546875" style="183" bestFit="1" customWidth="1"/>
    <col min="24" max="25" width="9.85546875" style="183" bestFit="1" customWidth="1"/>
    <col min="26" max="16384" width="9.140625" style="183"/>
  </cols>
  <sheetData>
    <row r="1" spans="1:14" ht="18.75" x14ac:dyDescent="0.3">
      <c r="A1" s="276" t="s">
        <v>146</v>
      </c>
      <c r="B1" s="276"/>
      <c r="C1" s="276"/>
      <c r="D1" s="276"/>
      <c r="E1" s="276"/>
      <c r="F1" s="276"/>
      <c r="G1" s="276"/>
      <c r="H1" s="276"/>
      <c r="I1" s="276"/>
      <c r="J1" s="276"/>
      <c r="K1" s="276"/>
      <c r="L1" s="276"/>
      <c r="M1" s="276"/>
      <c r="N1" s="276"/>
    </row>
    <row r="2" spans="1:14" ht="18.75" x14ac:dyDescent="0.3">
      <c r="A2" s="276" t="s">
        <v>147</v>
      </c>
      <c r="B2" s="276"/>
      <c r="C2" s="276"/>
      <c r="D2" s="276"/>
      <c r="E2" s="276"/>
      <c r="F2" s="276"/>
      <c r="G2" s="276"/>
      <c r="H2" s="276"/>
      <c r="I2" s="276"/>
      <c r="J2" s="276"/>
      <c r="K2" s="276"/>
      <c r="L2" s="276"/>
      <c r="M2" s="276"/>
      <c r="N2" s="276"/>
    </row>
    <row r="3" spans="1:14" x14ac:dyDescent="0.25">
      <c r="A3" s="230" t="s">
        <v>249</v>
      </c>
      <c r="B3" s="230"/>
      <c r="C3" s="230"/>
      <c r="D3" s="230"/>
      <c r="E3" s="230"/>
      <c r="F3" s="230"/>
      <c r="G3" s="230"/>
      <c r="H3" s="230"/>
      <c r="I3" s="230"/>
      <c r="J3" s="230"/>
      <c r="K3" s="230"/>
      <c r="L3" s="230"/>
      <c r="M3" s="230"/>
      <c r="N3" s="230"/>
    </row>
    <row r="4" spans="1:14" x14ac:dyDescent="0.25">
      <c r="A4" s="230" t="s">
        <v>348</v>
      </c>
      <c r="B4" s="230"/>
      <c r="C4" s="230"/>
      <c r="D4" s="230"/>
      <c r="E4" s="230"/>
      <c r="F4" s="230"/>
      <c r="G4" s="230"/>
      <c r="H4" s="230"/>
      <c r="I4" s="230"/>
      <c r="J4" s="230"/>
      <c r="K4" s="230"/>
      <c r="L4" s="230"/>
      <c r="M4" s="230"/>
      <c r="N4" s="230"/>
    </row>
    <row r="5" spans="1:14" s="33" customFormat="1" x14ac:dyDescent="0.25">
      <c r="A5" s="183"/>
      <c r="B5" s="194"/>
      <c r="C5" s="194"/>
      <c r="D5" s="194"/>
      <c r="E5" s="194"/>
      <c r="F5" s="194"/>
      <c r="G5" s="194"/>
      <c r="H5" s="194"/>
      <c r="I5" s="194"/>
      <c r="J5" s="194"/>
      <c r="K5" s="183"/>
      <c r="L5" s="183"/>
      <c r="M5" s="183"/>
      <c r="N5" s="183"/>
    </row>
    <row r="6" spans="1:14" ht="21" customHeight="1" x14ac:dyDescent="0.25">
      <c r="A6" s="267" t="s">
        <v>307</v>
      </c>
      <c r="B6" s="267"/>
      <c r="C6" s="267"/>
      <c r="D6" s="267"/>
      <c r="E6" s="267"/>
      <c r="F6" s="267"/>
      <c r="G6" s="267"/>
      <c r="H6" s="267"/>
      <c r="I6" s="267"/>
      <c r="J6" s="267"/>
      <c r="K6" s="267"/>
      <c r="L6" s="267"/>
      <c r="M6" s="267"/>
      <c r="N6" s="267"/>
    </row>
    <row r="7" spans="1:14" ht="20.45" customHeight="1" x14ac:dyDescent="0.25">
      <c r="A7" s="283" t="s">
        <v>154</v>
      </c>
      <c r="B7" s="278" t="s">
        <v>139</v>
      </c>
      <c r="C7" s="278"/>
      <c r="D7" s="278"/>
      <c r="E7" s="278"/>
      <c r="F7" s="278"/>
      <c r="G7" s="278"/>
      <c r="H7" s="278"/>
      <c r="I7" s="278"/>
      <c r="J7" s="278"/>
      <c r="K7" s="278"/>
      <c r="L7" s="279"/>
      <c r="M7" s="280" t="s">
        <v>377</v>
      </c>
      <c r="N7" s="283" t="s">
        <v>140</v>
      </c>
    </row>
    <row r="8" spans="1:14" ht="14.45" customHeight="1" x14ac:dyDescent="0.25">
      <c r="A8" s="284"/>
      <c r="B8" s="273" t="s">
        <v>325</v>
      </c>
      <c r="C8" s="262"/>
      <c r="D8" s="262"/>
      <c r="E8" s="262"/>
      <c r="F8" s="262"/>
      <c r="G8" s="262"/>
      <c r="H8" s="262"/>
      <c r="I8" s="262" t="s">
        <v>326</v>
      </c>
      <c r="J8" s="262" t="s">
        <v>286</v>
      </c>
      <c r="K8" s="274" t="s">
        <v>358</v>
      </c>
      <c r="L8" s="277" t="s">
        <v>376</v>
      </c>
      <c r="M8" s="281"/>
      <c r="N8" s="284"/>
    </row>
    <row r="9" spans="1:14" ht="41.25" customHeight="1" x14ac:dyDescent="0.25">
      <c r="A9" s="285"/>
      <c r="B9" s="207" t="s">
        <v>142</v>
      </c>
      <c r="C9" s="163" t="s">
        <v>264</v>
      </c>
      <c r="D9" s="163" t="s">
        <v>265</v>
      </c>
      <c r="E9" s="163" t="s">
        <v>143</v>
      </c>
      <c r="F9" s="163" t="s">
        <v>151</v>
      </c>
      <c r="G9" s="163" t="s">
        <v>266</v>
      </c>
      <c r="H9" s="163" t="s">
        <v>267</v>
      </c>
      <c r="I9" s="262"/>
      <c r="J9" s="262"/>
      <c r="K9" s="274"/>
      <c r="L9" s="277"/>
      <c r="M9" s="282"/>
      <c r="N9" s="285"/>
    </row>
    <row r="10" spans="1:14" s="187" customFormat="1" x14ac:dyDescent="0.25">
      <c r="A10" s="159" t="s">
        <v>23</v>
      </c>
      <c r="B10" s="184"/>
      <c r="C10" s="184"/>
      <c r="D10" s="184"/>
      <c r="E10" s="184"/>
      <c r="F10" s="184"/>
      <c r="G10" s="184"/>
      <c r="H10" s="184"/>
      <c r="I10" s="163"/>
      <c r="J10" s="163"/>
      <c r="K10" s="163"/>
      <c r="L10" s="185"/>
      <c r="M10" s="185"/>
      <c r="N10" s="186"/>
    </row>
    <row r="11" spans="1:14" s="190" customFormat="1" x14ac:dyDescent="0.25">
      <c r="A11" s="188" t="s">
        <v>24</v>
      </c>
      <c r="B11" s="189">
        <v>1</v>
      </c>
      <c r="C11" s="189">
        <v>2</v>
      </c>
      <c r="D11" s="189">
        <v>7</v>
      </c>
      <c r="E11" s="189">
        <v>14</v>
      </c>
      <c r="F11" s="189"/>
      <c r="G11" s="189"/>
      <c r="H11" s="189">
        <f t="shared" ref="H11:H29" si="0">SUM(B11:G11)</f>
        <v>24</v>
      </c>
      <c r="I11" s="189"/>
      <c r="J11" s="189">
        <f t="shared" ref="J11:J29" si="1">SUM(H11,I11)</f>
        <v>24</v>
      </c>
      <c r="K11" s="189"/>
      <c r="L11" s="189">
        <v>24</v>
      </c>
      <c r="M11" s="189">
        <v>126</v>
      </c>
      <c r="N11" s="189">
        <f t="shared" ref="N11:N29" si="2">SUM(L11:M11)</f>
        <v>150</v>
      </c>
    </row>
    <row r="12" spans="1:14" x14ac:dyDescent="0.25">
      <c r="A12" s="188" t="s">
        <v>26</v>
      </c>
      <c r="B12" s="189">
        <v>8</v>
      </c>
      <c r="C12" s="189">
        <v>16</v>
      </c>
      <c r="D12" s="189">
        <v>10</v>
      </c>
      <c r="E12" s="189">
        <v>4</v>
      </c>
      <c r="F12" s="189"/>
      <c r="G12" s="189">
        <v>10</v>
      </c>
      <c r="H12" s="189">
        <f t="shared" si="0"/>
        <v>48</v>
      </c>
      <c r="I12" s="189"/>
      <c r="J12" s="189">
        <f t="shared" si="1"/>
        <v>48</v>
      </c>
      <c r="K12" s="189"/>
      <c r="L12" s="189">
        <v>48</v>
      </c>
      <c r="M12" s="189">
        <v>33</v>
      </c>
      <c r="N12" s="189">
        <f t="shared" si="2"/>
        <v>81</v>
      </c>
    </row>
    <row r="13" spans="1:14" x14ac:dyDescent="0.25">
      <c r="A13" s="188" t="s">
        <v>27</v>
      </c>
      <c r="B13" s="189">
        <v>3</v>
      </c>
      <c r="C13" s="189">
        <v>1</v>
      </c>
      <c r="D13" s="189">
        <v>1</v>
      </c>
      <c r="E13" s="189">
        <v>10</v>
      </c>
      <c r="F13" s="189"/>
      <c r="G13" s="189">
        <v>3</v>
      </c>
      <c r="H13" s="189">
        <f t="shared" si="0"/>
        <v>18</v>
      </c>
      <c r="I13" s="189"/>
      <c r="J13" s="189">
        <f t="shared" si="1"/>
        <v>18</v>
      </c>
      <c r="K13" s="189">
        <f>L13-J13</f>
        <v>1</v>
      </c>
      <c r="L13" s="189">
        <v>19</v>
      </c>
      <c r="M13" s="189">
        <v>47</v>
      </c>
      <c r="N13" s="189">
        <f t="shared" si="2"/>
        <v>66</v>
      </c>
    </row>
    <row r="14" spans="1:14" x14ac:dyDescent="0.25">
      <c r="A14" s="188" t="s">
        <v>28</v>
      </c>
      <c r="B14" s="189">
        <v>44</v>
      </c>
      <c r="C14" s="189"/>
      <c r="D14" s="189"/>
      <c r="E14" s="189"/>
      <c r="F14" s="189"/>
      <c r="G14" s="189"/>
      <c r="H14" s="189">
        <f t="shared" si="0"/>
        <v>44</v>
      </c>
      <c r="I14" s="189"/>
      <c r="J14" s="189">
        <f t="shared" si="1"/>
        <v>44</v>
      </c>
      <c r="K14" s="189"/>
      <c r="L14" s="189">
        <v>44</v>
      </c>
      <c r="M14" s="189">
        <v>10</v>
      </c>
      <c r="N14" s="189">
        <f t="shared" si="2"/>
        <v>54</v>
      </c>
    </row>
    <row r="15" spans="1:14" x14ac:dyDescent="0.25">
      <c r="A15" s="188" t="s">
        <v>297</v>
      </c>
      <c r="B15" s="189">
        <v>48</v>
      </c>
      <c r="C15" s="189"/>
      <c r="D15" s="189"/>
      <c r="E15" s="189"/>
      <c r="F15" s="189"/>
      <c r="G15" s="189"/>
      <c r="H15" s="189">
        <f t="shared" si="0"/>
        <v>48</v>
      </c>
      <c r="I15" s="189"/>
      <c r="J15" s="189">
        <f t="shared" si="1"/>
        <v>48</v>
      </c>
      <c r="K15" s="189"/>
      <c r="L15" s="189">
        <v>48</v>
      </c>
      <c r="M15" s="189"/>
      <c r="N15" s="189">
        <f t="shared" si="2"/>
        <v>48</v>
      </c>
    </row>
    <row r="16" spans="1:14" x14ac:dyDescent="0.25">
      <c r="A16" s="188" t="s">
        <v>29</v>
      </c>
      <c r="B16" s="189">
        <v>23</v>
      </c>
      <c r="C16" s="189"/>
      <c r="D16" s="189"/>
      <c r="E16" s="189"/>
      <c r="F16" s="189"/>
      <c r="G16" s="189"/>
      <c r="H16" s="189">
        <f t="shared" si="0"/>
        <v>23</v>
      </c>
      <c r="I16" s="189"/>
      <c r="J16" s="189">
        <f t="shared" si="1"/>
        <v>23</v>
      </c>
      <c r="K16" s="189"/>
      <c r="L16" s="189">
        <v>23</v>
      </c>
      <c r="M16" s="189">
        <v>11</v>
      </c>
      <c r="N16" s="189">
        <f t="shared" si="2"/>
        <v>34</v>
      </c>
    </row>
    <row r="17" spans="1:14" x14ac:dyDescent="0.25">
      <c r="A17" s="188" t="s">
        <v>30</v>
      </c>
      <c r="B17" s="189">
        <v>48</v>
      </c>
      <c r="C17" s="189"/>
      <c r="D17" s="189"/>
      <c r="E17" s="189"/>
      <c r="F17" s="189"/>
      <c r="G17" s="189"/>
      <c r="H17" s="189">
        <f t="shared" si="0"/>
        <v>48</v>
      </c>
      <c r="I17" s="189"/>
      <c r="J17" s="189">
        <f t="shared" si="1"/>
        <v>48</v>
      </c>
      <c r="K17" s="189"/>
      <c r="L17" s="189">
        <v>48</v>
      </c>
      <c r="M17" s="189"/>
      <c r="N17" s="189">
        <f t="shared" si="2"/>
        <v>48</v>
      </c>
    </row>
    <row r="18" spans="1:14" x14ac:dyDescent="0.25">
      <c r="A18" s="188" t="s">
        <v>246</v>
      </c>
      <c r="B18" s="189"/>
      <c r="C18" s="189"/>
      <c r="D18" s="189"/>
      <c r="E18" s="189"/>
      <c r="F18" s="189"/>
      <c r="G18" s="189"/>
      <c r="H18" s="189">
        <f t="shared" si="0"/>
        <v>0</v>
      </c>
      <c r="I18" s="189"/>
      <c r="J18" s="189">
        <f t="shared" si="1"/>
        <v>0</v>
      </c>
      <c r="K18" s="189">
        <f>L18-J18</f>
        <v>16</v>
      </c>
      <c r="L18" s="189">
        <v>16</v>
      </c>
      <c r="M18" s="189">
        <v>3</v>
      </c>
      <c r="N18" s="189">
        <f t="shared" si="2"/>
        <v>19</v>
      </c>
    </row>
    <row r="19" spans="1:14" x14ac:dyDescent="0.25">
      <c r="A19" s="188" t="s">
        <v>31</v>
      </c>
      <c r="B19" s="189">
        <v>38</v>
      </c>
      <c r="C19" s="189">
        <v>28</v>
      </c>
      <c r="D19" s="189">
        <v>32</v>
      </c>
      <c r="E19" s="189">
        <v>20</v>
      </c>
      <c r="F19" s="189"/>
      <c r="G19" s="189"/>
      <c r="H19" s="189">
        <f t="shared" si="0"/>
        <v>118</v>
      </c>
      <c r="I19" s="189"/>
      <c r="J19" s="189">
        <f t="shared" si="1"/>
        <v>118</v>
      </c>
      <c r="K19" s="189"/>
      <c r="L19" s="189">
        <v>118</v>
      </c>
      <c r="M19" s="189">
        <v>57</v>
      </c>
      <c r="N19" s="189">
        <f t="shared" si="2"/>
        <v>175</v>
      </c>
    </row>
    <row r="20" spans="1:14" x14ac:dyDescent="0.25">
      <c r="A20" s="188" t="s">
        <v>32</v>
      </c>
      <c r="B20" s="189">
        <v>69</v>
      </c>
      <c r="C20" s="189">
        <v>25</v>
      </c>
      <c r="D20" s="189">
        <v>32</v>
      </c>
      <c r="E20" s="189">
        <v>4</v>
      </c>
      <c r="F20" s="189"/>
      <c r="G20" s="189"/>
      <c r="H20" s="189">
        <f t="shared" si="0"/>
        <v>130</v>
      </c>
      <c r="I20" s="189"/>
      <c r="J20" s="189">
        <f t="shared" si="1"/>
        <v>130</v>
      </c>
      <c r="K20" s="189">
        <f>L20-J20</f>
        <v>3</v>
      </c>
      <c r="L20" s="189">
        <v>133</v>
      </c>
      <c r="M20" s="189">
        <v>68</v>
      </c>
      <c r="N20" s="189">
        <f t="shared" si="2"/>
        <v>201</v>
      </c>
    </row>
    <row r="21" spans="1:14" x14ac:dyDescent="0.25">
      <c r="A21" s="188" t="s">
        <v>33</v>
      </c>
      <c r="B21" s="189">
        <v>57</v>
      </c>
      <c r="C21" s="189">
        <v>43</v>
      </c>
      <c r="D21" s="189">
        <v>55</v>
      </c>
      <c r="E21" s="189">
        <v>17</v>
      </c>
      <c r="F21" s="189"/>
      <c r="G21" s="189">
        <v>14</v>
      </c>
      <c r="H21" s="189">
        <f t="shared" si="0"/>
        <v>186</v>
      </c>
      <c r="I21" s="189"/>
      <c r="J21" s="189">
        <f t="shared" si="1"/>
        <v>186</v>
      </c>
      <c r="K21" s="189"/>
      <c r="L21" s="189">
        <v>186</v>
      </c>
      <c r="M21" s="189">
        <v>42</v>
      </c>
      <c r="N21" s="189">
        <f t="shared" si="2"/>
        <v>228</v>
      </c>
    </row>
    <row r="22" spans="1:14" x14ac:dyDescent="0.25">
      <c r="A22" s="188" t="s">
        <v>34</v>
      </c>
      <c r="B22" s="189">
        <v>18</v>
      </c>
      <c r="C22" s="189">
        <v>27</v>
      </c>
      <c r="D22" s="189">
        <v>22</v>
      </c>
      <c r="E22" s="189">
        <v>21</v>
      </c>
      <c r="F22" s="189"/>
      <c r="G22" s="189"/>
      <c r="H22" s="189">
        <f t="shared" si="0"/>
        <v>88</v>
      </c>
      <c r="I22" s="189"/>
      <c r="J22" s="189">
        <f t="shared" si="1"/>
        <v>88</v>
      </c>
      <c r="K22" s="189">
        <f>L22-J22</f>
        <v>5</v>
      </c>
      <c r="L22" s="189">
        <v>93</v>
      </c>
      <c r="M22" s="189">
        <v>107</v>
      </c>
      <c r="N22" s="189">
        <f t="shared" si="2"/>
        <v>200</v>
      </c>
    </row>
    <row r="23" spans="1:14" x14ac:dyDescent="0.25">
      <c r="A23" s="188" t="s">
        <v>35</v>
      </c>
      <c r="B23" s="189">
        <v>44</v>
      </c>
      <c r="C23" s="189">
        <v>74</v>
      </c>
      <c r="D23" s="189">
        <v>14</v>
      </c>
      <c r="E23" s="189">
        <v>7</v>
      </c>
      <c r="F23" s="189"/>
      <c r="G23" s="189"/>
      <c r="H23" s="189">
        <f t="shared" si="0"/>
        <v>139</v>
      </c>
      <c r="I23" s="189"/>
      <c r="J23" s="189">
        <f t="shared" si="1"/>
        <v>139</v>
      </c>
      <c r="K23" s="189">
        <f>L23-J23</f>
        <v>3</v>
      </c>
      <c r="L23" s="189">
        <v>142</v>
      </c>
      <c r="M23" s="189">
        <v>25</v>
      </c>
      <c r="N23" s="189">
        <f t="shared" si="2"/>
        <v>167</v>
      </c>
    </row>
    <row r="24" spans="1:14" x14ac:dyDescent="0.25">
      <c r="A24" s="188" t="s">
        <v>36</v>
      </c>
      <c r="B24" s="189">
        <v>290</v>
      </c>
      <c r="C24" s="189">
        <v>129</v>
      </c>
      <c r="D24" s="189">
        <v>161</v>
      </c>
      <c r="E24" s="189">
        <v>27</v>
      </c>
      <c r="F24" s="189"/>
      <c r="G24" s="189">
        <v>42</v>
      </c>
      <c r="H24" s="189">
        <f t="shared" si="0"/>
        <v>649</v>
      </c>
      <c r="I24" s="189"/>
      <c r="J24" s="189">
        <f t="shared" si="1"/>
        <v>649</v>
      </c>
      <c r="K24" s="189">
        <f>L24-J24</f>
        <v>73</v>
      </c>
      <c r="L24" s="189">
        <v>722</v>
      </c>
      <c r="M24" s="189">
        <v>423</v>
      </c>
      <c r="N24" s="189">
        <f t="shared" si="2"/>
        <v>1145</v>
      </c>
    </row>
    <row r="25" spans="1:14" x14ac:dyDescent="0.25">
      <c r="A25" s="188" t="s">
        <v>37</v>
      </c>
      <c r="B25" s="189">
        <v>81</v>
      </c>
      <c r="C25" s="189">
        <v>40</v>
      </c>
      <c r="D25" s="189">
        <v>24</v>
      </c>
      <c r="E25" s="189">
        <v>8</v>
      </c>
      <c r="F25" s="189"/>
      <c r="G25" s="189"/>
      <c r="H25" s="189">
        <f t="shared" si="0"/>
        <v>153</v>
      </c>
      <c r="I25" s="189"/>
      <c r="J25" s="189">
        <f t="shared" si="1"/>
        <v>153</v>
      </c>
      <c r="K25" s="189">
        <f>L25-J25</f>
        <v>4</v>
      </c>
      <c r="L25" s="189">
        <v>157</v>
      </c>
      <c r="M25" s="189">
        <v>101</v>
      </c>
      <c r="N25" s="189">
        <f t="shared" si="2"/>
        <v>258</v>
      </c>
    </row>
    <row r="26" spans="1:14" x14ac:dyDescent="0.25">
      <c r="A26" s="188" t="s">
        <v>38</v>
      </c>
      <c r="B26" s="189">
        <v>341</v>
      </c>
      <c r="C26" s="189">
        <v>92</v>
      </c>
      <c r="D26" s="189">
        <v>89</v>
      </c>
      <c r="E26" s="189">
        <v>30</v>
      </c>
      <c r="F26" s="189"/>
      <c r="G26" s="189"/>
      <c r="H26" s="189">
        <f t="shared" si="0"/>
        <v>552</v>
      </c>
      <c r="I26" s="189"/>
      <c r="J26" s="189">
        <f t="shared" si="1"/>
        <v>552</v>
      </c>
      <c r="K26" s="189">
        <f>L26-J26</f>
        <v>261</v>
      </c>
      <c r="L26" s="189">
        <v>813</v>
      </c>
      <c r="M26" s="189">
        <v>35</v>
      </c>
      <c r="N26" s="189">
        <f t="shared" si="2"/>
        <v>848</v>
      </c>
    </row>
    <row r="27" spans="1:14" x14ac:dyDescent="0.25">
      <c r="A27" s="188" t="s">
        <v>39</v>
      </c>
      <c r="B27" s="189">
        <v>30</v>
      </c>
      <c r="C27" s="189">
        <v>12</v>
      </c>
      <c r="D27" s="189">
        <v>32</v>
      </c>
      <c r="E27" s="189">
        <v>8</v>
      </c>
      <c r="F27" s="189"/>
      <c r="G27" s="189"/>
      <c r="H27" s="189">
        <f t="shared" si="0"/>
        <v>82</v>
      </c>
      <c r="I27" s="189"/>
      <c r="J27" s="189">
        <f t="shared" si="1"/>
        <v>82</v>
      </c>
      <c r="K27" s="189"/>
      <c r="L27" s="189">
        <v>82</v>
      </c>
      <c r="M27" s="189">
        <v>87</v>
      </c>
      <c r="N27" s="189">
        <f t="shared" si="2"/>
        <v>169</v>
      </c>
    </row>
    <row r="28" spans="1:14" x14ac:dyDescent="0.25">
      <c r="A28" s="188" t="s">
        <v>40</v>
      </c>
      <c r="B28" s="189">
        <v>469</v>
      </c>
      <c r="C28" s="189">
        <v>152</v>
      </c>
      <c r="D28" s="189">
        <v>201</v>
      </c>
      <c r="E28" s="189">
        <v>105</v>
      </c>
      <c r="F28" s="189"/>
      <c r="G28" s="189">
        <v>8</v>
      </c>
      <c r="H28" s="189">
        <f t="shared" si="0"/>
        <v>935</v>
      </c>
      <c r="I28" s="189"/>
      <c r="J28" s="189">
        <f t="shared" si="1"/>
        <v>935</v>
      </c>
      <c r="K28" s="189">
        <f>L28-J28</f>
        <v>97</v>
      </c>
      <c r="L28" s="189">
        <v>1032</v>
      </c>
      <c r="M28" s="189">
        <v>261</v>
      </c>
      <c r="N28" s="189">
        <f t="shared" si="2"/>
        <v>1293</v>
      </c>
    </row>
    <row r="29" spans="1:14" x14ac:dyDescent="0.25">
      <c r="A29" s="188" t="s">
        <v>41</v>
      </c>
      <c r="B29" s="189">
        <v>17</v>
      </c>
      <c r="C29" s="189">
        <v>13</v>
      </c>
      <c r="D29" s="189">
        <v>17</v>
      </c>
      <c r="E29" s="189">
        <v>13</v>
      </c>
      <c r="F29" s="189"/>
      <c r="G29" s="189"/>
      <c r="H29" s="189">
        <f t="shared" si="0"/>
        <v>60</v>
      </c>
      <c r="I29" s="189"/>
      <c r="J29" s="189">
        <f t="shared" si="1"/>
        <v>60</v>
      </c>
      <c r="K29" s="189"/>
      <c r="L29" s="189">
        <v>60</v>
      </c>
      <c r="M29" s="189">
        <v>12</v>
      </c>
      <c r="N29" s="189">
        <f t="shared" si="2"/>
        <v>72</v>
      </c>
    </row>
    <row r="30" spans="1:14" s="187" customFormat="1" x14ac:dyDescent="0.25">
      <c r="A30" s="191" t="s">
        <v>155</v>
      </c>
      <c r="B30" s="192">
        <f>SUM(B11:B29)</f>
        <v>1629</v>
      </c>
      <c r="C30" s="192">
        <f t="shared" ref="C30:N30" si="3">SUM(C11:C29)</f>
        <v>654</v>
      </c>
      <c r="D30" s="192">
        <f t="shared" si="3"/>
        <v>697</v>
      </c>
      <c r="E30" s="192">
        <f t="shared" si="3"/>
        <v>288</v>
      </c>
      <c r="F30" s="192">
        <f t="shared" si="3"/>
        <v>0</v>
      </c>
      <c r="G30" s="192">
        <f t="shared" si="3"/>
        <v>77</v>
      </c>
      <c r="H30" s="192">
        <f t="shared" si="3"/>
        <v>3345</v>
      </c>
      <c r="I30" s="192">
        <f t="shared" si="3"/>
        <v>0</v>
      </c>
      <c r="J30" s="192">
        <f t="shared" si="3"/>
        <v>3345</v>
      </c>
      <c r="K30" s="192">
        <f t="shared" si="3"/>
        <v>463</v>
      </c>
      <c r="L30" s="192">
        <f t="shared" si="3"/>
        <v>3808</v>
      </c>
      <c r="M30" s="192">
        <f t="shared" si="3"/>
        <v>1448</v>
      </c>
      <c r="N30" s="192">
        <f t="shared" si="3"/>
        <v>5256</v>
      </c>
    </row>
    <row r="31" spans="1:14" s="187" customFormat="1" x14ac:dyDescent="0.25">
      <c r="A31" s="191" t="s">
        <v>42</v>
      </c>
      <c r="B31" s="192"/>
      <c r="C31" s="192"/>
      <c r="D31" s="192"/>
      <c r="E31" s="192"/>
      <c r="F31" s="192"/>
      <c r="G31" s="192"/>
      <c r="H31" s="192"/>
      <c r="I31" s="192"/>
      <c r="J31" s="192"/>
      <c r="K31" s="192"/>
      <c r="L31" s="192"/>
      <c r="M31" s="192"/>
      <c r="N31" s="192"/>
    </row>
    <row r="32" spans="1:14" x14ac:dyDescent="0.25">
      <c r="A32" s="188" t="s">
        <v>43</v>
      </c>
      <c r="B32" s="189"/>
      <c r="C32" s="189">
        <v>3</v>
      </c>
      <c r="D32" s="189">
        <v>8</v>
      </c>
      <c r="E32" s="189">
        <v>2</v>
      </c>
      <c r="F32" s="189"/>
      <c r="G32" s="189"/>
      <c r="H32" s="189">
        <f t="shared" ref="H32:H63" si="4">SUM(B32:G32)</f>
        <v>13</v>
      </c>
      <c r="I32" s="189"/>
      <c r="J32" s="189">
        <f t="shared" ref="J32:J63" si="5">SUM(H32,I32)</f>
        <v>13</v>
      </c>
      <c r="K32" s="189"/>
      <c r="L32" s="189">
        <v>13</v>
      </c>
      <c r="M32" s="189">
        <v>34</v>
      </c>
      <c r="N32" s="189">
        <f t="shared" ref="N32:N63" si="6">SUM(L32:M32)</f>
        <v>47</v>
      </c>
    </row>
    <row r="33" spans="1:14" x14ac:dyDescent="0.25">
      <c r="A33" s="188" t="s">
        <v>44</v>
      </c>
      <c r="B33" s="189"/>
      <c r="C33" s="189">
        <v>3</v>
      </c>
      <c r="D33" s="189">
        <v>2</v>
      </c>
      <c r="E33" s="189">
        <v>3</v>
      </c>
      <c r="F33" s="189"/>
      <c r="G33" s="189"/>
      <c r="H33" s="189">
        <f t="shared" si="4"/>
        <v>8</v>
      </c>
      <c r="I33" s="189"/>
      <c r="J33" s="189">
        <f t="shared" si="5"/>
        <v>8</v>
      </c>
      <c r="K33" s="189"/>
      <c r="L33" s="189">
        <v>8</v>
      </c>
      <c r="M33" s="189">
        <v>43</v>
      </c>
      <c r="N33" s="189">
        <f t="shared" si="6"/>
        <v>51</v>
      </c>
    </row>
    <row r="34" spans="1:14" x14ac:dyDescent="0.25">
      <c r="A34" s="188" t="s">
        <v>45</v>
      </c>
      <c r="B34" s="189">
        <v>24</v>
      </c>
      <c r="C34" s="189"/>
      <c r="D34" s="189"/>
      <c r="E34" s="189"/>
      <c r="F34" s="189"/>
      <c r="G34" s="189"/>
      <c r="H34" s="189">
        <f t="shared" si="4"/>
        <v>24</v>
      </c>
      <c r="I34" s="189"/>
      <c r="J34" s="189">
        <f t="shared" si="5"/>
        <v>24</v>
      </c>
      <c r="K34" s="189"/>
      <c r="L34" s="189">
        <v>24</v>
      </c>
      <c r="M34" s="189">
        <v>30</v>
      </c>
      <c r="N34" s="189">
        <f t="shared" si="6"/>
        <v>54</v>
      </c>
    </row>
    <row r="35" spans="1:14" x14ac:dyDescent="0.25">
      <c r="A35" s="188" t="s">
        <v>156</v>
      </c>
      <c r="B35" s="189">
        <v>55</v>
      </c>
      <c r="C35" s="189"/>
      <c r="D35" s="189"/>
      <c r="E35" s="189"/>
      <c r="F35" s="189"/>
      <c r="G35" s="189"/>
      <c r="H35" s="189">
        <f t="shared" si="4"/>
        <v>55</v>
      </c>
      <c r="I35" s="189"/>
      <c r="J35" s="189">
        <f t="shared" si="5"/>
        <v>55</v>
      </c>
      <c r="K35" s="189"/>
      <c r="L35" s="189">
        <v>55</v>
      </c>
      <c r="M35" s="189">
        <v>27</v>
      </c>
      <c r="N35" s="189">
        <f t="shared" si="6"/>
        <v>82</v>
      </c>
    </row>
    <row r="36" spans="1:14" x14ac:dyDescent="0.25">
      <c r="A36" s="188" t="s">
        <v>46</v>
      </c>
      <c r="B36" s="189">
        <v>1</v>
      </c>
      <c r="C36" s="189">
        <v>2</v>
      </c>
      <c r="D36" s="189">
        <v>7</v>
      </c>
      <c r="E36" s="189">
        <v>26</v>
      </c>
      <c r="F36" s="189"/>
      <c r="G36" s="189"/>
      <c r="H36" s="189">
        <f t="shared" si="4"/>
        <v>36</v>
      </c>
      <c r="I36" s="189"/>
      <c r="J36" s="189">
        <f t="shared" si="5"/>
        <v>36</v>
      </c>
      <c r="K36" s="189">
        <f>L36-J36</f>
        <v>2</v>
      </c>
      <c r="L36" s="189">
        <v>38</v>
      </c>
      <c r="M36" s="189">
        <v>114</v>
      </c>
      <c r="N36" s="189">
        <f t="shared" si="6"/>
        <v>152</v>
      </c>
    </row>
    <row r="37" spans="1:14" x14ac:dyDescent="0.25">
      <c r="A37" s="188" t="s">
        <v>47</v>
      </c>
      <c r="B37" s="189"/>
      <c r="C37" s="189"/>
      <c r="D37" s="189">
        <v>1</v>
      </c>
      <c r="E37" s="189">
        <v>7</v>
      </c>
      <c r="F37" s="189"/>
      <c r="G37" s="189"/>
      <c r="H37" s="189">
        <f t="shared" si="4"/>
        <v>8</v>
      </c>
      <c r="I37" s="189"/>
      <c r="J37" s="189">
        <f t="shared" si="5"/>
        <v>8</v>
      </c>
      <c r="K37" s="189"/>
      <c r="L37" s="189">
        <v>8</v>
      </c>
      <c r="M37" s="189">
        <v>50</v>
      </c>
      <c r="N37" s="189">
        <f t="shared" si="6"/>
        <v>58</v>
      </c>
    </row>
    <row r="38" spans="1:14" x14ac:dyDescent="0.25">
      <c r="A38" s="188" t="s">
        <v>48</v>
      </c>
      <c r="B38" s="189">
        <v>1</v>
      </c>
      <c r="C38" s="189"/>
      <c r="D38" s="189">
        <v>7</v>
      </c>
      <c r="E38" s="189">
        <v>18</v>
      </c>
      <c r="F38" s="189"/>
      <c r="G38" s="189"/>
      <c r="H38" s="189">
        <f t="shared" si="4"/>
        <v>26</v>
      </c>
      <c r="I38" s="189"/>
      <c r="J38" s="189">
        <f t="shared" si="5"/>
        <v>26</v>
      </c>
      <c r="K38" s="189"/>
      <c r="L38" s="189">
        <v>26</v>
      </c>
      <c r="M38" s="189">
        <v>82</v>
      </c>
      <c r="N38" s="189">
        <f t="shared" si="6"/>
        <v>108</v>
      </c>
    </row>
    <row r="39" spans="1:14" x14ac:dyDescent="0.25">
      <c r="A39" s="188" t="s">
        <v>49</v>
      </c>
      <c r="B39" s="189"/>
      <c r="C39" s="189"/>
      <c r="D39" s="189">
        <v>2</v>
      </c>
      <c r="E39" s="189">
        <v>10</v>
      </c>
      <c r="F39" s="189"/>
      <c r="G39" s="189"/>
      <c r="H39" s="189">
        <f t="shared" si="4"/>
        <v>12</v>
      </c>
      <c r="I39" s="189"/>
      <c r="J39" s="189">
        <f t="shared" si="5"/>
        <v>12</v>
      </c>
      <c r="K39" s="189"/>
      <c r="L39" s="189">
        <v>12</v>
      </c>
      <c r="M39" s="189">
        <v>30</v>
      </c>
      <c r="N39" s="189">
        <f t="shared" si="6"/>
        <v>42</v>
      </c>
    </row>
    <row r="40" spans="1:14" x14ac:dyDescent="0.25">
      <c r="A40" s="188" t="s">
        <v>50</v>
      </c>
      <c r="B40" s="189"/>
      <c r="C40" s="189"/>
      <c r="D40" s="189"/>
      <c r="E40" s="189"/>
      <c r="F40" s="189"/>
      <c r="G40" s="189"/>
      <c r="H40" s="189">
        <f t="shared" si="4"/>
        <v>0</v>
      </c>
      <c r="I40" s="189"/>
      <c r="J40" s="189">
        <f t="shared" si="5"/>
        <v>0</v>
      </c>
      <c r="K40" s="189"/>
      <c r="L40" s="189"/>
      <c r="M40" s="189">
        <v>31</v>
      </c>
      <c r="N40" s="189">
        <f t="shared" si="6"/>
        <v>31</v>
      </c>
    </row>
    <row r="41" spans="1:14" x14ac:dyDescent="0.25">
      <c r="A41" s="188" t="s">
        <v>157</v>
      </c>
      <c r="B41" s="189"/>
      <c r="C41" s="189"/>
      <c r="D41" s="189"/>
      <c r="E41" s="189"/>
      <c r="F41" s="189"/>
      <c r="G41" s="189"/>
      <c r="H41" s="189">
        <f t="shared" si="4"/>
        <v>0</v>
      </c>
      <c r="I41" s="189"/>
      <c r="J41" s="189">
        <f t="shared" si="5"/>
        <v>0</v>
      </c>
      <c r="K41" s="189">
        <f>L41-J41</f>
        <v>2</v>
      </c>
      <c r="L41" s="189">
        <v>2</v>
      </c>
      <c r="M41" s="189"/>
      <c r="N41" s="189">
        <f t="shared" si="6"/>
        <v>2</v>
      </c>
    </row>
    <row r="42" spans="1:14" x14ac:dyDescent="0.25">
      <c r="A42" s="188" t="s">
        <v>158</v>
      </c>
      <c r="B42" s="189">
        <v>50</v>
      </c>
      <c r="C42" s="189"/>
      <c r="D42" s="189"/>
      <c r="E42" s="189"/>
      <c r="F42" s="189"/>
      <c r="G42" s="189"/>
      <c r="H42" s="189">
        <f t="shared" si="4"/>
        <v>50</v>
      </c>
      <c r="I42" s="189">
        <v>6</v>
      </c>
      <c r="J42" s="189">
        <f t="shared" si="5"/>
        <v>56</v>
      </c>
      <c r="K42" s="189">
        <f>L42-J42</f>
        <v>8</v>
      </c>
      <c r="L42" s="189">
        <v>64</v>
      </c>
      <c r="M42" s="189"/>
      <c r="N42" s="189">
        <f t="shared" si="6"/>
        <v>64</v>
      </c>
    </row>
    <row r="43" spans="1:14" x14ac:dyDescent="0.25">
      <c r="A43" s="188" t="s">
        <v>159</v>
      </c>
      <c r="B43" s="189"/>
      <c r="C43" s="189"/>
      <c r="D43" s="189"/>
      <c r="E43" s="189"/>
      <c r="F43" s="189"/>
      <c r="G43" s="189"/>
      <c r="H43" s="189">
        <f t="shared" si="4"/>
        <v>0</v>
      </c>
      <c r="I43" s="189"/>
      <c r="J43" s="189">
        <f t="shared" si="5"/>
        <v>0</v>
      </c>
      <c r="K43" s="189">
        <f>L43-J43</f>
        <v>4</v>
      </c>
      <c r="L43" s="189">
        <v>4</v>
      </c>
      <c r="M43" s="189">
        <v>2</v>
      </c>
      <c r="N43" s="189">
        <f t="shared" si="6"/>
        <v>6</v>
      </c>
    </row>
    <row r="44" spans="1:14" x14ac:dyDescent="0.25">
      <c r="A44" s="188" t="s">
        <v>160</v>
      </c>
      <c r="B44" s="189">
        <v>269</v>
      </c>
      <c r="C44" s="189"/>
      <c r="D44" s="189"/>
      <c r="E44" s="189"/>
      <c r="F44" s="189"/>
      <c r="G44" s="189"/>
      <c r="H44" s="189">
        <f t="shared" si="4"/>
        <v>269</v>
      </c>
      <c r="I44" s="189"/>
      <c r="J44" s="189">
        <f t="shared" si="5"/>
        <v>269</v>
      </c>
      <c r="K44" s="189"/>
      <c r="L44" s="189">
        <v>269</v>
      </c>
      <c r="M44" s="189">
        <v>5</v>
      </c>
      <c r="N44" s="189">
        <f t="shared" si="6"/>
        <v>274</v>
      </c>
    </row>
    <row r="45" spans="1:14" x14ac:dyDescent="0.25">
      <c r="A45" s="188" t="s">
        <v>161</v>
      </c>
      <c r="B45" s="189"/>
      <c r="C45" s="189"/>
      <c r="D45" s="189"/>
      <c r="E45" s="189"/>
      <c r="F45" s="189"/>
      <c r="G45" s="189"/>
      <c r="H45" s="189">
        <f t="shared" si="4"/>
        <v>0</v>
      </c>
      <c r="I45" s="189"/>
      <c r="J45" s="189">
        <f t="shared" si="5"/>
        <v>0</v>
      </c>
      <c r="K45" s="189">
        <f>L45-J45</f>
        <v>2</v>
      </c>
      <c r="L45" s="189">
        <v>2</v>
      </c>
      <c r="M45" s="189"/>
      <c r="N45" s="189">
        <f t="shared" si="6"/>
        <v>2</v>
      </c>
    </row>
    <row r="46" spans="1:14" x14ac:dyDescent="0.25">
      <c r="A46" s="188" t="s">
        <v>259</v>
      </c>
      <c r="B46" s="189"/>
      <c r="C46" s="189"/>
      <c r="D46" s="189"/>
      <c r="E46" s="189"/>
      <c r="F46" s="189"/>
      <c r="G46" s="189"/>
      <c r="H46" s="189">
        <f t="shared" si="4"/>
        <v>0</v>
      </c>
      <c r="I46" s="189"/>
      <c r="J46" s="189">
        <f t="shared" si="5"/>
        <v>0</v>
      </c>
      <c r="K46" s="189">
        <f>L46-J46</f>
        <v>2</v>
      </c>
      <c r="L46" s="189">
        <v>2</v>
      </c>
      <c r="M46" s="189">
        <v>2</v>
      </c>
      <c r="N46" s="189">
        <f t="shared" si="6"/>
        <v>4</v>
      </c>
    </row>
    <row r="47" spans="1:14" x14ac:dyDescent="0.25">
      <c r="A47" s="188" t="s">
        <v>260</v>
      </c>
      <c r="B47" s="189"/>
      <c r="C47" s="189"/>
      <c r="D47" s="189"/>
      <c r="E47" s="189"/>
      <c r="F47" s="189"/>
      <c r="G47" s="189"/>
      <c r="H47" s="189">
        <f t="shared" si="4"/>
        <v>0</v>
      </c>
      <c r="I47" s="189"/>
      <c r="J47" s="189">
        <f t="shared" si="5"/>
        <v>0</v>
      </c>
      <c r="K47" s="189">
        <f>L47-J47</f>
        <v>2</v>
      </c>
      <c r="L47" s="189">
        <v>2</v>
      </c>
      <c r="M47" s="189">
        <v>2</v>
      </c>
      <c r="N47" s="189">
        <f t="shared" si="6"/>
        <v>4</v>
      </c>
    </row>
    <row r="48" spans="1:14" x14ac:dyDescent="0.25">
      <c r="A48" s="188" t="s">
        <v>280</v>
      </c>
      <c r="B48" s="189"/>
      <c r="C48" s="189"/>
      <c r="D48" s="189"/>
      <c r="E48" s="189">
        <v>46</v>
      </c>
      <c r="F48" s="189"/>
      <c r="G48" s="189"/>
      <c r="H48" s="189">
        <f t="shared" si="4"/>
        <v>46</v>
      </c>
      <c r="I48" s="189"/>
      <c r="J48" s="189">
        <f t="shared" si="5"/>
        <v>46</v>
      </c>
      <c r="K48" s="189"/>
      <c r="L48" s="189">
        <v>46</v>
      </c>
      <c r="M48" s="189">
        <v>1</v>
      </c>
      <c r="N48" s="189">
        <f t="shared" si="6"/>
        <v>47</v>
      </c>
    </row>
    <row r="49" spans="1:14" x14ac:dyDescent="0.25">
      <c r="A49" s="188" t="s">
        <v>300</v>
      </c>
      <c r="B49" s="189"/>
      <c r="C49" s="189"/>
      <c r="D49" s="189"/>
      <c r="E49" s="189">
        <v>26</v>
      </c>
      <c r="F49" s="189"/>
      <c r="G49" s="189"/>
      <c r="H49" s="189">
        <f t="shared" si="4"/>
        <v>26</v>
      </c>
      <c r="I49" s="189"/>
      <c r="J49" s="189">
        <f t="shared" si="5"/>
        <v>26</v>
      </c>
      <c r="K49" s="189"/>
      <c r="L49" s="189">
        <v>26</v>
      </c>
      <c r="M49" s="189"/>
      <c r="N49" s="189">
        <f t="shared" si="6"/>
        <v>26</v>
      </c>
    </row>
    <row r="50" spans="1:14" x14ac:dyDescent="0.25">
      <c r="A50" s="188" t="s">
        <v>162</v>
      </c>
      <c r="B50" s="189">
        <v>1</v>
      </c>
      <c r="C50" s="189">
        <v>8</v>
      </c>
      <c r="D50" s="189">
        <v>23</v>
      </c>
      <c r="E50" s="189">
        <v>9</v>
      </c>
      <c r="F50" s="189"/>
      <c r="G50" s="189"/>
      <c r="H50" s="189">
        <f t="shared" si="4"/>
        <v>41</v>
      </c>
      <c r="I50" s="189"/>
      <c r="J50" s="189">
        <f t="shared" si="5"/>
        <v>41</v>
      </c>
      <c r="K50" s="189"/>
      <c r="L50" s="189">
        <v>41</v>
      </c>
      <c r="M50" s="189">
        <v>60</v>
      </c>
      <c r="N50" s="189">
        <f t="shared" si="6"/>
        <v>101</v>
      </c>
    </row>
    <row r="51" spans="1:14" x14ac:dyDescent="0.25">
      <c r="A51" s="188" t="s">
        <v>53</v>
      </c>
      <c r="B51" s="189">
        <v>18</v>
      </c>
      <c r="C51" s="189"/>
      <c r="D51" s="189"/>
      <c r="E51" s="189"/>
      <c r="F51" s="189"/>
      <c r="G51" s="189"/>
      <c r="H51" s="189">
        <f t="shared" si="4"/>
        <v>18</v>
      </c>
      <c r="I51" s="189"/>
      <c r="J51" s="189">
        <f t="shared" si="5"/>
        <v>18</v>
      </c>
      <c r="K51" s="189"/>
      <c r="L51" s="189">
        <v>18</v>
      </c>
      <c r="M51" s="189">
        <v>26</v>
      </c>
      <c r="N51" s="189">
        <f t="shared" si="6"/>
        <v>44</v>
      </c>
    </row>
    <row r="52" spans="1:14" x14ac:dyDescent="0.25">
      <c r="A52" s="188" t="s">
        <v>291</v>
      </c>
      <c r="B52" s="189"/>
      <c r="C52" s="189"/>
      <c r="D52" s="189"/>
      <c r="E52" s="189"/>
      <c r="F52" s="189"/>
      <c r="G52" s="189"/>
      <c r="H52" s="189">
        <f t="shared" si="4"/>
        <v>0</v>
      </c>
      <c r="I52" s="189"/>
      <c r="J52" s="189">
        <f t="shared" si="5"/>
        <v>0</v>
      </c>
      <c r="K52" s="189"/>
      <c r="L52" s="189"/>
      <c r="M52" s="189">
        <v>9</v>
      </c>
      <c r="N52" s="189">
        <f t="shared" si="6"/>
        <v>9</v>
      </c>
    </row>
    <row r="53" spans="1:14" x14ac:dyDescent="0.25">
      <c r="A53" s="188" t="s">
        <v>54</v>
      </c>
      <c r="B53" s="189">
        <v>2</v>
      </c>
      <c r="C53" s="189">
        <v>2</v>
      </c>
      <c r="D53" s="189">
        <v>7</v>
      </c>
      <c r="E53" s="189">
        <v>2</v>
      </c>
      <c r="F53" s="189"/>
      <c r="G53" s="189">
        <v>12</v>
      </c>
      <c r="H53" s="189">
        <f t="shared" si="4"/>
        <v>25</v>
      </c>
      <c r="I53" s="189"/>
      <c r="J53" s="189">
        <f t="shared" si="5"/>
        <v>25</v>
      </c>
      <c r="K53" s="189"/>
      <c r="L53" s="189">
        <v>25</v>
      </c>
      <c r="M53" s="189">
        <v>44</v>
      </c>
      <c r="N53" s="189">
        <f t="shared" si="6"/>
        <v>69</v>
      </c>
    </row>
    <row r="54" spans="1:14" x14ac:dyDescent="0.25">
      <c r="A54" s="188" t="s">
        <v>55</v>
      </c>
      <c r="B54" s="189">
        <v>2</v>
      </c>
      <c r="C54" s="189">
        <v>7</v>
      </c>
      <c r="D54" s="189">
        <v>21</v>
      </c>
      <c r="E54" s="189">
        <v>5</v>
      </c>
      <c r="F54" s="189"/>
      <c r="G54" s="189">
        <v>4</v>
      </c>
      <c r="H54" s="189">
        <f t="shared" si="4"/>
        <v>39</v>
      </c>
      <c r="I54" s="189"/>
      <c r="J54" s="189">
        <f t="shared" si="5"/>
        <v>39</v>
      </c>
      <c r="K54" s="189"/>
      <c r="L54" s="189">
        <v>39</v>
      </c>
      <c r="M54" s="189">
        <v>38</v>
      </c>
      <c r="N54" s="189">
        <f t="shared" si="6"/>
        <v>77</v>
      </c>
    </row>
    <row r="55" spans="1:14" x14ac:dyDescent="0.25">
      <c r="A55" s="188" t="s">
        <v>56</v>
      </c>
      <c r="B55" s="189">
        <v>36</v>
      </c>
      <c r="C55" s="189">
        <v>52</v>
      </c>
      <c r="D55" s="189">
        <v>71</v>
      </c>
      <c r="E55" s="189">
        <v>19</v>
      </c>
      <c r="F55" s="189"/>
      <c r="G55" s="189">
        <v>57</v>
      </c>
      <c r="H55" s="189">
        <f t="shared" si="4"/>
        <v>235</v>
      </c>
      <c r="I55" s="189"/>
      <c r="J55" s="189">
        <f t="shared" si="5"/>
        <v>235</v>
      </c>
      <c r="K55" s="189">
        <f>L55-J55</f>
        <v>8</v>
      </c>
      <c r="L55" s="189">
        <v>243</v>
      </c>
      <c r="M55" s="189">
        <v>140</v>
      </c>
      <c r="N55" s="189">
        <f t="shared" si="6"/>
        <v>383</v>
      </c>
    </row>
    <row r="56" spans="1:14" x14ac:dyDescent="0.25">
      <c r="A56" s="188" t="s">
        <v>57</v>
      </c>
      <c r="B56" s="189">
        <v>1</v>
      </c>
      <c r="C56" s="189">
        <v>3</v>
      </c>
      <c r="D56" s="189">
        <v>1</v>
      </c>
      <c r="E56" s="189"/>
      <c r="F56" s="189"/>
      <c r="G56" s="189">
        <v>2</v>
      </c>
      <c r="H56" s="189">
        <f t="shared" si="4"/>
        <v>7</v>
      </c>
      <c r="I56" s="189"/>
      <c r="J56" s="189">
        <f t="shared" si="5"/>
        <v>7</v>
      </c>
      <c r="K56" s="189"/>
      <c r="L56" s="189">
        <v>7</v>
      </c>
      <c r="M56" s="189">
        <v>15</v>
      </c>
      <c r="N56" s="189">
        <f t="shared" si="6"/>
        <v>22</v>
      </c>
    </row>
    <row r="57" spans="1:14" x14ac:dyDescent="0.25">
      <c r="A57" s="188" t="s">
        <v>262</v>
      </c>
      <c r="B57" s="189"/>
      <c r="C57" s="189"/>
      <c r="D57" s="189"/>
      <c r="E57" s="189"/>
      <c r="F57" s="189"/>
      <c r="G57" s="189"/>
      <c r="H57" s="189">
        <f t="shared" si="4"/>
        <v>0</v>
      </c>
      <c r="I57" s="189"/>
      <c r="J57" s="189">
        <f t="shared" si="5"/>
        <v>0</v>
      </c>
      <c r="K57" s="189">
        <f>L57-J57</f>
        <v>4</v>
      </c>
      <c r="L57" s="189">
        <v>4</v>
      </c>
      <c r="M57" s="189">
        <v>1</v>
      </c>
      <c r="N57" s="189">
        <f t="shared" si="6"/>
        <v>5</v>
      </c>
    </row>
    <row r="58" spans="1:14" x14ac:dyDescent="0.25">
      <c r="A58" s="188" t="s">
        <v>163</v>
      </c>
      <c r="B58" s="189">
        <v>15</v>
      </c>
      <c r="C58" s="189"/>
      <c r="D58" s="189"/>
      <c r="E58" s="189"/>
      <c r="F58" s="189"/>
      <c r="G58" s="189"/>
      <c r="H58" s="189">
        <f t="shared" si="4"/>
        <v>15</v>
      </c>
      <c r="I58" s="189"/>
      <c r="J58" s="189">
        <f t="shared" si="5"/>
        <v>15</v>
      </c>
      <c r="K58" s="189"/>
      <c r="L58" s="189">
        <v>15</v>
      </c>
      <c r="M58" s="189">
        <v>2</v>
      </c>
      <c r="N58" s="189">
        <f t="shared" si="6"/>
        <v>17</v>
      </c>
    </row>
    <row r="59" spans="1:14" x14ac:dyDescent="0.25">
      <c r="A59" s="188" t="s">
        <v>58</v>
      </c>
      <c r="B59" s="189">
        <v>29</v>
      </c>
      <c r="C59" s="189"/>
      <c r="D59" s="189"/>
      <c r="E59" s="189"/>
      <c r="F59" s="189"/>
      <c r="G59" s="189"/>
      <c r="H59" s="189">
        <f t="shared" si="4"/>
        <v>29</v>
      </c>
      <c r="I59" s="189"/>
      <c r="J59" s="189">
        <f t="shared" si="5"/>
        <v>29</v>
      </c>
      <c r="K59" s="189"/>
      <c r="L59" s="189">
        <v>29</v>
      </c>
      <c r="M59" s="189">
        <v>61</v>
      </c>
      <c r="N59" s="189">
        <f t="shared" si="6"/>
        <v>90</v>
      </c>
    </row>
    <row r="60" spans="1:14" x14ac:dyDescent="0.25">
      <c r="A60" s="188" t="s">
        <v>59</v>
      </c>
      <c r="B60" s="189">
        <v>1</v>
      </c>
      <c r="C60" s="189">
        <v>10</v>
      </c>
      <c r="D60" s="189">
        <v>20</v>
      </c>
      <c r="E60" s="189">
        <v>7</v>
      </c>
      <c r="F60" s="189"/>
      <c r="G60" s="189">
        <v>5</v>
      </c>
      <c r="H60" s="189">
        <f t="shared" si="4"/>
        <v>43</v>
      </c>
      <c r="I60" s="189"/>
      <c r="J60" s="189">
        <f t="shared" si="5"/>
        <v>43</v>
      </c>
      <c r="K60" s="189"/>
      <c r="L60" s="189">
        <v>43</v>
      </c>
      <c r="M60" s="189">
        <v>71</v>
      </c>
      <c r="N60" s="189">
        <f t="shared" si="6"/>
        <v>114</v>
      </c>
    </row>
    <row r="61" spans="1:14" x14ac:dyDescent="0.25">
      <c r="A61" s="188" t="s">
        <v>301</v>
      </c>
      <c r="B61" s="189"/>
      <c r="C61" s="189"/>
      <c r="D61" s="189">
        <v>1</v>
      </c>
      <c r="E61" s="189"/>
      <c r="F61" s="189"/>
      <c r="G61" s="189"/>
      <c r="H61" s="189">
        <f t="shared" si="4"/>
        <v>1</v>
      </c>
      <c r="I61" s="189"/>
      <c r="J61" s="189">
        <f t="shared" si="5"/>
        <v>1</v>
      </c>
      <c r="K61" s="189"/>
      <c r="L61" s="189">
        <v>1</v>
      </c>
      <c r="M61" s="189">
        <v>18</v>
      </c>
      <c r="N61" s="189">
        <f t="shared" si="6"/>
        <v>19</v>
      </c>
    </row>
    <row r="62" spans="1:14" x14ac:dyDescent="0.25">
      <c r="A62" s="188" t="s">
        <v>60</v>
      </c>
      <c r="B62" s="189">
        <v>6</v>
      </c>
      <c r="C62" s="189">
        <v>16</v>
      </c>
      <c r="D62" s="189">
        <v>4</v>
      </c>
      <c r="E62" s="189">
        <v>1</v>
      </c>
      <c r="F62" s="189"/>
      <c r="G62" s="189"/>
      <c r="H62" s="189">
        <f t="shared" si="4"/>
        <v>27</v>
      </c>
      <c r="I62" s="189"/>
      <c r="J62" s="189">
        <f t="shared" si="5"/>
        <v>27</v>
      </c>
      <c r="K62" s="189"/>
      <c r="L62" s="189">
        <v>27</v>
      </c>
      <c r="M62" s="189">
        <v>186</v>
      </c>
      <c r="N62" s="189">
        <f t="shared" si="6"/>
        <v>213</v>
      </c>
    </row>
    <row r="63" spans="1:14" x14ac:dyDescent="0.25">
      <c r="A63" s="188" t="s">
        <v>61</v>
      </c>
      <c r="B63" s="189">
        <v>2</v>
      </c>
      <c r="C63" s="189">
        <v>17</v>
      </c>
      <c r="D63" s="189">
        <v>7</v>
      </c>
      <c r="E63" s="189">
        <v>14</v>
      </c>
      <c r="F63" s="189"/>
      <c r="G63" s="189"/>
      <c r="H63" s="189">
        <f t="shared" si="4"/>
        <v>40</v>
      </c>
      <c r="I63" s="189"/>
      <c r="J63" s="189">
        <f t="shared" si="5"/>
        <v>40</v>
      </c>
      <c r="K63" s="189"/>
      <c r="L63" s="189">
        <v>40</v>
      </c>
      <c r="M63" s="189">
        <v>109</v>
      </c>
      <c r="N63" s="189">
        <f t="shared" si="6"/>
        <v>149</v>
      </c>
    </row>
    <row r="64" spans="1:14" x14ac:dyDescent="0.25">
      <c r="A64" s="188" t="s">
        <v>62</v>
      </c>
      <c r="B64" s="189">
        <v>17</v>
      </c>
      <c r="C64" s="189">
        <v>15</v>
      </c>
      <c r="D64" s="189">
        <v>13</v>
      </c>
      <c r="E64" s="189">
        <v>1</v>
      </c>
      <c r="F64" s="189"/>
      <c r="G64" s="189"/>
      <c r="H64" s="189">
        <f t="shared" ref="H64:H82" si="7">SUM(B64:G64)</f>
        <v>46</v>
      </c>
      <c r="I64" s="189"/>
      <c r="J64" s="189">
        <f t="shared" ref="J64:J82" si="8">SUM(H64,I64)</f>
        <v>46</v>
      </c>
      <c r="K64" s="189">
        <f>L64-J64</f>
        <v>46</v>
      </c>
      <c r="L64" s="189">
        <v>92</v>
      </c>
      <c r="M64" s="189">
        <v>6</v>
      </c>
      <c r="N64" s="189">
        <f t="shared" ref="N64:N82" si="9">SUM(L64:M64)</f>
        <v>98</v>
      </c>
    </row>
    <row r="65" spans="1:14" x14ac:dyDescent="0.25">
      <c r="A65" s="188" t="s">
        <v>63</v>
      </c>
      <c r="B65" s="189">
        <v>26</v>
      </c>
      <c r="C65" s="189">
        <v>27</v>
      </c>
      <c r="D65" s="189">
        <v>39</v>
      </c>
      <c r="E65" s="189">
        <v>67</v>
      </c>
      <c r="F65" s="189">
        <v>1</v>
      </c>
      <c r="G65" s="189"/>
      <c r="H65" s="189">
        <f t="shared" si="7"/>
        <v>160</v>
      </c>
      <c r="I65" s="189"/>
      <c r="J65" s="189">
        <f t="shared" si="8"/>
        <v>160</v>
      </c>
      <c r="K65" s="189"/>
      <c r="L65" s="189">
        <v>160</v>
      </c>
      <c r="M65" s="189">
        <v>737</v>
      </c>
      <c r="N65" s="189">
        <f t="shared" si="9"/>
        <v>897</v>
      </c>
    </row>
    <row r="66" spans="1:14" x14ac:dyDescent="0.25">
      <c r="A66" s="188" t="s">
        <v>64</v>
      </c>
      <c r="B66" s="189">
        <v>44</v>
      </c>
      <c r="C66" s="189">
        <v>12</v>
      </c>
      <c r="D66" s="189">
        <v>11</v>
      </c>
      <c r="E66" s="189">
        <v>16</v>
      </c>
      <c r="F66" s="189"/>
      <c r="G66" s="189"/>
      <c r="H66" s="189">
        <f t="shared" si="7"/>
        <v>83</v>
      </c>
      <c r="I66" s="189">
        <v>8</v>
      </c>
      <c r="J66" s="189">
        <f t="shared" si="8"/>
        <v>91</v>
      </c>
      <c r="K66" s="189">
        <f>L66-J66</f>
        <v>3</v>
      </c>
      <c r="L66" s="189">
        <v>94</v>
      </c>
      <c r="M66" s="189">
        <v>362</v>
      </c>
      <c r="N66" s="189">
        <f t="shared" si="9"/>
        <v>456</v>
      </c>
    </row>
    <row r="67" spans="1:14" x14ac:dyDescent="0.25">
      <c r="A67" s="188" t="s">
        <v>65</v>
      </c>
      <c r="B67" s="189">
        <v>36</v>
      </c>
      <c r="C67" s="189">
        <v>45</v>
      </c>
      <c r="D67" s="189">
        <v>60</v>
      </c>
      <c r="E67" s="189">
        <v>38</v>
      </c>
      <c r="F67" s="189"/>
      <c r="G67" s="189"/>
      <c r="H67" s="189">
        <f t="shared" si="7"/>
        <v>179</v>
      </c>
      <c r="I67" s="189"/>
      <c r="J67" s="189">
        <f t="shared" si="8"/>
        <v>179</v>
      </c>
      <c r="K67" s="189"/>
      <c r="L67" s="189">
        <v>179</v>
      </c>
      <c r="M67" s="189">
        <v>886</v>
      </c>
      <c r="N67" s="189">
        <f t="shared" si="9"/>
        <v>1065</v>
      </c>
    </row>
    <row r="68" spans="1:14" x14ac:dyDescent="0.25">
      <c r="A68" s="188" t="s">
        <v>66</v>
      </c>
      <c r="B68" s="189">
        <v>9</v>
      </c>
      <c r="C68" s="189">
        <v>22</v>
      </c>
      <c r="D68" s="189">
        <v>33</v>
      </c>
      <c r="E68" s="189">
        <v>12</v>
      </c>
      <c r="F68" s="189"/>
      <c r="G68" s="189"/>
      <c r="H68" s="189">
        <f t="shared" si="7"/>
        <v>76</v>
      </c>
      <c r="I68" s="189"/>
      <c r="J68" s="189">
        <f t="shared" si="8"/>
        <v>76</v>
      </c>
      <c r="K68" s="189">
        <f t="shared" ref="K68:K79" si="10">L68-J68</f>
        <v>2</v>
      </c>
      <c r="L68" s="189">
        <v>78</v>
      </c>
      <c r="M68" s="189">
        <v>164</v>
      </c>
      <c r="N68" s="189">
        <f t="shared" si="9"/>
        <v>242</v>
      </c>
    </row>
    <row r="69" spans="1:14" x14ac:dyDescent="0.25">
      <c r="A69" s="188" t="s">
        <v>67</v>
      </c>
      <c r="B69" s="189">
        <v>20</v>
      </c>
      <c r="C69" s="189">
        <v>16</v>
      </c>
      <c r="D69" s="189">
        <v>31</v>
      </c>
      <c r="E69" s="189">
        <v>11</v>
      </c>
      <c r="F69" s="189"/>
      <c r="G69" s="189"/>
      <c r="H69" s="189">
        <f t="shared" si="7"/>
        <v>78</v>
      </c>
      <c r="I69" s="189"/>
      <c r="J69" s="189">
        <f t="shared" si="8"/>
        <v>78</v>
      </c>
      <c r="K69" s="189">
        <f t="shared" si="10"/>
        <v>5</v>
      </c>
      <c r="L69" s="189">
        <v>83</v>
      </c>
      <c r="M69" s="189">
        <v>190</v>
      </c>
      <c r="N69" s="189">
        <f t="shared" si="9"/>
        <v>273</v>
      </c>
    </row>
    <row r="70" spans="1:14" x14ac:dyDescent="0.25">
      <c r="A70" s="188" t="s">
        <v>68</v>
      </c>
      <c r="B70" s="189">
        <v>1</v>
      </c>
      <c r="C70" s="189">
        <v>5</v>
      </c>
      <c r="D70" s="189">
        <v>20</v>
      </c>
      <c r="E70" s="189">
        <v>6</v>
      </c>
      <c r="F70" s="189"/>
      <c r="G70" s="189"/>
      <c r="H70" s="189">
        <f t="shared" si="7"/>
        <v>32</v>
      </c>
      <c r="I70" s="189"/>
      <c r="J70" s="189">
        <f t="shared" si="8"/>
        <v>32</v>
      </c>
      <c r="K70" s="189">
        <f t="shared" si="10"/>
        <v>2</v>
      </c>
      <c r="L70" s="189">
        <v>34</v>
      </c>
      <c r="M70" s="189">
        <v>113</v>
      </c>
      <c r="N70" s="189">
        <f t="shared" si="9"/>
        <v>147</v>
      </c>
    </row>
    <row r="71" spans="1:14" x14ac:dyDescent="0.25">
      <c r="A71" s="188" t="s">
        <v>69</v>
      </c>
      <c r="B71" s="189">
        <v>13</v>
      </c>
      <c r="C71" s="189">
        <v>27</v>
      </c>
      <c r="D71" s="189">
        <v>39</v>
      </c>
      <c r="E71" s="189">
        <v>15</v>
      </c>
      <c r="F71" s="189"/>
      <c r="G71" s="189"/>
      <c r="H71" s="189">
        <f t="shared" si="7"/>
        <v>94</v>
      </c>
      <c r="I71" s="189"/>
      <c r="J71" s="189">
        <f t="shared" si="8"/>
        <v>94</v>
      </c>
      <c r="K71" s="189">
        <f t="shared" si="10"/>
        <v>1</v>
      </c>
      <c r="L71" s="189">
        <v>95</v>
      </c>
      <c r="M71" s="189">
        <v>160</v>
      </c>
      <c r="N71" s="189">
        <f t="shared" si="9"/>
        <v>255</v>
      </c>
    </row>
    <row r="72" spans="1:14" x14ac:dyDescent="0.25">
      <c r="A72" s="188" t="s">
        <v>70</v>
      </c>
      <c r="B72" s="189">
        <v>16</v>
      </c>
      <c r="C72" s="189">
        <v>7</v>
      </c>
      <c r="D72" s="189">
        <v>3</v>
      </c>
      <c r="E72" s="189"/>
      <c r="F72" s="189"/>
      <c r="G72" s="189"/>
      <c r="H72" s="189">
        <f t="shared" si="7"/>
        <v>26</v>
      </c>
      <c r="I72" s="189"/>
      <c r="J72" s="189">
        <f t="shared" si="8"/>
        <v>26</v>
      </c>
      <c r="K72" s="189">
        <f t="shared" si="10"/>
        <v>8</v>
      </c>
      <c r="L72" s="189">
        <v>34</v>
      </c>
      <c r="M72" s="189">
        <v>53</v>
      </c>
      <c r="N72" s="189">
        <f t="shared" si="9"/>
        <v>87</v>
      </c>
    </row>
    <row r="73" spans="1:14" x14ac:dyDescent="0.25">
      <c r="A73" s="188" t="s">
        <v>71</v>
      </c>
      <c r="B73" s="189">
        <v>4</v>
      </c>
      <c r="C73" s="189">
        <v>11</v>
      </c>
      <c r="D73" s="189">
        <v>24</v>
      </c>
      <c r="E73" s="189">
        <v>2</v>
      </c>
      <c r="F73" s="189"/>
      <c r="G73" s="189"/>
      <c r="H73" s="189">
        <f t="shared" si="7"/>
        <v>41</v>
      </c>
      <c r="I73" s="189"/>
      <c r="J73" s="189">
        <f t="shared" si="8"/>
        <v>41</v>
      </c>
      <c r="K73" s="189">
        <f t="shared" si="10"/>
        <v>4</v>
      </c>
      <c r="L73" s="189">
        <v>45</v>
      </c>
      <c r="M73" s="189">
        <v>106</v>
      </c>
      <c r="N73" s="189">
        <f t="shared" si="9"/>
        <v>151</v>
      </c>
    </row>
    <row r="74" spans="1:14" x14ac:dyDescent="0.25">
      <c r="A74" s="188" t="s">
        <v>72</v>
      </c>
      <c r="B74" s="189">
        <v>6</v>
      </c>
      <c r="C74" s="189">
        <v>12</v>
      </c>
      <c r="D74" s="189">
        <v>21</v>
      </c>
      <c r="E74" s="189">
        <v>4</v>
      </c>
      <c r="F74" s="189"/>
      <c r="G74" s="189"/>
      <c r="H74" s="189">
        <f t="shared" si="7"/>
        <v>43</v>
      </c>
      <c r="I74" s="189"/>
      <c r="J74" s="189">
        <f t="shared" si="8"/>
        <v>43</v>
      </c>
      <c r="K74" s="189">
        <f t="shared" si="10"/>
        <v>3</v>
      </c>
      <c r="L74" s="189">
        <v>46</v>
      </c>
      <c r="M74" s="189">
        <v>133</v>
      </c>
      <c r="N74" s="189">
        <f t="shared" si="9"/>
        <v>179</v>
      </c>
    </row>
    <row r="75" spans="1:14" x14ac:dyDescent="0.25">
      <c r="A75" s="188" t="s">
        <v>73</v>
      </c>
      <c r="B75" s="189">
        <v>71</v>
      </c>
      <c r="C75" s="189">
        <v>71</v>
      </c>
      <c r="D75" s="189">
        <v>36</v>
      </c>
      <c r="E75" s="189">
        <v>13</v>
      </c>
      <c r="F75" s="189"/>
      <c r="G75" s="189"/>
      <c r="H75" s="189">
        <f t="shared" si="7"/>
        <v>191</v>
      </c>
      <c r="I75" s="189"/>
      <c r="J75" s="189">
        <f t="shared" si="8"/>
        <v>191</v>
      </c>
      <c r="K75" s="189">
        <f t="shared" si="10"/>
        <v>9</v>
      </c>
      <c r="L75" s="189">
        <v>200</v>
      </c>
      <c r="M75" s="189">
        <v>411</v>
      </c>
      <c r="N75" s="189">
        <f t="shared" si="9"/>
        <v>611</v>
      </c>
    </row>
    <row r="76" spans="1:14" x14ac:dyDescent="0.25">
      <c r="A76" s="188" t="s">
        <v>263</v>
      </c>
      <c r="B76" s="189"/>
      <c r="C76" s="189"/>
      <c r="D76" s="189"/>
      <c r="E76" s="189"/>
      <c r="F76" s="189"/>
      <c r="G76" s="189"/>
      <c r="H76" s="189">
        <f t="shared" si="7"/>
        <v>0</v>
      </c>
      <c r="I76" s="189"/>
      <c r="J76" s="189">
        <f t="shared" si="8"/>
        <v>0</v>
      </c>
      <c r="K76" s="189">
        <f t="shared" si="10"/>
        <v>11</v>
      </c>
      <c r="L76" s="189">
        <v>11</v>
      </c>
      <c r="M76" s="189"/>
      <c r="N76" s="189">
        <f t="shared" si="9"/>
        <v>11</v>
      </c>
    </row>
    <row r="77" spans="1:14" x14ac:dyDescent="0.25">
      <c r="A77" s="188" t="s">
        <v>74</v>
      </c>
      <c r="B77" s="189">
        <v>3</v>
      </c>
      <c r="C77" s="189">
        <v>2</v>
      </c>
      <c r="D77" s="189">
        <v>11</v>
      </c>
      <c r="E77" s="189">
        <v>2</v>
      </c>
      <c r="F77" s="189"/>
      <c r="G77" s="189"/>
      <c r="H77" s="189">
        <f t="shared" si="7"/>
        <v>18</v>
      </c>
      <c r="I77" s="189"/>
      <c r="J77" s="189">
        <f t="shared" si="8"/>
        <v>18</v>
      </c>
      <c r="K77" s="189">
        <f t="shared" si="10"/>
        <v>10</v>
      </c>
      <c r="L77" s="189">
        <v>28</v>
      </c>
      <c r="M77" s="189">
        <v>18</v>
      </c>
      <c r="N77" s="189">
        <f t="shared" si="9"/>
        <v>46</v>
      </c>
    </row>
    <row r="78" spans="1:14" x14ac:dyDescent="0.25">
      <c r="A78" s="188" t="s">
        <v>75</v>
      </c>
      <c r="B78" s="189">
        <v>11</v>
      </c>
      <c r="C78" s="189">
        <v>35</v>
      </c>
      <c r="D78" s="189">
        <v>39</v>
      </c>
      <c r="E78" s="189">
        <v>12</v>
      </c>
      <c r="F78" s="189"/>
      <c r="G78" s="189"/>
      <c r="H78" s="189">
        <f t="shared" si="7"/>
        <v>97</v>
      </c>
      <c r="I78" s="189"/>
      <c r="J78" s="189">
        <f t="shared" si="8"/>
        <v>97</v>
      </c>
      <c r="K78" s="189">
        <f t="shared" si="10"/>
        <v>7</v>
      </c>
      <c r="L78" s="189">
        <v>104</v>
      </c>
      <c r="M78" s="189">
        <v>157</v>
      </c>
      <c r="N78" s="189">
        <f t="shared" si="9"/>
        <v>261</v>
      </c>
    </row>
    <row r="79" spans="1:14" x14ac:dyDescent="0.25">
      <c r="A79" s="188" t="s">
        <v>76</v>
      </c>
      <c r="B79" s="189">
        <v>26</v>
      </c>
      <c r="C79" s="189">
        <v>40</v>
      </c>
      <c r="D79" s="189">
        <v>34</v>
      </c>
      <c r="E79" s="189">
        <v>2</v>
      </c>
      <c r="F79" s="189"/>
      <c r="G79" s="189"/>
      <c r="H79" s="189">
        <f t="shared" si="7"/>
        <v>102</v>
      </c>
      <c r="I79" s="189"/>
      <c r="J79" s="189">
        <f t="shared" si="8"/>
        <v>102</v>
      </c>
      <c r="K79" s="189">
        <f t="shared" si="10"/>
        <v>6</v>
      </c>
      <c r="L79" s="189">
        <v>108</v>
      </c>
      <c r="M79" s="189">
        <v>225</v>
      </c>
      <c r="N79" s="189">
        <f t="shared" si="9"/>
        <v>333</v>
      </c>
    </row>
    <row r="80" spans="1:14" x14ac:dyDescent="0.25">
      <c r="A80" s="188" t="s">
        <v>164</v>
      </c>
      <c r="B80" s="189">
        <v>17</v>
      </c>
      <c r="C80" s="189"/>
      <c r="D80" s="189">
        <v>17</v>
      </c>
      <c r="E80" s="189"/>
      <c r="F80" s="189"/>
      <c r="G80" s="189"/>
      <c r="H80" s="189">
        <f t="shared" si="7"/>
        <v>34</v>
      </c>
      <c r="I80" s="189"/>
      <c r="J80" s="189">
        <f t="shared" si="8"/>
        <v>34</v>
      </c>
      <c r="K80" s="189"/>
      <c r="L80" s="189">
        <v>34</v>
      </c>
      <c r="M80" s="189"/>
      <c r="N80" s="189">
        <f t="shared" si="9"/>
        <v>34</v>
      </c>
    </row>
    <row r="81" spans="1:14" x14ac:dyDescent="0.25">
      <c r="A81" s="188" t="s">
        <v>77</v>
      </c>
      <c r="B81" s="189">
        <v>34</v>
      </c>
      <c r="C81" s="189">
        <v>24</v>
      </c>
      <c r="D81" s="189">
        <v>49</v>
      </c>
      <c r="E81" s="189">
        <v>88</v>
      </c>
      <c r="F81" s="189"/>
      <c r="G81" s="189"/>
      <c r="H81" s="189">
        <f t="shared" si="7"/>
        <v>195</v>
      </c>
      <c r="I81" s="189"/>
      <c r="J81" s="189">
        <f t="shared" si="8"/>
        <v>195</v>
      </c>
      <c r="K81" s="189"/>
      <c r="L81" s="189">
        <v>195</v>
      </c>
      <c r="M81" s="189">
        <v>739</v>
      </c>
      <c r="N81" s="189">
        <f t="shared" si="9"/>
        <v>934</v>
      </c>
    </row>
    <row r="82" spans="1:14" x14ac:dyDescent="0.25">
      <c r="A82" s="188" t="s">
        <v>78</v>
      </c>
      <c r="B82" s="189">
        <v>37</v>
      </c>
      <c r="C82" s="189">
        <v>75</v>
      </c>
      <c r="D82" s="189">
        <v>17</v>
      </c>
      <c r="E82" s="189">
        <v>4</v>
      </c>
      <c r="F82" s="189"/>
      <c r="G82" s="189"/>
      <c r="H82" s="189">
        <f t="shared" si="7"/>
        <v>133</v>
      </c>
      <c r="I82" s="189"/>
      <c r="J82" s="189">
        <f t="shared" si="8"/>
        <v>133</v>
      </c>
      <c r="K82" s="189"/>
      <c r="L82" s="189">
        <v>133</v>
      </c>
      <c r="M82" s="189">
        <v>79</v>
      </c>
      <c r="N82" s="189">
        <f t="shared" si="9"/>
        <v>212</v>
      </c>
    </row>
    <row r="83" spans="1:14" x14ac:dyDescent="0.25">
      <c r="A83" s="191" t="s">
        <v>165</v>
      </c>
      <c r="B83" s="192">
        <f>SUM(B32:B82)</f>
        <v>904</v>
      </c>
      <c r="C83" s="192">
        <f t="shared" ref="C83:N83" si="11">SUM(C32:C82)</f>
        <v>569</v>
      </c>
      <c r="D83" s="192">
        <f t="shared" si="11"/>
        <v>679</v>
      </c>
      <c r="E83" s="192">
        <f t="shared" si="11"/>
        <v>488</v>
      </c>
      <c r="F83" s="192">
        <f t="shared" si="11"/>
        <v>1</v>
      </c>
      <c r="G83" s="192">
        <f t="shared" si="11"/>
        <v>80</v>
      </c>
      <c r="H83" s="192">
        <f t="shared" si="11"/>
        <v>2721</v>
      </c>
      <c r="I83" s="192">
        <f t="shared" si="11"/>
        <v>14</v>
      </c>
      <c r="J83" s="192">
        <f t="shared" si="11"/>
        <v>2735</v>
      </c>
      <c r="K83" s="192">
        <f t="shared" si="11"/>
        <v>151</v>
      </c>
      <c r="L83" s="192">
        <f t="shared" si="11"/>
        <v>2886</v>
      </c>
      <c r="M83" s="192">
        <f t="shared" si="11"/>
        <v>5772</v>
      </c>
      <c r="N83" s="192">
        <f t="shared" si="11"/>
        <v>8658</v>
      </c>
    </row>
    <row r="84" spans="1:14" x14ac:dyDescent="0.25">
      <c r="A84" s="191" t="s">
        <v>79</v>
      </c>
      <c r="B84" s="192"/>
      <c r="C84" s="192"/>
      <c r="D84" s="192"/>
      <c r="E84" s="192"/>
      <c r="F84" s="192"/>
      <c r="G84" s="192"/>
      <c r="H84" s="192"/>
      <c r="I84" s="192"/>
      <c r="J84" s="192"/>
      <c r="K84" s="192"/>
      <c r="L84" s="192"/>
      <c r="M84" s="192"/>
      <c r="N84" s="192"/>
    </row>
    <row r="85" spans="1:14" x14ac:dyDescent="0.25">
      <c r="A85" s="188" t="s">
        <v>51</v>
      </c>
      <c r="B85" s="189">
        <v>2</v>
      </c>
      <c r="C85" s="189"/>
      <c r="D85" s="189"/>
      <c r="E85" s="189"/>
      <c r="F85" s="189"/>
      <c r="G85" s="189"/>
      <c r="H85" s="189">
        <f t="shared" ref="H85:H105" si="12">SUM(B85:G85)</f>
        <v>2</v>
      </c>
      <c r="I85" s="189"/>
      <c r="J85" s="189">
        <f t="shared" ref="J85:J105" si="13">SUM(H85,I85)</f>
        <v>2</v>
      </c>
      <c r="K85" s="189"/>
      <c r="L85" s="189">
        <v>2</v>
      </c>
      <c r="M85" s="189">
        <v>32</v>
      </c>
      <c r="N85" s="189">
        <f t="shared" ref="N85:N105" si="14">SUM(L85:M85)</f>
        <v>34</v>
      </c>
    </row>
    <row r="86" spans="1:14" x14ac:dyDescent="0.25">
      <c r="A86" s="188" t="s">
        <v>95</v>
      </c>
      <c r="B86" s="189">
        <v>3</v>
      </c>
      <c r="C86" s="189"/>
      <c r="D86" s="189"/>
      <c r="E86" s="189"/>
      <c r="F86" s="189"/>
      <c r="G86" s="189"/>
      <c r="H86" s="189">
        <f t="shared" si="12"/>
        <v>3</v>
      </c>
      <c r="I86" s="189"/>
      <c r="J86" s="189">
        <f t="shared" si="13"/>
        <v>3</v>
      </c>
      <c r="K86" s="189"/>
      <c r="L86" s="189">
        <v>3</v>
      </c>
      <c r="M86" s="189">
        <v>45</v>
      </c>
      <c r="N86" s="189">
        <f t="shared" si="14"/>
        <v>48</v>
      </c>
    </row>
    <row r="87" spans="1:14" x14ac:dyDescent="0.25">
      <c r="A87" s="188" t="s">
        <v>261</v>
      </c>
      <c r="B87" s="189">
        <v>2</v>
      </c>
      <c r="C87" s="189"/>
      <c r="D87" s="189"/>
      <c r="E87" s="189"/>
      <c r="F87" s="189"/>
      <c r="G87" s="189"/>
      <c r="H87" s="189">
        <f t="shared" si="12"/>
        <v>2</v>
      </c>
      <c r="I87" s="189"/>
      <c r="J87" s="189">
        <f t="shared" si="13"/>
        <v>2</v>
      </c>
      <c r="K87" s="189"/>
      <c r="L87" s="189">
        <v>2</v>
      </c>
      <c r="M87" s="189">
        <v>27</v>
      </c>
      <c r="N87" s="189">
        <f t="shared" si="14"/>
        <v>29</v>
      </c>
    </row>
    <row r="88" spans="1:14" x14ac:dyDescent="0.25">
      <c r="A88" s="188" t="s">
        <v>52</v>
      </c>
      <c r="B88" s="189">
        <v>4</v>
      </c>
      <c r="C88" s="189"/>
      <c r="D88" s="189"/>
      <c r="E88" s="189"/>
      <c r="F88" s="189"/>
      <c r="G88" s="189"/>
      <c r="H88" s="189">
        <f t="shared" si="12"/>
        <v>4</v>
      </c>
      <c r="I88" s="189"/>
      <c r="J88" s="189">
        <f t="shared" si="13"/>
        <v>4</v>
      </c>
      <c r="K88" s="189"/>
      <c r="L88" s="189">
        <v>4</v>
      </c>
      <c r="M88" s="189">
        <v>55</v>
      </c>
      <c r="N88" s="189">
        <f t="shared" si="14"/>
        <v>59</v>
      </c>
    </row>
    <row r="89" spans="1:14" x14ac:dyDescent="0.25">
      <c r="A89" s="188" t="s">
        <v>80</v>
      </c>
      <c r="B89" s="189">
        <v>10</v>
      </c>
      <c r="C89" s="189"/>
      <c r="D89" s="189"/>
      <c r="E89" s="189"/>
      <c r="F89" s="189"/>
      <c r="G89" s="189"/>
      <c r="H89" s="189">
        <f t="shared" si="12"/>
        <v>10</v>
      </c>
      <c r="I89" s="189">
        <v>2</v>
      </c>
      <c r="J89" s="189">
        <f t="shared" si="13"/>
        <v>12</v>
      </c>
      <c r="K89" s="189"/>
      <c r="L89" s="189">
        <v>12</v>
      </c>
      <c r="M89" s="189">
        <v>50</v>
      </c>
      <c r="N89" s="189">
        <f t="shared" si="14"/>
        <v>62</v>
      </c>
    </row>
    <row r="90" spans="1:14" x14ac:dyDescent="0.25">
      <c r="A90" s="188" t="s">
        <v>223</v>
      </c>
      <c r="B90" s="189"/>
      <c r="C90" s="189"/>
      <c r="D90" s="189"/>
      <c r="E90" s="189">
        <v>29</v>
      </c>
      <c r="F90" s="189"/>
      <c r="G90" s="189"/>
      <c r="H90" s="189">
        <f t="shared" si="12"/>
        <v>29</v>
      </c>
      <c r="I90" s="189"/>
      <c r="J90" s="189">
        <f t="shared" si="13"/>
        <v>29</v>
      </c>
      <c r="K90" s="189"/>
      <c r="L90" s="189">
        <v>29</v>
      </c>
      <c r="M90" s="189">
        <v>74</v>
      </c>
      <c r="N90" s="189">
        <f t="shared" si="14"/>
        <v>103</v>
      </c>
    </row>
    <row r="91" spans="1:14" x14ac:dyDescent="0.25">
      <c r="A91" s="188" t="s">
        <v>224</v>
      </c>
      <c r="B91" s="189"/>
      <c r="C91" s="189"/>
      <c r="D91" s="189"/>
      <c r="E91" s="189">
        <v>8</v>
      </c>
      <c r="F91" s="189"/>
      <c r="G91" s="189"/>
      <c r="H91" s="189">
        <f t="shared" si="12"/>
        <v>8</v>
      </c>
      <c r="I91" s="189"/>
      <c r="J91" s="189">
        <f t="shared" si="13"/>
        <v>8</v>
      </c>
      <c r="K91" s="189"/>
      <c r="L91" s="189">
        <v>8</v>
      </c>
      <c r="M91" s="189">
        <v>24</v>
      </c>
      <c r="N91" s="189">
        <f t="shared" si="14"/>
        <v>32</v>
      </c>
    </row>
    <row r="92" spans="1:14" x14ac:dyDescent="0.25">
      <c r="A92" s="188" t="s">
        <v>81</v>
      </c>
      <c r="B92" s="189">
        <v>33</v>
      </c>
      <c r="C92" s="189"/>
      <c r="D92" s="189"/>
      <c r="E92" s="189"/>
      <c r="F92" s="189"/>
      <c r="G92" s="189"/>
      <c r="H92" s="189">
        <f t="shared" si="12"/>
        <v>33</v>
      </c>
      <c r="I92" s="189">
        <v>9</v>
      </c>
      <c r="J92" s="189">
        <f t="shared" si="13"/>
        <v>42</v>
      </c>
      <c r="K92" s="189"/>
      <c r="L92" s="189">
        <v>42</v>
      </c>
      <c r="M92" s="189"/>
      <c r="N92" s="189">
        <f t="shared" si="14"/>
        <v>42</v>
      </c>
    </row>
    <row r="93" spans="1:14" x14ac:dyDescent="0.25">
      <c r="A93" s="188" t="s">
        <v>187</v>
      </c>
      <c r="B93" s="189"/>
      <c r="C93" s="189"/>
      <c r="D93" s="189"/>
      <c r="E93" s="189"/>
      <c r="F93" s="189"/>
      <c r="G93" s="189"/>
      <c r="H93" s="189">
        <f t="shared" si="12"/>
        <v>0</v>
      </c>
      <c r="I93" s="189"/>
      <c r="J93" s="189">
        <f t="shared" si="13"/>
        <v>0</v>
      </c>
      <c r="K93" s="189"/>
      <c r="L93" s="189"/>
      <c r="M93" s="189">
        <v>26</v>
      </c>
      <c r="N93" s="189">
        <f t="shared" si="14"/>
        <v>26</v>
      </c>
    </row>
    <row r="94" spans="1:14" x14ac:dyDescent="0.25">
      <c r="A94" s="188" t="s">
        <v>182</v>
      </c>
      <c r="B94" s="189"/>
      <c r="C94" s="189"/>
      <c r="D94" s="189"/>
      <c r="E94" s="189"/>
      <c r="F94" s="189"/>
      <c r="G94" s="189">
        <v>13</v>
      </c>
      <c r="H94" s="189">
        <f t="shared" si="12"/>
        <v>13</v>
      </c>
      <c r="I94" s="189"/>
      <c r="J94" s="189">
        <f t="shared" si="13"/>
        <v>13</v>
      </c>
      <c r="K94" s="189"/>
      <c r="L94" s="189">
        <v>13</v>
      </c>
      <c r="M94" s="189">
        <v>59</v>
      </c>
      <c r="N94" s="189">
        <f t="shared" si="14"/>
        <v>72</v>
      </c>
    </row>
    <row r="95" spans="1:14" x14ac:dyDescent="0.25">
      <c r="A95" s="188" t="s">
        <v>82</v>
      </c>
      <c r="B95" s="189"/>
      <c r="C95" s="189"/>
      <c r="D95" s="189"/>
      <c r="E95" s="189">
        <v>10</v>
      </c>
      <c r="F95" s="189"/>
      <c r="G95" s="189"/>
      <c r="H95" s="189">
        <f t="shared" si="12"/>
        <v>10</v>
      </c>
      <c r="I95" s="189"/>
      <c r="J95" s="189">
        <f t="shared" si="13"/>
        <v>10</v>
      </c>
      <c r="K95" s="189"/>
      <c r="L95" s="189">
        <v>10</v>
      </c>
      <c r="M95" s="189">
        <v>18</v>
      </c>
      <c r="N95" s="189">
        <f t="shared" si="14"/>
        <v>28</v>
      </c>
    </row>
    <row r="96" spans="1:14" x14ac:dyDescent="0.25">
      <c r="A96" s="188" t="s">
        <v>83</v>
      </c>
      <c r="B96" s="189"/>
      <c r="C96" s="189"/>
      <c r="D96" s="189"/>
      <c r="E96" s="189">
        <v>7</v>
      </c>
      <c r="F96" s="189"/>
      <c r="G96" s="189"/>
      <c r="H96" s="189">
        <f t="shared" si="12"/>
        <v>7</v>
      </c>
      <c r="I96" s="189"/>
      <c r="J96" s="189">
        <f t="shared" si="13"/>
        <v>7</v>
      </c>
      <c r="K96" s="189"/>
      <c r="L96" s="189">
        <v>7</v>
      </c>
      <c r="M96" s="189">
        <v>38</v>
      </c>
      <c r="N96" s="189">
        <f t="shared" si="14"/>
        <v>45</v>
      </c>
    </row>
    <row r="97" spans="1:14" s="187" customFormat="1" x14ac:dyDescent="0.25">
      <c r="A97" s="188" t="s">
        <v>149</v>
      </c>
      <c r="B97" s="189"/>
      <c r="C97" s="189"/>
      <c r="D97" s="189"/>
      <c r="E97" s="189">
        <v>13</v>
      </c>
      <c r="F97" s="189"/>
      <c r="G97" s="189"/>
      <c r="H97" s="189">
        <f t="shared" si="12"/>
        <v>13</v>
      </c>
      <c r="I97" s="189"/>
      <c r="J97" s="189">
        <f t="shared" si="13"/>
        <v>13</v>
      </c>
      <c r="K97" s="189"/>
      <c r="L97" s="189">
        <v>13</v>
      </c>
      <c r="M97" s="189">
        <v>18</v>
      </c>
      <c r="N97" s="189">
        <f t="shared" si="14"/>
        <v>31</v>
      </c>
    </row>
    <row r="98" spans="1:14" s="187" customFormat="1" x14ac:dyDescent="0.25">
      <c r="A98" s="188" t="s">
        <v>84</v>
      </c>
      <c r="B98" s="189"/>
      <c r="C98" s="189"/>
      <c r="D98" s="189"/>
      <c r="E98" s="189">
        <v>11</v>
      </c>
      <c r="F98" s="189"/>
      <c r="G98" s="189"/>
      <c r="H98" s="189">
        <f t="shared" si="12"/>
        <v>11</v>
      </c>
      <c r="I98" s="189"/>
      <c r="J98" s="189">
        <f t="shared" si="13"/>
        <v>11</v>
      </c>
      <c r="K98" s="189"/>
      <c r="L98" s="189">
        <v>11</v>
      </c>
      <c r="M98" s="189">
        <v>28</v>
      </c>
      <c r="N98" s="189">
        <f t="shared" si="14"/>
        <v>39</v>
      </c>
    </row>
    <row r="99" spans="1:14" x14ac:dyDescent="0.25">
      <c r="A99" s="188" t="s">
        <v>85</v>
      </c>
      <c r="B99" s="189">
        <v>146</v>
      </c>
      <c r="C99" s="189"/>
      <c r="D99" s="189"/>
      <c r="E99" s="189"/>
      <c r="F99" s="189"/>
      <c r="G99" s="189"/>
      <c r="H99" s="189">
        <f t="shared" si="12"/>
        <v>146</v>
      </c>
      <c r="I99" s="189"/>
      <c r="J99" s="189">
        <f t="shared" si="13"/>
        <v>146</v>
      </c>
      <c r="K99" s="189"/>
      <c r="L99" s="189">
        <v>146</v>
      </c>
      <c r="M99" s="189">
        <v>485</v>
      </c>
      <c r="N99" s="189">
        <f t="shared" si="14"/>
        <v>631</v>
      </c>
    </row>
    <row r="100" spans="1:14" x14ac:dyDescent="0.25">
      <c r="A100" s="188" t="s">
        <v>316</v>
      </c>
      <c r="B100" s="189"/>
      <c r="C100" s="189"/>
      <c r="D100" s="189"/>
      <c r="E100" s="189"/>
      <c r="F100" s="189"/>
      <c r="G100" s="189"/>
      <c r="H100" s="189">
        <f t="shared" si="12"/>
        <v>0</v>
      </c>
      <c r="I100" s="189"/>
      <c r="J100" s="189">
        <f t="shared" si="13"/>
        <v>0</v>
      </c>
      <c r="K100" s="189">
        <f>L100-J100</f>
        <v>1</v>
      </c>
      <c r="L100" s="189">
        <v>1</v>
      </c>
      <c r="M100" s="189">
        <v>12</v>
      </c>
      <c r="N100" s="189">
        <f t="shared" si="14"/>
        <v>13</v>
      </c>
    </row>
    <row r="101" spans="1:14" x14ac:dyDescent="0.25">
      <c r="A101" s="188" t="s">
        <v>86</v>
      </c>
      <c r="B101" s="189">
        <v>22</v>
      </c>
      <c r="C101" s="189"/>
      <c r="D101" s="189"/>
      <c r="E101" s="189">
        <v>51</v>
      </c>
      <c r="F101" s="189"/>
      <c r="G101" s="189"/>
      <c r="H101" s="189">
        <f t="shared" si="12"/>
        <v>73</v>
      </c>
      <c r="I101" s="189"/>
      <c r="J101" s="189">
        <f t="shared" si="13"/>
        <v>73</v>
      </c>
      <c r="K101" s="189"/>
      <c r="L101" s="189">
        <v>73</v>
      </c>
      <c r="M101" s="189"/>
      <c r="N101" s="189">
        <f t="shared" si="14"/>
        <v>73</v>
      </c>
    </row>
    <row r="102" spans="1:14" x14ac:dyDescent="0.25">
      <c r="A102" s="188" t="s">
        <v>315</v>
      </c>
      <c r="B102" s="189">
        <v>7</v>
      </c>
      <c r="C102" s="189">
        <v>76</v>
      </c>
      <c r="D102" s="189"/>
      <c r="E102" s="189">
        <v>80</v>
      </c>
      <c r="F102" s="189"/>
      <c r="G102" s="189"/>
      <c r="H102" s="189">
        <f t="shared" si="12"/>
        <v>163</v>
      </c>
      <c r="I102" s="189"/>
      <c r="J102" s="189">
        <f t="shared" si="13"/>
        <v>163</v>
      </c>
      <c r="K102" s="189"/>
      <c r="L102" s="189">
        <v>163</v>
      </c>
      <c r="M102" s="189">
        <v>498</v>
      </c>
      <c r="N102" s="189">
        <f t="shared" si="14"/>
        <v>661</v>
      </c>
    </row>
    <row r="103" spans="1:14" x14ac:dyDescent="0.25">
      <c r="A103" s="188" t="s">
        <v>222</v>
      </c>
      <c r="B103" s="189">
        <v>26</v>
      </c>
      <c r="C103" s="189">
        <v>19</v>
      </c>
      <c r="D103" s="189">
        <v>40</v>
      </c>
      <c r="E103" s="189">
        <v>3</v>
      </c>
      <c r="F103" s="189"/>
      <c r="G103" s="189"/>
      <c r="H103" s="189">
        <f t="shared" si="12"/>
        <v>88</v>
      </c>
      <c r="I103" s="189"/>
      <c r="J103" s="189">
        <f t="shared" si="13"/>
        <v>88</v>
      </c>
      <c r="K103" s="189">
        <f>L103-J103</f>
        <v>66</v>
      </c>
      <c r="L103" s="189">
        <v>154</v>
      </c>
      <c r="M103" s="189">
        <v>264</v>
      </c>
      <c r="N103" s="189">
        <f t="shared" si="14"/>
        <v>418</v>
      </c>
    </row>
    <row r="104" spans="1:14" x14ac:dyDescent="0.25">
      <c r="A104" s="188" t="s">
        <v>88</v>
      </c>
      <c r="B104" s="189">
        <v>45</v>
      </c>
      <c r="C104" s="189"/>
      <c r="D104" s="189"/>
      <c r="E104" s="189"/>
      <c r="F104" s="189"/>
      <c r="G104" s="189"/>
      <c r="H104" s="189">
        <f t="shared" si="12"/>
        <v>45</v>
      </c>
      <c r="I104" s="189"/>
      <c r="J104" s="189">
        <f t="shared" si="13"/>
        <v>45</v>
      </c>
      <c r="K104" s="189"/>
      <c r="L104" s="189">
        <v>45</v>
      </c>
      <c r="M104" s="189">
        <v>108</v>
      </c>
      <c r="N104" s="189">
        <f t="shared" si="14"/>
        <v>153</v>
      </c>
    </row>
    <row r="105" spans="1:14" x14ac:dyDescent="0.25">
      <c r="A105" s="188" t="s">
        <v>89</v>
      </c>
      <c r="B105" s="189"/>
      <c r="C105" s="189"/>
      <c r="D105" s="189"/>
      <c r="E105" s="189"/>
      <c r="F105" s="189"/>
      <c r="G105" s="189"/>
      <c r="H105" s="189">
        <f t="shared" si="12"/>
        <v>0</v>
      </c>
      <c r="I105" s="189"/>
      <c r="J105" s="189">
        <f t="shared" si="13"/>
        <v>0</v>
      </c>
      <c r="K105" s="189"/>
      <c r="L105" s="189"/>
      <c r="M105" s="189">
        <v>50</v>
      </c>
      <c r="N105" s="189">
        <f t="shared" si="14"/>
        <v>50</v>
      </c>
    </row>
    <row r="106" spans="1:14" x14ac:dyDescent="0.25">
      <c r="A106" s="191" t="s">
        <v>152</v>
      </c>
      <c r="B106" s="192">
        <f>SUM(B85:B105)</f>
        <v>300</v>
      </c>
      <c r="C106" s="192">
        <f t="shared" ref="C106:N106" si="15">SUM(C85:C105)</f>
        <v>95</v>
      </c>
      <c r="D106" s="192">
        <f t="shared" si="15"/>
        <v>40</v>
      </c>
      <c r="E106" s="192">
        <f t="shared" si="15"/>
        <v>212</v>
      </c>
      <c r="F106" s="192">
        <f t="shared" si="15"/>
        <v>0</v>
      </c>
      <c r="G106" s="192">
        <f t="shared" si="15"/>
        <v>13</v>
      </c>
      <c r="H106" s="192">
        <f t="shared" si="15"/>
        <v>660</v>
      </c>
      <c r="I106" s="192">
        <f t="shared" si="15"/>
        <v>11</v>
      </c>
      <c r="J106" s="192">
        <f t="shared" si="15"/>
        <v>671</v>
      </c>
      <c r="K106" s="192">
        <f t="shared" si="15"/>
        <v>67</v>
      </c>
      <c r="L106" s="192">
        <f t="shared" si="15"/>
        <v>738</v>
      </c>
      <c r="M106" s="192">
        <f t="shared" si="15"/>
        <v>1911</v>
      </c>
      <c r="N106" s="192">
        <f t="shared" si="15"/>
        <v>2649</v>
      </c>
    </row>
    <row r="107" spans="1:14" x14ac:dyDescent="0.25">
      <c r="A107" s="191" t="s">
        <v>140</v>
      </c>
      <c r="B107" s="192">
        <f>SUM(B30,B83,B106)</f>
        <v>2833</v>
      </c>
      <c r="C107" s="192">
        <f t="shared" ref="C107:N107" si="16">SUM(C30,C83,C106)</f>
        <v>1318</v>
      </c>
      <c r="D107" s="192">
        <f t="shared" si="16"/>
        <v>1416</v>
      </c>
      <c r="E107" s="192">
        <f t="shared" si="16"/>
        <v>988</v>
      </c>
      <c r="F107" s="192">
        <f t="shared" si="16"/>
        <v>1</v>
      </c>
      <c r="G107" s="192">
        <f t="shared" si="16"/>
        <v>170</v>
      </c>
      <c r="H107" s="192">
        <f t="shared" si="16"/>
        <v>6726</v>
      </c>
      <c r="I107" s="192">
        <f t="shared" si="16"/>
        <v>25</v>
      </c>
      <c r="J107" s="192">
        <f t="shared" si="16"/>
        <v>6751</v>
      </c>
      <c r="K107" s="192">
        <f t="shared" si="16"/>
        <v>681</v>
      </c>
      <c r="L107" s="192">
        <f t="shared" si="16"/>
        <v>7432</v>
      </c>
      <c r="M107" s="192">
        <f t="shared" si="16"/>
        <v>9131</v>
      </c>
      <c r="N107" s="192">
        <f t="shared" si="16"/>
        <v>16563</v>
      </c>
    </row>
    <row r="108" spans="1:14" x14ac:dyDescent="0.25">
      <c r="A108" s="275" t="s">
        <v>359</v>
      </c>
      <c r="B108" s="275"/>
      <c r="C108" s="275"/>
      <c r="D108" s="275"/>
      <c r="E108" s="275"/>
      <c r="F108" s="275"/>
      <c r="G108" s="275"/>
      <c r="H108" s="275"/>
      <c r="I108" s="275"/>
      <c r="J108" s="275"/>
      <c r="K108" s="275"/>
      <c r="L108" s="275"/>
      <c r="M108" s="275"/>
      <c r="N108" s="275"/>
    </row>
    <row r="109" spans="1:14" ht="28.5" customHeight="1" x14ac:dyDescent="0.25">
      <c r="A109" s="272" t="s">
        <v>360</v>
      </c>
      <c r="B109" s="272"/>
      <c r="C109" s="272"/>
      <c r="D109" s="272"/>
      <c r="E109" s="272"/>
      <c r="F109" s="272"/>
      <c r="G109" s="272"/>
      <c r="H109" s="272"/>
      <c r="I109" s="272"/>
      <c r="J109" s="272"/>
      <c r="K109" s="272"/>
      <c r="L109" s="272"/>
      <c r="M109" s="272"/>
      <c r="N109" s="272"/>
    </row>
    <row r="110" spans="1:14" x14ac:dyDescent="0.25">
      <c r="A110" s="183"/>
      <c r="B110" s="183"/>
      <c r="C110" s="183"/>
      <c r="D110" s="183"/>
      <c r="E110" s="183"/>
      <c r="F110" s="183"/>
      <c r="G110" s="183"/>
      <c r="H110" s="183"/>
      <c r="I110" s="183"/>
      <c r="J110" s="183"/>
    </row>
  </sheetData>
  <sortState ref="A84:O104">
    <sortCondition ref="A84:A104"/>
  </sortState>
  <mergeCells count="16">
    <mergeCell ref="A1:N1"/>
    <mergeCell ref="A2:N2"/>
    <mergeCell ref="A3:N3"/>
    <mergeCell ref="A4:N4"/>
    <mergeCell ref="L8:L9"/>
    <mergeCell ref="B7:L7"/>
    <mergeCell ref="M7:M9"/>
    <mergeCell ref="N7:N9"/>
    <mergeCell ref="A7:A9"/>
    <mergeCell ref="A6:N6"/>
    <mergeCell ref="A109:N109"/>
    <mergeCell ref="B8:H8"/>
    <mergeCell ref="I8:I9"/>
    <mergeCell ref="J8:J9"/>
    <mergeCell ref="K8:K9"/>
    <mergeCell ref="A108:N108"/>
  </mergeCells>
  <printOptions horizontalCentered="1"/>
  <pageMargins left="0.2" right="0.2" top="0.25" bottom="0.25" header="0.3" footer="0.3"/>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showGridLines="0" zoomScale="84" zoomScaleNormal="84" workbookViewId="0">
      <selection activeCell="F11" sqref="F11"/>
    </sheetView>
  </sheetViews>
  <sheetFormatPr defaultColWidth="9.140625" defaultRowHeight="15" x14ac:dyDescent="0.25"/>
  <cols>
    <col min="1" max="1" width="59.28515625" style="5" customWidth="1"/>
    <col min="2" max="2" width="16.5703125" style="5" customWidth="1"/>
    <col min="3" max="3" width="14.28515625" style="5" bestFit="1" customWidth="1"/>
    <col min="4" max="4" width="16" style="5" bestFit="1" customWidth="1"/>
    <col min="5" max="5" width="16.140625" style="5" bestFit="1" customWidth="1"/>
    <col min="6" max="6" width="15" style="5" customWidth="1"/>
    <col min="7" max="16384" width="9.140625" style="5"/>
  </cols>
  <sheetData>
    <row r="1" spans="1:8" ht="18.75" x14ac:dyDescent="0.3">
      <c r="A1" s="246" t="s">
        <v>146</v>
      </c>
      <c r="B1" s="246"/>
      <c r="C1" s="246"/>
      <c r="D1" s="246"/>
      <c r="E1" s="246"/>
      <c r="F1" s="246"/>
    </row>
    <row r="2" spans="1:8" ht="18.75" x14ac:dyDescent="0.3">
      <c r="A2" s="246" t="s">
        <v>147</v>
      </c>
      <c r="B2" s="246"/>
      <c r="C2" s="246"/>
      <c r="D2" s="246"/>
      <c r="E2" s="246"/>
      <c r="F2" s="246"/>
    </row>
    <row r="3" spans="1:8" x14ac:dyDescent="0.25">
      <c r="A3" s="221" t="s">
        <v>249</v>
      </c>
      <c r="B3" s="221"/>
      <c r="C3" s="221"/>
      <c r="D3" s="221"/>
      <c r="E3" s="221"/>
      <c r="F3" s="221"/>
    </row>
    <row r="4" spans="1:8" x14ac:dyDescent="0.25">
      <c r="A4" s="247" t="s">
        <v>348</v>
      </c>
      <c r="B4" s="247"/>
      <c r="C4" s="247"/>
      <c r="D4" s="247"/>
      <c r="E4" s="247"/>
      <c r="F4" s="247"/>
    </row>
    <row r="5" spans="1:8" x14ac:dyDescent="0.25">
      <c r="A5" s="154"/>
      <c r="B5" s="154"/>
      <c r="C5" s="154"/>
      <c r="D5" s="154"/>
      <c r="E5" s="154"/>
      <c r="F5" s="154"/>
    </row>
    <row r="6" spans="1:8" x14ac:dyDescent="0.25">
      <c r="A6" s="287" t="s">
        <v>364</v>
      </c>
      <c r="B6" s="287"/>
      <c r="C6" s="287"/>
      <c r="D6" s="287"/>
      <c r="E6" s="287"/>
      <c r="F6" s="287"/>
    </row>
    <row r="7" spans="1:8" x14ac:dyDescent="0.25">
      <c r="A7" s="288" t="s">
        <v>353</v>
      </c>
      <c r="B7" s="288"/>
      <c r="C7" s="288"/>
      <c r="D7" s="288"/>
      <c r="E7" s="288"/>
      <c r="F7" s="288"/>
    </row>
    <row r="8" spans="1:8" ht="15.75" x14ac:dyDescent="0.25">
      <c r="A8" s="181" t="s">
        <v>23</v>
      </c>
      <c r="B8" s="112"/>
      <c r="C8" s="131"/>
      <c r="D8" s="112"/>
      <c r="E8" s="131"/>
      <c r="F8"/>
    </row>
    <row r="9" spans="1:8" ht="51.75" x14ac:dyDescent="0.25">
      <c r="A9" s="168" t="s">
        <v>188</v>
      </c>
      <c r="B9" s="169" t="s">
        <v>327</v>
      </c>
      <c r="C9" s="169" t="s">
        <v>268</v>
      </c>
      <c r="D9" s="169" t="s">
        <v>133</v>
      </c>
      <c r="E9" s="170" t="s">
        <v>189</v>
      </c>
      <c r="F9" s="169" t="s">
        <v>134</v>
      </c>
    </row>
    <row r="10" spans="1:8" x14ac:dyDescent="0.25">
      <c r="A10" s="290" t="s">
        <v>190</v>
      </c>
      <c r="B10" s="291"/>
      <c r="C10" s="291"/>
      <c r="D10" s="291"/>
      <c r="E10" s="291"/>
      <c r="F10" s="292"/>
    </row>
    <row r="11" spans="1:8" x14ac:dyDescent="0.25">
      <c r="A11" s="171" t="s">
        <v>24</v>
      </c>
      <c r="B11" s="172">
        <v>302</v>
      </c>
      <c r="C11" s="172">
        <v>66</v>
      </c>
      <c r="D11" s="173">
        <f t="shared" ref="D11:D18" si="0">C11/B11</f>
        <v>0.2185430463576159</v>
      </c>
      <c r="E11" s="172">
        <v>41</v>
      </c>
      <c r="F11" s="173">
        <f t="shared" ref="F11:F18" si="1">SUM(C11,E11)/B11</f>
        <v>0.35430463576158938</v>
      </c>
      <c r="H11" s="208"/>
    </row>
    <row r="12" spans="1:8" x14ac:dyDescent="0.25">
      <c r="A12" s="171" t="s">
        <v>26</v>
      </c>
      <c r="B12" s="172">
        <v>33</v>
      </c>
      <c r="C12" s="172">
        <v>18</v>
      </c>
      <c r="D12" s="173">
        <f t="shared" si="0"/>
        <v>0.54545454545454541</v>
      </c>
      <c r="E12" s="172">
        <v>10</v>
      </c>
      <c r="F12" s="173">
        <f t="shared" si="1"/>
        <v>0.84848484848484851</v>
      </c>
      <c r="H12" s="208"/>
    </row>
    <row r="13" spans="1:8" x14ac:dyDescent="0.25">
      <c r="A13" s="171" t="s">
        <v>27</v>
      </c>
      <c r="B13" s="172">
        <v>72</v>
      </c>
      <c r="C13" s="172">
        <v>23</v>
      </c>
      <c r="D13" s="173">
        <f t="shared" si="0"/>
        <v>0.31944444444444442</v>
      </c>
      <c r="E13" s="172">
        <v>3</v>
      </c>
      <c r="F13" s="173">
        <f t="shared" si="1"/>
        <v>0.3611111111111111</v>
      </c>
      <c r="H13" s="208"/>
    </row>
    <row r="14" spans="1:8" x14ac:dyDescent="0.25">
      <c r="A14" s="171" t="s">
        <v>31</v>
      </c>
      <c r="B14" s="172">
        <v>684</v>
      </c>
      <c r="C14" s="172">
        <v>286</v>
      </c>
      <c r="D14" s="173">
        <f t="shared" si="0"/>
        <v>0.41812865497076024</v>
      </c>
      <c r="E14" s="172">
        <v>125</v>
      </c>
      <c r="F14" s="173">
        <f t="shared" si="1"/>
        <v>0.60087719298245612</v>
      </c>
      <c r="H14" s="208"/>
    </row>
    <row r="15" spans="1:8" x14ac:dyDescent="0.25">
      <c r="A15" s="171" t="s">
        <v>32</v>
      </c>
      <c r="B15" s="172">
        <v>670</v>
      </c>
      <c r="C15" s="172">
        <v>303</v>
      </c>
      <c r="D15" s="173">
        <f t="shared" si="0"/>
        <v>0.45223880597014926</v>
      </c>
      <c r="E15" s="172">
        <v>91</v>
      </c>
      <c r="F15" s="173">
        <f t="shared" si="1"/>
        <v>0.58805970149253728</v>
      </c>
      <c r="H15" s="208"/>
    </row>
    <row r="16" spans="1:8" x14ac:dyDescent="0.25">
      <c r="A16" s="171" t="s">
        <v>33</v>
      </c>
      <c r="B16" s="172">
        <v>1142</v>
      </c>
      <c r="C16" s="172">
        <v>417</v>
      </c>
      <c r="D16" s="173">
        <f t="shared" si="0"/>
        <v>0.36514886164623467</v>
      </c>
      <c r="E16" s="172">
        <v>177</v>
      </c>
      <c r="F16" s="173">
        <f t="shared" si="1"/>
        <v>0.52014010507880915</v>
      </c>
      <c r="H16" s="208"/>
    </row>
    <row r="17" spans="1:8" x14ac:dyDescent="0.25">
      <c r="A17" s="171" t="s">
        <v>34</v>
      </c>
      <c r="B17" s="172">
        <v>735</v>
      </c>
      <c r="C17" s="172">
        <v>341</v>
      </c>
      <c r="D17" s="173">
        <f t="shared" si="0"/>
        <v>0.46394557823129251</v>
      </c>
      <c r="E17" s="172">
        <v>116</v>
      </c>
      <c r="F17" s="173">
        <f t="shared" si="1"/>
        <v>0.62176870748299318</v>
      </c>
      <c r="H17" s="208"/>
    </row>
    <row r="18" spans="1:8" x14ac:dyDescent="0.25">
      <c r="A18" s="171" t="s">
        <v>35</v>
      </c>
      <c r="B18" s="172">
        <v>745</v>
      </c>
      <c r="C18" s="172">
        <v>336</v>
      </c>
      <c r="D18" s="173">
        <f t="shared" si="0"/>
        <v>0.45100671140939597</v>
      </c>
      <c r="E18" s="172"/>
      <c r="F18" s="173">
        <f t="shared" si="1"/>
        <v>0.45100671140939597</v>
      </c>
      <c r="H18" s="208"/>
    </row>
    <row r="19" spans="1:8" x14ac:dyDescent="0.25">
      <c r="A19" s="171" t="s">
        <v>328</v>
      </c>
      <c r="B19" s="174" t="s">
        <v>25</v>
      </c>
      <c r="C19" s="174" t="s">
        <v>25</v>
      </c>
      <c r="D19" s="174" t="s">
        <v>25</v>
      </c>
      <c r="E19" s="174" t="s">
        <v>25</v>
      </c>
      <c r="F19" s="174" t="s">
        <v>25</v>
      </c>
      <c r="H19" s="208"/>
    </row>
    <row r="20" spans="1:8" x14ac:dyDescent="0.25">
      <c r="A20" s="171" t="s">
        <v>37</v>
      </c>
      <c r="B20" s="172">
        <v>651</v>
      </c>
      <c r="C20" s="172">
        <v>338</v>
      </c>
      <c r="D20" s="173">
        <f>C20/B20</f>
        <v>0.51920122887864828</v>
      </c>
      <c r="E20" s="172">
        <v>87</v>
      </c>
      <c r="F20" s="173">
        <f>SUM(C20,E20)/B20</f>
        <v>0.65284178187403996</v>
      </c>
      <c r="H20" s="208"/>
    </row>
    <row r="21" spans="1:8" x14ac:dyDescent="0.25">
      <c r="A21" s="171" t="s">
        <v>38</v>
      </c>
      <c r="B21" s="172">
        <v>1771</v>
      </c>
      <c r="C21" s="172">
        <v>837</v>
      </c>
      <c r="D21" s="173">
        <f>C21/B21</f>
        <v>0.47261434217955955</v>
      </c>
      <c r="E21" s="172"/>
      <c r="F21" s="173">
        <f>SUM(C21,E21)/B21</f>
        <v>0.47261434217955955</v>
      </c>
      <c r="H21" s="208"/>
    </row>
    <row r="22" spans="1:8" x14ac:dyDescent="0.25">
      <c r="A22" s="171" t="s">
        <v>39</v>
      </c>
      <c r="B22" s="172">
        <v>613</v>
      </c>
      <c r="C22" s="172">
        <v>251</v>
      </c>
      <c r="D22" s="173">
        <f>C22/B22</f>
        <v>0.4094616639477977</v>
      </c>
      <c r="E22" s="172">
        <v>43</v>
      </c>
      <c r="F22" s="173">
        <f>SUM(C22,E22)/B22</f>
        <v>0.47960848287112562</v>
      </c>
      <c r="H22" s="208"/>
    </row>
    <row r="23" spans="1:8" x14ac:dyDescent="0.25">
      <c r="A23" s="171" t="s">
        <v>40</v>
      </c>
      <c r="B23" s="172">
        <v>1715</v>
      </c>
      <c r="C23" s="172">
        <v>992</v>
      </c>
      <c r="D23" s="173">
        <f>C23/B23</f>
        <v>0.57842565597667639</v>
      </c>
      <c r="E23" s="172"/>
      <c r="F23" s="173">
        <f>SUM(C23,E23)/B23</f>
        <v>0.57842565597667639</v>
      </c>
      <c r="H23" s="208"/>
    </row>
    <row r="24" spans="1:8" x14ac:dyDescent="0.25">
      <c r="A24" s="171" t="s">
        <v>41</v>
      </c>
      <c r="B24" s="172">
        <v>445</v>
      </c>
      <c r="C24" s="172">
        <v>95</v>
      </c>
      <c r="D24" s="173">
        <f>C24/B24</f>
        <v>0.21348314606741572</v>
      </c>
      <c r="E24" s="172">
        <v>112</v>
      </c>
      <c r="F24" s="173">
        <f>SUM(C24,E24)/B24</f>
        <v>0.46516853932584268</v>
      </c>
      <c r="H24" s="208"/>
    </row>
    <row r="25" spans="1:8" x14ac:dyDescent="0.25">
      <c r="A25" s="175"/>
      <c r="B25" s="39"/>
      <c r="C25" s="39"/>
      <c r="D25" s="175"/>
      <c r="E25" s="39"/>
      <c r="F25" s="175"/>
    </row>
    <row r="26" spans="1:8" ht="51.75" x14ac:dyDescent="0.25">
      <c r="A26" s="168" t="s">
        <v>188</v>
      </c>
      <c r="B26" s="169" t="s">
        <v>329</v>
      </c>
      <c r="C26" s="169" t="s">
        <v>268</v>
      </c>
      <c r="D26" s="169" t="s">
        <v>133</v>
      </c>
      <c r="E26" s="170" t="s">
        <v>189</v>
      </c>
      <c r="F26" s="169" t="s">
        <v>134</v>
      </c>
    </row>
    <row r="27" spans="1:8" x14ac:dyDescent="0.25">
      <c r="A27" s="290" t="s">
        <v>191</v>
      </c>
      <c r="B27" s="291"/>
      <c r="C27" s="291"/>
      <c r="D27" s="291"/>
      <c r="E27" s="291"/>
      <c r="F27" s="292"/>
    </row>
    <row r="28" spans="1:8" x14ac:dyDescent="0.25">
      <c r="A28" s="171" t="s">
        <v>28</v>
      </c>
      <c r="B28" s="172">
        <v>365</v>
      </c>
      <c r="C28" s="172">
        <v>349</v>
      </c>
      <c r="D28" s="173">
        <f>C28/B28</f>
        <v>0.95616438356164379</v>
      </c>
      <c r="E28" s="172">
        <v>8</v>
      </c>
      <c r="F28" s="173">
        <f>SUM(C28,E28)/B28</f>
        <v>0.9780821917808219</v>
      </c>
    </row>
    <row r="29" spans="1:8" x14ac:dyDescent="0.25">
      <c r="A29" s="171" t="s">
        <v>297</v>
      </c>
      <c r="B29" s="172">
        <v>313</v>
      </c>
      <c r="C29" s="172">
        <v>201</v>
      </c>
      <c r="D29" s="173">
        <f>C29/B29</f>
        <v>0.64217252396166136</v>
      </c>
      <c r="E29" s="172"/>
      <c r="F29" s="173">
        <f>SUM(C29,E29)/B29</f>
        <v>0.64217252396166136</v>
      </c>
    </row>
    <row r="30" spans="1:8" x14ac:dyDescent="0.25">
      <c r="A30" s="171" t="s">
        <v>29</v>
      </c>
      <c r="B30" s="172">
        <v>141</v>
      </c>
      <c r="C30" s="172">
        <v>105</v>
      </c>
      <c r="D30" s="173">
        <f>C30/B30</f>
        <v>0.74468085106382975</v>
      </c>
      <c r="E30" s="172"/>
      <c r="F30" s="173">
        <f>SUM(C30,E30)/B30</f>
        <v>0.74468085106382975</v>
      </c>
    </row>
    <row r="31" spans="1:8" x14ac:dyDescent="0.25">
      <c r="A31" s="171" t="s">
        <v>30</v>
      </c>
      <c r="B31" s="172">
        <v>267</v>
      </c>
      <c r="C31" s="172">
        <v>172</v>
      </c>
      <c r="D31" s="173">
        <f>C31/B31</f>
        <v>0.64419475655430714</v>
      </c>
      <c r="E31" s="172"/>
      <c r="F31" s="173">
        <f>SUM(C31,E31)/B31</f>
        <v>0.64419475655430714</v>
      </c>
    </row>
    <row r="32" spans="1:8" x14ac:dyDescent="0.25">
      <c r="A32" s="175"/>
      <c r="B32" s="39"/>
      <c r="C32" s="39"/>
      <c r="D32" s="175"/>
      <c r="E32" s="39"/>
      <c r="F32" s="175"/>
    </row>
    <row r="33" spans="1:6" x14ac:dyDescent="0.25">
      <c r="A33" s="175"/>
      <c r="B33" s="39"/>
      <c r="C33" s="39"/>
      <c r="D33" s="175"/>
      <c r="E33" s="39"/>
      <c r="F33" s="175"/>
    </row>
    <row r="34" spans="1:6" ht="15.75" x14ac:dyDescent="0.25">
      <c r="A34" s="289" t="s">
        <v>42</v>
      </c>
      <c r="B34" s="289"/>
      <c r="C34" s="289"/>
      <c r="D34" s="289"/>
      <c r="E34" s="289"/>
      <c r="F34" s="289"/>
    </row>
    <row r="35" spans="1:6" ht="51.75" x14ac:dyDescent="0.25">
      <c r="A35" s="168" t="s">
        <v>188</v>
      </c>
      <c r="B35" s="169" t="s">
        <v>327</v>
      </c>
      <c r="C35" s="169" t="s">
        <v>268</v>
      </c>
      <c r="D35" s="169" t="s">
        <v>133</v>
      </c>
      <c r="E35" s="170" t="s">
        <v>189</v>
      </c>
      <c r="F35" s="169" t="s">
        <v>134</v>
      </c>
    </row>
    <row r="36" spans="1:6" x14ac:dyDescent="0.25">
      <c r="A36" s="290" t="s">
        <v>190</v>
      </c>
      <c r="B36" s="291"/>
      <c r="C36" s="291"/>
      <c r="D36" s="291"/>
      <c r="E36" s="291"/>
      <c r="F36" s="292"/>
    </row>
    <row r="37" spans="1:6" x14ac:dyDescent="0.25">
      <c r="A37" s="171" t="s">
        <v>43</v>
      </c>
      <c r="B37" s="172">
        <v>179</v>
      </c>
      <c r="C37" s="172">
        <v>48</v>
      </c>
      <c r="D37" s="173">
        <f t="shared" ref="D37:D44" si="2">C37/B37</f>
        <v>0.26815642458100558</v>
      </c>
      <c r="E37" s="172">
        <v>1</v>
      </c>
      <c r="F37" s="173">
        <f t="shared" ref="F37:F44" si="3">SUM(C37,E37)/B37</f>
        <v>0.27374301675977653</v>
      </c>
    </row>
    <row r="38" spans="1:6" x14ac:dyDescent="0.25">
      <c r="A38" s="171" t="s">
        <v>44</v>
      </c>
      <c r="B38" s="172">
        <v>161</v>
      </c>
      <c r="C38" s="172">
        <v>52</v>
      </c>
      <c r="D38" s="173">
        <f t="shared" si="2"/>
        <v>0.32298136645962733</v>
      </c>
      <c r="E38" s="172">
        <v>2</v>
      </c>
      <c r="F38" s="173">
        <f t="shared" si="3"/>
        <v>0.33540372670807456</v>
      </c>
    </row>
    <row r="39" spans="1:6" x14ac:dyDescent="0.25">
      <c r="A39" s="171" t="s">
        <v>45</v>
      </c>
      <c r="B39" s="172">
        <v>224</v>
      </c>
      <c r="C39" s="172">
        <v>113</v>
      </c>
      <c r="D39" s="173">
        <f t="shared" si="2"/>
        <v>0.5044642857142857</v>
      </c>
      <c r="E39" s="172">
        <v>8</v>
      </c>
      <c r="F39" s="173">
        <f t="shared" si="3"/>
        <v>0.5401785714285714</v>
      </c>
    </row>
    <row r="40" spans="1:6" x14ac:dyDescent="0.25">
      <c r="A40" s="171" t="s">
        <v>156</v>
      </c>
      <c r="B40" s="172">
        <v>302</v>
      </c>
      <c r="C40" s="172">
        <v>87</v>
      </c>
      <c r="D40" s="173">
        <f t="shared" si="2"/>
        <v>0.28807947019867547</v>
      </c>
      <c r="E40" s="172"/>
      <c r="F40" s="173">
        <f t="shared" si="3"/>
        <v>0.28807947019867547</v>
      </c>
    </row>
    <row r="41" spans="1:6" x14ac:dyDescent="0.25">
      <c r="A41" s="171" t="s">
        <v>46</v>
      </c>
      <c r="B41" s="172">
        <v>363</v>
      </c>
      <c r="C41" s="172">
        <v>85</v>
      </c>
      <c r="D41" s="173">
        <f t="shared" si="2"/>
        <v>0.23415977961432508</v>
      </c>
      <c r="E41" s="172">
        <v>18</v>
      </c>
      <c r="F41" s="173">
        <f t="shared" si="3"/>
        <v>0.28374655647382918</v>
      </c>
    </row>
    <row r="42" spans="1:6" x14ac:dyDescent="0.25">
      <c r="A42" s="171" t="s">
        <v>47</v>
      </c>
      <c r="B42" s="172">
        <v>187</v>
      </c>
      <c r="C42" s="172">
        <v>39</v>
      </c>
      <c r="D42" s="173">
        <f t="shared" si="2"/>
        <v>0.20855614973262032</v>
      </c>
      <c r="E42" s="172">
        <v>3</v>
      </c>
      <c r="F42" s="173">
        <f t="shared" si="3"/>
        <v>0.22459893048128343</v>
      </c>
    </row>
    <row r="43" spans="1:6" x14ac:dyDescent="0.25">
      <c r="A43" s="171" t="s">
        <v>48</v>
      </c>
      <c r="B43" s="172">
        <v>185</v>
      </c>
      <c r="C43" s="172">
        <v>41</v>
      </c>
      <c r="D43" s="173">
        <f t="shared" si="2"/>
        <v>0.22162162162162163</v>
      </c>
      <c r="E43" s="172">
        <v>6</v>
      </c>
      <c r="F43" s="173">
        <f t="shared" si="3"/>
        <v>0.25405405405405407</v>
      </c>
    </row>
    <row r="44" spans="1:6" x14ac:dyDescent="0.25">
      <c r="A44" s="171" t="s">
        <v>49</v>
      </c>
      <c r="B44" s="172">
        <v>119</v>
      </c>
      <c r="C44" s="172">
        <v>23</v>
      </c>
      <c r="D44" s="173">
        <f t="shared" si="2"/>
        <v>0.19327731092436976</v>
      </c>
      <c r="E44" s="172">
        <v>4</v>
      </c>
      <c r="F44" s="173">
        <f t="shared" si="3"/>
        <v>0.22689075630252101</v>
      </c>
    </row>
    <row r="45" spans="1:6" x14ac:dyDescent="0.25">
      <c r="A45" s="171" t="s">
        <v>330</v>
      </c>
      <c r="B45" s="174" t="s">
        <v>25</v>
      </c>
      <c r="C45" s="174" t="s">
        <v>25</v>
      </c>
      <c r="D45" s="174" t="s">
        <v>25</v>
      </c>
      <c r="E45" s="174" t="s">
        <v>25</v>
      </c>
      <c r="F45" s="174" t="s">
        <v>25</v>
      </c>
    </row>
    <row r="46" spans="1:6" x14ac:dyDescent="0.25">
      <c r="A46" s="171" t="s">
        <v>158</v>
      </c>
      <c r="B46" s="172">
        <v>521</v>
      </c>
      <c r="C46" s="172">
        <v>329</v>
      </c>
      <c r="D46" s="173">
        <f t="shared" ref="D46:D56" si="4">C46/B46</f>
        <v>0.63147792706333972</v>
      </c>
      <c r="E46" s="172">
        <v>6</v>
      </c>
      <c r="F46" s="173">
        <f t="shared" ref="F46:F56" si="5">SUM(C46,E46)/B46</f>
        <v>0.64299424184261034</v>
      </c>
    </row>
    <row r="47" spans="1:6" x14ac:dyDescent="0.25">
      <c r="A47" s="171" t="s">
        <v>160</v>
      </c>
      <c r="B47" s="172">
        <v>349</v>
      </c>
      <c r="C47" s="172">
        <v>222</v>
      </c>
      <c r="D47" s="173">
        <f t="shared" si="4"/>
        <v>0.63610315186246413</v>
      </c>
      <c r="E47" s="172"/>
      <c r="F47" s="173">
        <f t="shared" si="5"/>
        <v>0.63610315186246413</v>
      </c>
    </row>
    <row r="48" spans="1:6" x14ac:dyDescent="0.25">
      <c r="A48" s="171" t="s">
        <v>161</v>
      </c>
      <c r="B48" s="172">
        <v>138</v>
      </c>
      <c r="C48" s="172">
        <v>91</v>
      </c>
      <c r="D48" s="173">
        <f t="shared" si="4"/>
        <v>0.65942028985507251</v>
      </c>
      <c r="E48" s="172"/>
      <c r="F48" s="173">
        <f t="shared" si="5"/>
        <v>0.65942028985507251</v>
      </c>
    </row>
    <row r="49" spans="1:6" x14ac:dyDescent="0.25">
      <c r="A49" s="171" t="s">
        <v>259</v>
      </c>
      <c r="B49" s="172">
        <v>271</v>
      </c>
      <c r="C49" s="172">
        <v>189</v>
      </c>
      <c r="D49" s="173">
        <f t="shared" si="4"/>
        <v>0.69741697416974169</v>
      </c>
      <c r="E49" s="172">
        <v>9</v>
      </c>
      <c r="F49" s="173">
        <f t="shared" si="5"/>
        <v>0.73062730627306272</v>
      </c>
    </row>
    <row r="50" spans="1:6" x14ac:dyDescent="0.25">
      <c r="A50" s="171" t="s">
        <v>280</v>
      </c>
      <c r="B50" s="172">
        <v>91</v>
      </c>
      <c r="C50" s="172">
        <v>33</v>
      </c>
      <c r="D50" s="173">
        <f t="shared" si="4"/>
        <v>0.36263736263736263</v>
      </c>
      <c r="E50" s="172">
        <v>2</v>
      </c>
      <c r="F50" s="173">
        <f t="shared" si="5"/>
        <v>0.38461538461538464</v>
      </c>
    </row>
    <row r="51" spans="1:6" x14ac:dyDescent="0.25">
      <c r="A51" s="171" t="s">
        <v>300</v>
      </c>
      <c r="B51" s="172">
        <v>200</v>
      </c>
      <c r="C51" s="172">
        <v>6</v>
      </c>
      <c r="D51" s="173">
        <f t="shared" si="4"/>
        <v>0.03</v>
      </c>
      <c r="E51" s="172"/>
      <c r="F51" s="173">
        <f t="shared" si="5"/>
        <v>0.03</v>
      </c>
    </row>
    <row r="52" spans="1:6" x14ac:dyDescent="0.25">
      <c r="A52" s="171" t="s">
        <v>162</v>
      </c>
      <c r="B52" s="172">
        <v>2</v>
      </c>
      <c r="C52" s="172"/>
      <c r="D52" s="173">
        <f t="shared" si="4"/>
        <v>0</v>
      </c>
      <c r="E52" s="172"/>
      <c r="F52" s="173">
        <f t="shared" si="5"/>
        <v>0</v>
      </c>
    </row>
    <row r="53" spans="1:6" x14ac:dyDescent="0.25">
      <c r="A53" s="171" t="s">
        <v>53</v>
      </c>
      <c r="B53" s="172">
        <v>193</v>
      </c>
      <c r="C53" s="172">
        <v>131</v>
      </c>
      <c r="D53" s="173">
        <f t="shared" si="4"/>
        <v>0.67875647668393779</v>
      </c>
      <c r="E53" s="172">
        <v>1</v>
      </c>
      <c r="F53" s="173">
        <f t="shared" si="5"/>
        <v>0.68393782383419688</v>
      </c>
    </row>
    <row r="54" spans="1:6" x14ac:dyDescent="0.25">
      <c r="A54" s="171" t="s">
        <v>54</v>
      </c>
      <c r="B54" s="172">
        <v>115</v>
      </c>
      <c r="C54" s="172">
        <v>39</v>
      </c>
      <c r="D54" s="173">
        <f t="shared" si="4"/>
        <v>0.33913043478260868</v>
      </c>
      <c r="E54" s="172"/>
      <c r="F54" s="173">
        <f t="shared" si="5"/>
        <v>0.33913043478260868</v>
      </c>
    </row>
    <row r="55" spans="1:6" x14ac:dyDescent="0.25">
      <c r="A55" s="171" t="s">
        <v>55</v>
      </c>
      <c r="B55" s="172">
        <v>207</v>
      </c>
      <c r="C55" s="172">
        <v>67</v>
      </c>
      <c r="D55" s="173">
        <f t="shared" si="4"/>
        <v>0.32367149758454106</v>
      </c>
      <c r="E55" s="172">
        <v>12</v>
      </c>
      <c r="F55" s="173">
        <f t="shared" si="5"/>
        <v>0.38164251207729466</v>
      </c>
    </row>
    <row r="56" spans="1:6" x14ac:dyDescent="0.25">
      <c r="A56" s="171" t="s">
        <v>56</v>
      </c>
      <c r="B56" s="172">
        <v>1379</v>
      </c>
      <c r="C56" s="172">
        <v>540</v>
      </c>
      <c r="D56" s="173">
        <f t="shared" si="4"/>
        <v>0.39158810732414795</v>
      </c>
      <c r="E56" s="172">
        <v>127</v>
      </c>
      <c r="F56" s="173">
        <f t="shared" si="5"/>
        <v>0.48368382886149386</v>
      </c>
    </row>
    <row r="57" spans="1:6" x14ac:dyDescent="0.25">
      <c r="A57" s="171" t="s">
        <v>331</v>
      </c>
      <c r="B57" s="174" t="s">
        <v>25</v>
      </c>
      <c r="C57" s="174" t="s">
        <v>25</v>
      </c>
      <c r="D57" s="174" t="s">
        <v>25</v>
      </c>
      <c r="E57" s="174" t="s">
        <v>25</v>
      </c>
      <c r="F57" s="174" t="s">
        <v>25</v>
      </c>
    </row>
    <row r="58" spans="1:6" x14ac:dyDescent="0.25">
      <c r="A58" s="171" t="s">
        <v>58</v>
      </c>
      <c r="B58" s="172">
        <v>970</v>
      </c>
      <c r="C58" s="172">
        <v>621</v>
      </c>
      <c r="D58" s="173">
        <f>C58/B58</f>
        <v>0.64020618556701026</v>
      </c>
      <c r="E58" s="172"/>
      <c r="F58" s="173">
        <f>SUM(C58,E58)/B58</f>
        <v>0.64020618556701026</v>
      </c>
    </row>
    <row r="59" spans="1:6" x14ac:dyDescent="0.25">
      <c r="A59" s="171" t="s">
        <v>59</v>
      </c>
      <c r="B59" s="172">
        <v>203</v>
      </c>
      <c r="C59" s="172">
        <v>76</v>
      </c>
      <c r="D59" s="173">
        <f>C59/B59</f>
        <v>0.37438423645320196</v>
      </c>
      <c r="E59" s="172">
        <v>18</v>
      </c>
      <c r="F59" s="173">
        <f>SUM(C59,E59)/B59</f>
        <v>0.46305418719211822</v>
      </c>
    </row>
    <row r="60" spans="1:6" x14ac:dyDescent="0.25">
      <c r="A60" s="171" t="s">
        <v>332</v>
      </c>
      <c r="B60" s="174" t="s">
        <v>25</v>
      </c>
      <c r="C60" s="174" t="s">
        <v>25</v>
      </c>
      <c r="D60" s="174" t="s">
        <v>25</v>
      </c>
      <c r="E60" s="174" t="s">
        <v>25</v>
      </c>
      <c r="F60" s="174" t="s">
        <v>25</v>
      </c>
    </row>
    <row r="61" spans="1:6" x14ac:dyDescent="0.25">
      <c r="A61" s="171" t="s">
        <v>333</v>
      </c>
      <c r="B61" s="174" t="s">
        <v>25</v>
      </c>
      <c r="C61" s="174" t="s">
        <v>25</v>
      </c>
      <c r="D61" s="174" t="s">
        <v>25</v>
      </c>
      <c r="E61" s="174" t="s">
        <v>25</v>
      </c>
      <c r="F61" s="174" t="s">
        <v>25</v>
      </c>
    </row>
    <row r="62" spans="1:6" x14ac:dyDescent="0.25">
      <c r="A62" s="171" t="s">
        <v>61</v>
      </c>
      <c r="B62" s="172">
        <v>221</v>
      </c>
      <c r="C62" s="172">
        <v>36</v>
      </c>
      <c r="D62" s="173">
        <f t="shared" ref="D62:D70" si="6">C62/B62</f>
        <v>0.16289592760180996</v>
      </c>
      <c r="E62" s="172"/>
      <c r="F62" s="173">
        <f t="shared" ref="F62:F70" si="7">SUM(C62,E62)/B62</f>
        <v>0.16289592760180996</v>
      </c>
    </row>
    <row r="63" spans="1:6" x14ac:dyDescent="0.25">
      <c r="A63" s="171" t="s">
        <v>62</v>
      </c>
      <c r="B63" s="172">
        <v>15</v>
      </c>
      <c r="C63" s="172">
        <v>6</v>
      </c>
      <c r="D63" s="173">
        <f t="shared" si="6"/>
        <v>0.4</v>
      </c>
      <c r="E63" s="172"/>
      <c r="F63" s="173">
        <f t="shared" si="7"/>
        <v>0.4</v>
      </c>
    </row>
    <row r="64" spans="1:6" x14ac:dyDescent="0.25">
      <c r="A64" s="171" t="s">
        <v>63</v>
      </c>
      <c r="B64" s="172">
        <v>2197</v>
      </c>
      <c r="C64" s="172">
        <v>618</v>
      </c>
      <c r="D64" s="173">
        <f t="shared" si="6"/>
        <v>0.28129267182521622</v>
      </c>
      <c r="E64" s="172">
        <v>150</v>
      </c>
      <c r="F64" s="173">
        <f t="shared" si="7"/>
        <v>0.34956759217114247</v>
      </c>
    </row>
    <row r="65" spans="1:6" x14ac:dyDescent="0.25">
      <c r="A65" s="171" t="s">
        <v>64</v>
      </c>
      <c r="B65" s="172">
        <v>950</v>
      </c>
      <c r="C65" s="172">
        <v>342</v>
      </c>
      <c r="D65" s="173">
        <f t="shared" si="6"/>
        <v>0.36</v>
      </c>
      <c r="E65" s="172">
        <v>242</v>
      </c>
      <c r="F65" s="173">
        <f t="shared" si="7"/>
        <v>0.61473684210526314</v>
      </c>
    </row>
    <row r="66" spans="1:6" x14ac:dyDescent="0.25">
      <c r="A66" s="171" t="s">
        <v>65</v>
      </c>
      <c r="B66" s="172">
        <v>2621</v>
      </c>
      <c r="C66" s="172">
        <v>722</v>
      </c>
      <c r="D66" s="173">
        <f t="shared" si="6"/>
        <v>0.27546737886302936</v>
      </c>
      <c r="E66" s="172">
        <v>200</v>
      </c>
      <c r="F66" s="173">
        <f t="shared" si="7"/>
        <v>0.35177413201068297</v>
      </c>
    </row>
    <row r="67" spans="1:6" x14ac:dyDescent="0.25">
      <c r="A67" s="171" t="s">
        <v>66</v>
      </c>
      <c r="B67" s="172">
        <v>624</v>
      </c>
      <c r="C67" s="172">
        <v>193</v>
      </c>
      <c r="D67" s="173">
        <f t="shared" si="6"/>
        <v>0.30929487179487181</v>
      </c>
      <c r="E67" s="172">
        <v>5</v>
      </c>
      <c r="F67" s="173">
        <f t="shared" si="7"/>
        <v>0.31730769230769229</v>
      </c>
    </row>
    <row r="68" spans="1:6" x14ac:dyDescent="0.25">
      <c r="A68" s="171" t="s">
        <v>67</v>
      </c>
      <c r="B68" s="172">
        <v>1031</v>
      </c>
      <c r="C68" s="172">
        <v>390</v>
      </c>
      <c r="D68" s="173">
        <f t="shared" si="6"/>
        <v>0.37827352085354027</v>
      </c>
      <c r="E68" s="172">
        <v>35</v>
      </c>
      <c r="F68" s="173">
        <f t="shared" si="7"/>
        <v>0.41222114451988362</v>
      </c>
    </row>
    <row r="69" spans="1:6" x14ac:dyDescent="0.25">
      <c r="A69" s="171" t="s">
        <v>68</v>
      </c>
      <c r="B69" s="172">
        <v>223</v>
      </c>
      <c r="C69" s="172">
        <v>86</v>
      </c>
      <c r="D69" s="173">
        <f t="shared" si="6"/>
        <v>0.38565022421524664</v>
      </c>
      <c r="E69" s="172">
        <v>6</v>
      </c>
      <c r="F69" s="173">
        <f t="shared" si="7"/>
        <v>0.41255605381165922</v>
      </c>
    </row>
    <row r="70" spans="1:6" x14ac:dyDescent="0.25">
      <c r="A70" s="171" t="s">
        <v>69</v>
      </c>
      <c r="B70" s="172">
        <v>1088</v>
      </c>
      <c r="C70" s="172">
        <v>340</v>
      </c>
      <c r="D70" s="173">
        <f t="shared" si="6"/>
        <v>0.3125</v>
      </c>
      <c r="E70" s="172">
        <v>47</v>
      </c>
      <c r="F70" s="173">
        <f t="shared" si="7"/>
        <v>0.35569852941176472</v>
      </c>
    </row>
    <row r="71" spans="1:6" x14ac:dyDescent="0.25">
      <c r="A71" s="171" t="s">
        <v>334</v>
      </c>
      <c r="B71" s="174" t="s">
        <v>25</v>
      </c>
      <c r="C71" s="174" t="s">
        <v>25</v>
      </c>
      <c r="D71" s="174" t="s">
        <v>25</v>
      </c>
      <c r="E71" s="174" t="s">
        <v>25</v>
      </c>
      <c r="F71" s="174" t="s">
        <v>25</v>
      </c>
    </row>
    <row r="72" spans="1:6" x14ac:dyDescent="0.25">
      <c r="A72" s="171" t="s">
        <v>71</v>
      </c>
      <c r="B72" s="172">
        <v>339</v>
      </c>
      <c r="C72" s="172">
        <v>118</v>
      </c>
      <c r="D72" s="173">
        <f>C72/B72</f>
        <v>0.34808259587020651</v>
      </c>
      <c r="E72" s="172">
        <v>13</v>
      </c>
      <c r="F72" s="173">
        <f>SUM(C72,E72)/B72</f>
        <v>0.3864306784660767</v>
      </c>
    </row>
    <row r="73" spans="1:6" x14ac:dyDescent="0.25">
      <c r="A73" s="171" t="s">
        <v>72</v>
      </c>
      <c r="B73" s="172">
        <v>189</v>
      </c>
      <c r="C73" s="172">
        <v>53</v>
      </c>
      <c r="D73" s="173">
        <f>C73/B73</f>
        <v>0.28042328042328041</v>
      </c>
      <c r="E73" s="172">
        <v>10</v>
      </c>
      <c r="F73" s="173">
        <f>SUM(C73,E73)/B73</f>
        <v>0.33333333333333331</v>
      </c>
    </row>
    <row r="74" spans="1:6" x14ac:dyDescent="0.25">
      <c r="A74" s="171" t="s">
        <v>73</v>
      </c>
      <c r="B74" s="172">
        <v>938</v>
      </c>
      <c r="C74" s="172">
        <v>353</v>
      </c>
      <c r="D74" s="173">
        <f>C74/B74</f>
        <v>0.37633262260127931</v>
      </c>
      <c r="E74" s="172">
        <v>15</v>
      </c>
      <c r="F74" s="173">
        <f>SUM(C74,E74)/B74</f>
        <v>0.39232409381663114</v>
      </c>
    </row>
    <row r="75" spans="1:6" x14ac:dyDescent="0.25">
      <c r="A75" s="171" t="s">
        <v>335</v>
      </c>
      <c r="B75" s="174" t="s">
        <v>25</v>
      </c>
      <c r="C75" s="174" t="s">
        <v>25</v>
      </c>
      <c r="D75" s="174" t="s">
        <v>25</v>
      </c>
      <c r="E75" s="174" t="s">
        <v>25</v>
      </c>
      <c r="F75" s="174" t="s">
        <v>25</v>
      </c>
    </row>
    <row r="76" spans="1:6" x14ac:dyDescent="0.25">
      <c r="A76" s="171" t="s">
        <v>75</v>
      </c>
      <c r="B76" s="172">
        <v>971</v>
      </c>
      <c r="C76" s="172">
        <v>386</v>
      </c>
      <c r="D76" s="173">
        <f>C76/B76</f>
        <v>0.39752832131822863</v>
      </c>
      <c r="E76" s="172">
        <v>21</v>
      </c>
      <c r="F76" s="173">
        <f>SUM(C76,E76)/B76</f>
        <v>0.41915550978372812</v>
      </c>
    </row>
    <row r="77" spans="1:6" x14ac:dyDescent="0.25">
      <c r="A77" s="171" t="s">
        <v>76</v>
      </c>
      <c r="B77" s="172">
        <v>930</v>
      </c>
      <c r="C77" s="172">
        <v>377</v>
      </c>
      <c r="D77" s="173">
        <f>C77/B77</f>
        <v>0.40537634408602152</v>
      </c>
      <c r="E77" s="172">
        <v>15</v>
      </c>
      <c r="F77" s="173">
        <f>SUM(C77,E77)/B77</f>
        <v>0.42150537634408602</v>
      </c>
    </row>
    <row r="78" spans="1:6" x14ac:dyDescent="0.25">
      <c r="A78" s="171" t="s">
        <v>336</v>
      </c>
      <c r="B78" s="174" t="s">
        <v>25</v>
      </c>
      <c r="C78" s="174" t="s">
        <v>25</v>
      </c>
      <c r="D78" s="174" t="s">
        <v>25</v>
      </c>
      <c r="E78" s="174" t="s">
        <v>25</v>
      </c>
      <c r="F78" s="174" t="s">
        <v>25</v>
      </c>
    </row>
    <row r="79" spans="1:6" x14ac:dyDescent="0.25">
      <c r="A79" s="171" t="s">
        <v>77</v>
      </c>
      <c r="B79" s="172">
        <v>2238</v>
      </c>
      <c r="C79" s="172">
        <v>736</v>
      </c>
      <c r="D79" s="173">
        <f>C79/B79</f>
        <v>0.32886505808757821</v>
      </c>
      <c r="E79" s="172">
        <v>142</v>
      </c>
      <c r="F79" s="173">
        <f>SUM(C79,E79)/B79</f>
        <v>0.39231456657730118</v>
      </c>
    </row>
    <row r="80" spans="1:6" x14ac:dyDescent="0.25">
      <c r="A80" s="171" t="s">
        <v>78</v>
      </c>
      <c r="B80" s="172">
        <v>490</v>
      </c>
      <c r="C80" s="172">
        <v>122</v>
      </c>
      <c r="D80" s="173">
        <f>C80/B80</f>
        <v>0.24897959183673468</v>
      </c>
      <c r="E80" s="172">
        <v>20</v>
      </c>
      <c r="F80" s="173">
        <f>SUM(C80,E80)/B80</f>
        <v>0.28979591836734692</v>
      </c>
    </row>
    <row r="81" spans="1:6" x14ac:dyDescent="0.25">
      <c r="A81" s="175"/>
      <c r="B81" s="39"/>
      <c r="C81" s="39"/>
      <c r="D81" s="175"/>
      <c r="E81" s="39"/>
      <c r="F81" s="175"/>
    </row>
    <row r="82" spans="1:6" ht="51.75" x14ac:dyDescent="0.25">
      <c r="A82" s="168" t="s">
        <v>188</v>
      </c>
      <c r="B82" s="169" t="s">
        <v>329</v>
      </c>
      <c r="C82" s="169" t="s">
        <v>268</v>
      </c>
      <c r="D82" s="169" t="s">
        <v>133</v>
      </c>
      <c r="E82" s="170" t="s">
        <v>189</v>
      </c>
      <c r="F82" s="169" t="s">
        <v>134</v>
      </c>
    </row>
    <row r="83" spans="1:6" x14ac:dyDescent="0.25">
      <c r="A83" s="290" t="s">
        <v>191</v>
      </c>
      <c r="B83" s="291"/>
      <c r="C83" s="291"/>
      <c r="D83" s="291"/>
      <c r="E83" s="291"/>
      <c r="F83" s="292"/>
    </row>
    <row r="84" spans="1:6" x14ac:dyDescent="0.25">
      <c r="A84" s="171" t="s">
        <v>157</v>
      </c>
      <c r="B84" s="172">
        <v>74</v>
      </c>
      <c r="C84" s="172">
        <v>47</v>
      </c>
      <c r="D84" s="173">
        <f>C84/B84</f>
        <v>0.63513513513513509</v>
      </c>
      <c r="E84" s="172"/>
      <c r="F84" s="173">
        <f>SUM(C84,E84)/B84</f>
        <v>0.63513513513513509</v>
      </c>
    </row>
    <row r="85" spans="1:6" x14ac:dyDescent="0.25">
      <c r="A85" s="171" t="s">
        <v>159</v>
      </c>
      <c r="B85" s="172">
        <v>83</v>
      </c>
      <c r="C85" s="172">
        <v>55</v>
      </c>
      <c r="D85" s="173">
        <f>C85/B85</f>
        <v>0.66265060240963858</v>
      </c>
      <c r="E85" s="172"/>
      <c r="F85" s="173">
        <f>SUM(C85,E85)/B85</f>
        <v>0.66265060240963858</v>
      </c>
    </row>
    <row r="86" spans="1:6" x14ac:dyDescent="0.25">
      <c r="A86" s="171" t="s">
        <v>260</v>
      </c>
      <c r="B86" s="172">
        <v>18</v>
      </c>
      <c r="C86" s="172">
        <v>5</v>
      </c>
      <c r="D86" s="173">
        <f>C86/B86</f>
        <v>0.27777777777777779</v>
      </c>
      <c r="E86" s="172"/>
      <c r="F86" s="173">
        <f>SUM(C86,E86)/B86</f>
        <v>0.27777777777777779</v>
      </c>
    </row>
    <row r="87" spans="1:6" x14ac:dyDescent="0.25">
      <c r="A87" s="171" t="s">
        <v>291</v>
      </c>
      <c r="B87" s="172">
        <v>7</v>
      </c>
      <c r="C87" s="172">
        <v>6</v>
      </c>
      <c r="D87" s="173">
        <f>C87/B87</f>
        <v>0.8571428571428571</v>
      </c>
      <c r="E87" s="172"/>
      <c r="F87" s="173">
        <f>SUM(C87,E87)/B87</f>
        <v>0.8571428571428571</v>
      </c>
    </row>
    <row r="88" spans="1:6" x14ac:dyDescent="0.25">
      <c r="A88" s="171" t="s">
        <v>163</v>
      </c>
      <c r="B88" s="172">
        <v>38</v>
      </c>
      <c r="C88" s="172">
        <v>19</v>
      </c>
      <c r="D88" s="173">
        <f>C88/B88</f>
        <v>0.5</v>
      </c>
      <c r="E88" s="172">
        <v>3</v>
      </c>
      <c r="F88" s="173">
        <f>SUM(C88,E88)/B88</f>
        <v>0.57894736842105265</v>
      </c>
    </row>
    <row r="89" spans="1:6" x14ac:dyDescent="0.25">
      <c r="A89" s="175"/>
      <c r="B89" s="39"/>
      <c r="C89" s="39"/>
      <c r="D89" s="175"/>
      <c r="E89" s="39"/>
      <c r="F89" s="175"/>
    </row>
    <row r="90" spans="1:6" x14ac:dyDescent="0.25">
      <c r="A90" s="175"/>
      <c r="B90" s="39"/>
      <c r="C90" s="39"/>
      <c r="D90" s="175"/>
      <c r="E90" s="39"/>
      <c r="F90" s="175"/>
    </row>
    <row r="91" spans="1:6" ht="15.75" x14ac:dyDescent="0.25">
      <c r="A91" s="289" t="s">
        <v>79</v>
      </c>
      <c r="B91" s="289"/>
      <c r="C91" s="289"/>
      <c r="D91" s="289"/>
      <c r="E91" s="289"/>
      <c r="F91" s="289"/>
    </row>
    <row r="92" spans="1:6" ht="51.75" x14ac:dyDescent="0.25">
      <c r="A92" s="168" t="s">
        <v>188</v>
      </c>
      <c r="B92" s="169" t="s">
        <v>327</v>
      </c>
      <c r="C92" s="169" t="s">
        <v>268</v>
      </c>
      <c r="D92" s="169" t="s">
        <v>133</v>
      </c>
      <c r="E92" s="170" t="s">
        <v>189</v>
      </c>
      <c r="F92" s="169" t="s">
        <v>134</v>
      </c>
    </row>
    <row r="93" spans="1:6" x14ac:dyDescent="0.25">
      <c r="A93" s="290" t="s">
        <v>190</v>
      </c>
      <c r="B93" s="291"/>
      <c r="C93" s="291"/>
      <c r="D93" s="291"/>
      <c r="E93" s="291"/>
      <c r="F93" s="292"/>
    </row>
    <row r="94" spans="1:6" x14ac:dyDescent="0.25">
      <c r="A94" s="171" t="s">
        <v>51</v>
      </c>
      <c r="B94" s="172">
        <v>186</v>
      </c>
      <c r="C94" s="172">
        <v>71</v>
      </c>
      <c r="D94" s="173">
        <f>C94/B94</f>
        <v>0.38172043010752688</v>
      </c>
      <c r="E94" s="172"/>
      <c r="F94" s="173">
        <f>SUM(C94,E94)/B94</f>
        <v>0.38172043010752688</v>
      </c>
    </row>
    <row r="95" spans="1:6" x14ac:dyDescent="0.25">
      <c r="A95" s="171" t="s">
        <v>95</v>
      </c>
      <c r="B95" s="172">
        <v>191</v>
      </c>
      <c r="C95" s="172">
        <v>81</v>
      </c>
      <c r="D95" s="173">
        <f>C95/B95</f>
        <v>0.42408376963350786</v>
      </c>
      <c r="E95" s="172">
        <v>41</v>
      </c>
      <c r="F95" s="173">
        <f>SUM(C95,E95)/B95</f>
        <v>0.63874345549738221</v>
      </c>
    </row>
    <row r="96" spans="1:6" x14ac:dyDescent="0.25">
      <c r="A96" s="171" t="s">
        <v>352</v>
      </c>
      <c r="B96" s="174" t="s">
        <v>25</v>
      </c>
      <c r="C96" s="174" t="s">
        <v>25</v>
      </c>
      <c r="D96" s="174" t="s">
        <v>25</v>
      </c>
      <c r="E96" s="174" t="s">
        <v>25</v>
      </c>
      <c r="F96" s="174" t="s">
        <v>25</v>
      </c>
    </row>
    <row r="97" spans="1:6" x14ac:dyDescent="0.25">
      <c r="A97" s="171" t="s">
        <v>52</v>
      </c>
      <c r="B97" s="172">
        <v>943</v>
      </c>
      <c r="C97" s="172">
        <v>712</v>
      </c>
      <c r="D97" s="173">
        <f t="shared" ref="D97:D102" si="8">C97/B97</f>
        <v>0.75503711558854714</v>
      </c>
      <c r="E97" s="172"/>
      <c r="F97" s="173">
        <f t="shared" ref="F97:F102" si="9">SUM(C97,E97)/B97</f>
        <v>0.75503711558854714</v>
      </c>
    </row>
    <row r="98" spans="1:6" x14ac:dyDescent="0.25">
      <c r="A98" s="171" t="s">
        <v>223</v>
      </c>
      <c r="B98" s="172">
        <v>216</v>
      </c>
      <c r="C98" s="172">
        <v>85</v>
      </c>
      <c r="D98" s="173">
        <f t="shared" si="8"/>
        <v>0.39351851851851855</v>
      </c>
      <c r="E98" s="172">
        <v>6</v>
      </c>
      <c r="F98" s="173">
        <f t="shared" si="9"/>
        <v>0.42129629629629628</v>
      </c>
    </row>
    <row r="99" spans="1:6" x14ac:dyDescent="0.25">
      <c r="A99" s="171" t="s">
        <v>224</v>
      </c>
      <c r="B99" s="172">
        <v>62</v>
      </c>
      <c r="C99" s="172">
        <v>28</v>
      </c>
      <c r="D99" s="173">
        <f t="shared" si="8"/>
        <v>0.45161290322580644</v>
      </c>
      <c r="E99" s="172"/>
      <c r="F99" s="173">
        <f t="shared" si="9"/>
        <v>0.45161290322580644</v>
      </c>
    </row>
    <row r="100" spans="1:6" x14ac:dyDescent="0.25">
      <c r="A100" s="171" t="s">
        <v>81</v>
      </c>
      <c r="B100" s="172">
        <v>758</v>
      </c>
      <c r="C100" s="172">
        <v>326</v>
      </c>
      <c r="D100" s="173">
        <f t="shared" si="8"/>
        <v>0.43007915567282323</v>
      </c>
      <c r="E100" s="172"/>
      <c r="F100" s="173">
        <f t="shared" si="9"/>
        <v>0.43007915567282323</v>
      </c>
    </row>
    <row r="101" spans="1:6" x14ac:dyDescent="0.25">
      <c r="A101" s="171" t="s">
        <v>182</v>
      </c>
      <c r="B101" s="172">
        <v>340</v>
      </c>
      <c r="C101" s="172">
        <v>140</v>
      </c>
      <c r="D101" s="173">
        <f t="shared" si="8"/>
        <v>0.41176470588235292</v>
      </c>
      <c r="E101" s="172">
        <v>1</v>
      </c>
      <c r="F101" s="173">
        <f t="shared" si="9"/>
        <v>0.4147058823529412</v>
      </c>
    </row>
    <row r="102" spans="1:6" x14ac:dyDescent="0.25">
      <c r="A102" s="171" t="s">
        <v>315</v>
      </c>
      <c r="B102" s="172">
        <v>1296</v>
      </c>
      <c r="C102" s="172">
        <v>310</v>
      </c>
      <c r="D102" s="173">
        <f t="shared" si="8"/>
        <v>0.23919753086419754</v>
      </c>
      <c r="E102" s="172">
        <v>29</v>
      </c>
      <c r="F102" s="173">
        <f t="shared" si="9"/>
        <v>0.26157407407407407</v>
      </c>
    </row>
    <row r="103" spans="1:6" x14ac:dyDescent="0.25">
      <c r="A103" s="171" t="s">
        <v>337</v>
      </c>
      <c r="B103" s="174" t="s">
        <v>25</v>
      </c>
      <c r="C103" s="174" t="s">
        <v>25</v>
      </c>
      <c r="D103" s="174" t="s">
        <v>25</v>
      </c>
      <c r="E103" s="174" t="s">
        <v>25</v>
      </c>
      <c r="F103" s="174" t="s">
        <v>25</v>
      </c>
    </row>
    <row r="104" spans="1:6" x14ac:dyDescent="0.25">
      <c r="A104" s="171" t="s">
        <v>89</v>
      </c>
      <c r="B104" s="172">
        <v>24</v>
      </c>
      <c r="C104" s="172">
        <v>6</v>
      </c>
      <c r="D104" s="173">
        <f>C104/B104</f>
        <v>0.25</v>
      </c>
      <c r="E104" s="172"/>
      <c r="F104" s="173">
        <f>SUM(C104,E104)/B104</f>
        <v>0.25</v>
      </c>
    </row>
    <row r="105" spans="1:6" x14ac:dyDescent="0.25">
      <c r="A105" s="175"/>
      <c r="B105" s="39"/>
      <c r="C105" s="39"/>
      <c r="D105" s="175"/>
      <c r="E105" s="39"/>
      <c r="F105" s="175"/>
    </row>
    <row r="106" spans="1:6" ht="51.75" x14ac:dyDescent="0.25">
      <c r="A106" s="168" t="s">
        <v>188</v>
      </c>
      <c r="B106" s="169" t="s">
        <v>329</v>
      </c>
      <c r="C106" s="169" t="s">
        <v>268</v>
      </c>
      <c r="D106" s="169" t="s">
        <v>133</v>
      </c>
      <c r="E106" s="170" t="s">
        <v>189</v>
      </c>
      <c r="F106" s="169" t="s">
        <v>134</v>
      </c>
    </row>
    <row r="107" spans="1:6" x14ac:dyDescent="0.25">
      <c r="A107" s="290" t="s">
        <v>191</v>
      </c>
      <c r="B107" s="291"/>
      <c r="C107" s="291"/>
      <c r="D107" s="291"/>
      <c r="E107" s="291"/>
      <c r="F107" s="292"/>
    </row>
    <row r="108" spans="1:6" x14ac:dyDescent="0.25">
      <c r="A108" s="171" t="s">
        <v>80</v>
      </c>
      <c r="B108" s="172">
        <v>221</v>
      </c>
      <c r="C108" s="172">
        <v>97</v>
      </c>
      <c r="D108" s="173">
        <f t="shared" ref="D108:D117" si="10">C108/B108</f>
        <v>0.43891402714932126</v>
      </c>
      <c r="E108" s="172">
        <v>23</v>
      </c>
      <c r="F108" s="173">
        <f t="shared" ref="F108:F117" si="11">SUM(C108,E108)/B108</f>
        <v>0.54298642533936647</v>
      </c>
    </row>
    <row r="109" spans="1:6" x14ac:dyDescent="0.25">
      <c r="A109" s="171" t="s">
        <v>187</v>
      </c>
      <c r="B109" s="172">
        <v>663</v>
      </c>
      <c r="C109" s="172">
        <v>404</v>
      </c>
      <c r="D109" s="173">
        <f t="shared" si="10"/>
        <v>0.60935143288084459</v>
      </c>
      <c r="E109" s="172"/>
      <c r="F109" s="173">
        <f t="shared" si="11"/>
        <v>0.60935143288084459</v>
      </c>
    </row>
    <row r="110" spans="1:6" s="146" customFormat="1" x14ac:dyDescent="0.25">
      <c r="A110" s="171" t="s">
        <v>82</v>
      </c>
      <c r="B110" s="172">
        <v>213</v>
      </c>
      <c r="C110" s="172">
        <v>75</v>
      </c>
      <c r="D110" s="173">
        <f t="shared" si="10"/>
        <v>0.352112676056338</v>
      </c>
      <c r="E110" s="172">
        <v>45</v>
      </c>
      <c r="F110" s="173">
        <f t="shared" si="11"/>
        <v>0.56338028169014087</v>
      </c>
    </row>
    <row r="111" spans="1:6" x14ac:dyDescent="0.25">
      <c r="A111" s="171" t="s">
        <v>83</v>
      </c>
      <c r="B111" s="172">
        <v>295</v>
      </c>
      <c r="C111" s="172">
        <v>89</v>
      </c>
      <c r="D111" s="173">
        <f t="shared" si="10"/>
        <v>0.30169491525423731</v>
      </c>
      <c r="E111" s="172">
        <v>79</v>
      </c>
      <c r="F111" s="173">
        <f t="shared" si="11"/>
        <v>0.56949152542372883</v>
      </c>
    </row>
    <row r="112" spans="1:6" x14ac:dyDescent="0.25">
      <c r="A112" s="171" t="s">
        <v>149</v>
      </c>
      <c r="B112" s="172">
        <v>185</v>
      </c>
      <c r="C112" s="172">
        <v>73</v>
      </c>
      <c r="D112" s="173">
        <f t="shared" si="10"/>
        <v>0.39459459459459462</v>
      </c>
      <c r="E112" s="172">
        <v>43</v>
      </c>
      <c r="F112" s="173">
        <f t="shared" si="11"/>
        <v>0.62702702702702706</v>
      </c>
    </row>
    <row r="113" spans="1:6" x14ac:dyDescent="0.25">
      <c r="A113" s="171" t="s">
        <v>84</v>
      </c>
      <c r="B113" s="172">
        <v>181</v>
      </c>
      <c r="C113" s="172">
        <v>67</v>
      </c>
      <c r="D113" s="173">
        <f t="shared" si="10"/>
        <v>0.37016574585635359</v>
      </c>
      <c r="E113" s="172">
        <v>47</v>
      </c>
      <c r="F113" s="173">
        <f t="shared" si="11"/>
        <v>0.62983425414364635</v>
      </c>
    </row>
    <row r="114" spans="1:6" x14ac:dyDescent="0.25">
      <c r="A114" s="171" t="s">
        <v>85</v>
      </c>
      <c r="B114" s="172">
        <v>8650</v>
      </c>
      <c r="C114" s="172">
        <v>4975</v>
      </c>
      <c r="D114" s="173">
        <f t="shared" si="10"/>
        <v>0.57514450867052025</v>
      </c>
      <c r="E114" s="172">
        <v>76</v>
      </c>
      <c r="F114" s="173">
        <f t="shared" si="11"/>
        <v>0.5839306358381503</v>
      </c>
    </row>
    <row r="115" spans="1:6" x14ac:dyDescent="0.25">
      <c r="A115" s="171" t="s">
        <v>316</v>
      </c>
      <c r="B115" s="172">
        <v>190</v>
      </c>
      <c r="C115" s="172">
        <v>133</v>
      </c>
      <c r="D115" s="173">
        <f t="shared" si="10"/>
        <v>0.7</v>
      </c>
      <c r="E115" s="172">
        <v>29</v>
      </c>
      <c r="F115" s="173">
        <f t="shared" si="11"/>
        <v>0.85263157894736841</v>
      </c>
    </row>
    <row r="116" spans="1:6" x14ac:dyDescent="0.25">
      <c r="A116" s="171" t="s">
        <v>86</v>
      </c>
      <c r="B116" s="172">
        <v>951</v>
      </c>
      <c r="C116" s="172">
        <v>597</v>
      </c>
      <c r="D116" s="173">
        <f t="shared" si="10"/>
        <v>0.62776025236593058</v>
      </c>
      <c r="E116" s="172"/>
      <c r="F116" s="173">
        <f t="shared" si="11"/>
        <v>0.62776025236593058</v>
      </c>
    </row>
    <row r="117" spans="1:6" x14ac:dyDescent="0.25">
      <c r="A117" s="171" t="s">
        <v>88</v>
      </c>
      <c r="B117" s="172">
        <v>548</v>
      </c>
      <c r="C117" s="172">
        <v>237</v>
      </c>
      <c r="D117" s="173">
        <f t="shared" si="10"/>
        <v>0.43248175182481752</v>
      </c>
      <c r="E117" s="172"/>
      <c r="F117" s="173">
        <f t="shared" si="11"/>
        <v>0.43248175182481752</v>
      </c>
    </row>
    <row r="118" spans="1:6" x14ac:dyDescent="0.25">
      <c r="A118" s="293" t="s">
        <v>252</v>
      </c>
      <c r="B118" s="293"/>
      <c r="C118" s="293"/>
      <c r="D118" s="293"/>
      <c r="E118" s="293"/>
      <c r="F118" s="293"/>
    </row>
    <row r="119" spans="1:6" x14ac:dyDescent="0.25">
      <c r="A119" s="286" t="s">
        <v>192</v>
      </c>
      <c r="B119" s="286"/>
      <c r="C119" s="286"/>
      <c r="D119" s="286"/>
      <c r="E119" s="286"/>
      <c r="F119" s="286"/>
    </row>
    <row r="120" spans="1:6" ht="30" customHeight="1" x14ac:dyDescent="0.25">
      <c r="A120" s="294" t="s">
        <v>287</v>
      </c>
      <c r="B120" s="294"/>
      <c r="C120" s="294"/>
      <c r="D120" s="294"/>
      <c r="E120" s="294"/>
      <c r="F120" s="294"/>
    </row>
    <row r="121" spans="1:6" ht="15.75" x14ac:dyDescent="0.25">
      <c r="A121" s="286" t="s">
        <v>288</v>
      </c>
      <c r="B121" s="286"/>
      <c r="C121" s="286"/>
      <c r="D121" s="286"/>
      <c r="E121" s="286"/>
      <c r="F121" s="286"/>
    </row>
    <row r="122" spans="1:6" x14ac:dyDescent="0.25">
      <c r="A122" s="30"/>
      <c r="B122"/>
      <c r="C122"/>
      <c r="D122"/>
      <c r="E122"/>
      <c r="F122"/>
    </row>
  </sheetData>
  <sortState ref="A109:G118">
    <sortCondition ref="A109:A118"/>
  </sortState>
  <mergeCells count="18">
    <mergeCell ref="A83:F83"/>
    <mergeCell ref="A120:F120"/>
    <mergeCell ref="A121:F121"/>
    <mergeCell ref="A1:F1"/>
    <mergeCell ref="A2:F2"/>
    <mergeCell ref="A3:F3"/>
    <mergeCell ref="A4:F4"/>
    <mergeCell ref="A6:F6"/>
    <mergeCell ref="A7:F7"/>
    <mergeCell ref="A91:F91"/>
    <mergeCell ref="A93:F93"/>
    <mergeCell ref="A107:F107"/>
    <mergeCell ref="A118:F118"/>
    <mergeCell ref="A119:F119"/>
    <mergeCell ref="A10:F10"/>
    <mergeCell ref="A27:F27"/>
    <mergeCell ref="A34:F34"/>
    <mergeCell ref="A36:F36"/>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showGridLines="0" workbookViewId="0">
      <selection activeCell="H5" sqref="H5"/>
    </sheetView>
  </sheetViews>
  <sheetFormatPr defaultColWidth="9.140625" defaultRowHeight="12.75" x14ac:dyDescent="0.2"/>
  <cols>
    <col min="1" max="1" width="47.140625" style="32" customWidth="1"/>
    <col min="2" max="2" width="9.7109375" style="32" bestFit="1" customWidth="1"/>
    <col min="3" max="3" width="12.28515625" style="30" bestFit="1" customWidth="1"/>
    <col min="4" max="5" width="11" style="32" bestFit="1" customWidth="1"/>
    <col min="6" max="6" width="8.42578125" style="30" customWidth="1"/>
    <col min="7" max="7" width="9.7109375" style="30" bestFit="1" customWidth="1"/>
    <col min="8" max="8" width="12.28515625" style="30" bestFit="1" customWidth="1"/>
    <col min="9" max="9" width="8.5703125" style="30" bestFit="1" customWidth="1"/>
    <col min="10" max="10" width="11" style="30" bestFit="1" customWidth="1"/>
    <col min="11" max="11" width="9.140625" style="30"/>
    <col min="12" max="12" width="47.140625" style="30" bestFit="1" customWidth="1"/>
    <col min="13" max="16384" width="9.140625" style="30"/>
  </cols>
  <sheetData>
    <row r="1" spans="1:11" customFormat="1" ht="23.25" customHeight="1" x14ac:dyDescent="0.3">
      <c r="A1" s="229" t="s">
        <v>146</v>
      </c>
      <c r="B1" s="229"/>
      <c r="C1" s="229"/>
      <c r="D1" s="229"/>
      <c r="E1" s="229"/>
      <c r="F1" s="229"/>
      <c r="G1" s="229"/>
      <c r="H1" s="229"/>
      <c r="I1" s="229"/>
      <c r="J1" s="229"/>
      <c r="K1" s="229"/>
    </row>
    <row r="2" spans="1:11" customFormat="1" ht="21" customHeight="1" x14ac:dyDescent="0.3">
      <c r="A2" s="229" t="s">
        <v>147</v>
      </c>
      <c r="B2" s="229"/>
      <c r="C2" s="229"/>
      <c r="D2" s="229"/>
      <c r="E2" s="229"/>
      <c r="F2" s="229"/>
      <c r="G2" s="229"/>
      <c r="H2" s="229"/>
      <c r="I2" s="229"/>
      <c r="J2" s="229"/>
      <c r="K2" s="229"/>
    </row>
    <row r="3" spans="1:11" customFormat="1" ht="15" x14ac:dyDescent="0.25">
      <c r="A3" s="221" t="s">
        <v>249</v>
      </c>
      <c r="B3" s="221"/>
      <c r="C3" s="221"/>
      <c r="D3" s="221"/>
      <c r="E3" s="221"/>
      <c r="F3" s="221"/>
      <c r="G3" s="221"/>
      <c r="H3" s="221"/>
      <c r="I3" s="221"/>
      <c r="J3" s="221"/>
      <c r="K3" s="221"/>
    </row>
    <row r="4" spans="1:11" customFormat="1" ht="15" x14ac:dyDescent="0.25">
      <c r="A4" s="220" t="s">
        <v>348</v>
      </c>
      <c r="B4" s="220"/>
      <c r="C4" s="220"/>
      <c r="D4" s="220"/>
      <c r="E4" s="220"/>
      <c r="F4" s="220"/>
      <c r="G4" s="220"/>
      <c r="H4" s="220"/>
      <c r="I4" s="220"/>
      <c r="J4" s="220"/>
      <c r="K4" s="220"/>
    </row>
    <row r="5" spans="1:11" ht="15" x14ac:dyDescent="0.25">
      <c r="A5" s="28"/>
      <c r="B5" s="28"/>
      <c r="C5" s="154"/>
      <c r="D5" s="28"/>
      <c r="E5" s="28"/>
      <c r="F5" s="154"/>
      <c r="G5" s="154"/>
      <c r="H5" s="154"/>
      <c r="I5" s="154"/>
      <c r="J5" s="154"/>
      <c r="K5" s="154"/>
    </row>
    <row r="6" spans="1:11" ht="15" x14ac:dyDescent="0.25">
      <c r="A6" s="288" t="s">
        <v>308</v>
      </c>
      <c r="B6" s="288"/>
      <c r="C6" s="288"/>
      <c r="D6" s="288"/>
      <c r="E6" s="288"/>
      <c r="F6" s="288"/>
      <c r="G6" s="288"/>
      <c r="H6" s="288"/>
      <c r="I6" s="288"/>
      <c r="J6" s="288"/>
      <c r="K6" s="288"/>
    </row>
    <row r="7" spans="1:11" ht="15" x14ac:dyDescent="0.25">
      <c r="A7" s="295" t="s">
        <v>290</v>
      </c>
      <c r="B7" s="295"/>
      <c r="C7" s="295"/>
      <c r="D7" s="295"/>
      <c r="E7" s="295"/>
      <c r="F7" s="295"/>
      <c r="G7" s="295"/>
      <c r="H7" s="295"/>
      <c r="I7" s="295"/>
      <c r="J7" s="295"/>
      <c r="K7" s="295"/>
    </row>
    <row r="8" spans="1:11" ht="15" x14ac:dyDescent="0.25">
      <c r="A8" s="143"/>
      <c r="B8" s="143"/>
      <c r="C8" s="143"/>
      <c r="D8" s="144"/>
      <c r="E8" s="144"/>
      <c r="F8" s="144"/>
    </row>
    <row r="9" spans="1:11" x14ac:dyDescent="0.2">
      <c r="A9" s="299" t="s">
        <v>338</v>
      </c>
      <c r="B9" s="261" t="s">
        <v>135</v>
      </c>
      <c r="C9" s="261"/>
      <c r="D9" s="261"/>
      <c r="E9" s="261"/>
      <c r="F9" s="261"/>
      <c r="G9" s="261" t="s">
        <v>225</v>
      </c>
      <c r="H9" s="261"/>
      <c r="I9" s="261"/>
      <c r="J9" s="261"/>
      <c r="K9" s="261"/>
    </row>
    <row r="10" spans="1:11" ht="37.5" customHeight="1" x14ac:dyDescent="0.2">
      <c r="A10" s="299"/>
      <c r="B10" s="103" t="s">
        <v>339</v>
      </c>
      <c r="C10" s="182" t="s">
        <v>289</v>
      </c>
      <c r="D10" s="103" t="s">
        <v>340</v>
      </c>
      <c r="E10" s="103" t="s">
        <v>341</v>
      </c>
      <c r="F10" s="103" t="s">
        <v>136</v>
      </c>
      <c r="G10" s="103" t="s">
        <v>339</v>
      </c>
      <c r="H10" s="182" t="s">
        <v>289</v>
      </c>
      <c r="I10" s="103" t="s">
        <v>340</v>
      </c>
      <c r="J10" s="103" t="s">
        <v>341</v>
      </c>
      <c r="K10" s="103" t="s">
        <v>136</v>
      </c>
    </row>
    <row r="11" spans="1:11" x14ac:dyDescent="0.2">
      <c r="A11" s="62" t="s">
        <v>342</v>
      </c>
      <c r="B11" s="65"/>
      <c r="C11" s="65"/>
      <c r="D11" s="65"/>
      <c r="E11" s="65"/>
      <c r="F11" s="65"/>
      <c r="G11" s="65"/>
      <c r="H11" s="65"/>
      <c r="I11" s="65"/>
      <c r="J11" s="65"/>
      <c r="K11" s="65"/>
    </row>
    <row r="12" spans="1:11" x14ac:dyDescent="0.2">
      <c r="A12" s="65" t="s">
        <v>24</v>
      </c>
      <c r="B12" s="65">
        <v>60</v>
      </c>
      <c r="C12" s="65">
        <v>0</v>
      </c>
      <c r="D12" s="65">
        <v>60</v>
      </c>
      <c r="E12" s="65">
        <v>42</v>
      </c>
      <c r="F12" s="65">
        <v>70</v>
      </c>
      <c r="G12" s="65">
        <v>1</v>
      </c>
      <c r="H12" s="65">
        <v>0</v>
      </c>
      <c r="I12" s="65">
        <v>1</v>
      </c>
      <c r="J12" s="65">
        <v>0</v>
      </c>
      <c r="K12" s="65">
        <v>0</v>
      </c>
    </row>
    <row r="13" spans="1:11" x14ac:dyDescent="0.2">
      <c r="A13" s="65" t="s">
        <v>26</v>
      </c>
      <c r="B13" s="65">
        <v>23</v>
      </c>
      <c r="C13" s="65">
        <v>0</v>
      </c>
      <c r="D13" s="65">
        <v>23</v>
      </c>
      <c r="E13" s="65">
        <v>22</v>
      </c>
      <c r="F13" s="65">
        <v>96</v>
      </c>
      <c r="G13" s="65">
        <v>49</v>
      </c>
      <c r="H13" s="65">
        <v>0</v>
      </c>
      <c r="I13" s="65">
        <v>49</v>
      </c>
      <c r="J13" s="65">
        <v>41</v>
      </c>
      <c r="K13" s="65">
        <v>84</v>
      </c>
    </row>
    <row r="14" spans="1:11" x14ac:dyDescent="0.2">
      <c r="A14" s="65" t="s">
        <v>27</v>
      </c>
      <c r="B14" s="65">
        <v>70</v>
      </c>
      <c r="C14" s="65">
        <v>0</v>
      </c>
      <c r="D14" s="65">
        <v>70</v>
      </c>
      <c r="E14" s="65">
        <v>63</v>
      </c>
      <c r="F14" s="65">
        <v>90</v>
      </c>
      <c r="G14" s="65">
        <v>2</v>
      </c>
      <c r="H14" s="65">
        <v>0</v>
      </c>
      <c r="I14" s="65">
        <v>2</v>
      </c>
      <c r="J14" s="65">
        <v>1</v>
      </c>
      <c r="K14" s="65">
        <v>50</v>
      </c>
    </row>
    <row r="15" spans="1:11" x14ac:dyDescent="0.2">
      <c r="A15" s="65" t="s">
        <v>28</v>
      </c>
      <c r="B15" s="65">
        <v>416</v>
      </c>
      <c r="C15" s="65">
        <v>0</v>
      </c>
      <c r="D15" s="65">
        <v>416</v>
      </c>
      <c r="E15" s="65">
        <v>357</v>
      </c>
      <c r="F15" s="65">
        <v>86</v>
      </c>
      <c r="G15" s="65">
        <v>14</v>
      </c>
      <c r="H15" s="65">
        <v>0</v>
      </c>
      <c r="I15" s="65">
        <v>14</v>
      </c>
      <c r="J15" s="65">
        <v>10</v>
      </c>
      <c r="K15" s="65">
        <v>71</v>
      </c>
    </row>
    <row r="16" spans="1:11" x14ac:dyDescent="0.2">
      <c r="A16" s="65" t="s">
        <v>297</v>
      </c>
      <c r="B16" s="65">
        <v>301</v>
      </c>
      <c r="C16" s="65">
        <v>0</v>
      </c>
      <c r="D16" s="65">
        <v>301</v>
      </c>
      <c r="E16" s="65">
        <v>240</v>
      </c>
      <c r="F16" s="65">
        <v>80</v>
      </c>
      <c r="G16" s="65">
        <v>8</v>
      </c>
      <c r="H16" s="65">
        <v>0</v>
      </c>
      <c r="I16" s="65">
        <v>8</v>
      </c>
      <c r="J16" s="65">
        <v>6</v>
      </c>
      <c r="K16" s="65">
        <v>75</v>
      </c>
    </row>
    <row r="17" spans="1:11" x14ac:dyDescent="0.2">
      <c r="A17" s="65" t="s">
        <v>29</v>
      </c>
      <c r="B17" s="104" t="s">
        <v>166</v>
      </c>
      <c r="C17" s="104" t="s">
        <v>166</v>
      </c>
      <c r="D17" s="104" t="s">
        <v>166</v>
      </c>
      <c r="E17" s="104" t="s">
        <v>166</v>
      </c>
      <c r="F17" s="104" t="s">
        <v>166</v>
      </c>
      <c r="G17" s="104" t="s">
        <v>166</v>
      </c>
      <c r="H17" s="104" t="s">
        <v>166</v>
      </c>
      <c r="I17" s="104" t="s">
        <v>166</v>
      </c>
      <c r="J17" s="104" t="s">
        <v>166</v>
      </c>
      <c r="K17" s="104" t="s">
        <v>166</v>
      </c>
    </row>
    <row r="18" spans="1:11" x14ac:dyDescent="0.2">
      <c r="A18" s="65" t="s">
        <v>30</v>
      </c>
      <c r="B18" s="65">
        <v>320</v>
      </c>
      <c r="C18" s="65">
        <v>0</v>
      </c>
      <c r="D18" s="65">
        <v>320</v>
      </c>
      <c r="E18" s="65">
        <v>161</v>
      </c>
      <c r="F18" s="65">
        <v>50</v>
      </c>
      <c r="G18" s="65">
        <v>18</v>
      </c>
      <c r="H18" s="65">
        <v>0</v>
      </c>
      <c r="I18" s="65">
        <v>18</v>
      </c>
      <c r="J18" s="65">
        <v>12</v>
      </c>
      <c r="K18" s="65">
        <v>67</v>
      </c>
    </row>
    <row r="19" spans="1:11" x14ac:dyDescent="0.2">
      <c r="A19" s="65" t="s">
        <v>31</v>
      </c>
      <c r="B19" s="65">
        <v>672</v>
      </c>
      <c r="C19" s="65">
        <v>0</v>
      </c>
      <c r="D19" s="65">
        <v>672</v>
      </c>
      <c r="E19" s="65">
        <v>546</v>
      </c>
      <c r="F19" s="65">
        <v>81</v>
      </c>
      <c r="G19" s="65"/>
      <c r="H19" s="65"/>
      <c r="I19" s="65"/>
      <c r="J19" s="65"/>
      <c r="K19" s="65"/>
    </row>
    <row r="20" spans="1:11" x14ac:dyDescent="0.2">
      <c r="A20" s="65" t="s">
        <v>32</v>
      </c>
      <c r="B20" s="65">
        <v>737</v>
      </c>
      <c r="C20" s="65">
        <v>0</v>
      </c>
      <c r="D20" s="65">
        <v>737</v>
      </c>
      <c r="E20" s="65">
        <v>710</v>
      </c>
      <c r="F20" s="65">
        <v>96</v>
      </c>
      <c r="G20" s="65">
        <v>4</v>
      </c>
      <c r="H20" s="65">
        <v>0</v>
      </c>
      <c r="I20" s="65">
        <v>4</v>
      </c>
      <c r="J20" s="65">
        <v>4</v>
      </c>
      <c r="K20" s="65">
        <v>100</v>
      </c>
    </row>
    <row r="21" spans="1:11" x14ac:dyDescent="0.2">
      <c r="A21" s="65" t="s">
        <v>33</v>
      </c>
      <c r="B21" s="65">
        <v>805</v>
      </c>
      <c r="C21" s="65">
        <v>0</v>
      </c>
      <c r="D21" s="65">
        <v>805</v>
      </c>
      <c r="E21" s="65">
        <v>644</v>
      </c>
      <c r="F21" s="65">
        <v>80</v>
      </c>
      <c r="G21" s="65">
        <v>1</v>
      </c>
      <c r="H21" s="65">
        <v>0</v>
      </c>
      <c r="I21" s="65">
        <v>1</v>
      </c>
      <c r="J21" s="65">
        <v>1</v>
      </c>
      <c r="K21" s="65">
        <v>100</v>
      </c>
    </row>
    <row r="22" spans="1:11" x14ac:dyDescent="0.2">
      <c r="A22" s="65" t="s">
        <v>34</v>
      </c>
      <c r="B22" s="65">
        <v>610</v>
      </c>
      <c r="C22" s="65">
        <v>0</v>
      </c>
      <c r="D22" s="65">
        <v>610</v>
      </c>
      <c r="E22" s="65">
        <v>443</v>
      </c>
      <c r="F22" s="65">
        <v>73</v>
      </c>
      <c r="G22" s="65">
        <v>6</v>
      </c>
      <c r="H22" s="65">
        <v>0</v>
      </c>
      <c r="I22" s="65">
        <v>6</v>
      </c>
      <c r="J22" s="65">
        <v>4</v>
      </c>
      <c r="K22" s="65">
        <v>67</v>
      </c>
    </row>
    <row r="23" spans="1:11" x14ac:dyDescent="0.2">
      <c r="A23" s="65" t="s">
        <v>35</v>
      </c>
      <c r="B23" s="65">
        <v>807</v>
      </c>
      <c r="C23" s="65">
        <v>0</v>
      </c>
      <c r="D23" s="65">
        <v>807</v>
      </c>
      <c r="E23" s="65">
        <v>637</v>
      </c>
      <c r="F23" s="65">
        <v>79</v>
      </c>
      <c r="G23" s="65">
        <v>1</v>
      </c>
      <c r="H23" s="65">
        <v>0</v>
      </c>
      <c r="I23" s="65">
        <v>1</v>
      </c>
      <c r="J23" s="65">
        <v>0</v>
      </c>
      <c r="K23" s="65">
        <v>0</v>
      </c>
    </row>
    <row r="24" spans="1:11" x14ac:dyDescent="0.2">
      <c r="A24" s="65" t="s">
        <v>36</v>
      </c>
      <c r="B24" s="104" t="s">
        <v>25</v>
      </c>
      <c r="C24" s="104" t="s">
        <v>25</v>
      </c>
      <c r="D24" s="104" t="s">
        <v>25</v>
      </c>
      <c r="E24" s="104" t="s">
        <v>25</v>
      </c>
      <c r="F24" s="104" t="s">
        <v>25</v>
      </c>
      <c r="G24" s="104" t="s">
        <v>25</v>
      </c>
      <c r="H24" s="104" t="s">
        <v>25</v>
      </c>
      <c r="I24" s="104" t="s">
        <v>25</v>
      </c>
      <c r="J24" s="104" t="s">
        <v>25</v>
      </c>
      <c r="K24" s="104" t="s">
        <v>25</v>
      </c>
    </row>
    <row r="25" spans="1:11" x14ac:dyDescent="0.2">
      <c r="A25" s="65" t="s">
        <v>37</v>
      </c>
      <c r="B25" s="65">
        <v>811</v>
      </c>
      <c r="C25" s="65">
        <v>1</v>
      </c>
      <c r="D25" s="65">
        <v>810</v>
      </c>
      <c r="E25" s="65">
        <v>652</v>
      </c>
      <c r="F25" s="65">
        <v>80</v>
      </c>
      <c r="G25" s="65">
        <v>6</v>
      </c>
      <c r="H25" s="65">
        <v>0</v>
      </c>
      <c r="I25" s="65">
        <v>6</v>
      </c>
      <c r="J25" s="65">
        <v>5</v>
      </c>
      <c r="K25" s="65">
        <v>83</v>
      </c>
    </row>
    <row r="26" spans="1:11" x14ac:dyDescent="0.2">
      <c r="A26" s="65" t="s">
        <v>38</v>
      </c>
      <c r="B26" s="65">
        <v>2332</v>
      </c>
      <c r="C26" s="65">
        <v>0</v>
      </c>
      <c r="D26" s="65">
        <v>2332</v>
      </c>
      <c r="E26" s="65">
        <v>2054</v>
      </c>
      <c r="F26" s="65">
        <v>88</v>
      </c>
      <c r="G26" s="65">
        <v>1</v>
      </c>
      <c r="H26" s="65">
        <v>0</v>
      </c>
      <c r="I26" s="65">
        <v>1</v>
      </c>
      <c r="J26" s="65">
        <v>1</v>
      </c>
      <c r="K26" s="65">
        <v>100</v>
      </c>
    </row>
    <row r="27" spans="1:11" x14ac:dyDescent="0.2">
      <c r="A27" s="65" t="s">
        <v>39</v>
      </c>
      <c r="B27" s="65">
        <v>567</v>
      </c>
      <c r="C27" s="65">
        <v>0</v>
      </c>
      <c r="D27" s="65">
        <v>567</v>
      </c>
      <c r="E27" s="65">
        <v>468</v>
      </c>
      <c r="F27" s="65">
        <v>83</v>
      </c>
      <c r="G27" s="65">
        <v>0</v>
      </c>
      <c r="H27" s="65">
        <v>0</v>
      </c>
      <c r="I27" s="65">
        <v>0</v>
      </c>
      <c r="J27" s="65">
        <v>0</v>
      </c>
      <c r="K27" s="65"/>
    </row>
    <row r="28" spans="1:11" x14ac:dyDescent="0.2">
      <c r="A28" s="65" t="s">
        <v>40</v>
      </c>
      <c r="B28" s="65">
        <v>2686</v>
      </c>
      <c r="C28" s="65">
        <v>0</v>
      </c>
      <c r="D28" s="65">
        <v>2686</v>
      </c>
      <c r="E28" s="65">
        <v>2081</v>
      </c>
      <c r="F28" s="65">
        <v>77</v>
      </c>
      <c r="G28" s="65">
        <v>32</v>
      </c>
      <c r="H28" s="65">
        <v>0</v>
      </c>
      <c r="I28" s="65">
        <v>32</v>
      </c>
      <c r="J28" s="65">
        <v>17</v>
      </c>
      <c r="K28" s="65">
        <v>53</v>
      </c>
    </row>
    <row r="29" spans="1:11" x14ac:dyDescent="0.2">
      <c r="A29" s="65" t="s">
        <v>41</v>
      </c>
      <c r="B29" s="65">
        <v>133</v>
      </c>
      <c r="C29" s="65">
        <v>0</v>
      </c>
      <c r="D29" s="65">
        <v>133</v>
      </c>
      <c r="E29" s="65">
        <v>64</v>
      </c>
      <c r="F29" s="65">
        <v>48</v>
      </c>
      <c r="G29" s="65"/>
      <c r="H29" s="65"/>
      <c r="I29" s="65"/>
      <c r="J29" s="65"/>
      <c r="K29" s="65"/>
    </row>
    <row r="30" spans="1:11" x14ac:dyDescent="0.2">
      <c r="A30" s="65"/>
      <c r="B30" s="65"/>
      <c r="C30" s="65"/>
      <c r="D30" s="65"/>
      <c r="E30" s="65"/>
      <c r="F30" s="65"/>
      <c r="G30" s="65"/>
      <c r="H30" s="65"/>
      <c r="I30" s="65"/>
      <c r="J30" s="65"/>
      <c r="K30" s="65"/>
    </row>
    <row r="31" spans="1:11" x14ac:dyDescent="0.2">
      <c r="A31" s="62" t="s">
        <v>42</v>
      </c>
      <c r="B31" s="65"/>
      <c r="C31" s="65"/>
      <c r="D31" s="65"/>
      <c r="E31" s="65"/>
      <c r="F31" s="65"/>
      <c r="G31" s="65"/>
      <c r="H31" s="65"/>
      <c r="I31" s="65"/>
      <c r="J31" s="65"/>
      <c r="K31" s="65"/>
    </row>
    <row r="32" spans="1:11" x14ac:dyDescent="0.2">
      <c r="A32" s="65" t="s">
        <v>43</v>
      </c>
      <c r="B32" s="65">
        <v>97</v>
      </c>
      <c r="C32" s="65">
        <v>0</v>
      </c>
      <c r="D32" s="65">
        <v>97</v>
      </c>
      <c r="E32" s="65">
        <v>54</v>
      </c>
      <c r="F32" s="65">
        <v>56</v>
      </c>
      <c r="G32" s="65">
        <v>0</v>
      </c>
      <c r="H32" s="65">
        <v>0</v>
      </c>
      <c r="I32" s="65">
        <v>0</v>
      </c>
      <c r="J32" s="65">
        <v>0</v>
      </c>
      <c r="K32" s="65"/>
    </row>
    <row r="33" spans="1:11" x14ac:dyDescent="0.2">
      <c r="A33" s="65" t="s">
        <v>44</v>
      </c>
      <c r="B33" s="65">
        <v>93</v>
      </c>
      <c r="C33" s="65">
        <v>0</v>
      </c>
      <c r="D33" s="65">
        <v>93</v>
      </c>
      <c r="E33" s="65">
        <v>62</v>
      </c>
      <c r="F33" s="65">
        <v>67</v>
      </c>
      <c r="G33" s="65">
        <v>2</v>
      </c>
      <c r="H33" s="65">
        <v>0</v>
      </c>
      <c r="I33" s="65">
        <v>2</v>
      </c>
      <c r="J33" s="65">
        <v>0</v>
      </c>
      <c r="K33" s="65">
        <v>0</v>
      </c>
    </row>
    <row r="34" spans="1:11" x14ac:dyDescent="0.2">
      <c r="A34" s="65" t="s">
        <v>45</v>
      </c>
      <c r="B34" s="65">
        <v>46</v>
      </c>
      <c r="C34" s="65">
        <v>0</v>
      </c>
      <c r="D34" s="65">
        <v>46</v>
      </c>
      <c r="E34" s="65">
        <v>33</v>
      </c>
      <c r="F34" s="65">
        <v>72</v>
      </c>
      <c r="G34" s="65">
        <v>2</v>
      </c>
      <c r="H34" s="65">
        <v>0</v>
      </c>
      <c r="I34" s="65">
        <v>2</v>
      </c>
      <c r="J34" s="65">
        <v>1</v>
      </c>
      <c r="K34" s="65">
        <v>50</v>
      </c>
    </row>
    <row r="35" spans="1:11" x14ac:dyDescent="0.2">
      <c r="A35" s="65" t="s">
        <v>156</v>
      </c>
      <c r="B35" s="65">
        <v>258</v>
      </c>
      <c r="C35" s="65">
        <v>0</v>
      </c>
      <c r="D35" s="65">
        <v>258</v>
      </c>
      <c r="E35" s="65">
        <v>187</v>
      </c>
      <c r="F35" s="65">
        <v>72</v>
      </c>
      <c r="G35" s="65">
        <v>11</v>
      </c>
      <c r="H35" s="65">
        <v>0</v>
      </c>
      <c r="I35" s="65">
        <v>11</v>
      </c>
      <c r="J35" s="65">
        <v>4</v>
      </c>
      <c r="K35" s="65">
        <v>36</v>
      </c>
    </row>
    <row r="36" spans="1:11" ht="12.75" customHeight="1" x14ac:dyDescent="0.2">
      <c r="A36" s="65" t="s">
        <v>46</v>
      </c>
      <c r="B36" s="65">
        <v>77</v>
      </c>
      <c r="C36" s="65">
        <v>0</v>
      </c>
      <c r="D36" s="65">
        <v>77</v>
      </c>
      <c r="E36" s="65">
        <v>50</v>
      </c>
      <c r="F36" s="65">
        <v>65</v>
      </c>
      <c r="G36" s="65">
        <v>10</v>
      </c>
      <c r="H36" s="65">
        <v>0</v>
      </c>
      <c r="I36" s="65">
        <v>10</v>
      </c>
      <c r="J36" s="65">
        <v>3</v>
      </c>
      <c r="K36" s="65">
        <v>30</v>
      </c>
    </row>
    <row r="37" spans="1:11" x14ac:dyDescent="0.2">
      <c r="A37" s="65" t="s">
        <v>47</v>
      </c>
      <c r="B37" s="65">
        <v>11</v>
      </c>
      <c r="C37" s="65">
        <v>0</v>
      </c>
      <c r="D37" s="65">
        <v>11</v>
      </c>
      <c r="E37" s="65">
        <v>8</v>
      </c>
      <c r="F37" s="65">
        <v>73</v>
      </c>
      <c r="G37" s="65">
        <v>2</v>
      </c>
      <c r="H37" s="65">
        <v>0</v>
      </c>
      <c r="I37" s="65">
        <v>2</v>
      </c>
      <c r="J37" s="65">
        <v>1</v>
      </c>
      <c r="K37" s="65">
        <v>50</v>
      </c>
    </row>
    <row r="38" spans="1:11" x14ac:dyDescent="0.2">
      <c r="A38" s="65" t="s">
        <v>48</v>
      </c>
      <c r="B38" s="65">
        <v>34</v>
      </c>
      <c r="C38" s="65">
        <v>0</v>
      </c>
      <c r="D38" s="65">
        <v>34</v>
      </c>
      <c r="E38" s="65">
        <v>23</v>
      </c>
      <c r="F38" s="65">
        <v>68</v>
      </c>
      <c r="G38" s="65">
        <v>4</v>
      </c>
      <c r="H38" s="65">
        <v>0</v>
      </c>
      <c r="I38" s="65">
        <v>4</v>
      </c>
      <c r="J38" s="65">
        <v>1</v>
      </c>
      <c r="K38" s="65">
        <v>25</v>
      </c>
    </row>
    <row r="39" spans="1:11" x14ac:dyDescent="0.2">
      <c r="A39" s="65" t="s">
        <v>49</v>
      </c>
      <c r="B39" s="65">
        <v>14</v>
      </c>
      <c r="C39" s="65">
        <v>0</v>
      </c>
      <c r="D39" s="65">
        <v>14</v>
      </c>
      <c r="E39" s="65">
        <v>8</v>
      </c>
      <c r="F39" s="65">
        <v>57</v>
      </c>
      <c r="G39" s="65">
        <v>0</v>
      </c>
      <c r="H39" s="65">
        <v>0</v>
      </c>
      <c r="I39" s="65">
        <v>0</v>
      </c>
      <c r="J39" s="65">
        <v>0</v>
      </c>
      <c r="K39" s="65"/>
    </row>
    <row r="40" spans="1:11" x14ac:dyDescent="0.2">
      <c r="A40" s="65" t="s">
        <v>50</v>
      </c>
      <c r="B40" s="104" t="s">
        <v>25</v>
      </c>
      <c r="C40" s="104" t="s">
        <v>25</v>
      </c>
      <c r="D40" s="104" t="s">
        <v>25</v>
      </c>
      <c r="E40" s="104" t="s">
        <v>25</v>
      </c>
      <c r="F40" s="104" t="s">
        <v>25</v>
      </c>
      <c r="G40" s="104" t="s">
        <v>25</v>
      </c>
      <c r="H40" s="104" t="s">
        <v>25</v>
      </c>
      <c r="I40" s="104" t="s">
        <v>25</v>
      </c>
      <c r="J40" s="104" t="s">
        <v>25</v>
      </c>
      <c r="K40" s="104" t="s">
        <v>25</v>
      </c>
    </row>
    <row r="41" spans="1:11" ht="15" customHeight="1" x14ac:dyDescent="0.2">
      <c r="A41" s="65" t="s">
        <v>157</v>
      </c>
      <c r="B41" s="65">
        <v>57</v>
      </c>
      <c r="C41" s="65">
        <v>0</v>
      </c>
      <c r="D41" s="65">
        <v>57</v>
      </c>
      <c r="E41" s="65">
        <v>38</v>
      </c>
      <c r="F41" s="65">
        <v>67</v>
      </c>
      <c r="G41" s="65"/>
      <c r="H41" s="65"/>
      <c r="I41" s="65"/>
      <c r="J41" s="65"/>
      <c r="K41" s="65"/>
    </row>
    <row r="42" spans="1:11" ht="15" customHeight="1" x14ac:dyDescent="0.2">
      <c r="A42" s="65" t="s">
        <v>158</v>
      </c>
      <c r="B42" s="65">
        <v>112</v>
      </c>
      <c r="C42" s="65">
        <v>0</v>
      </c>
      <c r="D42" s="65">
        <v>112</v>
      </c>
      <c r="E42" s="65">
        <v>74</v>
      </c>
      <c r="F42" s="65">
        <v>66</v>
      </c>
      <c r="G42" s="65"/>
      <c r="H42" s="65"/>
      <c r="I42" s="65"/>
      <c r="J42" s="65"/>
      <c r="K42" s="65"/>
    </row>
    <row r="43" spans="1:11" ht="15" customHeight="1" x14ac:dyDescent="0.2">
      <c r="A43" s="65" t="s">
        <v>159</v>
      </c>
      <c r="B43" s="65">
        <v>47</v>
      </c>
      <c r="C43" s="65">
        <v>0</v>
      </c>
      <c r="D43" s="65">
        <v>47</v>
      </c>
      <c r="E43" s="65">
        <v>29</v>
      </c>
      <c r="F43" s="65">
        <v>62</v>
      </c>
      <c r="G43" s="65"/>
      <c r="H43" s="65"/>
      <c r="I43" s="65"/>
      <c r="J43" s="65"/>
      <c r="K43" s="65"/>
    </row>
    <row r="44" spans="1:11" ht="15" customHeight="1" x14ac:dyDescent="0.2">
      <c r="A44" s="65" t="s">
        <v>160</v>
      </c>
      <c r="B44" s="65">
        <v>123</v>
      </c>
      <c r="C44" s="65">
        <v>0</v>
      </c>
      <c r="D44" s="65">
        <v>123</v>
      </c>
      <c r="E44" s="65">
        <v>75</v>
      </c>
      <c r="F44" s="65">
        <v>61</v>
      </c>
      <c r="G44" s="65">
        <v>41</v>
      </c>
      <c r="H44" s="65">
        <v>0</v>
      </c>
      <c r="I44" s="65">
        <v>41</v>
      </c>
      <c r="J44" s="65">
        <v>25</v>
      </c>
      <c r="K44" s="65">
        <v>61</v>
      </c>
    </row>
    <row r="45" spans="1:11" ht="15" customHeight="1" x14ac:dyDescent="0.2">
      <c r="A45" s="65" t="s">
        <v>161</v>
      </c>
      <c r="B45" s="65">
        <v>56</v>
      </c>
      <c r="C45" s="65">
        <v>0</v>
      </c>
      <c r="D45" s="65">
        <v>56</v>
      </c>
      <c r="E45" s="65">
        <v>33</v>
      </c>
      <c r="F45" s="65">
        <v>59</v>
      </c>
      <c r="G45" s="65"/>
      <c r="H45" s="65"/>
      <c r="I45" s="65"/>
      <c r="J45" s="65"/>
      <c r="K45" s="65"/>
    </row>
    <row r="46" spans="1:11" ht="15" customHeight="1" x14ac:dyDescent="0.2">
      <c r="A46" s="65" t="s">
        <v>259</v>
      </c>
      <c r="B46" s="65">
        <v>110</v>
      </c>
      <c r="C46" s="65">
        <v>0</v>
      </c>
      <c r="D46" s="65">
        <v>110</v>
      </c>
      <c r="E46" s="65">
        <v>67</v>
      </c>
      <c r="F46" s="65">
        <v>61</v>
      </c>
      <c r="G46" s="65"/>
      <c r="H46" s="65"/>
      <c r="I46" s="65"/>
      <c r="J46" s="65"/>
      <c r="K46" s="65"/>
    </row>
    <row r="47" spans="1:11" ht="15" customHeight="1" x14ac:dyDescent="0.2">
      <c r="A47" s="65" t="s">
        <v>260</v>
      </c>
      <c r="B47" s="65">
        <v>49</v>
      </c>
      <c r="C47" s="65">
        <v>0</v>
      </c>
      <c r="D47" s="65">
        <v>49</v>
      </c>
      <c r="E47" s="65">
        <v>30</v>
      </c>
      <c r="F47" s="65">
        <v>61</v>
      </c>
      <c r="G47" s="65">
        <v>9</v>
      </c>
      <c r="H47" s="65">
        <v>0</v>
      </c>
      <c r="I47" s="65">
        <v>9</v>
      </c>
      <c r="J47" s="65">
        <v>5</v>
      </c>
      <c r="K47" s="65">
        <v>56</v>
      </c>
    </row>
    <row r="48" spans="1:11" ht="15" customHeight="1" x14ac:dyDescent="0.2">
      <c r="A48" s="65" t="s">
        <v>280</v>
      </c>
      <c r="B48" s="65">
        <v>6</v>
      </c>
      <c r="C48" s="65">
        <v>0</v>
      </c>
      <c r="D48" s="65">
        <v>6</v>
      </c>
      <c r="E48" s="65">
        <v>2</v>
      </c>
      <c r="F48" s="65">
        <v>33</v>
      </c>
      <c r="G48" s="65">
        <v>1</v>
      </c>
      <c r="H48" s="65">
        <v>0</v>
      </c>
      <c r="I48" s="65">
        <v>1</v>
      </c>
      <c r="J48" s="65">
        <v>1</v>
      </c>
      <c r="K48" s="65">
        <v>100</v>
      </c>
    </row>
    <row r="49" spans="1:11" x14ac:dyDescent="0.2">
      <c r="A49" s="65" t="s">
        <v>300</v>
      </c>
      <c r="B49" s="65">
        <v>6</v>
      </c>
      <c r="C49" s="65">
        <v>0</v>
      </c>
      <c r="D49" s="65">
        <v>6</v>
      </c>
      <c r="E49" s="65">
        <v>3</v>
      </c>
      <c r="F49" s="65">
        <v>50</v>
      </c>
      <c r="G49" s="65">
        <v>0</v>
      </c>
      <c r="H49" s="65">
        <v>0</v>
      </c>
      <c r="I49" s="65">
        <v>0</v>
      </c>
      <c r="J49" s="65">
        <v>0</v>
      </c>
      <c r="K49" s="65"/>
    </row>
    <row r="50" spans="1:11" ht="15" customHeight="1" x14ac:dyDescent="0.2">
      <c r="A50" s="65" t="s">
        <v>162</v>
      </c>
      <c r="B50" s="65">
        <v>6</v>
      </c>
      <c r="C50" s="65">
        <v>0</v>
      </c>
      <c r="D50" s="65">
        <v>6</v>
      </c>
      <c r="E50" s="65">
        <v>4</v>
      </c>
      <c r="F50" s="65">
        <v>67</v>
      </c>
      <c r="G50" s="65"/>
      <c r="H50" s="65"/>
      <c r="I50" s="65"/>
      <c r="J50" s="65"/>
      <c r="K50" s="65"/>
    </row>
    <row r="51" spans="1:11" ht="15" customHeight="1" x14ac:dyDescent="0.2">
      <c r="A51" s="65" t="s">
        <v>53</v>
      </c>
      <c r="B51" s="65">
        <v>3</v>
      </c>
      <c r="C51" s="65">
        <v>0</v>
      </c>
      <c r="D51" s="65">
        <v>3</v>
      </c>
      <c r="E51" s="65">
        <v>3</v>
      </c>
      <c r="F51" s="65">
        <v>100</v>
      </c>
      <c r="G51" s="65">
        <v>0</v>
      </c>
      <c r="H51" s="65">
        <v>0</v>
      </c>
      <c r="I51" s="65">
        <v>0</v>
      </c>
      <c r="J51" s="65">
        <v>0</v>
      </c>
      <c r="K51" s="65"/>
    </row>
    <row r="52" spans="1:11" ht="15" customHeight="1" x14ac:dyDescent="0.2">
      <c r="A52" s="65" t="s">
        <v>221</v>
      </c>
      <c r="B52" s="65">
        <v>6</v>
      </c>
      <c r="C52" s="65">
        <v>0</v>
      </c>
      <c r="D52" s="65">
        <v>6</v>
      </c>
      <c r="E52" s="65">
        <v>6</v>
      </c>
      <c r="F52" s="65">
        <v>100</v>
      </c>
      <c r="G52" s="65">
        <v>0</v>
      </c>
      <c r="H52" s="65">
        <v>0</v>
      </c>
      <c r="I52" s="65">
        <v>0</v>
      </c>
      <c r="J52" s="65">
        <v>0</v>
      </c>
      <c r="K52" s="65"/>
    </row>
    <row r="53" spans="1:11" x14ac:dyDescent="0.2">
      <c r="A53" s="65" t="s">
        <v>54</v>
      </c>
      <c r="B53" s="65">
        <v>76</v>
      </c>
      <c r="C53" s="65">
        <v>0</v>
      </c>
      <c r="D53" s="65">
        <v>76</v>
      </c>
      <c r="E53" s="65">
        <v>53</v>
      </c>
      <c r="F53" s="65">
        <v>70</v>
      </c>
      <c r="G53" s="65">
        <v>1</v>
      </c>
      <c r="H53" s="65">
        <v>0</v>
      </c>
      <c r="I53" s="65">
        <v>1</v>
      </c>
      <c r="J53" s="65">
        <v>1</v>
      </c>
      <c r="K53" s="65">
        <v>100</v>
      </c>
    </row>
    <row r="54" spans="1:11" x14ac:dyDescent="0.2">
      <c r="A54" s="65" t="s">
        <v>55</v>
      </c>
      <c r="B54" s="65">
        <v>206</v>
      </c>
      <c r="C54" s="65">
        <v>0</v>
      </c>
      <c r="D54" s="65">
        <v>206</v>
      </c>
      <c r="E54" s="65">
        <v>144</v>
      </c>
      <c r="F54" s="65">
        <v>70</v>
      </c>
      <c r="G54" s="65">
        <v>1</v>
      </c>
      <c r="H54" s="65">
        <v>0</v>
      </c>
      <c r="I54" s="65">
        <v>1</v>
      </c>
      <c r="J54" s="65">
        <v>0</v>
      </c>
      <c r="K54" s="65">
        <v>0</v>
      </c>
    </row>
    <row r="55" spans="1:11" ht="12.75" customHeight="1" x14ac:dyDescent="0.2">
      <c r="A55" s="65" t="s">
        <v>56</v>
      </c>
      <c r="B55" s="65">
        <v>922</v>
      </c>
      <c r="C55" s="65">
        <v>0</v>
      </c>
      <c r="D55" s="65">
        <v>922</v>
      </c>
      <c r="E55" s="65">
        <v>710</v>
      </c>
      <c r="F55" s="65">
        <v>77</v>
      </c>
      <c r="G55" s="65">
        <v>3</v>
      </c>
      <c r="H55" s="65">
        <v>0</v>
      </c>
      <c r="I55" s="65">
        <v>3</v>
      </c>
      <c r="J55" s="65">
        <v>2</v>
      </c>
      <c r="K55" s="65">
        <v>67</v>
      </c>
    </row>
    <row r="56" spans="1:11" ht="12.75" customHeight="1" x14ac:dyDescent="0.2">
      <c r="A56" s="65" t="s">
        <v>57</v>
      </c>
      <c r="B56" s="104" t="s">
        <v>25</v>
      </c>
      <c r="C56" s="104" t="s">
        <v>25</v>
      </c>
      <c r="D56" s="104" t="s">
        <v>25</v>
      </c>
      <c r="E56" s="104" t="s">
        <v>25</v>
      </c>
      <c r="F56" s="104" t="s">
        <v>25</v>
      </c>
      <c r="G56" s="104" t="s">
        <v>25</v>
      </c>
      <c r="H56" s="104" t="s">
        <v>25</v>
      </c>
      <c r="I56" s="104" t="s">
        <v>25</v>
      </c>
      <c r="J56" s="104" t="s">
        <v>25</v>
      </c>
      <c r="K56" s="104" t="s">
        <v>25</v>
      </c>
    </row>
    <row r="57" spans="1:11" ht="12.75" customHeight="1" x14ac:dyDescent="0.2">
      <c r="A57" s="65" t="s">
        <v>163</v>
      </c>
      <c r="B57" s="65">
        <v>32</v>
      </c>
      <c r="C57" s="65">
        <v>0</v>
      </c>
      <c r="D57" s="65">
        <v>32</v>
      </c>
      <c r="E57" s="65">
        <v>20</v>
      </c>
      <c r="F57" s="65">
        <v>63</v>
      </c>
      <c r="G57" s="65"/>
      <c r="H57" s="65"/>
      <c r="I57" s="65"/>
      <c r="J57" s="65"/>
      <c r="K57" s="65"/>
    </row>
    <row r="58" spans="1:11" x14ac:dyDescent="0.2">
      <c r="A58" s="65" t="s">
        <v>58</v>
      </c>
      <c r="B58" s="65">
        <v>3</v>
      </c>
      <c r="C58" s="65">
        <v>0</v>
      </c>
      <c r="D58" s="65">
        <v>3</v>
      </c>
      <c r="E58" s="65">
        <v>2</v>
      </c>
      <c r="F58" s="65">
        <v>67</v>
      </c>
      <c r="G58" s="65"/>
      <c r="H58" s="65"/>
      <c r="I58" s="65"/>
      <c r="J58" s="65"/>
      <c r="K58" s="65"/>
    </row>
    <row r="59" spans="1:11" ht="12.75" customHeight="1" x14ac:dyDescent="0.2">
      <c r="A59" s="65" t="s">
        <v>59</v>
      </c>
      <c r="B59" s="65">
        <v>154</v>
      </c>
      <c r="C59" s="65">
        <v>0</v>
      </c>
      <c r="D59" s="65">
        <v>154</v>
      </c>
      <c r="E59" s="65">
        <v>112</v>
      </c>
      <c r="F59" s="65">
        <v>73</v>
      </c>
      <c r="G59" s="65">
        <v>4</v>
      </c>
      <c r="H59" s="65">
        <v>0</v>
      </c>
      <c r="I59" s="65">
        <v>4</v>
      </c>
      <c r="J59" s="65">
        <v>3</v>
      </c>
      <c r="K59" s="65">
        <v>75</v>
      </c>
    </row>
    <row r="60" spans="1:11" x14ac:dyDescent="0.2">
      <c r="A60" s="65" t="s">
        <v>301</v>
      </c>
      <c r="B60" s="104" t="s">
        <v>25</v>
      </c>
      <c r="C60" s="104" t="s">
        <v>25</v>
      </c>
      <c r="D60" s="104" t="s">
        <v>25</v>
      </c>
      <c r="E60" s="104" t="s">
        <v>25</v>
      </c>
      <c r="F60" s="104" t="s">
        <v>25</v>
      </c>
      <c r="G60" s="104" t="s">
        <v>25</v>
      </c>
      <c r="H60" s="104" t="s">
        <v>25</v>
      </c>
      <c r="I60" s="104" t="s">
        <v>25</v>
      </c>
      <c r="J60" s="104" t="s">
        <v>25</v>
      </c>
      <c r="K60" s="104" t="s">
        <v>25</v>
      </c>
    </row>
    <row r="61" spans="1:11" x14ac:dyDescent="0.2">
      <c r="A61" s="65" t="s">
        <v>60</v>
      </c>
      <c r="B61" s="65">
        <v>50</v>
      </c>
      <c r="C61" s="65">
        <v>0</v>
      </c>
      <c r="D61" s="65">
        <v>50</v>
      </c>
      <c r="E61" s="65">
        <v>50</v>
      </c>
      <c r="F61" s="65">
        <v>100</v>
      </c>
      <c r="G61" s="65">
        <v>1</v>
      </c>
      <c r="H61" s="65">
        <v>0</v>
      </c>
      <c r="I61" s="65">
        <v>1</v>
      </c>
      <c r="J61" s="65">
        <v>1</v>
      </c>
      <c r="K61" s="65">
        <v>100</v>
      </c>
    </row>
    <row r="62" spans="1:11" x14ac:dyDescent="0.2">
      <c r="A62" s="65" t="s">
        <v>61</v>
      </c>
      <c r="B62" s="65">
        <v>180</v>
      </c>
      <c r="C62" s="65">
        <v>0</v>
      </c>
      <c r="D62" s="65">
        <v>180</v>
      </c>
      <c r="E62" s="65">
        <v>86</v>
      </c>
      <c r="F62" s="65">
        <v>48</v>
      </c>
      <c r="G62" s="65">
        <v>20</v>
      </c>
      <c r="H62" s="65">
        <v>0</v>
      </c>
      <c r="I62" s="65">
        <v>20</v>
      </c>
      <c r="J62" s="65">
        <v>12</v>
      </c>
      <c r="K62" s="65">
        <v>60</v>
      </c>
    </row>
    <row r="63" spans="1:11" ht="12.75" customHeight="1" x14ac:dyDescent="0.2">
      <c r="A63" s="65" t="s">
        <v>62</v>
      </c>
      <c r="B63" s="65">
        <v>11</v>
      </c>
      <c r="C63" s="65">
        <v>0</v>
      </c>
      <c r="D63" s="65">
        <v>11</v>
      </c>
      <c r="E63" s="65">
        <v>10</v>
      </c>
      <c r="F63" s="65">
        <v>91</v>
      </c>
      <c r="G63" s="65"/>
      <c r="H63" s="65"/>
      <c r="I63" s="65"/>
      <c r="J63" s="65"/>
      <c r="K63" s="65"/>
    </row>
    <row r="64" spans="1:11" ht="12.75" customHeight="1" x14ac:dyDescent="0.2">
      <c r="A64" s="65" t="s">
        <v>63</v>
      </c>
      <c r="B64" s="65">
        <v>814</v>
      </c>
      <c r="C64" s="65">
        <v>0</v>
      </c>
      <c r="D64" s="65">
        <v>814</v>
      </c>
      <c r="E64" s="65">
        <v>590</v>
      </c>
      <c r="F64" s="65">
        <v>72</v>
      </c>
      <c r="G64" s="65">
        <v>65</v>
      </c>
      <c r="H64" s="65">
        <v>0</v>
      </c>
      <c r="I64" s="65">
        <v>65</v>
      </c>
      <c r="J64" s="65">
        <v>22</v>
      </c>
      <c r="K64" s="65">
        <v>34</v>
      </c>
    </row>
    <row r="65" spans="1:11" x14ac:dyDescent="0.2">
      <c r="A65" s="65" t="s">
        <v>64</v>
      </c>
      <c r="B65" s="65">
        <v>591</v>
      </c>
      <c r="C65" s="65">
        <v>0</v>
      </c>
      <c r="D65" s="65">
        <v>591</v>
      </c>
      <c r="E65" s="65">
        <v>453</v>
      </c>
      <c r="F65" s="65">
        <v>77</v>
      </c>
      <c r="G65" s="65">
        <v>41</v>
      </c>
      <c r="H65" s="65">
        <v>0</v>
      </c>
      <c r="I65" s="65">
        <v>41</v>
      </c>
      <c r="J65" s="65">
        <v>29</v>
      </c>
      <c r="K65" s="65">
        <v>71</v>
      </c>
    </row>
    <row r="66" spans="1:11" ht="12.75" customHeight="1" x14ac:dyDescent="0.2">
      <c r="A66" s="65" t="s">
        <v>65</v>
      </c>
      <c r="B66" s="65">
        <v>1286</v>
      </c>
      <c r="C66" s="65">
        <v>0</v>
      </c>
      <c r="D66" s="65">
        <v>1286</v>
      </c>
      <c r="E66" s="65">
        <v>993</v>
      </c>
      <c r="F66" s="65">
        <v>77</v>
      </c>
      <c r="G66" s="65">
        <v>60</v>
      </c>
      <c r="H66" s="65">
        <v>0</v>
      </c>
      <c r="I66" s="65">
        <v>60</v>
      </c>
      <c r="J66" s="65">
        <v>12</v>
      </c>
      <c r="K66" s="65">
        <v>20</v>
      </c>
    </row>
    <row r="67" spans="1:11" x14ac:dyDescent="0.2">
      <c r="A67" s="65" t="s">
        <v>66</v>
      </c>
      <c r="B67" s="65">
        <v>540</v>
      </c>
      <c r="C67" s="65">
        <v>0</v>
      </c>
      <c r="D67" s="65">
        <v>540</v>
      </c>
      <c r="E67" s="65">
        <v>416</v>
      </c>
      <c r="F67" s="65">
        <v>77</v>
      </c>
      <c r="G67" s="65">
        <v>1</v>
      </c>
      <c r="H67" s="65">
        <v>0</v>
      </c>
      <c r="I67" s="65">
        <v>1</v>
      </c>
      <c r="J67" s="65">
        <v>1</v>
      </c>
      <c r="K67" s="65">
        <v>100</v>
      </c>
    </row>
    <row r="68" spans="1:11" x14ac:dyDescent="0.2">
      <c r="A68" s="65" t="s">
        <v>67</v>
      </c>
      <c r="B68" s="65">
        <v>507</v>
      </c>
      <c r="C68" s="65">
        <v>0</v>
      </c>
      <c r="D68" s="65">
        <v>507</v>
      </c>
      <c r="E68" s="65">
        <v>372</v>
      </c>
      <c r="F68" s="65">
        <v>73</v>
      </c>
      <c r="G68" s="65">
        <v>10</v>
      </c>
      <c r="H68" s="65">
        <v>0</v>
      </c>
      <c r="I68" s="65">
        <v>10</v>
      </c>
      <c r="J68" s="65">
        <v>3</v>
      </c>
      <c r="K68" s="65">
        <v>30</v>
      </c>
    </row>
    <row r="69" spans="1:11" x14ac:dyDescent="0.2">
      <c r="A69" s="65" t="s">
        <v>68</v>
      </c>
      <c r="B69" s="65">
        <v>270</v>
      </c>
      <c r="C69" s="65">
        <v>0</v>
      </c>
      <c r="D69" s="65">
        <v>270</v>
      </c>
      <c r="E69" s="65">
        <v>200</v>
      </c>
      <c r="F69" s="65">
        <v>74</v>
      </c>
      <c r="G69" s="65">
        <v>3</v>
      </c>
      <c r="H69" s="65">
        <v>0</v>
      </c>
      <c r="I69" s="65">
        <v>3</v>
      </c>
      <c r="J69" s="65">
        <v>2</v>
      </c>
      <c r="K69" s="65">
        <v>67</v>
      </c>
    </row>
    <row r="70" spans="1:11" x14ac:dyDescent="0.2">
      <c r="A70" s="65" t="s">
        <v>69</v>
      </c>
      <c r="B70" s="65">
        <v>760</v>
      </c>
      <c r="C70" s="65">
        <v>0</v>
      </c>
      <c r="D70" s="65">
        <v>760</v>
      </c>
      <c r="E70" s="65">
        <v>580</v>
      </c>
      <c r="F70" s="65">
        <v>76</v>
      </c>
      <c r="G70" s="65">
        <v>8</v>
      </c>
      <c r="H70" s="65">
        <v>0</v>
      </c>
      <c r="I70" s="65">
        <v>8</v>
      </c>
      <c r="J70" s="65">
        <v>3</v>
      </c>
      <c r="K70" s="65">
        <v>38</v>
      </c>
    </row>
    <row r="71" spans="1:11" x14ac:dyDescent="0.2">
      <c r="A71" s="65" t="s">
        <v>70</v>
      </c>
      <c r="B71" s="104" t="s">
        <v>25</v>
      </c>
      <c r="C71" s="104" t="s">
        <v>25</v>
      </c>
      <c r="D71" s="104" t="s">
        <v>25</v>
      </c>
      <c r="E71" s="104" t="s">
        <v>25</v>
      </c>
      <c r="F71" s="104" t="s">
        <v>25</v>
      </c>
      <c r="G71" s="104" t="s">
        <v>25</v>
      </c>
      <c r="H71" s="104" t="s">
        <v>25</v>
      </c>
      <c r="I71" s="104" t="s">
        <v>25</v>
      </c>
      <c r="J71" s="104" t="s">
        <v>25</v>
      </c>
      <c r="K71" s="104" t="s">
        <v>25</v>
      </c>
    </row>
    <row r="72" spans="1:11" x14ac:dyDescent="0.2">
      <c r="A72" s="65" t="s">
        <v>71</v>
      </c>
      <c r="B72" s="65">
        <v>250</v>
      </c>
      <c r="C72" s="65">
        <v>0</v>
      </c>
      <c r="D72" s="65">
        <v>250</v>
      </c>
      <c r="E72" s="65">
        <v>193</v>
      </c>
      <c r="F72" s="65">
        <v>77</v>
      </c>
      <c r="G72" s="65">
        <v>2</v>
      </c>
      <c r="H72" s="65">
        <v>0</v>
      </c>
      <c r="I72" s="65">
        <v>2</v>
      </c>
      <c r="J72" s="65">
        <v>1</v>
      </c>
      <c r="K72" s="65">
        <v>50</v>
      </c>
    </row>
    <row r="73" spans="1:11" x14ac:dyDescent="0.2">
      <c r="A73" s="65" t="s">
        <v>72</v>
      </c>
      <c r="B73" s="65">
        <v>147</v>
      </c>
      <c r="C73" s="65">
        <v>0</v>
      </c>
      <c r="D73" s="65">
        <v>147</v>
      </c>
      <c r="E73" s="65">
        <v>104</v>
      </c>
      <c r="F73" s="65">
        <v>71</v>
      </c>
      <c r="G73" s="65">
        <v>1</v>
      </c>
      <c r="H73" s="65">
        <v>0</v>
      </c>
      <c r="I73" s="65">
        <v>1</v>
      </c>
      <c r="J73" s="65">
        <v>0</v>
      </c>
      <c r="K73" s="65">
        <v>0</v>
      </c>
    </row>
    <row r="74" spans="1:11" ht="12.75" customHeight="1" x14ac:dyDescent="0.2">
      <c r="A74" s="65" t="s">
        <v>73</v>
      </c>
      <c r="B74" s="65">
        <v>555</v>
      </c>
      <c r="C74" s="65">
        <v>0</v>
      </c>
      <c r="D74" s="65">
        <v>555</v>
      </c>
      <c r="E74" s="65">
        <v>402</v>
      </c>
      <c r="F74" s="65">
        <v>72</v>
      </c>
      <c r="G74" s="65">
        <v>15</v>
      </c>
      <c r="H74" s="65">
        <v>0</v>
      </c>
      <c r="I74" s="65">
        <v>15</v>
      </c>
      <c r="J74" s="65">
        <v>5</v>
      </c>
      <c r="K74" s="65">
        <v>33</v>
      </c>
    </row>
    <row r="75" spans="1:11" ht="12.75" customHeight="1" x14ac:dyDescent="0.2">
      <c r="A75" s="65" t="s">
        <v>74</v>
      </c>
      <c r="B75" s="104" t="s">
        <v>25</v>
      </c>
      <c r="C75" s="104" t="s">
        <v>25</v>
      </c>
      <c r="D75" s="104" t="s">
        <v>25</v>
      </c>
      <c r="E75" s="104" t="s">
        <v>25</v>
      </c>
      <c r="F75" s="104" t="s">
        <v>25</v>
      </c>
      <c r="G75" s="104" t="s">
        <v>25</v>
      </c>
      <c r="H75" s="104" t="s">
        <v>25</v>
      </c>
      <c r="I75" s="104" t="s">
        <v>25</v>
      </c>
      <c r="J75" s="104" t="s">
        <v>25</v>
      </c>
      <c r="K75" s="104" t="s">
        <v>25</v>
      </c>
    </row>
    <row r="76" spans="1:11" x14ac:dyDescent="0.2">
      <c r="A76" s="65" t="s">
        <v>75</v>
      </c>
      <c r="B76" s="65">
        <v>622</v>
      </c>
      <c r="C76" s="65">
        <v>0</v>
      </c>
      <c r="D76" s="65">
        <v>622</v>
      </c>
      <c r="E76" s="65">
        <v>470</v>
      </c>
      <c r="F76" s="65">
        <v>76</v>
      </c>
      <c r="G76" s="65">
        <v>13</v>
      </c>
      <c r="H76" s="65">
        <v>0</v>
      </c>
      <c r="I76" s="65">
        <v>13</v>
      </c>
      <c r="J76" s="65">
        <v>3</v>
      </c>
      <c r="K76" s="65">
        <v>23</v>
      </c>
    </row>
    <row r="77" spans="1:11" x14ac:dyDescent="0.2">
      <c r="A77" s="65" t="s">
        <v>76</v>
      </c>
      <c r="B77" s="65">
        <v>703</v>
      </c>
      <c r="C77" s="65">
        <v>0</v>
      </c>
      <c r="D77" s="65">
        <v>703</v>
      </c>
      <c r="E77" s="65">
        <v>559</v>
      </c>
      <c r="F77" s="65">
        <v>80</v>
      </c>
      <c r="G77" s="65">
        <v>12</v>
      </c>
      <c r="H77" s="65">
        <v>0</v>
      </c>
      <c r="I77" s="65">
        <v>12</v>
      </c>
      <c r="J77" s="65">
        <v>4</v>
      </c>
      <c r="K77" s="65">
        <v>33</v>
      </c>
    </row>
    <row r="78" spans="1:11" x14ac:dyDescent="0.2">
      <c r="A78" s="65" t="s">
        <v>164</v>
      </c>
      <c r="B78" s="104" t="s">
        <v>25</v>
      </c>
      <c r="C78" s="104" t="s">
        <v>25</v>
      </c>
      <c r="D78" s="104" t="s">
        <v>25</v>
      </c>
      <c r="E78" s="104" t="s">
        <v>25</v>
      </c>
      <c r="F78" s="104" t="s">
        <v>25</v>
      </c>
      <c r="G78" s="104" t="s">
        <v>25</v>
      </c>
      <c r="H78" s="104" t="s">
        <v>25</v>
      </c>
      <c r="I78" s="104" t="s">
        <v>25</v>
      </c>
      <c r="J78" s="104" t="s">
        <v>25</v>
      </c>
      <c r="K78" s="104" t="s">
        <v>25</v>
      </c>
    </row>
    <row r="79" spans="1:11" x14ac:dyDescent="0.2">
      <c r="A79" s="65" t="s">
        <v>77</v>
      </c>
      <c r="B79" s="65">
        <v>1346</v>
      </c>
      <c r="C79" s="65">
        <v>0</v>
      </c>
      <c r="D79" s="65">
        <v>1346</v>
      </c>
      <c r="E79" s="65">
        <v>968</v>
      </c>
      <c r="F79" s="65">
        <v>72</v>
      </c>
      <c r="G79" s="65">
        <v>56</v>
      </c>
      <c r="H79" s="65">
        <v>0</v>
      </c>
      <c r="I79" s="65">
        <v>56</v>
      </c>
      <c r="J79" s="65">
        <v>9</v>
      </c>
      <c r="K79" s="65">
        <v>16</v>
      </c>
    </row>
    <row r="80" spans="1:11" x14ac:dyDescent="0.2">
      <c r="A80" s="65" t="s">
        <v>78</v>
      </c>
      <c r="B80" s="65">
        <v>389</v>
      </c>
      <c r="C80" s="65">
        <v>1</v>
      </c>
      <c r="D80" s="65">
        <v>388</v>
      </c>
      <c r="E80" s="65">
        <v>345</v>
      </c>
      <c r="F80" s="65">
        <v>89</v>
      </c>
      <c r="G80" s="65">
        <v>33</v>
      </c>
      <c r="H80" s="65">
        <v>0</v>
      </c>
      <c r="I80" s="65">
        <v>33</v>
      </c>
      <c r="J80" s="65">
        <v>26</v>
      </c>
      <c r="K80" s="65">
        <v>79</v>
      </c>
    </row>
    <row r="81" spans="1:11" x14ac:dyDescent="0.2">
      <c r="A81" s="65"/>
      <c r="B81" s="65"/>
      <c r="C81" s="65"/>
      <c r="D81" s="65"/>
      <c r="E81" s="65"/>
      <c r="F81" s="65"/>
      <c r="G81" s="65"/>
      <c r="H81" s="65"/>
      <c r="I81" s="65"/>
      <c r="J81" s="65"/>
      <c r="K81" s="65"/>
    </row>
    <row r="82" spans="1:11" x14ac:dyDescent="0.2">
      <c r="A82" s="62" t="s">
        <v>79</v>
      </c>
      <c r="B82" s="65"/>
      <c r="C82" s="65"/>
      <c r="D82" s="65"/>
      <c r="E82" s="65"/>
      <c r="F82" s="65"/>
      <c r="G82" s="65"/>
      <c r="H82" s="65"/>
      <c r="I82" s="65"/>
      <c r="J82" s="65"/>
      <c r="K82" s="65"/>
    </row>
    <row r="83" spans="1:11" x14ac:dyDescent="0.2">
      <c r="A83" s="65" t="s">
        <v>51</v>
      </c>
      <c r="B83" s="65">
        <v>11</v>
      </c>
      <c r="C83" s="65">
        <v>0</v>
      </c>
      <c r="D83" s="65">
        <v>11</v>
      </c>
      <c r="E83" s="65">
        <v>5</v>
      </c>
      <c r="F83" s="65">
        <v>45</v>
      </c>
      <c r="G83" s="65"/>
      <c r="H83" s="65"/>
      <c r="I83" s="65"/>
      <c r="J83" s="65"/>
      <c r="K83" s="65"/>
    </row>
    <row r="84" spans="1:11" x14ac:dyDescent="0.2">
      <c r="A84" s="65" t="s">
        <v>95</v>
      </c>
      <c r="B84" s="65">
        <v>16</v>
      </c>
      <c r="C84" s="65">
        <v>0</v>
      </c>
      <c r="D84" s="65">
        <v>16</v>
      </c>
      <c r="E84" s="65">
        <v>13</v>
      </c>
      <c r="F84" s="65">
        <v>81</v>
      </c>
      <c r="G84" s="65"/>
      <c r="H84" s="65"/>
      <c r="I84" s="65"/>
      <c r="J84" s="65"/>
      <c r="K84" s="65"/>
    </row>
    <row r="85" spans="1:11" x14ac:dyDescent="0.2">
      <c r="A85" s="65" t="s">
        <v>261</v>
      </c>
      <c r="B85" s="65">
        <v>7</v>
      </c>
      <c r="C85" s="65">
        <v>0</v>
      </c>
      <c r="D85" s="65">
        <v>7</v>
      </c>
      <c r="E85" s="65">
        <v>7</v>
      </c>
      <c r="F85" s="65">
        <v>100</v>
      </c>
      <c r="G85" s="65"/>
      <c r="H85" s="65"/>
      <c r="I85" s="65"/>
      <c r="J85" s="65"/>
      <c r="K85" s="65"/>
    </row>
    <row r="86" spans="1:11" x14ac:dyDescent="0.2">
      <c r="A86" s="65" t="s">
        <v>52</v>
      </c>
      <c r="B86" s="65">
        <v>35</v>
      </c>
      <c r="C86" s="65">
        <v>0</v>
      </c>
      <c r="D86" s="65">
        <v>35</v>
      </c>
      <c r="E86" s="65">
        <v>23</v>
      </c>
      <c r="F86" s="65">
        <v>66</v>
      </c>
      <c r="G86" s="65"/>
      <c r="H86" s="65"/>
      <c r="I86" s="65"/>
      <c r="J86" s="65"/>
      <c r="K86" s="65"/>
    </row>
    <row r="87" spans="1:11" x14ac:dyDescent="0.2">
      <c r="A87" s="65" t="s">
        <v>80</v>
      </c>
      <c r="B87" s="65">
        <v>143</v>
      </c>
      <c r="C87" s="65">
        <v>0</v>
      </c>
      <c r="D87" s="65">
        <v>143</v>
      </c>
      <c r="E87" s="65">
        <v>103</v>
      </c>
      <c r="F87" s="65">
        <v>72</v>
      </c>
      <c r="G87" s="65">
        <v>23</v>
      </c>
      <c r="H87" s="65">
        <v>0</v>
      </c>
      <c r="I87" s="65">
        <v>23</v>
      </c>
      <c r="J87" s="65">
        <v>15</v>
      </c>
      <c r="K87" s="65">
        <v>65</v>
      </c>
    </row>
    <row r="88" spans="1:11" x14ac:dyDescent="0.2">
      <c r="A88" s="65" t="s">
        <v>223</v>
      </c>
      <c r="B88" s="65">
        <v>14</v>
      </c>
      <c r="C88" s="65">
        <v>0</v>
      </c>
      <c r="D88" s="65">
        <v>14</v>
      </c>
      <c r="E88" s="65">
        <v>7</v>
      </c>
      <c r="F88" s="65">
        <v>50</v>
      </c>
      <c r="G88" s="65">
        <v>0</v>
      </c>
      <c r="H88" s="65">
        <v>0</v>
      </c>
      <c r="I88" s="65">
        <v>0</v>
      </c>
      <c r="J88" s="65">
        <v>0</v>
      </c>
      <c r="K88" s="65"/>
    </row>
    <row r="89" spans="1:11" x14ac:dyDescent="0.2">
      <c r="A89" s="65" t="s">
        <v>224</v>
      </c>
      <c r="B89" s="65">
        <v>0</v>
      </c>
      <c r="C89" s="65">
        <v>0</v>
      </c>
      <c r="D89" s="65">
        <v>0</v>
      </c>
      <c r="E89" s="65">
        <v>0</v>
      </c>
      <c r="F89" s="65"/>
      <c r="G89" s="65">
        <v>0</v>
      </c>
      <c r="H89" s="65">
        <v>0</v>
      </c>
      <c r="I89" s="65">
        <v>0</v>
      </c>
      <c r="J89" s="65">
        <v>0</v>
      </c>
      <c r="K89" s="65"/>
    </row>
    <row r="90" spans="1:11" x14ac:dyDescent="0.2">
      <c r="A90" s="65" t="s">
        <v>81</v>
      </c>
      <c r="B90" s="65">
        <v>20</v>
      </c>
      <c r="C90" s="65">
        <v>0</v>
      </c>
      <c r="D90" s="65">
        <v>20</v>
      </c>
      <c r="E90" s="65">
        <v>16</v>
      </c>
      <c r="F90" s="65">
        <v>80</v>
      </c>
      <c r="G90" s="65">
        <v>0</v>
      </c>
      <c r="H90" s="65">
        <v>0</v>
      </c>
      <c r="I90" s="65">
        <v>0</v>
      </c>
      <c r="J90" s="65">
        <v>0</v>
      </c>
      <c r="K90" s="65"/>
    </row>
    <row r="91" spans="1:11" x14ac:dyDescent="0.2">
      <c r="A91" s="65" t="s">
        <v>187</v>
      </c>
      <c r="B91" s="65">
        <v>171</v>
      </c>
      <c r="C91" s="65">
        <v>0</v>
      </c>
      <c r="D91" s="65">
        <v>171</v>
      </c>
      <c r="E91" s="65">
        <v>84</v>
      </c>
      <c r="F91" s="65">
        <v>49</v>
      </c>
      <c r="G91" s="65"/>
      <c r="H91" s="65"/>
      <c r="I91" s="65"/>
      <c r="J91" s="65"/>
      <c r="K91" s="65"/>
    </row>
    <row r="92" spans="1:11" x14ac:dyDescent="0.2">
      <c r="A92" s="65" t="s">
        <v>182</v>
      </c>
      <c r="B92" s="65">
        <v>11</v>
      </c>
      <c r="C92" s="65">
        <v>0</v>
      </c>
      <c r="D92" s="65">
        <v>11</v>
      </c>
      <c r="E92" s="65">
        <v>5</v>
      </c>
      <c r="F92" s="65">
        <v>45</v>
      </c>
      <c r="G92" s="65">
        <v>0</v>
      </c>
      <c r="H92" s="65">
        <v>0</v>
      </c>
      <c r="I92" s="65">
        <v>0</v>
      </c>
      <c r="J92" s="65">
        <v>0</v>
      </c>
      <c r="K92" s="65"/>
    </row>
    <row r="93" spans="1:11" ht="12.75" customHeight="1" x14ac:dyDescent="0.2">
      <c r="A93" s="65" t="s">
        <v>82</v>
      </c>
      <c r="B93" s="65">
        <v>114</v>
      </c>
      <c r="C93" s="65">
        <v>0</v>
      </c>
      <c r="D93" s="65">
        <v>114</v>
      </c>
      <c r="E93" s="65">
        <v>31</v>
      </c>
      <c r="F93" s="65">
        <v>27</v>
      </c>
      <c r="G93" s="65"/>
      <c r="H93" s="65"/>
      <c r="I93" s="65"/>
      <c r="J93" s="65"/>
      <c r="K93" s="65"/>
    </row>
    <row r="94" spans="1:11" x14ac:dyDescent="0.2">
      <c r="A94" s="65" t="s">
        <v>83</v>
      </c>
      <c r="B94" s="65">
        <v>213</v>
      </c>
      <c r="C94" s="65">
        <v>0</v>
      </c>
      <c r="D94" s="65">
        <v>213</v>
      </c>
      <c r="E94" s="65">
        <v>52</v>
      </c>
      <c r="F94" s="65">
        <v>24</v>
      </c>
      <c r="G94" s="65">
        <v>9</v>
      </c>
      <c r="H94" s="65">
        <v>0</v>
      </c>
      <c r="I94" s="65">
        <v>9</v>
      </c>
      <c r="J94" s="65">
        <v>2</v>
      </c>
      <c r="K94" s="65">
        <v>22</v>
      </c>
    </row>
    <row r="95" spans="1:11" x14ac:dyDescent="0.2">
      <c r="A95" s="65" t="s">
        <v>149</v>
      </c>
      <c r="B95" s="65">
        <v>228</v>
      </c>
      <c r="C95" s="65">
        <v>0</v>
      </c>
      <c r="D95" s="65">
        <v>228</v>
      </c>
      <c r="E95" s="65">
        <v>94</v>
      </c>
      <c r="F95" s="65">
        <v>41</v>
      </c>
      <c r="G95" s="65">
        <v>16</v>
      </c>
      <c r="H95" s="65">
        <v>0</v>
      </c>
      <c r="I95" s="65">
        <v>16</v>
      </c>
      <c r="J95" s="65">
        <v>6</v>
      </c>
      <c r="K95" s="65">
        <v>38</v>
      </c>
    </row>
    <row r="96" spans="1:11" x14ac:dyDescent="0.2">
      <c r="A96" s="65" t="s">
        <v>84</v>
      </c>
      <c r="B96" s="65">
        <v>185</v>
      </c>
      <c r="C96" s="65">
        <v>0</v>
      </c>
      <c r="D96" s="65">
        <v>185</v>
      </c>
      <c r="E96" s="65">
        <v>78</v>
      </c>
      <c r="F96" s="65">
        <v>42</v>
      </c>
      <c r="G96" s="65">
        <v>20</v>
      </c>
      <c r="H96" s="65">
        <v>0</v>
      </c>
      <c r="I96" s="65">
        <v>20</v>
      </c>
      <c r="J96" s="65">
        <v>11</v>
      </c>
      <c r="K96" s="65">
        <v>55</v>
      </c>
    </row>
    <row r="97" spans="1:11" x14ac:dyDescent="0.2">
      <c r="A97" s="65" t="s">
        <v>85</v>
      </c>
      <c r="B97" s="65">
        <v>6125</v>
      </c>
      <c r="C97" s="65">
        <v>16</v>
      </c>
      <c r="D97" s="65">
        <v>6109</v>
      </c>
      <c r="E97" s="65">
        <v>3727</v>
      </c>
      <c r="F97" s="65">
        <v>61</v>
      </c>
      <c r="G97" s="65">
        <v>30</v>
      </c>
      <c r="H97" s="65">
        <v>0</v>
      </c>
      <c r="I97" s="65">
        <v>30</v>
      </c>
      <c r="J97" s="65">
        <v>25</v>
      </c>
      <c r="K97" s="65">
        <v>83</v>
      </c>
    </row>
    <row r="98" spans="1:11" x14ac:dyDescent="0.2">
      <c r="A98" s="65" t="s">
        <v>316</v>
      </c>
      <c r="B98" s="65">
        <v>106</v>
      </c>
      <c r="C98" s="65">
        <v>0</v>
      </c>
      <c r="D98" s="65">
        <v>106</v>
      </c>
      <c r="E98" s="65">
        <v>74</v>
      </c>
      <c r="F98" s="65">
        <v>70</v>
      </c>
      <c r="G98" s="65"/>
      <c r="H98" s="65"/>
      <c r="I98" s="65"/>
      <c r="J98" s="65"/>
      <c r="K98" s="65"/>
    </row>
    <row r="99" spans="1:11" x14ac:dyDescent="0.2">
      <c r="A99" s="65" t="s">
        <v>86</v>
      </c>
      <c r="B99" s="65">
        <v>890</v>
      </c>
      <c r="C99" s="65">
        <v>3</v>
      </c>
      <c r="D99" s="65">
        <v>887</v>
      </c>
      <c r="E99" s="65">
        <v>679</v>
      </c>
      <c r="F99" s="65">
        <v>77</v>
      </c>
      <c r="G99" s="65"/>
      <c r="H99" s="65"/>
      <c r="I99" s="65"/>
      <c r="J99" s="65"/>
      <c r="K99" s="65"/>
    </row>
    <row r="100" spans="1:11" x14ac:dyDescent="0.2">
      <c r="A100" s="65" t="s">
        <v>315</v>
      </c>
      <c r="B100" s="65">
        <v>658</v>
      </c>
      <c r="C100" s="65">
        <v>0</v>
      </c>
      <c r="D100" s="65">
        <v>658</v>
      </c>
      <c r="E100" s="65">
        <v>403</v>
      </c>
      <c r="F100" s="65">
        <v>61</v>
      </c>
      <c r="G100" s="65">
        <v>191</v>
      </c>
      <c r="H100" s="65">
        <v>0</v>
      </c>
      <c r="I100" s="65">
        <v>191</v>
      </c>
      <c r="J100" s="65">
        <v>96</v>
      </c>
      <c r="K100" s="65">
        <v>50</v>
      </c>
    </row>
    <row r="101" spans="1:11" x14ac:dyDescent="0.2">
      <c r="A101" s="65" t="s">
        <v>222</v>
      </c>
      <c r="B101" s="65">
        <v>0</v>
      </c>
      <c r="C101" s="65">
        <v>0</v>
      </c>
      <c r="D101" s="65">
        <v>0</v>
      </c>
      <c r="E101" s="65">
        <v>0</v>
      </c>
      <c r="F101" s="65"/>
      <c r="G101" s="65"/>
      <c r="H101" s="65"/>
      <c r="I101" s="65"/>
      <c r="J101" s="65"/>
      <c r="K101" s="65"/>
    </row>
    <row r="102" spans="1:11" x14ac:dyDescent="0.2">
      <c r="A102" s="65" t="s">
        <v>88</v>
      </c>
      <c r="B102" s="65">
        <v>265</v>
      </c>
      <c r="C102" s="65">
        <v>0</v>
      </c>
      <c r="D102" s="65">
        <v>265</v>
      </c>
      <c r="E102" s="65">
        <v>171</v>
      </c>
      <c r="F102" s="65">
        <v>65</v>
      </c>
      <c r="G102" s="65">
        <v>1</v>
      </c>
      <c r="H102" s="65">
        <v>0</v>
      </c>
      <c r="I102" s="65">
        <v>1</v>
      </c>
      <c r="J102" s="65">
        <v>1</v>
      </c>
      <c r="K102" s="65">
        <v>100</v>
      </c>
    </row>
    <row r="103" spans="1:11" ht="15" customHeight="1" x14ac:dyDescent="0.2">
      <c r="A103" s="65" t="s">
        <v>89</v>
      </c>
      <c r="B103" s="104" t="s">
        <v>25</v>
      </c>
      <c r="C103" s="104" t="s">
        <v>25</v>
      </c>
      <c r="D103" s="104" t="s">
        <v>25</v>
      </c>
      <c r="E103" s="104" t="s">
        <v>25</v>
      </c>
      <c r="F103" s="104" t="s">
        <v>25</v>
      </c>
      <c r="G103" s="104" t="s">
        <v>25</v>
      </c>
      <c r="H103" s="104" t="s">
        <v>25</v>
      </c>
      <c r="I103" s="104" t="s">
        <v>25</v>
      </c>
      <c r="J103" s="104" t="s">
        <v>25</v>
      </c>
      <c r="K103" s="104" t="s">
        <v>25</v>
      </c>
    </row>
    <row r="104" spans="1:11" x14ac:dyDescent="0.2">
      <c r="A104" s="298" t="s">
        <v>248</v>
      </c>
      <c r="B104" s="298"/>
      <c r="C104" s="298"/>
      <c r="D104" s="298"/>
      <c r="E104" s="298"/>
      <c r="F104" s="298"/>
      <c r="G104" s="298"/>
      <c r="H104" s="298"/>
      <c r="I104" s="298"/>
      <c r="J104" s="298"/>
      <c r="K104" s="298"/>
    </row>
    <row r="105" spans="1:11" ht="26.45" customHeight="1" x14ac:dyDescent="0.2">
      <c r="A105" s="296" t="s">
        <v>361</v>
      </c>
      <c r="B105" s="296"/>
      <c r="C105" s="296"/>
      <c r="D105" s="296"/>
      <c r="E105" s="296"/>
      <c r="F105" s="296"/>
      <c r="G105" s="296"/>
      <c r="H105" s="296"/>
      <c r="I105" s="296"/>
      <c r="J105" s="296"/>
      <c r="K105" s="296"/>
    </row>
    <row r="106" spans="1:11" x14ac:dyDescent="0.2">
      <c r="A106" s="297" t="s">
        <v>362</v>
      </c>
      <c r="B106" s="297"/>
      <c r="C106" s="297"/>
      <c r="D106" s="297"/>
      <c r="E106" s="297"/>
      <c r="F106" s="297"/>
      <c r="G106" s="297"/>
      <c r="H106" s="297"/>
      <c r="I106" s="297"/>
      <c r="J106" s="297"/>
      <c r="K106" s="297"/>
    </row>
    <row r="107" spans="1:11" x14ac:dyDescent="0.2">
      <c r="A107" s="133"/>
      <c r="B107" s="133"/>
      <c r="C107" s="55"/>
    </row>
  </sheetData>
  <sortState ref="A83:L103">
    <sortCondition ref="A83:A103"/>
  </sortState>
  <mergeCells count="12">
    <mergeCell ref="A105:K105"/>
    <mergeCell ref="A106:K106"/>
    <mergeCell ref="A104:K104"/>
    <mergeCell ref="A9:A10"/>
    <mergeCell ref="B9:F9"/>
    <mergeCell ref="G9:K9"/>
    <mergeCell ref="A1:K1"/>
    <mergeCell ref="A2:K2"/>
    <mergeCell ref="A3:K3"/>
    <mergeCell ref="A4:K4"/>
    <mergeCell ref="A7:K7"/>
    <mergeCell ref="A6:K6"/>
  </mergeCells>
  <printOptions horizontalCentered="1"/>
  <pageMargins left="0.7" right="0.7" top="0.75" bottom="0.75" header="0.3" footer="0.3"/>
  <pageSetup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showGridLines="0" zoomScale="91" zoomScaleNormal="91" workbookViewId="0">
      <selection activeCell="H5" sqref="H5"/>
    </sheetView>
  </sheetViews>
  <sheetFormatPr defaultColWidth="8" defaultRowHeight="12.75" x14ac:dyDescent="0.2"/>
  <cols>
    <col min="1" max="1" width="52.140625" style="32" bestFit="1" customWidth="1"/>
    <col min="2" max="2" width="9.28515625" style="32" customWidth="1"/>
    <col min="3" max="3" width="9" style="32" bestFit="1" customWidth="1"/>
    <col min="4" max="4" width="8.7109375" style="32" bestFit="1" customWidth="1"/>
    <col min="5" max="5" width="9.42578125" style="32" customWidth="1"/>
    <col min="6" max="6" width="9" style="32" bestFit="1" customWidth="1"/>
    <col min="7" max="7" width="8.7109375" style="32" bestFit="1" customWidth="1"/>
    <col min="8" max="8" width="10.42578125" style="32" customWidth="1"/>
    <col min="9" max="9" width="9" style="32" bestFit="1" customWidth="1"/>
    <col min="10" max="10" width="8.7109375" style="32" bestFit="1" customWidth="1"/>
    <col min="11" max="11" width="8.85546875" style="32" customWidth="1"/>
    <col min="12" max="12" width="9" style="32" bestFit="1" customWidth="1"/>
    <col min="13" max="13" width="8" style="30"/>
    <col min="14" max="14" width="52.140625" style="30" bestFit="1" customWidth="1"/>
    <col min="15" max="16384" width="8" style="30"/>
  </cols>
  <sheetData>
    <row r="1" spans="1:13" ht="18.75" x14ac:dyDescent="0.3">
      <c r="A1" s="246" t="s">
        <v>146</v>
      </c>
      <c r="B1" s="246"/>
      <c r="C1" s="246"/>
      <c r="D1" s="246"/>
      <c r="E1" s="246"/>
      <c r="F1" s="246"/>
      <c r="G1" s="246"/>
      <c r="H1" s="246"/>
      <c r="I1" s="246"/>
      <c r="J1" s="246"/>
      <c r="K1" s="246"/>
      <c r="L1" s="246"/>
      <c r="M1" s="246"/>
    </row>
    <row r="2" spans="1:13" ht="18.75" x14ac:dyDescent="0.3">
      <c r="A2" s="246" t="s">
        <v>147</v>
      </c>
      <c r="B2" s="246"/>
      <c r="C2" s="246"/>
      <c r="D2" s="246"/>
      <c r="E2" s="246"/>
      <c r="F2" s="246"/>
      <c r="G2" s="246"/>
      <c r="H2" s="246"/>
      <c r="I2" s="246"/>
      <c r="J2" s="246"/>
      <c r="K2" s="246"/>
      <c r="L2" s="246"/>
      <c r="M2" s="246"/>
    </row>
    <row r="3" spans="1:13" ht="15" x14ac:dyDescent="0.25">
      <c r="A3" s="221" t="s">
        <v>249</v>
      </c>
      <c r="B3" s="221"/>
      <c r="C3" s="221"/>
      <c r="D3" s="221"/>
      <c r="E3" s="221"/>
      <c r="F3" s="221"/>
      <c r="G3" s="221"/>
      <c r="H3" s="221"/>
      <c r="I3" s="221"/>
      <c r="J3" s="221"/>
      <c r="K3" s="221"/>
      <c r="L3" s="221"/>
      <c r="M3" s="221"/>
    </row>
    <row r="4" spans="1:13" ht="15" x14ac:dyDescent="0.25">
      <c r="A4" s="247" t="s">
        <v>348</v>
      </c>
      <c r="B4" s="247"/>
      <c r="C4" s="247"/>
      <c r="D4" s="247"/>
      <c r="E4" s="247"/>
      <c r="F4" s="247"/>
      <c r="G4" s="247"/>
      <c r="H4" s="247"/>
      <c r="I4" s="247"/>
      <c r="J4" s="247"/>
      <c r="K4" s="247"/>
      <c r="L4" s="247"/>
      <c r="M4" s="247"/>
    </row>
    <row r="5" spans="1:13" ht="15" x14ac:dyDescent="0.25">
      <c r="A5" s="28"/>
      <c r="B5" s="28"/>
      <c r="C5" s="28"/>
      <c r="D5" s="28"/>
      <c r="E5" s="28"/>
      <c r="F5" s="28"/>
      <c r="G5" s="28"/>
      <c r="H5" s="28"/>
      <c r="I5" s="28"/>
      <c r="J5" s="28"/>
      <c r="K5" s="28"/>
      <c r="L5" s="28"/>
      <c r="M5" s="154"/>
    </row>
    <row r="6" spans="1:13" ht="15" x14ac:dyDescent="0.25">
      <c r="A6" s="306" t="s">
        <v>378</v>
      </c>
      <c r="B6" s="306"/>
      <c r="C6" s="306"/>
      <c r="D6" s="306"/>
      <c r="E6" s="306"/>
      <c r="F6" s="306"/>
      <c r="G6" s="306"/>
      <c r="H6" s="306"/>
      <c r="I6" s="306"/>
      <c r="J6" s="306"/>
      <c r="K6" s="306"/>
      <c r="L6" s="306"/>
      <c r="M6" s="306"/>
    </row>
    <row r="7" spans="1:13" x14ac:dyDescent="0.2">
      <c r="A7" s="303" t="s">
        <v>193</v>
      </c>
      <c r="B7" s="304" t="s">
        <v>10</v>
      </c>
      <c r="C7" s="304"/>
      <c r="D7" s="304"/>
      <c r="E7" s="304"/>
      <c r="F7" s="304"/>
      <c r="G7" s="304"/>
      <c r="H7" s="304" t="s">
        <v>14</v>
      </c>
      <c r="I7" s="304"/>
      <c r="J7" s="304"/>
      <c r="K7" s="304"/>
      <c r="L7" s="304"/>
      <c r="M7" s="304"/>
    </row>
    <row r="8" spans="1:13" ht="15" x14ac:dyDescent="0.2">
      <c r="A8" s="303"/>
      <c r="B8" s="305" t="s">
        <v>269</v>
      </c>
      <c r="C8" s="305"/>
      <c r="D8" s="305"/>
      <c r="E8" s="305" t="s">
        <v>270</v>
      </c>
      <c r="F8" s="305"/>
      <c r="G8" s="305"/>
      <c r="H8" s="305" t="s">
        <v>269</v>
      </c>
      <c r="I8" s="305"/>
      <c r="J8" s="305"/>
      <c r="K8" s="305" t="s">
        <v>270</v>
      </c>
      <c r="L8" s="305"/>
      <c r="M8" s="305"/>
    </row>
    <row r="9" spans="1:13" ht="25.5" x14ac:dyDescent="0.2">
      <c r="A9" s="303"/>
      <c r="B9" s="304" t="s">
        <v>194</v>
      </c>
      <c r="C9" s="304"/>
      <c r="D9" s="150" t="s">
        <v>186</v>
      </c>
      <c r="E9" s="304" t="s">
        <v>139</v>
      </c>
      <c r="F9" s="304"/>
      <c r="G9" s="150" t="s">
        <v>186</v>
      </c>
      <c r="H9" s="304" t="s">
        <v>194</v>
      </c>
      <c r="I9" s="304"/>
      <c r="J9" s="150" t="s">
        <v>186</v>
      </c>
      <c r="K9" s="304" t="s">
        <v>194</v>
      </c>
      <c r="L9" s="304"/>
      <c r="M9" s="150" t="s">
        <v>186</v>
      </c>
    </row>
    <row r="10" spans="1:13" ht="51" x14ac:dyDescent="0.2">
      <c r="A10" s="303"/>
      <c r="B10" s="150" t="s">
        <v>195</v>
      </c>
      <c r="C10" s="150" t="s">
        <v>196</v>
      </c>
      <c r="D10" s="150" t="s">
        <v>197</v>
      </c>
      <c r="E10" s="150" t="s">
        <v>195</v>
      </c>
      <c r="F10" s="150" t="s">
        <v>196</v>
      </c>
      <c r="G10" s="150" t="s">
        <v>197</v>
      </c>
      <c r="H10" s="150" t="s">
        <v>195</v>
      </c>
      <c r="I10" s="150" t="s">
        <v>196</v>
      </c>
      <c r="J10" s="150" t="s">
        <v>197</v>
      </c>
      <c r="K10" s="150" t="s">
        <v>195</v>
      </c>
      <c r="L10" s="150" t="s">
        <v>196</v>
      </c>
      <c r="M10" s="150" t="s">
        <v>197</v>
      </c>
    </row>
    <row r="11" spans="1:13" ht="15" x14ac:dyDescent="0.25">
      <c r="A11" s="29" t="s">
        <v>23</v>
      </c>
      <c r="B11" s="75"/>
      <c r="C11" s="75"/>
      <c r="D11" s="75"/>
      <c r="E11" s="75"/>
      <c r="F11" s="75"/>
      <c r="G11" s="75"/>
      <c r="H11" s="75"/>
      <c r="I11" s="75"/>
      <c r="J11" s="75"/>
      <c r="K11" s="75"/>
      <c r="L11" s="75"/>
      <c r="M11" s="75"/>
    </row>
    <row r="12" spans="1:13" ht="15" x14ac:dyDescent="0.25">
      <c r="A12" s="74" t="s">
        <v>24</v>
      </c>
      <c r="B12" s="75">
        <v>2040</v>
      </c>
      <c r="C12" s="75">
        <v>330</v>
      </c>
      <c r="D12" s="75">
        <v>85</v>
      </c>
      <c r="E12" s="75">
        <v>2040</v>
      </c>
      <c r="F12" s="75">
        <v>330</v>
      </c>
      <c r="G12" s="75">
        <v>85</v>
      </c>
      <c r="H12" s="75"/>
      <c r="I12" s="75"/>
      <c r="J12" s="75"/>
      <c r="K12" s="75"/>
      <c r="L12" s="75"/>
      <c r="M12" s="75"/>
    </row>
    <row r="13" spans="1:13" ht="15" x14ac:dyDescent="0.25">
      <c r="A13" s="74" t="s">
        <v>26</v>
      </c>
      <c r="B13" s="75">
        <v>2520</v>
      </c>
      <c r="C13" s="75">
        <v>850</v>
      </c>
      <c r="D13" s="75">
        <v>105</v>
      </c>
      <c r="E13" s="75">
        <v>2520</v>
      </c>
      <c r="F13" s="75">
        <v>850</v>
      </c>
      <c r="G13" s="75">
        <v>105</v>
      </c>
      <c r="H13" s="75">
        <v>2160</v>
      </c>
      <c r="I13" s="75">
        <v>860</v>
      </c>
      <c r="J13" s="75">
        <v>180</v>
      </c>
      <c r="K13" s="75">
        <v>2160</v>
      </c>
      <c r="L13" s="75">
        <v>860</v>
      </c>
      <c r="M13" s="75">
        <v>180</v>
      </c>
    </row>
    <row r="14" spans="1:13" ht="15" x14ac:dyDescent="0.25">
      <c r="A14" s="74" t="s">
        <v>27</v>
      </c>
      <c r="B14" s="75">
        <v>2860</v>
      </c>
      <c r="C14" s="75">
        <v>602</v>
      </c>
      <c r="D14" s="75">
        <v>90</v>
      </c>
      <c r="E14" s="75">
        <v>4320</v>
      </c>
      <c r="F14" s="75">
        <v>602</v>
      </c>
      <c r="G14" s="75">
        <v>180</v>
      </c>
      <c r="H14" s="75"/>
      <c r="I14" s="75"/>
      <c r="J14" s="75"/>
      <c r="K14" s="75"/>
      <c r="L14" s="75"/>
      <c r="M14" s="75"/>
    </row>
    <row r="15" spans="1:13" ht="15" x14ac:dyDescent="0.25">
      <c r="A15" s="74" t="s">
        <v>28</v>
      </c>
      <c r="B15" s="75">
        <v>1100</v>
      </c>
      <c r="C15" s="75">
        <v>25</v>
      </c>
      <c r="D15" s="75">
        <v>30</v>
      </c>
      <c r="E15" s="75">
        <v>1100</v>
      </c>
      <c r="F15" s="75">
        <v>25</v>
      </c>
      <c r="G15" s="75">
        <v>30</v>
      </c>
      <c r="H15" s="75"/>
      <c r="I15" s="75"/>
      <c r="J15" s="75"/>
      <c r="K15" s="75"/>
      <c r="L15" s="75"/>
      <c r="M15" s="75"/>
    </row>
    <row r="16" spans="1:13" ht="15" x14ac:dyDescent="0.25">
      <c r="A16" s="74" t="s">
        <v>297</v>
      </c>
      <c r="B16" s="75">
        <v>1080</v>
      </c>
      <c r="C16" s="75">
        <v>25</v>
      </c>
      <c r="D16" s="75">
        <v>30</v>
      </c>
      <c r="E16" s="75">
        <v>1080</v>
      </c>
      <c r="F16" s="75">
        <v>25</v>
      </c>
      <c r="G16" s="75">
        <v>30</v>
      </c>
      <c r="H16" s="75"/>
      <c r="I16" s="75"/>
      <c r="J16" s="75"/>
      <c r="K16" s="75"/>
      <c r="L16" s="75"/>
      <c r="M16" s="75"/>
    </row>
    <row r="17" spans="1:13" ht="15" x14ac:dyDescent="0.25">
      <c r="A17" s="74" t="s">
        <v>29</v>
      </c>
      <c r="B17" s="75">
        <v>1080</v>
      </c>
      <c r="C17" s="75">
        <v>50</v>
      </c>
      <c r="D17" s="75">
        <v>30</v>
      </c>
      <c r="E17" s="75">
        <v>1080</v>
      </c>
      <c r="F17" s="75">
        <v>50</v>
      </c>
      <c r="G17" s="75">
        <v>30</v>
      </c>
      <c r="H17" s="75"/>
      <c r="I17" s="75"/>
      <c r="J17" s="75"/>
      <c r="K17" s="75"/>
      <c r="L17" s="75"/>
      <c r="M17" s="75"/>
    </row>
    <row r="18" spans="1:13" ht="15" x14ac:dyDescent="0.25">
      <c r="A18" s="74" t="s">
        <v>30</v>
      </c>
      <c r="B18" s="75">
        <v>1080</v>
      </c>
      <c r="C18" s="75">
        <v>25</v>
      </c>
      <c r="D18" s="75">
        <v>30</v>
      </c>
      <c r="E18" s="75">
        <v>1080</v>
      </c>
      <c r="F18" s="75">
        <v>25</v>
      </c>
      <c r="G18" s="75">
        <v>30</v>
      </c>
      <c r="H18" s="75"/>
      <c r="I18" s="75"/>
      <c r="J18" s="75"/>
      <c r="K18" s="75"/>
      <c r="L18" s="75"/>
      <c r="M18" s="75"/>
    </row>
    <row r="19" spans="1:13" ht="15" x14ac:dyDescent="0.25">
      <c r="A19" s="74" t="s">
        <v>31</v>
      </c>
      <c r="B19" s="75">
        <v>1938</v>
      </c>
      <c r="C19" s="75">
        <v>144</v>
      </c>
      <c r="D19" s="75">
        <v>57</v>
      </c>
      <c r="E19" s="75">
        <v>3926</v>
      </c>
      <c r="F19" s="75">
        <v>144</v>
      </c>
      <c r="G19" s="75">
        <v>115</v>
      </c>
      <c r="H19" s="75"/>
      <c r="I19" s="75"/>
      <c r="J19" s="75"/>
      <c r="K19" s="75"/>
      <c r="L19" s="75"/>
      <c r="M19" s="75"/>
    </row>
    <row r="20" spans="1:13" ht="15" x14ac:dyDescent="0.25">
      <c r="A20" s="74" t="s">
        <v>32</v>
      </c>
      <c r="B20" s="75">
        <v>1938</v>
      </c>
      <c r="C20" s="75">
        <v>149</v>
      </c>
      <c r="D20" s="75">
        <v>57</v>
      </c>
      <c r="E20" s="75">
        <v>3960</v>
      </c>
      <c r="F20" s="75">
        <v>149</v>
      </c>
      <c r="G20" s="75">
        <v>116</v>
      </c>
      <c r="H20" s="75"/>
      <c r="I20" s="75"/>
      <c r="J20" s="75"/>
      <c r="K20" s="75"/>
      <c r="L20" s="75"/>
      <c r="M20" s="75"/>
    </row>
    <row r="21" spans="1:13" ht="15" x14ac:dyDescent="0.25">
      <c r="A21" s="74" t="s">
        <v>33</v>
      </c>
      <c r="B21" s="75">
        <v>1878</v>
      </c>
      <c r="C21" s="75">
        <v>144</v>
      </c>
      <c r="D21" s="75">
        <v>56</v>
      </c>
      <c r="E21" s="75">
        <v>3900</v>
      </c>
      <c r="F21" s="75">
        <v>144</v>
      </c>
      <c r="G21" s="75">
        <v>115</v>
      </c>
      <c r="H21" s="75"/>
      <c r="I21" s="75"/>
      <c r="J21" s="75"/>
      <c r="K21" s="75"/>
      <c r="L21" s="75"/>
      <c r="M21" s="75"/>
    </row>
    <row r="22" spans="1:13" ht="15" x14ac:dyDescent="0.25">
      <c r="A22" s="74" t="s">
        <v>34</v>
      </c>
      <c r="B22" s="75">
        <v>2835</v>
      </c>
      <c r="C22" s="75">
        <v>216</v>
      </c>
      <c r="D22" s="75">
        <v>56</v>
      </c>
      <c r="E22" s="75">
        <v>5868</v>
      </c>
      <c r="F22" s="75">
        <v>216</v>
      </c>
      <c r="G22" s="75">
        <v>115</v>
      </c>
      <c r="H22" s="75"/>
      <c r="I22" s="75"/>
      <c r="J22" s="75"/>
      <c r="K22" s="75"/>
      <c r="L22" s="75"/>
      <c r="M22" s="75"/>
    </row>
    <row r="23" spans="1:13" ht="15" x14ac:dyDescent="0.25">
      <c r="A23" s="74" t="s">
        <v>35</v>
      </c>
      <c r="B23" s="75">
        <v>1904</v>
      </c>
      <c r="C23" s="75">
        <v>179</v>
      </c>
      <c r="D23" s="75">
        <v>57</v>
      </c>
      <c r="E23" s="75">
        <v>3959</v>
      </c>
      <c r="F23" s="75">
        <v>179</v>
      </c>
      <c r="G23" s="75">
        <v>116</v>
      </c>
      <c r="H23" s="75"/>
      <c r="I23" s="75"/>
      <c r="J23" s="75"/>
      <c r="K23" s="75"/>
      <c r="L23" s="75"/>
      <c r="M23" s="75"/>
    </row>
    <row r="24" spans="1:13" ht="15" x14ac:dyDescent="0.25">
      <c r="A24" s="74" t="s">
        <v>36</v>
      </c>
      <c r="B24" s="75">
        <v>2052</v>
      </c>
      <c r="C24" s="75">
        <v>3196</v>
      </c>
      <c r="D24" s="75">
        <v>57</v>
      </c>
      <c r="E24" s="75">
        <v>4435</v>
      </c>
      <c r="F24" s="75">
        <v>3196</v>
      </c>
      <c r="G24" s="75">
        <v>123</v>
      </c>
      <c r="H24" s="75">
        <v>5013</v>
      </c>
      <c r="I24" s="75">
        <v>3245</v>
      </c>
      <c r="J24" s="75">
        <v>143</v>
      </c>
      <c r="K24" s="75">
        <v>6467</v>
      </c>
      <c r="L24" s="75">
        <v>3245</v>
      </c>
      <c r="M24" s="75">
        <v>180</v>
      </c>
    </row>
    <row r="25" spans="1:13" ht="15" x14ac:dyDescent="0.25">
      <c r="A25" s="74" t="s">
        <v>37</v>
      </c>
      <c r="B25" s="75">
        <v>1896</v>
      </c>
      <c r="C25" s="75">
        <v>144</v>
      </c>
      <c r="D25" s="75">
        <v>56</v>
      </c>
      <c r="E25" s="75">
        <v>3917</v>
      </c>
      <c r="F25" s="75">
        <v>144</v>
      </c>
      <c r="G25" s="75">
        <v>115</v>
      </c>
      <c r="H25" s="75"/>
      <c r="I25" s="75"/>
      <c r="J25" s="75"/>
      <c r="K25" s="75"/>
      <c r="L25" s="75"/>
      <c r="M25" s="75"/>
    </row>
    <row r="26" spans="1:13" ht="15" x14ac:dyDescent="0.25">
      <c r="A26" s="74" t="s">
        <v>38</v>
      </c>
      <c r="B26" s="75">
        <v>1938</v>
      </c>
      <c r="C26" s="75">
        <v>144</v>
      </c>
      <c r="D26" s="75">
        <v>57</v>
      </c>
      <c r="E26" s="75">
        <v>3960</v>
      </c>
      <c r="F26" s="75">
        <v>144</v>
      </c>
      <c r="G26" s="75">
        <v>116</v>
      </c>
      <c r="H26" s="75">
        <v>2520</v>
      </c>
      <c r="I26" s="75">
        <v>149</v>
      </c>
      <c r="J26" s="75">
        <v>140</v>
      </c>
      <c r="K26" s="75">
        <v>6498</v>
      </c>
      <c r="L26" s="75">
        <v>149</v>
      </c>
      <c r="M26" s="75">
        <v>354</v>
      </c>
    </row>
    <row r="27" spans="1:13" ht="15" x14ac:dyDescent="0.25">
      <c r="A27" s="74" t="s">
        <v>39</v>
      </c>
      <c r="B27" s="75">
        <v>1895</v>
      </c>
      <c r="C27" s="75">
        <v>144</v>
      </c>
      <c r="D27" s="75">
        <v>55</v>
      </c>
      <c r="E27" s="75">
        <v>3917</v>
      </c>
      <c r="F27" s="75">
        <v>144</v>
      </c>
      <c r="G27" s="75">
        <v>115</v>
      </c>
      <c r="H27" s="75"/>
      <c r="I27" s="75"/>
      <c r="J27" s="75"/>
      <c r="K27" s="75"/>
      <c r="L27" s="75"/>
      <c r="M27" s="75"/>
    </row>
    <row r="28" spans="1:13" ht="15" x14ac:dyDescent="0.25">
      <c r="A28" s="74" t="s">
        <v>40</v>
      </c>
      <c r="B28" s="75">
        <v>1938</v>
      </c>
      <c r="C28" s="75">
        <v>144</v>
      </c>
      <c r="D28" s="75">
        <v>57</v>
      </c>
      <c r="E28" s="75">
        <v>4545</v>
      </c>
      <c r="F28" s="75">
        <v>144</v>
      </c>
      <c r="G28" s="75">
        <v>116</v>
      </c>
      <c r="H28" s="75">
        <v>2431</v>
      </c>
      <c r="I28" s="75">
        <v>144</v>
      </c>
      <c r="J28" s="75">
        <v>143</v>
      </c>
      <c r="K28" s="75">
        <v>6628</v>
      </c>
      <c r="L28" s="75">
        <v>144</v>
      </c>
      <c r="M28" s="75">
        <v>343</v>
      </c>
    </row>
    <row r="29" spans="1:13" ht="15" x14ac:dyDescent="0.25">
      <c r="A29" s="74" t="s">
        <v>41</v>
      </c>
      <c r="B29" s="75">
        <v>1896</v>
      </c>
      <c r="C29" s="75">
        <v>144</v>
      </c>
      <c r="D29" s="75">
        <v>56</v>
      </c>
      <c r="E29" s="75">
        <v>3900</v>
      </c>
      <c r="F29" s="75">
        <v>144</v>
      </c>
      <c r="G29" s="75">
        <v>115</v>
      </c>
      <c r="H29" s="75"/>
      <c r="I29" s="75"/>
      <c r="J29" s="75"/>
      <c r="K29" s="75"/>
      <c r="L29" s="75"/>
      <c r="M29" s="75"/>
    </row>
    <row r="30" spans="1:13" ht="15" x14ac:dyDescent="0.25">
      <c r="A30" s="74"/>
      <c r="B30" s="75"/>
      <c r="C30" s="75"/>
      <c r="D30" s="75"/>
      <c r="E30" s="75"/>
      <c r="F30" s="75"/>
      <c r="G30" s="75"/>
      <c r="H30" s="75"/>
      <c r="I30" s="75"/>
      <c r="J30" s="75"/>
      <c r="K30" s="75"/>
      <c r="L30" s="75"/>
      <c r="M30" s="75"/>
    </row>
    <row r="31" spans="1:13" ht="15" x14ac:dyDescent="0.25">
      <c r="A31" s="29" t="s">
        <v>42</v>
      </c>
      <c r="B31" s="75"/>
      <c r="C31" s="75"/>
      <c r="D31" s="75"/>
      <c r="E31" s="75"/>
      <c r="F31" s="75"/>
      <c r="G31" s="75"/>
      <c r="H31" s="75"/>
      <c r="I31" s="75"/>
      <c r="J31" s="75"/>
      <c r="K31" s="75"/>
      <c r="L31" s="75"/>
      <c r="M31" s="75"/>
    </row>
    <row r="32" spans="1:13" ht="15" x14ac:dyDescent="0.25">
      <c r="A32" s="74" t="s">
        <v>43</v>
      </c>
      <c r="B32" s="75">
        <v>4752</v>
      </c>
      <c r="C32" s="75">
        <v>1322</v>
      </c>
      <c r="D32" s="75">
        <v>198</v>
      </c>
      <c r="E32" s="75">
        <v>4752</v>
      </c>
      <c r="F32" s="75">
        <v>1322</v>
      </c>
      <c r="G32" s="75">
        <v>198</v>
      </c>
      <c r="H32" s="75">
        <v>5856</v>
      </c>
      <c r="I32" s="75">
        <v>200</v>
      </c>
      <c r="J32" s="75">
        <v>268</v>
      </c>
      <c r="K32" s="75">
        <v>5856</v>
      </c>
      <c r="L32" s="75">
        <v>200</v>
      </c>
      <c r="M32" s="75">
        <v>268</v>
      </c>
    </row>
    <row r="33" spans="1:13" ht="15" x14ac:dyDescent="0.25">
      <c r="A33" s="74" t="s">
        <v>44</v>
      </c>
      <c r="B33" s="75">
        <v>4752</v>
      </c>
      <c r="C33" s="75">
        <v>1322</v>
      </c>
      <c r="D33" s="75">
        <v>198</v>
      </c>
      <c r="E33" s="75">
        <v>4752</v>
      </c>
      <c r="F33" s="75">
        <v>1322</v>
      </c>
      <c r="G33" s="75">
        <v>198</v>
      </c>
      <c r="H33" s="75">
        <v>5856</v>
      </c>
      <c r="I33" s="75">
        <v>200</v>
      </c>
      <c r="J33" s="75">
        <v>268</v>
      </c>
      <c r="K33" s="75">
        <v>5856</v>
      </c>
      <c r="L33" s="75">
        <v>200</v>
      </c>
      <c r="M33" s="75">
        <v>268</v>
      </c>
    </row>
    <row r="34" spans="1:13" ht="15" x14ac:dyDescent="0.25">
      <c r="A34" s="74" t="s">
        <v>45</v>
      </c>
      <c r="B34" s="75">
        <v>5019</v>
      </c>
      <c r="C34" s="75">
        <v>1434</v>
      </c>
      <c r="D34" s="75">
        <v>140</v>
      </c>
      <c r="E34" s="75">
        <v>5019</v>
      </c>
      <c r="F34" s="75">
        <v>1434</v>
      </c>
      <c r="G34" s="75">
        <v>140</v>
      </c>
      <c r="H34" s="75"/>
      <c r="I34" s="75"/>
      <c r="J34" s="75"/>
      <c r="K34" s="75"/>
      <c r="L34" s="75"/>
      <c r="M34" s="75"/>
    </row>
    <row r="35" spans="1:13" ht="15" x14ac:dyDescent="0.25">
      <c r="A35" s="74" t="s">
        <v>156</v>
      </c>
      <c r="B35" s="75">
        <v>6780</v>
      </c>
      <c r="C35" s="75">
        <v>705</v>
      </c>
      <c r="D35" s="75">
        <v>143</v>
      </c>
      <c r="E35" s="75">
        <v>6780</v>
      </c>
      <c r="F35" s="75">
        <v>705</v>
      </c>
      <c r="G35" s="75">
        <v>143</v>
      </c>
      <c r="H35" s="75">
        <v>10800</v>
      </c>
      <c r="I35" s="75">
        <v>780</v>
      </c>
      <c r="J35" s="75">
        <v>180</v>
      </c>
      <c r="K35" s="75">
        <v>10800</v>
      </c>
      <c r="L35" s="75">
        <v>780</v>
      </c>
      <c r="M35" s="75">
        <v>180</v>
      </c>
    </row>
    <row r="36" spans="1:13" ht="12.75" customHeight="1" x14ac:dyDescent="0.25">
      <c r="A36" s="74" t="s">
        <v>46</v>
      </c>
      <c r="B36" s="75">
        <v>4464</v>
      </c>
      <c r="C36" s="75">
        <v>800</v>
      </c>
      <c r="D36" s="75">
        <v>186</v>
      </c>
      <c r="E36" s="75">
        <v>4464</v>
      </c>
      <c r="F36" s="75">
        <v>800</v>
      </c>
      <c r="G36" s="75">
        <v>186</v>
      </c>
      <c r="H36" s="75">
        <v>5040</v>
      </c>
      <c r="I36" s="75">
        <v>1072</v>
      </c>
      <c r="J36" s="75">
        <v>210</v>
      </c>
      <c r="K36" s="75">
        <v>5040</v>
      </c>
      <c r="L36" s="75">
        <v>1072</v>
      </c>
      <c r="M36" s="75">
        <v>210</v>
      </c>
    </row>
    <row r="37" spans="1:13" ht="15" x14ac:dyDescent="0.25">
      <c r="A37" s="74" t="s">
        <v>47</v>
      </c>
      <c r="B37" s="75">
        <v>4464</v>
      </c>
      <c r="C37" s="75">
        <v>800</v>
      </c>
      <c r="D37" s="75">
        <v>186</v>
      </c>
      <c r="E37" s="75">
        <v>4464</v>
      </c>
      <c r="F37" s="75">
        <v>800</v>
      </c>
      <c r="G37" s="75">
        <v>186</v>
      </c>
      <c r="H37" s="75">
        <v>5040</v>
      </c>
      <c r="I37" s="75">
        <v>1072</v>
      </c>
      <c r="J37" s="75">
        <v>210</v>
      </c>
      <c r="K37" s="75">
        <v>5040</v>
      </c>
      <c r="L37" s="75">
        <v>1072</v>
      </c>
      <c r="M37" s="75">
        <v>210</v>
      </c>
    </row>
    <row r="38" spans="1:13" ht="15" x14ac:dyDescent="0.25">
      <c r="A38" s="74" t="s">
        <v>48</v>
      </c>
      <c r="B38" s="75">
        <v>4464</v>
      </c>
      <c r="C38" s="75">
        <v>800</v>
      </c>
      <c r="D38" s="75">
        <v>186</v>
      </c>
      <c r="E38" s="75">
        <v>4464</v>
      </c>
      <c r="F38" s="75">
        <v>800</v>
      </c>
      <c r="G38" s="75">
        <v>186</v>
      </c>
      <c r="H38" s="75">
        <v>5040</v>
      </c>
      <c r="I38" s="75">
        <v>1072</v>
      </c>
      <c r="J38" s="75">
        <v>210</v>
      </c>
      <c r="K38" s="75">
        <v>5040</v>
      </c>
      <c r="L38" s="75">
        <v>1072</v>
      </c>
      <c r="M38" s="75">
        <v>210</v>
      </c>
    </row>
    <row r="39" spans="1:13" ht="15" x14ac:dyDescent="0.25">
      <c r="A39" s="74" t="s">
        <v>49</v>
      </c>
      <c r="B39" s="75">
        <v>4464</v>
      </c>
      <c r="C39" s="75">
        <v>800</v>
      </c>
      <c r="D39" s="75">
        <v>186</v>
      </c>
      <c r="E39" s="75">
        <v>4464</v>
      </c>
      <c r="F39" s="75">
        <v>800</v>
      </c>
      <c r="G39" s="75">
        <v>186</v>
      </c>
      <c r="H39" s="75">
        <v>5040</v>
      </c>
      <c r="I39" s="75">
        <v>1072</v>
      </c>
      <c r="J39" s="75">
        <v>210</v>
      </c>
      <c r="K39" s="75">
        <v>5040</v>
      </c>
      <c r="L39" s="75">
        <v>1072</v>
      </c>
      <c r="M39" s="75">
        <v>210</v>
      </c>
    </row>
    <row r="40" spans="1:13" ht="15" x14ac:dyDescent="0.25">
      <c r="A40" s="74" t="s">
        <v>50</v>
      </c>
      <c r="B40" s="75"/>
      <c r="C40" s="75"/>
      <c r="D40" s="75"/>
      <c r="E40" s="75"/>
      <c r="F40" s="75"/>
      <c r="G40" s="75"/>
      <c r="H40" s="75">
        <v>2920</v>
      </c>
      <c r="I40" s="75">
        <v>100</v>
      </c>
      <c r="J40" s="75">
        <v>235</v>
      </c>
      <c r="K40" s="75">
        <v>2920</v>
      </c>
      <c r="L40" s="75">
        <v>100</v>
      </c>
      <c r="M40" s="75">
        <v>235</v>
      </c>
    </row>
    <row r="41" spans="1:13" ht="15" customHeight="1" x14ac:dyDescent="0.25">
      <c r="A41" s="74" t="s">
        <v>157</v>
      </c>
      <c r="B41" s="75">
        <v>7080</v>
      </c>
      <c r="C41" s="75">
        <v>415</v>
      </c>
      <c r="D41" s="75"/>
      <c r="E41" s="75">
        <v>7080</v>
      </c>
      <c r="F41" s="75">
        <v>415</v>
      </c>
      <c r="G41" s="75"/>
      <c r="H41" s="75"/>
      <c r="I41" s="75"/>
      <c r="J41" s="75"/>
      <c r="K41" s="75"/>
      <c r="L41" s="75"/>
      <c r="M41" s="75"/>
    </row>
    <row r="42" spans="1:13" ht="15" customHeight="1" x14ac:dyDescent="0.25">
      <c r="A42" s="74" t="s">
        <v>158</v>
      </c>
      <c r="B42" s="75">
        <v>7080</v>
      </c>
      <c r="C42" s="75">
        <v>415</v>
      </c>
      <c r="D42" s="75"/>
      <c r="E42" s="75">
        <v>7080</v>
      </c>
      <c r="F42" s="75">
        <v>415</v>
      </c>
      <c r="G42" s="75"/>
      <c r="H42" s="75"/>
      <c r="I42" s="75"/>
      <c r="J42" s="75"/>
      <c r="K42" s="75"/>
      <c r="L42" s="75"/>
      <c r="M42" s="75"/>
    </row>
    <row r="43" spans="1:13" ht="15" customHeight="1" x14ac:dyDescent="0.25">
      <c r="A43" s="74" t="s">
        <v>159</v>
      </c>
      <c r="B43" s="75">
        <v>7080</v>
      </c>
      <c r="C43" s="75">
        <v>415</v>
      </c>
      <c r="D43" s="75"/>
      <c r="E43" s="75">
        <v>7080</v>
      </c>
      <c r="F43" s="75">
        <v>415</v>
      </c>
      <c r="G43" s="75"/>
      <c r="H43" s="75"/>
      <c r="I43" s="75"/>
      <c r="J43" s="75"/>
      <c r="K43" s="75"/>
      <c r="L43" s="75"/>
      <c r="M43" s="75"/>
    </row>
    <row r="44" spans="1:13" ht="15" customHeight="1" x14ac:dyDescent="0.25">
      <c r="A44" s="74" t="s">
        <v>160</v>
      </c>
      <c r="B44" s="75">
        <v>5040</v>
      </c>
      <c r="C44" s="75">
        <v>765</v>
      </c>
      <c r="D44" s="75">
        <v>140</v>
      </c>
      <c r="E44" s="75">
        <v>5040</v>
      </c>
      <c r="F44" s="75">
        <v>765</v>
      </c>
      <c r="G44" s="75">
        <v>140</v>
      </c>
      <c r="H44" s="75">
        <v>4680</v>
      </c>
      <c r="I44" s="75">
        <v>795</v>
      </c>
      <c r="J44" s="75">
        <v>160</v>
      </c>
      <c r="K44" s="75">
        <v>4680</v>
      </c>
      <c r="L44" s="75">
        <v>795</v>
      </c>
      <c r="M44" s="75">
        <v>160</v>
      </c>
    </row>
    <row r="45" spans="1:13" ht="15" customHeight="1" x14ac:dyDescent="0.25">
      <c r="A45" s="74" t="s">
        <v>161</v>
      </c>
      <c r="B45" s="75">
        <v>7080</v>
      </c>
      <c r="C45" s="75">
        <v>415</v>
      </c>
      <c r="D45" s="75"/>
      <c r="E45" s="75">
        <v>7080</v>
      </c>
      <c r="F45" s="75">
        <v>415</v>
      </c>
      <c r="G45" s="75"/>
      <c r="H45" s="75">
        <v>4680</v>
      </c>
      <c r="I45" s="75">
        <v>160</v>
      </c>
      <c r="J45" s="75"/>
      <c r="K45" s="75">
        <v>4680</v>
      </c>
      <c r="L45" s="75">
        <v>160</v>
      </c>
      <c r="M45" s="75"/>
    </row>
    <row r="46" spans="1:13" ht="15" customHeight="1" x14ac:dyDescent="0.25">
      <c r="A46" s="74" t="s">
        <v>259</v>
      </c>
      <c r="B46" s="75">
        <v>7080</v>
      </c>
      <c r="C46" s="75">
        <v>415</v>
      </c>
      <c r="D46" s="75"/>
      <c r="E46" s="75">
        <v>7080</v>
      </c>
      <c r="F46" s="75">
        <v>415</v>
      </c>
      <c r="G46" s="75"/>
      <c r="H46" s="75"/>
      <c r="I46" s="75"/>
      <c r="J46" s="75"/>
      <c r="K46" s="75"/>
      <c r="L46" s="75"/>
      <c r="M46" s="75"/>
    </row>
    <row r="47" spans="1:13" ht="15" customHeight="1" x14ac:dyDescent="0.25">
      <c r="A47" s="74" t="s">
        <v>260</v>
      </c>
      <c r="B47" s="75">
        <v>5040</v>
      </c>
      <c r="C47" s="75">
        <v>1155</v>
      </c>
      <c r="D47" s="75">
        <v>140</v>
      </c>
      <c r="E47" s="75">
        <v>5040</v>
      </c>
      <c r="F47" s="75">
        <v>1155</v>
      </c>
      <c r="G47" s="75">
        <v>140</v>
      </c>
      <c r="H47" s="75"/>
      <c r="I47" s="75"/>
      <c r="J47" s="75"/>
      <c r="K47" s="75"/>
      <c r="L47" s="75"/>
      <c r="M47" s="75"/>
    </row>
    <row r="48" spans="1:13" ht="15" customHeight="1" x14ac:dyDescent="0.25">
      <c r="A48" s="74" t="s">
        <v>280</v>
      </c>
      <c r="B48" s="75">
        <v>5280</v>
      </c>
      <c r="C48" s="75">
        <v>920</v>
      </c>
      <c r="D48" s="75">
        <v>176</v>
      </c>
      <c r="E48" s="75">
        <v>8692</v>
      </c>
      <c r="F48" s="75">
        <v>4200</v>
      </c>
      <c r="G48" s="75">
        <v>176</v>
      </c>
      <c r="H48" s="75">
        <v>6000</v>
      </c>
      <c r="I48" s="75">
        <v>1500</v>
      </c>
      <c r="J48" s="75">
        <v>200</v>
      </c>
      <c r="K48" s="75">
        <v>6000</v>
      </c>
      <c r="L48" s="75">
        <v>2340</v>
      </c>
      <c r="M48" s="75">
        <v>200</v>
      </c>
    </row>
    <row r="49" spans="1:13" ht="15" x14ac:dyDescent="0.25">
      <c r="A49" s="74" t="s">
        <v>300</v>
      </c>
      <c r="B49" s="75">
        <v>5280</v>
      </c>
      <c r="C49" s="75">
        <v>920</v>
      </c>
      <c r="D49" s="75">
        <v>176</v>
      </c>
      <c r="E49" s="75">
        <v>8692</v>
      </c>
      <c r="F49" s="75">
        <v>4200</v>
      </c>
      <c r="G49" s="75">
        <v>176</v>
      </c>
      <c r="H49" s="75">
        <v>6000</v>
      </c>
      <c r="I49" s="75">
        <v>1500</v>
      </c>
      <c r="J49" s="75">
        <v>200</v>
      </c>
      <c r="K49" s="75">
        <v>6000</v>
      </c>
      <c r="L49" s="75">
        <v>2340</v>
      </c>
      <c r="M49" s="75">
        <v>200</v>
      </c>
    </row>
    <row r="50" spans="1:13" ht="15" customHeight="1" x14ac:dyDescent="0.25">
      <c r="A50" s="74" t="s">
        <v>162</v>
      </c>
      <c r="B50" s="75">
        <v>5400</v>
      </c>
      <c r="C50" s="75">
        <v>3772</v>
      </c>
      <c r="D50" s="75"/>
      <c r="E50" s="75">
        <v>11250</v>
      </c>
      <c r="F50" s="75">
        <v>3772</v>
      </c>
      <c r="G50" s="75"/>
      <c r="H50" s="75">
        <v>5800</v>
      </c>
      <c r="I50" s="75">
        <v>3597</v>
      </c>
      <c r="J50" s="75"/>
      <c r="K50" s="75">
        <v>7250</v>
      </c>
      <c r="L50" s="75">
        <v>3597</v>
      </c>
      <c r="M50" s="75"/>
    </row>
    <row r="51" spans="1:13" ht="15" customHeight="1" x14ac:dyDescent="0.25">
      <c r="A51" s="74" t="s">
        <v>53</v>
      </c>
      <c r="B51" s="75">
        <v>4932</v>
      </c>
      <c r="C51" s="75">
        <v>450</v>
      </c>
      <c r="D51" s="75">
        <v>137</v>
      </c>
      <c r="E51" s="75">
        <v>4932</v>
      </c>
      <c r="F51" s="75">
        <v>450</v>
      </c>
      <c r="G51" s="75">
        <v>137</v>
      </c>
      <c r="H51" s="75"/>
      <c r="I51" s="75"/>
      <c r="J51" s="75"/>
      <c r="K51" s="75"/>
      <c r="L51" s="75"/>
      <c r="M51" s="75"/>
    </row>
    <row r="52" spans="1:13" ht="15" customHeight="1" x14ac:dyDescent="0.25">
      <c r="A52" s="74" t="s">
        <v>291</v>
      </c>
      <c r="B52" s="132" t="s">
        <v>166</v>
      </c>
      <c r="C52" s="132" t="s">
        <v>166</v>
      </c>
      <c r="D52" s="132" t="s">
        <v>166</v>
      </c>
      <c r="E52" s="132" t="s">
        <v>166</v>
      </c>
      <c r="F52" s="132" t="s">
        <v>166</v>
      </c>
      <c r="G52" s="132" t="s">
        <v>166</v>
      </c>
      <c r="H52" s="132" t="s">
        <v>166</v>
      </c>
      <c r="I52" s="132" t="s">
        <v>166</v>
      </c>
      <c r="J52" s="132" t="s">
        <v>166</v>
      </c>
      <c r="K52" s="132" t="s">
        <v>166</v>
      </c>
      <c r="L52" s="132" t="s">
        <v>166</v>
      </c>
      <c r="M52" s="132" t="s">
        <v>166</v>
      </c>
    </row>
    <row r="53" spans="1:13" ht="15" x14ac:dyDescent="0.25">
      <c r="A53" s="74" t="s">
        <v>54</v>
      </c>
      <c r="B53" s="75">
        <v>4800</v>
      </c>
      <c r="C53" s="75">
        <v>468</v>
      </c>
      <c r="D53" s="75">
        <v>200</v>
      </c>
      <c r="E53" s="75">
        <v>4800</v>
      </c>
      <c r="F53" s="75">
        <v>468</v>
      </c>
      <c r="G53" s="75">
        <v>200</v>
      </c>
      <c r="H53" s="75">
        <v>5400</v>
      </c>
      <c r="I53" s="75">
        <v>624</v>
      </c>
      <c r="J53" s="75">
        <v>300</v>
      </c>
      <c r="K53" s="75">
        <v>5400</v>
      </c>
      <c r="L53" s="75">
        <v>624</v>
      </c>
      <c r="M53" s="75">
        <v>300</v>
      </c>
    </row>
    <row r="54" spans="1:13" ht="15" x14ac:dyDescent="0.25">
      <c r="A54" s="74" t="s">
        <v>55</v>
      </c>
      <c r="B54" s="75">
        <v>4800</v>
      </c>
      <c r="C54" s="75">
        <v>468</v>
      </c>
      <c r="D54" s="75">
        <v>200</v>
      </c>
      <c r="E54" s="75">
        <v>4800</v>
      </c>
      <c r="F54" s="75">
        <v>468</v>
      </c>
      <c r="G54" s="75">
        <v>200</v>
      </c>
      <c r="H54" s="75">
        <v>5400</v>
      </c>
      <c r="I54" s="75">
        <v>624</v>
      </c>
      <c r="J54" s="75">
        <v>300</v>
      </c>
      <c r="K54" s="75">
        <v>5400</v>
      </c>
      <c r="L54" s="75">
        <v>624</v>
      </c>
      <c r="M54" s="75">
        <v>300</v>
      </c>
    </row>
    <row r="55" spans="1:13" ht="12.75" customHeight="1" x14ac:dyDescent="0.25">
      <c r="A55" s="74" t="s">
        <v>56</v>
      </c>
      <c r="B55" s="75">
        <v>4800</v>
      </c>
      <c r="C55" s="75">
        <v>570</v>
      </c>
      <c r="D55" s="75">
        <v>200</v>
      </c>
      <c r="E55" s="75">
        <v>4800</v>
      </c>
      <c r="F55" s="75">
        <v>570</v>
      </c>
      <c r="G55" s="75">
        <v>200</v>
      </c>
      <c r="H55" s="75">
        <v>5400</v>
      </c>
      <c r="I55" s="75">
        <v>660</v>
      </c>
      <c r="J55" s="75">
        <v>300</v>
      </c>
      <c r="K55" s="75">
        <v>5400</v>
      </c>
      <c r="L55" s="75">
        <v>660</v>
      </c>
      <c r="M55" s="75">
        <v>300</v>
      </c>
    </row>
    <row r="56" spans="1:13" ht="12.75" customHeight="1" x14ac:dyDescent="0.25">
      <c r="A56" s="74" t="s">
        <v>57</v>
      </c>
      <c r="B56" s="75"/>
      <c r="C56" s="75"/>
      <c r="D56" s="75"/>
      <c r="E56" s="75"/>
      <c r="F56" s="75"/>
      <c r="G56" s="75"/>
      <c r="H56" s="75">
        <v>3870</v>
      </c>
      <c r="I56" s="75">
        <v>500</v>
      </c>
      <c r="J56" s="75">
        <v>215</v>
      </c>
      <c r="K56" s="75">
        <v>3870</v>
      </c>
      <c r="L56" s="75">
        <v>500</v>
      </c>
      <c r="M56" s="75">
        <v>215</v>
      </c>
    </row>
    <row r="57" spans="1:13" ht="12.75" customHeight="1" x14ac:dyDescent="0.25">
      <c r="A57" s="74" t="s">
        <v>163</v>
      </c>
      <c r="B57" s="75">
        <v>6528</v>
      </c>
      <c r="C57" s="75">
        <v>764</v>
      </c>
      <c r="D57" s="75">
        <v>160</v>
      </c>
      <c r="E57" s="75">
        <v>6528</v>
      </c>
      <c r="F57" s="75">
        <v>764</v>
      </c>
      <c r="G57" s="75">
        <v>160</v>
      </c>
      <c r="H57" s="75"/>
      <c r="I57" s="75"/>
      <c r="J57" s="75"/>
      <c r="K57" s="75"/>
      <c r="L57" s="75"/>
      <c r="M57" s="75"/>
    </row>
    <row r="58" spans="1:13" ht="15" x14ac:dyDescent="0.25">
      <c r="A58" s="74" t="s">
        <v>58</v>
      </c>
      <c r="B58" s="132" t="s">
        <v>166</v>
      </c>
      <c r="C58" s="132" t="s">
        <v>166</v>
      </c>
      <c r="D58" s="132" t="s">
        <v>166</v>
      </c>
      <c r="E58" s="132" t="s">
        <v>166</v>
      </c>
      <c r="F58" s="132" t="s">
        <v>166</v>
      </c>
      <c r="G58" s="132" t="s">
        <v>166</v>
      </c>
      <c r="H58" s="132" t="s">
        <v>166</v>
      </c>
      <c r="I58" s="132" t="s">
        <v>166</v>
      </c>
      <c r="J58" s="132" t="s">
        <v>166</v>
      </c>
      <c r="K58" s="132" t="s">
        <v>166</v>
      </c>
      <c r="L58" s="132" t="s">
        <v>166</v>
      </c>
      <c r="M58" s="132" t="s">
        <v>166</v>
      </c>
    </row>
    <row r="59" spans="1:13" ht="12.75" customHeight="1" x14ac:dyDescent="0.25">
      <c r="A59" s="74" t="s">
        <v>59</v>
      </c>
      <c r="B59" s="75">
        <v>5870</v>
      </c>
      <c r="C59" s="75">
        <v>1200</v>
      </c>
      <c r="D59" s="75">
        <v>179</v>
      </c>
      <c r="E59" s="75">
        <v>5870</v>
      </c>
      <c r="F59" s="75">
        <v>1200</v>
      </c>
      <c r="G59" s="75">
        <v>179</v>
      </c>
      <c r="H59" s="75">
        <v>2400</v>
      </c>
      <c r="I59" s="75">
        <v>670</v>
      </c>
      <c r="J59" s="75">
        <v>200</v>
      </c>
      <c r="K59" s="75">
        <v>2400</v>
      </c>
      <c r="L59" s="75">
        <v>670</v>
      </c>
      <c r="M59" s="75">
        <v>200</v>
      </c>
    </row>
    <row r="60" spans="1:13" ht="15" x14ac:dyDescent="0.25">
      <c r="A60" s="74" t="s">
        <v>301</v>
      </c>
      <c r="B60" s="132" t="s">
        <v>166</v>
      </c>
      <c r="C60" s="132" t="s">
        <v>166</v>
      </c>
      <c r="D60" s="132" t="s">
        <v>166</v>
      </c>
      <c r="E60" s="132" t="s">
        <v>166</v>
      </c>
      <c r="F60" s="132" t="s">
        <v>166</v>
      </c>
      <c r="G60" s="132" t="s">
        <v>166</v>
      </c>
      <c r="H60" s="132" t="s">
        <v>166</v>
      </c>
      <c r="I60" s="132" t="s">
        <v>166</v>
      </c>
      <c r="J60" s="132" t="s">
        <v>166</v>
      </c>
      <c r="K60" s="132" t="s">
        <v>166</v>
      </c>
      <c r="L60" s="132" t="s">
        <v>166</v>
      </c>
      <c r="M60" s="132" t="s">
        <v>166</v>
      </c>
    </row>
    <row r="61" spans="1:13" ht="15" x14ac:dyDescent="0.25">
      <c r="A61" s="74" t="s">
        <v>60</v>
      </c>
      <c r="B61" s="75">
        <v>6300</v>
      </c>
      <c r="C61" s="75">
        <v>1569</v>
      </c>
      <c r="D61" s="75">
        <v>175</v>
      </c>
      <c r="E61" s="75">
        <v>6300</v>
      </c>
      <c r="F61" s="75">
        <v>1569</v>
      </c>
      <c r="G61" s="75">
        <v>175</v>
      </c>
      <c r="H61" s="75">
        <v>5802</v>
      </c>
      <c r="I61" s="75">
        <v>1785</v>
      </c>
      <c r="J61" s="75">
        <v>272</v>
      </c>
      <c r="K61" s="75">
        <v>5802</v>
      </c>
      <c r="L61" s="75">
        <v>1785</v>
      </c>
      <c r="M61" s="75">
        <v>272</v>
      </c>
    </row>
    <row r="62" spans="1:13" ht="15" x14ac:dyDescent="0.25">
      <c r="A62" s="74" t="s">
        <v>61</v>
      </c>
      <c r="B62" s="75">
        <v>5290</v>
      </c>
      <c r="C62" s="75">
        <v>970</v>
      </c>
      <c r="D62" s="75">
        <v>180</v>
      </c>
      <c r="E62" s="75">
        <v>5290</v>
      </c>
      <c r="F62" s="75">
        <v>970</v>
      </c>
      <c r="G62" s="75">
        <v>180</v>
      </c>
      <c r="H62" s="75">
        <v>6450</v>
      </c>
      <c r="I62" s="75">
        <v>1183</v>
      </c>
      <c r="J62" s="75">
        <v>215</v>
      </c>
      <c r="K62" s="75">
        <v>6450</v>
      </c>
      <c r="L62" s="75">
        <v>1183</v>
      </c>
      <c r="M62" s="75">
        <v>215</v>
      </c>
    </row>
    <row r="63" spans="1:13" ht="12.75" customHeight="1" x14ac:dyDescent="0.25">
      <c r="A63" s="74" t="s">
        <v>62</v>
      </c>
      <c r="B63" s="75">
        <v>6912</v>
      </c>
      <c r="C63" s="75">
        <v>2561</v>
      </c>
      <c r="D63" s="75">
        <v>180</v>
      </c>
      <c r="E63" s="75">
        <v>6912</v>
      </c>
      <c r="F63" s="75">
        <v>2561</v>
      </c>
      <c r="G63" s="75">
        <v>180</v>
      </c>
      <c r="H63" s="75">
        <v>7547</v>
      </c>
      <c r="I63" s="75">
        <v>3695</v>
      </c>
      <c r="J63" s="75"/>
      <c r="K63" s="75">
        <v>7547</v>
      </c>
      <c r="L63" s="75">
        <v>3695</v>
      </c>
      <c r="M63" s="75"/>
    </row>
    <row r="64" spans="1:13" ht="12.75" customHeight="1" x14ac:dyDescent="0.25">
      <c r="A64" s="74" t="s">
        <v>63</v>
      </c>
      <c r="B64" s="75">
        <v>4920</v>
      </c>
      <c r="C64" s="75">
        <v>900</v>
      </c>
      <c r="D64" s="75">
        <v>205</v>
      </c>
      <c r="E64" s="75">
        <v>4920</v>
      </c>
      <c r="F64" s="75">
        <v>900</v>
      </c>
      <c r="G64" s="75">
        <v>205</v>
      </c>
      <c r="H64" s="75">
        <v>2652</v>
      </c>
      <c r="I64" s="75">
        <v>900</v>
      </c>
      <c r="J64" s="75">
        <v>221</v>
      </c>
      <c r="K64" s="75">
        <v>2652</v>
      </c>
      <c r="L64" s="75">
        <v>900</v>
      </c>
      <c r="M64" s="75">
        <v>221</v>
      </c>
    </row>
    <row r="65" spans="1:13" ht="15" x14ac:dyDescent="0.25">
      <c r="A65" s="74" t="s">
        <v>64</v>
      </c>
      <c r="B65" s="75">
        <v>4800</v>
      </c>
      <c r="C65" s="75">
        <v>1200</v>
      </c>
      <c r="D65" s="75">
        <v>200</v>
      </c>
      <c r="E65" s="75">
        <v>4800</v>
      </c>
      <c r="F65" s="75">
        <v>1200</v>
      </c>
      <c r="G65" s="75">
        <v>200</v>
      </c>
      <c r="H65" s="75">
        <v>4050</v>
      </c>
      <c r="I65" s="75">
        <v>1293</v>
      </c>
      <c r="J65" s="75">
        <v>225</v>
      </c>
      <c r="K65" s="75">
        <v>4050</v>
      </c>
      <c r="L65" s="75">
        <v>1293</v>
      </c>
      <c r="M65" s="75">
        <v>225</v>
      </c>
    </row>
    <row r="66" spans="1:13" ht="12.75" customHeight="1" x14ac:dyDescent="0.25">
      <c r="A66" s="74" t="s">
        <v>65</v>
      </c>
      <c r="B66" s="75">
        <v>4920</v>
      </c>
      <c r="C66" s="75">
        <v>900</v>
      </c>
      <c r="D66" s="75">
        <v>205</v>
      </c>
      <c r="E66" s="75">
        <v>4920</v>
      </c>
      <c r="F66" s="75">
        <v>900</v>
      </c>
      <c r="G66" s="75">
        <v>205</v>
      </c>
      <c r="H66" s="75">
        <v>2652</v>
      </c>
      <c r="I66" s="75">
        <v>900</v>
      </c>
      <c r="J66" s="75">
        <v>221</v>
      </c>
      <c r="K66" s="75">
        <v>2652</v>
      </c>
      <c r="L66" s="75">
        <v>900</v>
      </c>
      <c r="M66" s="75">
        <v>221</v>
      </c>
    </row>
    <row r="67" spans="1:13" ht="15" x14ac:dyDescent="0.25">
      <c r="A67" s="74" t="s">
        <v>66</v>
      </c>
      <c r="B67" s="75">
        <v>4488</v>
      </c>
      <c r="C67" s="75">
        <v>1372</v>
      </c>
      <c r="D67" s="75">
        <v>187</v>
      </c>
      <c r="E67" s="75">
        <v>4488</v>
      </c>
      <c r="F67" s="75">
        <v>1372</v>
      </c>
      <c r="G67" s="75">
        <v>187</v>
      </c>
      <c r="H67" s="75">
        <v>3816</v>
      </c>
      <c r="I67" s="75">
        <v>666</v>
      </c>
      <c r="J67" s="75">
        <v>212</v>
      </c>
      <c r="K67" s="75">
        <v>3816</v>
      </c>
      <c r="L67" s="75">
        <v>666</v>
      </c>
      <c r="M67" s="75">
        <v>212</v>
      </c>
    </row>
    <row r="68" spans="1:13" ht="15" x14ac:dyDescent="0.25">
      <c r="A68" s="74" t="s">
        <v>67</v>
      </c>
      <c r="B68" s="75">
        <v>4488</v>
      </c>
      <c r="C68" s="75">
        <v>1384</v>
      </c>
      <c r="D68" s="75">
        <v>187</v>
      </c>
      <c r="E68" s="75">
        <v>4488</v>
      </c>
      <c r="F68" s="75">
        <v>1384</v>
      </c>
      <c r="G68" s="75">
        <v>187</v>
      </c>
      <c r="H68" s="75">
        <v>3392</v>
      </c>
      <c r="I68" s="75">
        <v>664</v>
      </c>
      <c r="J68" s="75">
        <v>212</v>
      </c>
      <c r="K68" s="75">
        <v>3392</v>
      </c>
      <c r="L68" s="75">
        <v>664</v>
      </c>
      <c r="M68" s="75">
        <v>212</v>
      </c>
    </row>
    <row r="69" spans="1:13" ht="15" x14ac:dyDescent="0.25">
      <c r="A69" s="74" t="s">
        <v>68</v>
      </c>
      <c r="B69" s="75">
        <v>4488</v>
      </c>
      <c r="C69" s="75">
        <v>1372</v>
      </c>
      <c r="D69" s="75">
        <v>187</v>
      </c>
      <c r="E69" s="75">
        <v>4488</v>
      </c>
      <c r="F69" s="75">
        <v>1372</v>
      </c>
      <c r="G69" s="75">
        <v>187</v>
      </c>
      <c r="H69" s="75">
        <v>3392</v>
      </c>
      <c r="I69" s="75">
        <v>652</v>
      </c>
      <c r="J69" s="75">
        <v>212</v>
      </c>
      <c r="K69" s="75">
        <v>3392</v>
      </c>
      <c r="L69" s="75">
        <v>652</v>
      </c>
      <c r="M69" s="75">
        <v>212</v>
      </c>
    </row>
    <row r="70" spans="1:13" ht="15" x14ac:dyDescent="0.25">
      <c r="A70" s="74" t="s">
        <v>69</v>
      </c>
      <c r="B70" s="75">
        <v>4488</v>
      </c>
      <c r="C70" s="75">
        <v>1410</v>
      </c>
      <c r="D70" s="75">
        <v>187</v>
      </c>
      <c r="E70" s="75">
        <v>4488</v>
      </c>
      <c r="F70" s="75">
        <v>1410</v>
      </c>
      <c r="G70" s="75">
        <v>187</v>
      </c>
      <c r="H70" s="75">
        <v>3816</v>
      </c>
      <c r="I70" s="75">
        <v>705</v>
      </c>
      <c r="J70" s="75">
        <v>212</v>
      </c>
      <c r="K70" s="75">
        <v>3816</v>
      </c>
      <c r="L70" s="75">
        <v>705</v>
      </c>
      <c r="M70" s="75">
        <v>212</v>
      </c>
    </row>
    <row r="71" spans="1:13" ht="15" x14ac:dyDescent="0.25">
      <c r="A71" s="74" t="s">
        <v>70</v>
      </c>
      <c r="B71" s="75"/>
      <c r="C71" s="75"/>
      <c r="D71" s="75"/>
      <c r="E71" s="75"/>
      <c r="F71" s="75"/>
      <c r="G71" s="75"/>
      <c r="H71" s="75">
        <v>15600</v>
      </c>
      <c r="I71" s="75">
        <v>863</v>
      </c>
      <c r="J71" s="75">
        <v>650</v>
      </c>
      <c r="K71" s="75">
        <v>15600</v>
      </c>
      <c r="L71" s="75">
        <v>863</v>
      </c>
      <c r="M71" s="75">
        <v>650</v>
      </c>
    </row>
    <row r="72" spans="1:13" ht="15" x14ac:dyDescent="0.25">
      <c r="A72" s="74" t="s">
        <v>71</v>
      </c>
      <c r="B72" s="75">
        <v>4488</v>
      </c>
      <c r="C72" s="75">
        <v>1410</v>
      </c>
      <c r="D72" s="75">
        <v>187</v>
      </c>
      <c r="E72" s="75">
        <v>4488</v>
      </c>
      <c r="F72" s="75">
        <v>1410</v>
      </c>
      <c r="G72" s="75">
        <v>187</v>
      </c>
      <c r="H72" s="75">
        <v>3816</v>
      </c>
      <c r="I72" s="75">
        <v>705</v>
      </c>
      <c r="J72" s="75">
        <v>212</v>
      </c>
      <c r="K72" s="75">
        <v>3816</v>
      </c>
      <c r="L72" s="75">
        <v>705</v>
      </c>
      <c r="M72" s="75">
        <v>212</v>
      </c>
    </row>
    <row r="73" spans="1:13" ht="15" x14ac:dyDescent="0.25">
      <c r="A73" s="74" t="s">
        <v>72</v>
      </c>
      <c r="B73" s="75">
        <v>4488</v>
      </c>
      <c r="C73" s="75">
        <v>1372</v>
      </c>
      <c r="D73" s="75">
        <v>187</v>
      </c>
      <c r="E73" s="75">
        <v>4488</v>
      </c>
      <c r="F73" s="75">
        <v>1372</v>
      </c>
      <c r="G73" s="75">
        <v>187</v>
      </c>
      <c r="H73" s="75">
        <v>3816</v>
      </c>
      <c r="I73" s="75">
        <v>669</v>
      </c>
      <c r="J73" s="75">
        <v>212</v>
      </c>
      <c r="K73" s="75">
        <v>3816</v>
      </c>
      <c r="L73" s="75">
        <v>669</v>
      </c>
      <c r="M73" s="75">
        <v>212</v>
      </c>
    </row>
    <row r="74" spans="1:13" ht="12.75" customHeight="1" x14ac:dyDescent="0.25">
      <c r="A74" s="74" t="s">
        <v>73</v>
      </c>
      <c r="B74" s="75">
        <v>6732</v>
      </c>
      <c r="C74" s="75">
        <v>1785</v>
      </c>
      <c r="D74" s="75">
        <v>187</v>
      </c>
      <c r="E74" s="75">
        <v>6732</v>
      </c>
      <c r="F74" s="75">
        <v>1785</v>
      </c>
      <c r="G74" s="75">
        <v>187</v>
      </c>
      <c r="H74" s="75">
        <v>3816</v>
      </c>
      <c r="I74" s="75">
        <v>705</v>
      </c>
      <c r="J74" s="75">
        <v>212</v>
      </c>
      <c r="K74" s="75">
        <v>3816</v>
      </c>
      <c r="L74" s="75">
        <v>705</v>
      </c>
      <c r="M74" s="75">
        <v>212</v>
      </c>
    </row>
    <row r="75" spans="1:13" ht="12.75" customHeight="1" x14ac:dyDescent="0.25">
      <c r="A75" s="74" t="s">
        <v>74</v>
      </c>
      <c r="B75" s="132" t="s">
        <v>166</v>
      </c>
      <c r="C75" s="132" t="s">
        <v>166</v>
      </c>
      <c r="D75" s="132" t="s">
        <v>166</v>
      </c>
      <c r="E75" s="132" t="s">
        <v>166</v>
      </c>
      <c r="F75" s="132" t="s">
        <v>166</v>
      </c>
      <c r="G75" s="132" t="s">
        <v>166</v>
      </c>
      <c r="H75" s="132" t="s">
        <v>166</v>
      </c>
      <c r="I75" s="132" t="s">
        <v>166</v>
      </c>
      <c r="J75" s="132" t="s">
        <v>166</v>
      </c>
      <c r="K75" s="132" t="s">
        <v>166</v>
      </c>
      <c r="L75" s="132" t="s">
        <v>166</v>
      </c>
      <c r="M75" s="132" t="s">
        <v>166</v>
      </c>
    </row>
    <row r="76" spans="1:13" ht="15" x14ac:dyDescent="0.25">
      <c r="A76" s="74" t="s">
        <v>75</v>
      </c>
      <c r="B76" s="75">
        <v>4488</v>
      </c>
      <c r="C76" s="75">
        <v>1384</v>
      </c>
      <c r="D76" s="75">
        <v>187</v>
      </c>
      <c r="E76" s="75">
        <v>4488</v>
      </c>
      <c r="F76" s="75">
        <v>1384</v>
      </c>
      <c r="G76" s="75">
        <v>187</v>
      </c>
      <c r="H76" s="75">
        <v>3816</v>
      </c>
      <c r="I76" s="75">
        <v>651</v>
      </c>
      <c r="J76" s="75">
        <v>212</v>
      </c>
      <c r="K76" s="75">
        <v>3816</v>
      </c>
      <c r="L76" s="75">
        <v>651</v>
      </c>
      <c r="M76" s="75">
        <v>212</v>
      </c>
    </row>
    <row r="77" spans="1:13" ht="15" x14ac:dyDescent="0.25">
      <c r="A77" s="74" t="s">
        <v>76</v>
      </c>
      <c r="B77" s="75">
        <v>4488</v>
      </c>
      <c r="C77" s="75">
        <v>1410</v>
      </c>
      <c r="D77" s="75">
        <v>187</v>
      </c>
      <c r="E77" s="75">
        <v>4488</v>
      </c>
      <c r="F77" s="75">
        <v>1410</v>
      </c>
      <c r="G77" s="75">
        <v>187</v>
      </c>
      <c r="H77" s="75">
        <v>3392</v>
      </c>
      <c r="I77" s="75">
        <v>690</v>
      </c>
      <c r="J77" s="75">
        <v>212</v>
      </c>
      <c r="K77" s="75">
        <v>3392</v>
      </c>
      <c r="L77" s="75">
        <v>690</v>
      </c>
      <c r="M77" s="75">
        <v>212</v>
      </c>
    </row>
    <row r="78" spans="1:13" ht="15" x14ac:dyDescent="0.25">
      <c r="A78" s="74" t="s">
        <v>164</v>
      </c>
      <c r="B78" s="75"/>
      <c r="C78" s="75"/>
      <c r="D78" s="75"/>
      <c r="E78" s="75"/>
      <c r="F78" s="75"/>
      <c r="G78" s="75"/>
      <c r="H78" s="75">
        <v>5250</v>
      </c>
      <c r="I78" s="75">
        <v>450</v>
      </c>
      <c r="J78" s="75">
        <v>159</v>
      </c>
      <c r="K78" s="75">
        <v>5250</v>
      </c>
      <c r="L78" s="75">
        <v>450</v>
      </c>
      <c r="M78" s="75">
        <v>159</v>
      </c>
    </row>
    <row r="79" spans="1:13" ht="15" x14ac:dyDescent="0.25">
      <c r="A79" s="74" t="s">
        <v>77</v>
      </c>
      <c r="B79" s="75">
        <v>4920</v>
      </c>
      <c r="C79" s="75">
        <v>900</v>
      </c>
      <c r="D79" s="75">
        <v>205</v>
      </c>
      <c r="E79" s="75">
        <v>4920</v>
      </c>
      <c r="F79" s="75">
        <v>900</v>
      </c>
      <c r="G79" s="75">
        <v>205</v>
      </c>
      <c r="H79" s="75">
        <v>2652</v>
      </c>
      <c r="I79" s="75">
        <v>900</v>
      </c>
      <c r="J79" s="75">
        <v>221</v>
      </c>
      <c r="K79" s="75">
        <v>2652</v>
      </c>
      <c r="L79" s="75">
        <v>900</v>
      </c>
      <c r="M79" s="75">
        <v>221</v>
      </c>
    </row>
    <row r="80" spans="1:13" ht="15" x14ac:dyDescent="0.25">
      <c r="A80" s="74" t="s">
        <v>78</v>
      </c>
      <c r="B80" s="75">
        <v>7488</v>
      </c>
      <c r="C80" s="75">
        <v>840</v>
      </c>
      <c r="D80" s="75">
        <v>208</v>
      </c>
      <c r="E80" s="75">
        <v>7488</v>
      </c>
      <c r="F80" s="75">
        <v>840</v>
      </c>
      <c r="G80" s="75">
        <v>208</v>
      </c>
      <c r="H80" s="75">
        <v>4140</v>
      </c>
      <c r="I80" s="75">
        <v>780</v>
      </c>
      <c r="J80" s="75">
        <v>230</v>
      </c>
      <c r="K80" s="75">
        <v>4140</v>
      </c>
      <c r="L80" s="75">
        <v>780</v>
      </c>
      <c r="M80" s="75">
        <v>230</v>
      </c>
    </row>
    <row r="81" spans="1:13" ht="15" x14ac:dyDescent="0.25">
      <c r="A81" s="74"/>
      <c r="B81" s="75"/>
      <c r="C81" s="75"/>
      <c r="D81" s="75"/>
      <c r="E81" s="75"/>
      <c r="F81" s="75"/>
      <c r="G81" s="75"/>
      <c r="H81" s="75"/>
      <c r="I81" s="75"/>
      <c r="J81" s="75"/>
      <c r="K81" s="75"/>
      <c r="L81" s="75"/>
      <c r="M81" s="75"/>
    </row>
    <row r="82" spans="1:13" ht="15" x14ac:dyDescent="0.25">
      <c r="A82" s="29" t="s">
        <v>79</v>
      </c>
      <c r="B82" s="75"/>
      <c r="C82" s="75"/>
      <c r="D82" s="75"/>
      <c r="E82" s="75"/>
      <c r="F82" s="75"/>
      <c r="G82" s="75"/>
      <c r="H82" s="75"/>
      <c r="I82" s="75"/>
      <c r="J82" s="75"/>
      <c r="K82" s="75"/>
      <c r="L82" s="75"/>
      <c r="M82" s="75"/>
    </row>
    <row r="83" spans="1:13" s="5" customFormat="1" ht="15" x14ac:dyDescent="0.25">
      <c r="A83" s="74" t="s">
        <v>51</v>
      </c>
      <c r="B83" s="75">
        <v>5895</v>
      </c>
      <c r="C83" s="75">
        <v>1530</v>
      </c>
      <c r="D83" s="75">
        <v>150</v>
      </c>
      <c r="E83" s="75">
        <v>5895</v>
      </c>
      <c r="F83" s="75">
        <v>1530</v>
      </c>
      <c r="G83" s="75">
        <v>150</v>
      </c>
      <c r="H83" s="75"/>
      <c r="I83" s="75"/>
      <c r="J83" s="75"/>
      <c r="K83" s="75"/>
      <c r="L83" s="75"/>
      <c r="M83" s="75"/>
    </row>
    <row r="84" spans="1:13" ht="15" x14ac:dyDescent="0.25">
      <c r="A84" s="74" t="s">
        <v>95</v>
      </c>
      <c r="B84" s="75">
        <v>5895</v>
      </c>
      <c r="C84" s="75">
        <v>1530</v>
      </c>
      <c r="D84" s="75">
        <v>150</v>
      </c>
      <c r="E84" s="75">
        <v>5895</v>
      </c>
      <c r="F84" s="75">
        <v>1530</v>
      </c>
      <c r="G84" s="75">
        <v>150</v>
      </c>
      <c r="H84" s="75"/>
      <c r="I84" s="75"/>
      <c r="J84" s="75"/>
      <c r="K84" s="75"/>
      <c r="L84" s="75"/>
      <c r="M84" s="75"/>
    </row>
    <row r="85" spans="1:13" ht="15" x14ac:dyDescent="0.25">
      <c r="A85" s="74" t="s">
        <v>261</v>
      </c>
      <c r="B85" s="75">
        <v>5895</v>
      </c>
      <c r="C85" s="75">
        <v>1530</v>
      </c>
      <c r="D85" s="75">
        <v>150</v>
      </c>
      <c r="E85" s="75">
        <v>5895</v>
      </c>
      <c r="F85" s="75">
        <v>1530</v>
      </c>
      <c r="G85" s="75">
        <v>150</v>
      </c>
      <c r="H85" s="75"/>
      <c r="I85" s="75"/>
      <c r="J85" s="75"/>
      <c r="K85" s="75"/>
      <c r="L85" s="75"/>
      <c r="M85" s="75"/>
    </row>
    <row r="86" spans="1:13" ht="15" x14ac:dyDescent="0.25">
      <c r="A86" s="74" t="s">
        <v>52</v>
      </c>
      <c r="B86" s="75">
        <v>5895</v>
      </c>
      <c r="C86" s="75">
        <v>1530</v>
      </c>
      <c r="D86" s="75">
        <v>150</v>
      </c>
      <c r="E86" s="75">
        <v>5895</v>
      </c>
      <c r="F86" s="75">
        <v>1530</v>
      </c>
      <c r="G86" s="75">
        <v>150</v>
      </c>
      <c r="H86" s="75"/>
      <c r="I86" s="75"/>
      <c r="J86" s="75"/>
      <c r="K86" s="75"/>
      <c r="L86" s="75"/>
      <c r="M86" s="75"/>
    </row>
    <row r="87" spans="1:13" ht="15" x14ac:dyDescent="0.25">
      <c r="A87" s="74" t="s">
        <v>80</v>
      </c>
      <c r="B87" s="75">
        <v>5860</v>
      </c>
      <c r="C87" s="75">
        <v>700</v>
      </c>
      <c r="D87" s="75">
        <v>185</v>
      </c>
      <c r="E87" s="75">
        <v>5860</v>
      </c>
      <c r="F87" s="75">
        <v>700</v>
      </c>
      <c r="G87" s="75">
        <v>185</v>
      </c>
      <c r="H87" s="75"/>
      <c r="I87" s="75"/>
      <c r="J87" s="75"/>
      <c r="K87" s="75"/>
      <c r="L87" s="75"/>
      <c r="M87" s="75"/>
    </row>
    <row r="88" spans="1:13" ht="15" x14ac:dyDescent="0.25">
      <c r="A88" s="74" t="s">
        <v>223</v>
      </c>
      <c r="B88" s="75">
        <v>6420</v>
      </c>
      <c r="C88" s="75">
        <v>60</v>
      </c>
      <c r="D88" s="75">
        <v>230</v>
      </c>
      <c r="E88" s="75">
        <v>6420</v>
      </c>
      <c r="F88" s="75">
        <v>60</v>
      </c>
      <c r="G88" s="75">
        <v>230</v>
      </c>
      <c r="H88" s="75">
        <v>6270</v>
      </c>
      <c r="I88" s="75">
        <v>775</v>
      </c>
      <c r="J88" s="75">
        <v>165</v>
      </c>
      <c r="K88" s="75">
        <v>6270</v>
      </c>
      <c r="L88" s="75">
        <v>775</v>
      </c>
      <c r="M88" s="75">
        <v>165</v>
      </c>
    </row>
    <row r="89" spans="1:13" ht="15" x14ac:dyDescent="0.25">
      <c r="A89" s="74" t="s">
        <v>224</v>
      </c>
      <c r="B89" s="75">
        <v>6420</v>
      </c>
      <c r="C89" s="75">
        <v>60</v>
      </c>
      <c r="D89" s="75">
        <v>230</v>
      </c>
      <c r="E89" s="75">
        <v>6420</v>
      </c>
      <c r="F89" s="75">
        <v>60</v>
      </c>
      <c r="G89" s="75">
        <v>230</v>
      </c>
      <c r="H89" s="75"/>
      <c r="I89" s="75"/>
      <c r="J89" s="75"/>
      <c r="K89" s="75"/>
      <c r="L89" s="75"/>
      <c r="M89" s="75"/>
    </row>
    <row r="90" spans="1:13" ht="15" x14ac:dyDescent="0.25">
      <c r="A90" s="74" t="s">
        <v>81</v>
      </c>
      <c r="B90" s="75">
        <v>6720</v>
      </c>
      <c r="C90" s="75">
        <v>100</v>
      </c>
      <c r="D90" s="75">
        <v>280</v>
      </c>
      <c r="E90" s="75">
        <v>6720</v>
      </c>
      <c r="F90" s="75">
        <v>100</v>
      </c>
      <c r="G90" s="75">
        <v>280</v>
      </c>
      <c r="H90" s="75"/>
      <c r="I90" s="75"/>
      <c r="J90" s="75"/>
      <c r="K90" s="75"/>
      <c r="L90" s="75"/>
      <c r="M90" s="75"/>
    </row>
    <row r="91" spans="1:13" ht="15" x14ac:dyDescent="0.25">
      <c r="A91" s="74" t="s">
        <v>187</v>
      </c>
      <c r="B91" s="75"/>
      <c r="C91" s="75"/>
      <c r="D91" s="75"/>
      <c r="E91" s="75"/>
      <c r="F91" s="75"/>
      <c r="G91" s="75"/>
      <c r="H91" s="75"/>
      <c r="I91" s="75"/>
      <c r="J91" s="75"/>
      <c r="K91" s="75"/>
      <c r="L91" s="75"/>
      <c r="M91" s="75"/>
    </row>
    <row r="92" spans="1:13" ht="15" x14ac:dyDescent="0.25">
      <c r="A92" s="74" t="s">
        <v>182</v>
      </c>
      <c r="B92" s="75">
        <v>6550</v>
      </c>
      <c r="C92" s="75">
        <v>85</v>
      </c>
      <c r="D92" s="75">
        <v>200</v>
      </c>
      <c r="E92" s="75">
        <v>6550</v>
      </c>
      <c r="F92" s="75">
        <v>85</v>
      </c>
      <c r="G92" s="75">
        <v>200</v>
      </c>
      <c r="H92" s="75"/>
      <c r="I92" s="75"/>
      <c r="J92" s="75"/>
      <c r="K92" s="75"/>
      <c r="L92" s="75"/>
      <c r="M92" s="75"/>
    </row>
    <row r="93" spans="1:13" ht="12.75" customHeight="1" x14ac:dyDescent="0.25">
      <c r="A93" s="74" t="s">
        <v>82</v>
      </c>
      <c r="B93" s="75">
        <v>6830</v>
      </c>
      <c r="C93" s="75"/>
      <c r="D93" s="75">
        <v>203</v>
      </c>
      <c r="E93" s="75">
        <v>6830</v>
      </c>
      <c r="F93" s="75"/>
      <c r="G93" s="75">
        <v>203</v>
      </c>
      <c r="H93" s="75"/>
      <c r="I93" s="75"/>
      <c r="J93" s="75"/>
      <c r="K93" s="75"/>
      <c r="L93" s="75"/>
      <c r="M93" s="75"/>
    </row>
    <row r="94" spans="1:13" ht="15" x14ac:dyDescent="0.25">
      <c r="A94" s="74" t="s">
        <v>83</v>
      </c>
      <c r="B94" s="75">
        <v>6830</v>
      </c>
      <c r="C94" s="75"/>
      <c r="D94" s="75">
        <v>203</v>
      </c>
      <c r="E94" s="75">
        <v>6830</v>
      </c>
      <c r="F94" s="75"/>
      <c r="G94" s="75">
        <v>203</v>
      </c>
      <c r="H94" s="75"/>
      <c r="I94" s="75"/>
      <c r="J94" s="75"/>
      <c r="K94" s="75"/>
      <c r="L94" s="75"/>
      <c r="M94" s="75"/>
    </row>
    <row r="95" spans="1:13" ht="15" x14ac:dyDescent="0.25">
      <c r="A95" s="74" t="s">
        <v>149</v>
      </c>
      <c r="B95" s="75">
        <v>6830</v>
      </c>
      <c r="C95" s="75"/>
      <c r="D95" s="75">
        <v>203</v>
      </c>
      <c r="E95" s="75">
        <v>6830</v>
      </c>
      <c r="F95" s="75"/>
      <c r="G95" s="75">
        <v>203</v>
      </c>
      <c r="H95" s="75"/>
      <c r="I95" s="75"/>
      <c r="J95" s="75"/>
      <c r="K95" s="75"/>
      <c r="L95" s="75"/>
      <c r="M95" s="75"/>
    </row>
    <row r="96" spans="1:13" ht="15" x14ac:dyDescent="0.25">
      <c r="A96" s="74" t="s">
        <v>84</v>
      </c>
      <c r="B96" s="75">
        <v>6830</v>
      </c>
      <c r="C96" s="75"/>
      <c r="D96" s="75">
        <v>203</v>
      </c>
      <c r="E96" s="75">
        <v>6830</v>
      </c>
      <c r="F96" s="75"/>
      <c r="G96" s="75">
        <v>203</v>
      </c>
      <c r="H96" s="75"/>
      <c r="I96" s="75"/>
      <c r="J96" s="75"/>
      <c r="K96" s="75"/>
      <c r="L96" s="75"/>
      <c r="M96" s="75"/>
    </row>
    <row r="97" spans="1:13" ht="15" x14ac:dyDescent="0.25">
      <c r="A97" s="74" t="s">
        <v>85</v>
      </c>
      <c r="B97" s="132" t="s">
        <v>166</v>
      </c>
      <c r="C97" s="132" t="s">
        <v>166</v>
      </c>
      <c r="D97" s="132" t="s">
        <v>166</v>
      </c>
      <c r="E97" s="132" t="s">
        <v>166</v>
      </c>
      <c r="F97" s="132" t="s">
        <v>166</v>
      </c>
      <c r="G97" s="132" t="s">
        <v>166</v>
      </c>
      <c r="H97" s="132" t="s">
        <v>166</v>
      </c>
      <c r="I97" s="132" t="s">
        <v>166</v>
      </c>
      <c r="J97" s="132" t="s">
        <v>166</v>
      </c>
      <c r="K97" s="132" t="s">
        <v>166</v>
      </c>
      <c r="L97" s="132" t="s">
        <v>166</v>
      </c>
      <c r="M97" s="132" t="s">
        <v>166</v>
      </c>
    </row>
    <row r="98" spans="1:13" ht="15" x14ac:dyDescent="0.25">
      <c r="A98" s="74" t="s">
        <v>316</v>
      </c>
      <c r="B98" s="132" t="s">
        <v>166</v>
      </c>
      <c r="C98" s="132" t="s">
        <v>166</v>
      </c>
      <c r="D98" s="132" t="s">
        <v>166</v>
      </c>
      <c r="E98" s="132" t="s">
        <v>166</v>
      </c>
      <c r="F98" s="132" t="s">
        <v>166</v>
      </c>
      <c r="G98" s="132" t="s">
        <v>166</v>
      </c>
      <c r="H98" s="132" t="s">
        <v>166</v>
      </c>
      <c r="I98" s="132" t="s">
        <v>166</v>
      </c>
      <c r="J98" s="132" t="s">
        <v>166</v>
      </c>
      <c r="K98" s="132" t="s">
        <v>166</v>
      </c>
      <c r="L98" s="132" t="s">
        <v>166</v>
      </c>
      <c r="M98" s="132" t="s">
        <v>166</v>
      </c>
    </row>
    <row r="99" spans="1:13" ht="15" x14ac:dyDescent="0.25">
      <c r="A99" s="74" t="s">
        <v>86</v>
      </c>
      <c r="B99" s="75">
        <v>8592</v>
      </c>
      <c r="C99" s="75">
        <v>450</v>
      </c>
      <c r="D99" s="75">
        <v>179</v>
      </c>
      <c r="E99" s="75">
        <v>8592</v>
      </c>
      <c r="F99" s="75">
        <v>450</v>
      </c>
      <c r="G99" s="75">
        <v>179</v>
      </c>
      <c r="H99" s="75"/>
      <c r="I99" s="75"/>
      <c r="J99" s="75"/>
      <c r="K99" s="75"/>
      <c r="L99" s="75"/>
      <c r="M99" s="75"/>
    </row>
    <row r="100" spans="1:13" ht="15" x14ac:dyDescent="0.25">
      <c r="A100" s="74" t="s">
        <v>315</v>
      </c>
      <c r="B100" s="75">
        <v>6120</v>
      </c>
      <c r="C100" s="75">
        <v>375</v>
      </c>
      <c r="D100" s="75">
        <v>170</v>
      </c>
      <c r="E100" s="75">
        <v>6120</v>
      </c>
      <c r="F100" s="75">
        <v>375</v>
      </c>
      <c r="G100" s="75">
        <v>170</v>
      </c>
      <c r="H100" s="75">
        <v>3240</v>
      </c>
      <c r="I100" s="75">
        <v>375</v>
      </c>
      <c r="J100" s="75">
        <v>180</v>
      </c>
      <c r="K100" s="75">
        <v>3240</v>
      </c>
      <c r="L100" s="75">
        <v>375</v>
      </c>
      <c r="M100" s="75">
        <v>180</v>
      </c>
    </row>
    <row r="101" spans="1:13" ht="15" x14ac:dyDescent="0.25">
      <c r="A101" s="74" t="s">
        <v>222</v>
      </c>
      <c r="B101" s="75">
        <v>8000</v>
      </c>
      <c r="C101" s="75"/>
      <c r="D101" s="75"/>
      <c r="E101" s="75">
        <v>8000</v>
      </c>
      <c r="F101" s="75"/>
      <c r="G101" s="75"/>
      <c r="H101" s="75">
        <v>13406</v>
      </c>
      <c r="I101" s="75">
        <v>4500</v>
      </c>
      <c r="J101" s="75"/>
      <c r="K101" s="75">
        <v>15032</v>
      </c>
      <c r="L101" s="75">
        <v>4500</v>
      </c>
      <c r="M101" s="75"/>
    </row>
    <row r="102" spans="1:13" ht="15" x14ac:dyDescent="0.25">
      <c r="A102" s="74" t="s">
        <v>88</v>
      </c>
      <c r="B102" s="132" t="s">
        <v>166</v>
      </c>
      <c r="C102" s="132" t="s">
        <v>166</v>
      </c>
      <c r="D102" s="132" t="s">
        <v>166</v>
      </c>
      <c r="E102" s="132" t="s">
        <v>166</v>
      </c>
      <c r="F102" s="132" t="s">
        <v>166</v>
      </c>
      <c r="G102" s="132" t="s">
        <v>166</v>
      </c>
      <c r="H102" s="132" t="s">
        <v>166</v>
      </c>
      <c r="I102" s="132" t="s">
        <v>166</v>
      </c>
      <c r="J102" s="132" t="s">
        <v>166</v>
      </c>
      <c r="K102" s="132" t="s">
        <v>166</v>
      </c>
      <c r="L102" s="132" t="s">
        <v>166</v>
      </c>
      <c r="M102" s="132" t="s">
        <v>166</v>
      </c>
    </row>
    <row r="103" spans="1:13" ht="15" customHeight="1" x14ac:dyDescent="0.25">
      <c r="A103" s="74" t="s">
        <v>89</v>
      </c>
      <c r="B103" s="75">
        <v>5892</v>
      </c>
      <c r="C103" s="75"/>
      <c r="D103" s="75"/>
      <c r="E103" s="75">
        <v>5892</v>
      </c>
      <c r="F103" s="75"/>
      <c r="G103" s="75"/>
      <c r="H103" s="75">
        <v>7846</v>
      </c>
      <c r="I103" s="75"/>
      <c r="J103" s="75"/>
      <c r="K103" s="75">
        <v>7846</v>
      </c>
      <c r="L103" s="75"/>
      <c r="M103" s="75"/>
    </row>
    <row r="104" spans="1:13" x14ac:dyDescent="0.2">
      <c r="A104" s="30"/>
      <c r="B104" s="30"/>
      <c r="C104" s="30"/>
      <c r="D104" s="30"/>
      <c r="E104" s="30"/>
      <c r="F104" s="30"/>
      <c r="G104" s="30"/>
      <c r="H104" s="30"/>
      <c r="I104" s="30"/>
      <c r="J104" s="30"/>
      <c r="K104" s="30"/>
      <c r="L104" s="30"/>
    </row>
    <row r="105" spans="1:13" ht="13.5" thickBot="1" x14ac:dyDescent="0.25">
      <c r="A105" s="116"/>
      <c r="B105" s="116"/>
      <c r="C105" s="116"/>
      <c r="D105" s="116"/>
      <c r="E105" s="116"/>
      <c r="F105" s="116"/>
      <c r="G105" s="116"/>
      <c r="H105" s="116"/>
      <c r="I105" s="116"/>
      <c r="J105" s="116"/>
      <c r="K105" s="116"/>
      <c r="L105" s="116"/>
    </row>
    <row r="106" spans="1:13" x14ac:dyDescent="0.2">
      <c r="A106" s="92" t="s">
        <v>201</v>
      </c>
      <c r="B106" s="117">
        <f>MIN(B12:B29,B32:B80,B83:B103)</f>
        <v>1080</v>
      </c>
      <c r="C106" s="117">
        <f t="shared" ref="C106:M106" si="0">MIN(C12:C29,C32:C80,C83:C103)</f>
        <v>25</v>
      </c>
      <c r="D106" s="117">
        <f t="shared" si="0"/>
        <v>30</v>
      </c>
      <c r="E106" s="117">
        <f t="shared" si="0"/>
        <v>1080</v>
      </c>
      <c r="F106" s="117">
        <f t="shared" si="0"/>
        <v>25</v>
      </c>
      <c r="G106" s="117">
        <f t="shared" si="0"/>
        <v>30</v>
      </c>
      <c r="H106" s="117">
        <f t="shared" si="0"/>
        <v>2160</v>
      </c>
      <c r="I106" s="117">
        <f t="shared" si="0"/>
        <v>100</v>
      </c>
      <c r="J106" s="117">
        <f t="shared" si="0"/>
        <v>140</v>
      </c>
      <c r="K106" s="117">
        <f t="shared" si="0"/>
        <v>2160</v>
      </c>
      <c r="L106" s="117">
        <f t="shared" si="0"/>
        <v>100</v>
      </c>
      <c r="M106" s="160">
        <f t="shared" si="0"/>
        <v>159</v>
      </c>
    </row>
    <row r="107" spans="1:13" x14ac:dyDescent="0.2">
      <c r="A107" s="93" t="s">
        <v>202</v>
      </c>
      <c r="B107" s="116">
        <f>MAX(B12:B29,B32:B80,B83:B103)</f>
        <v>8592</v>
      </c>
      <c r="C107" s="116">
        <f t="shared" ref="C107:M107" si="1">MAX(C12:C29,C32:C80,C83:C103)</f>
        <v>3772</v>
      </c>
      <c r="D107" s="116">
        <f t="shared" si="1"/>
        <v>280</v>
      </c>
      <c r="E107" s="116">
        <f t="shared" si="1"/>
        <v>11250</v>
      </c>
      <c r="F107" s="116">
        <f t="shared" si="1"/>
        <v>4200</v>
      </c>
      <c r="G107" s="116">
        <f t="shared" si="1"/>
        <v>280</v>
      </c>
      <c r="H107" s="116">
        <f t="shared" si="1"/>
        <v>15600</v>
      </c>
      <c r="I107" s="116">
        <f t="shared" si="1"/>
        <v>4500</v>
      </c>
      <c r="J107" s="116">
        <f t="shared" si="1"/>
        <v>650</v>
      </c>
      <c r="K107" s="116">
        <f t="shared" si="1"/>
        <v>15600</v>
      </c>
      <c r="L107" s="116">
        <f t="shared" si="1"/>
        <v>4500</v>
      </c>
      <c r="M107" s="161">
        <f t="shared" si="1"/>
        <v>650</v>
      </c>
    </row>
    <row r="108" spans="1:13" x14ac:dyDescent="0.2">
      <c r="A108" s="93" t="s">
        <v>205</v>
      </c>
      <c r="B108" s="116">
        <f>MEDIAN(B12:B29,B32:B80,B83:B103)</f>
        <v>4920</v>
      </c>
      <c r="C108" s="116">
        <f t="shared" ref="C108:M108" si="2">MEDIAN(C12:C29,C32:C80,C83:C103)</f>
        <v>782.5</v>
      </c>
      <c r="D108" s="116">
        <f t="shared" si="2"/>
        <v>179.5</v>
      </c>
      <c r="E108" s="116">
        <f t="shared" si="2"/>
        <v>4926</v>
      </c>
      <c r="F108" s="116">
        <f t="shared" si="2"/>
        <v>782.5</v>
      </c>
      <c r="G108" s="116">
        <f t="shared" si="2"/>
        <v>180</v>
      </c>
      <c r="H108" s="116">
        <f t="shared" si="2"/>
        <v>4680</v>
      </c>
      <c r="I108" s="116">
        <f t="shared" si="2"/>
        <v>740</v>
      </c>
      <c r="J108" s="116">
        <f t="shared" si="2"/>
        <v>212</v>
      </c>
      <c r="K108" s="116">
        <f t="shared" si="2"/>
        <v>5040</v>
      </c>
      <c r="L108" s="116">
        <f t="shared" si="2"/>
        <v>740</v>
      </c>
      <c r="M108" s="161">
        <f t="shared" si="2"/>
        <v>212</v>
      </c>
    </row>
    <row r="109" spans="1:13" x14ac:dyDescent="0.2">
      <c r="A109" s="93" t="s">
        <v>203</v>
      </c>
      <c r="B109" s="116">
        <f>AVERAGE(B12:B29,B32:B80,B83:B103)</f>
        <v>4813.9078947368425</v>
      </c>
      <c r="C109" s="116">
        <f t="shared" ref="C109:M109" si="3">AVERAGE(C12:C29,C32:C80,C83:C103)</f>
        <v>840.7714285714286</v>
      </c>
      <c r="D109" s="116">
        <f t="shared" si="3"/>
        <v>151.16176470588235</v>
      </c>
      <c r="E109" s="116">
        <f t="shared" si="3"/>
        <v>5318.0263157894733</v>
      </c>
      <c r="F109" s="116">
        <f t="shared" si="3"/>
        <v>934.48571428571427</v>
      </c>
      <c r="G109" s="116">
        <f t="shared" si="3"/>
        <v>162.13235294117646</v>
      </c>
      <c r="H109" s="116">
        <f t="shared" si="3"/>
        <v>5066.1111111111113</v>
      </c>
      <c r="I109" s="116">
        <f t="shared" si="3"/>
        <v>1025.0454545454545</v>
      </c>
      <c r="J109" s="116">
        <f t="shared" si="3"/>
        <v>223.47499999999999</v>
      </c>
      <c r="K109" s="116">
        <f t="shared" si="3"/>
        <v>5348.4444444444443</v>
      </c>
      <c r="L109" s="116">
        <f t="shared" si="3"/>
        <v>1063.2272727272727</v>
      </c>
      <c r="M109" s="161">
        <f t="shared" si="3"/>
        <v>234.75</v>
      </c>
    </row>
    <row r="110" spans="1:13" ht="13.5" thickBot="1" x14ac:dyDescent="0.25">
      <c r="A110" s="94" t="s">
        <v>204</v>
      </c>
      <c r="B110" s="118">
        <f>_xlfn.STDEV.P(B12:B29,B32:B80,B83:B103)</f>
        <v>1900.0135538133709</v>
      </c>
      <c r="C110" s="118">
        <f t="shared" ref="C110:M110" si="4">_xlfn.STDEV.P(C12:C29,C32:C80,C83:C103)</f>
        <v>715.75790343280914</v>
      </c>
      <c r="D110" s="118">
        <f t="shared" si="4"/>
        <v>61.752735184509568</v>
      </c>
      <c r="E110" s="118">
        <f t="shared" si="4"/>
        <v>1786.3557948021635</v>
      </c>
      <c r="F110" s="118">
        <f t="shared" si="4"/>
        <v>908.71313629859708</v>
      </c>
      <c r="G110" s="118">
        <f t="shared" si="4"/>
        <v>48.979859129503637</v>
      </c>
      <c r="H110" s="118">
        <f t="shared" si="4"/>
        <v>2628.4563549499053</v>
      </c>
      <c r="I110" s="118">
        <f t="shared" si="4"/>
        <v>946.53655633543224</v>
      </c>
      <c r="J110" s="118">
        <f t="shared" si="4"/>
        <v>78.567164738203445</v>
      </c>
      <c r="K110" s="118">
        <f t="shared" si="4"/>
        <v>2725.7094208505755</v>
      </c>
      <c r="L110" s="118">
        <f t="shared" si="4"/>
        <v>981.23166719727499</v>
      </c>
      <c r="M110" s="162">
        <f t="shared" si="4"/>
        <v>79.862303372742758</v>
      </c>
    </row>
    <row r="111" spans="1:13" ht="15" customHeight="1" x14ac:dyDescent="0.2">
      <c r="A111" s="300" t="s">
        <v>253</v>
      </c>
      <c r="B111" s="300"/>
      <c r="C111" s="300"/>
      <c r="D111" s="300"/>
      <c r="E111" s="300"/>
      <c r="F111" s="300"/>
      <c r="G111" s="300"/>
      <c r="H111" s="300"/>
      <c r="I111" s="300"/>
      <c r="J111" s="300"/>
      <c r="K111" s="300"/>
      <c r="L111" s="300"/>
      <c r="M111" s="300"/>
    </row>
    <row r="112" spans="1:13" x14ac:dyDescent="0.2">
      <c r="A112" s="301" t="s">
        <v>198</v>
      </c>
      <c r="B112" s="301"/>
      <c r="C112" s="301"/>
      <c r="D112" s="301"/>
      <c r="E112" s="301"/>
      <c r="F112" s="301"/>
      <c r="G112" s="301"/>
      <c r="H112" s="301"/>
      <c r="I112" s="301"/>
      <c r="J112" s="301"/>
      <c r="K112" s="301"/>
      <c r="L112" s="301"/>
      <c r="M112" s="301"/>
    </row>
    <row r="113" spans="1:13" x14ac:dyDescent="0.2">
      <c r="A113" s="301" t="s">
        <v>199</v>
      </c>
      <c r="B113" s="301"/>
      <c r="C113" s="301"/>
      <c r="D113" s="301"/>
      <c r="E113" s="301"/>
      <c r="F113" s="301"/>
      <c r="G113" s="301"/>
      <c r="H113" s="301"/>
      <c r="I113" s="301"/>
      <c r="J113" s="301"/>
      <c r="K113" s="301"/>
      <c r="L113" s="301"/>
      <c r="M113" s="301"/>
    </row>
    <row r="114" spans="1:13" x14ac:dyDescent="0.2">
      <c r="A114" s="301" t="s">
        <v>200</v>
      </c>
      <c r="B114" s="301"/>
      <c r="C114" s="301"/>
      <c r="D114" s="301"/>
      <c r="E114" s="301"/>
      <c r="F114" s="301"/>
      <c r="G114" s="301"/>
      <c r="H114" s="301"/>
      <c r="I114" s="301"/>
      <c r="J114" s="301"/>
      <c r="K114" s="301"/>
      <c r="L114" s="301"/>
      <c r="M114" s="301"/>
    </row>
    <row r="115" spans="1:13" x14ac:dyDescent="0.2">
      <c r="A115" s="302"/>
      <c r="B115" s="302"/>
      <c r="C115" s="302"/>
      <c r="D115" s="302"/>
      <c r="E115" s="302"/>
      <c r="F115" s="302"/>
      <c r="G115" s="302"/>
      <c r="H115" s="302"/>
      <c r="I115" s="302"/>
      <c r="J115" s="302"/>
      <c r="K115" s="302"/>
      <c r="L115" s="302"/>
      <c r="M115" s="302"/>
    </row>
  </sheetData>
  <sortState ref="A83:N103">
    <sortCondition ref="A83:A103"/>
  </sortState>
  <mergeCells count="21">
    <mergeCell ref="A1:M1"/>
    <mergeCell ref="A2:M2"/>
    <mergeCell ref="A3:M3"/>
    <mergeCell ref="A4:M4"/>
    <mergeCell ref="A6:M6"/>
    <mergeCell ref="A7:A10"/>
    <mergeCell ref="B7:G7"/>
    <mergeCell ref="H7:M7"/>
    <mergeCell ref="B8:D8"/>
    <mergeCell ref="E8:G8"/>
    <mergeCell ref="H8:J8"/>
    <mergeCell ref="K8:M8"/>
    <mergeCell ref="B9:C9"/>
    <mergeCell ref="E9:F9"/>
    <mergeCell ref="H9:I9"/>
    <mergeCell ref="K9:L9"/>
    <mergeCell ref="A111:M111"/>
    <mergeCell ref="A112:M112"/>
    <mergeCell ref="A113:M113"/>
    <mergeCell ref="A114:M114"/>
    <mergeCell ref="A115:M115"/>
  </mergeCells>
  <printOptions horizontalCentered="1"/>
  <pageMargins left="0.2" right="0.2" top="0.25" bottom="0.25" header="0.3" footer="0.3"/>
  <pageSetup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showGridLines="0" zoomScale="95" zoomScaleNormal="95" workbookViewId="0">
      <selection activeCell="A39" sqref="A39"/>
    </sheetView>
  </sheetViews>
  <sheetFormatPr defaultColWidth="9.140625" defaultRowHeight="11.25" x14ac:dyDescent="0.2"/>
  <cols>
    <col min="1" max="1" width="74.28515625" style="105" customWidth="1"/>
    <col min="2" max="2" width="8.85546875" style="105" bestFit="1" customWidth="1"/>
    <col min="3" max="3" width="8" style="105" bestFit="1" customWidth="1"/>
    <col min="4" max="4" width="9.85546875" style="105" bestFit="1" customWidth="1"/>
    <col min="5" max="5" width="10.7109375" style="105" customWidth="1"/>
    <col min="6" max="6" width="8" style="106" bestFit="1" customWidth="1"/>
    <col min="7" max="7" width="10" style="106" bestFit="1" customWidth="1"/>
    <col min="8" max="8" width="10.42578125" style="106" customWidth="1"/>
    <col min="9" max="9" width="7" style="105" bestFit="1" customWidth="1"/>
    <col min="10" max="10" width="10" style="105" bestFit="1" customWidth="1"/>
    <col min="11" max="11" width="10.42578125" style="105" customWidth="1"/>
    <col min="12" max="16384" width="9.140625" style="105"/>
  </cols>
  <sheetData>
    <row r="1" spans="1:22" ht="18.75" x14ac:dyDescent="0.3">
      <c r="A1" s="246" t="s">
        <v>146</v>
      </c>
      <c r="B1" s="246"/>
      <c r="C1" s="246"/>
      <c r="D1" s="246"/>
      <c r="E1" s="246"/>
      <c r="F1" s="246"/>
      <c r="G1" s="246"/>
      <c r="H1" s="246"/>
      <c r="I1" s="246"/>
      <c r="J1" s="246"/>
      <c r="K1" s="246"/>
      <c r="L1" s="141"/>
      <c r="M1" s="141"/>
      <c r="N1" s="107"/>
      <c r="O1" s="107"/>
      <c r="P1" s="107"/>
      <c r="Q1" s="107"/>
      <c r="R1" s="107"/>
      <c r="S1" s="107"/>
      <c r="T1" s="107"/>
      <c r="U1" s="107"/>
      <c r="V1" s="107"/>
    </row>
    <row r="2" spans="1:22" ht="18.75" x14ac:dyDescent="0.3">
      <c r="A2" s="246" t="s">
        <v>147</v>
      </c>
      <c r="B2" s="246"/>
      <c r="C2" s="246"/>
      <c r="D2" s="246"/>
      <c r="E2" s="246"/>
      <c r="F2" s="246"/>
      <c r="G2" s="246"/>
      <c r="H2" s="246"/>
      <c r="I2" s="246"/>
      <c r="J2" s="246"/>
      <c r="K2" s="246"/>
      <c r="L2" s="141"/>
      <c r="M2" s="141"/>
      <c r="N2" s="107"/>
      <c r="O2" s="107"/>
      <c r="P2" s="107"/>
      <c r="Q2" s="107"/>
      <c r="R2" s="107"/>
      <c r="S2" s="107"/>
      <c r="T2" s="107"/>
      <c r="U2" s="107"/>
      <c r="V2" s="107"/>
    </row>
    <row r="3" spans="1:22" ht="15" x14ac:dyDescent="0.25">
      <c r="A3" s="221" t="s">
        <v>249</v>
      </c>
      <c r="B3" s="221"/>
      <c r="C3" s="221"/>
      <c r="D3" s="221"/>
      <c r="E3" s="221"/>
      <c r="F3" s="221"/>
      <c r="G3" s="221"/>
      <c r="H3" s="221"/>
      <c r="I3" s="221"/>
      <c r="J3" s="221"/>
      <c r="K3" s="221"/>
      <c r="L3" s="140"/>
      <c r="M3" s="140"/>
      <c r="N3" s="107"/>
      <c r="O3" s="107"/>
      <c r="P3" s="107"/>
      <c r="Q3" s="107"/>
      <c r="R3" s="107"/>
      <c r="S3" s="107"/>
      <c r="T3" s="107"/>
      <c r="U3" s="107"/>
      <c r="V3" s="107"/>
    </row>
    <row r="4" spans="1:22" ht="15" x14ac:dyDescent="0.25">
      <c r="A4" s="247" t="s">
        <v>311</v>
      </c>
      <c r="B4" s="247"/>
      <c r="C4" s="247"/>
      <c r="D4" s="247"/>
      <c r="E4" s="247"/>
      <c r="F4" s="247"/>
      <c r="G4" s="247"/>
      <c r="H4" s="247"/>
      <c r="I4" s="247"/>
      <c r="J4" s="247"/>
      <c r="K4" s="247"/>
      <c r="L4" s="142"/>
      <c r="M4" s="142"/>
    </row>
    <row r="5" spans="1:22" ht="15" x14ac:dyDescent="0.25">
      <c r="A5" s="204"/>
      <c r="B5" s="204"/>
      <c r="C5" s="204"/>
      <c r="D5" s="204"/>
      <c r="E5" s="204"/>
      <c r="F5" s="204"/>
      <c r="G5" s="204"/>
      <c r="H5" s="204"/>
      <c r="I5" s="204"/>
      <c r="J5" s="204"/>
      <c r="K5" s="204"/>
    </row>
    <row r="6" spans="1:22" ht="15" x14ac:dyDescent="0.25">
      <c r="A6" s="308" t="s">
        <v>250</v>
      </c>
      <c r="B6" s="308"/>
      <c r="C6" s="308"/>
      <c r="D6" s="308"/>
      <c r="E6" s="308"/>
      <c r="F6" s="308"/>
      <c r="G6" s="308"/>
      <c r="H6" s="308"/>
      <c r="I6" s="308"/>
      <c r="J6" s="308"/>
      <c r="K6" s="308"/>
    </row>
    <row r="7" spans="1:22" ht="12.75" x14ac:dyDescent="0.2">
      <c r="A7" s="303" t="s">
        <v>380</v>
      </c>
      <c r="B7" s="303" t="s">
        <v>140</v>
      </c>
      <c r="C7" s="304" t="s">
        <v>379</v>
      </c>
      <c r="D7" s="304"/>
      <c r="E7" s="304"/>
      <c r="F7" s="304" t="s">
        <v>135</v>
      </c>
      <c r="G7" s="304"/>
      <c r="H7" s="304"/>
      <c r="I7" s="303" t="s">
        <v>225</v>
      </c>
      <c r="J7" s="303"/>
      <c r="K7" s="303"/>
    </row>
    <row r="8" spans="1:22" s="108" customFormat="1" ht="38.25" x14ac:dyDescent="0.2">
      <c r="A8" s="303"/>
      <c r="B8" s="303"/>
      <c r="C8" s="153" t="s">
        <v>226</v>
      </c>
      <c r="D8" s="150" t="s">
        <v>227</v>
      </c>
      <c r="E8" s="150" t="s">
        <v>228</v>
      </c>
      <c r="F8" s="153" t="s">
        <v>226</v>
      </c>
      <c r="G8" s="150" t="s">
        <v>227</v>
      </c>
      <c r="H8" s="150" t="s">
        <v>228</v>
      </c>
      <c r="I8" s="153" t="s">
        <v>226</v>
      </c>
      <c r="J8" s="150" t="s">
        <v>227</v>
      </c>
      <c r="K8" s="150" t="s">
        <v>228</v>
      </c>
    </row>
    <row r="9" spans="1:22" s="108" customFormat="1" ht="15" x14ac:dyDescent="0.25">
      <c r="A9" s="109" t="s">
        <v>229</v>
      </c>
      <c r="B9" s="75">
        <f>SUM(B10,B14,B21,B22:B30)</f>
        <v>32552</v>
      </c>
      <c r="C9" s="75">
        <v>12601</v>
      </c>
      <c r="D9" s="75">
        <v>15186</v>
      </c>
      <c r="E9" s="75">
        <v>4765</v>
      </c>
      <c r="F9" s="75">
        <v>10890</v>
      </c>
      <c r="G9" s="75">
        <v>8906</v>
      </c>
      <c r="H9" s="75">
        <v>2681</v>
      </c>
      <c r="I9" s="75">
        <v>1711</v>
      </c>
      <c r="J9" s="75">
        <v>6280</v>
      </c>
      <c r="K9" s="75">
        <v>2084</v>
      </c>
    </row>
    <row r="10" spans="1:22" ht="15" x14ac:dyDescent="0.25">
      <c r="A10" s="177" t="s">
        <v>271</v>
      </c>
      <c r="B10" s="178">
        <f>SUM(B11:B13)</f>
        <v>16563</v>
      </c>
      <c r="C10" s="178">
        <v>5256</v>
      </c>
      <c r="D10" s="178">
        <v>8658</v>
      </c>
      <c r="E10" s="178">
        <v>2649</v>
      </c>
      <c r="F10" s="178">
        <v>3808</v>
      </c>
      <c r="G10" s="178">
        <v>2886</v>
      </c>
      <c r="H10" s="178">
        <v>738</v>
      </c>
      <c r="I10" s="178">
        <v>1448</v>
      </c>
      <c r="J10" s="178">
        <v>5772</v>
      </c>
      <c r="K10" s="178">
        <v>1911</v>
      </c>
    </row>
    <row r="11" spans="1:22" ht="15" x14ac:dyDescent="0.25">
      <c r="A11" s="177" t="s">
        <v>239</v>
      </c>
      <c r="B11" s="178">
        <v>15873</v>
      </c>
      <c r="C11" s="178">
        <v>4781</v>
      </c>
      <c r="D11" s="178">
        <v>8516</v>
      </c>
      <c r="E11" s="178">
        <v>2576</v>
      </c>
      <c r="F11" s="178">
        <v>3345</v>
      </c>
      <c r="G11" s="178">
        <v>2747</v>
      </c>
      <c r="H11" s="178">
        <v>672</v>
      </c>
      <c r="I11" s="178">
        <v>1436</v>
      </c>
      <c r="J11" s="178">
        <v>5769</v>
      </c>
      <c r="K11" s="178">
        <v>1904</v>
      </c>
    </row>
    <row r="12" spans="1:22" ht="15" x14ac:dyDescent="0.25">
      <c r="A12" s="177" t="s">
        <v>240</v>
      </c>
      <c r="B12" s="178">
        <v>315</v>
      </c>
      <c r="C12" s="178">
        <v>223</v>
      </c>
      <c r="D12" s="178">
        <v>38</v>
      </c>
      <c r="E12" s="178">
        <v>54</v>
      </c>
      <c r="F12" s="178">
        <v>211</v>
      </c>
      <c r="G12" s="178">
        <v>35</v>
      </c>
      <c r="H12" s="178">
        <v>47</v>
      </c>
      <c r="I12" s="178">
        <v>12</v>
      </c>
      <c r="J12" s="178">
        <v>3</v>
      </c>
      <c r="K12" s="178">
        <v>7</v>
      </c>
    </row>
    <row r="13" spans="1:22" ht="15" x14ac:dyDescent="0.25">
      <c r="A13" s="177" t="s">
        <v>241</v>
      </c>
      <c r="B13" s="178">
        <v>375</v>
      </c>
      <c r="C13" s="178">
        <v>252</v>
      </c>
      <c r="D13" s="178">
        <v>104</v>
      </c>
      <c r="E13" s="178">
        <v>19</v>
      </c>
      <c r="F13" s="178">
        <v>252</v>
      </c>
      <c r="G13" s="178">
        <v>104</v>
      </c>
      <c r="H13" s="178">
        <v>19</v>
      </c>
      <c r="I13" s="178"/>
      <c r="J13" s="178"/>
      <c r="K13" s="178"/>
    </row>
    <row r="14" spans="1:22" ht="15" x14ac:dyDescent="0.25">
      <c r="A14" s="110" t="s">
        <v>272</v>
      </c>
      <c r="B14" s="75">
        <f>SUM(B15,B20)</f>
        <v>1576</v>
      </c>
      <c r="C14" s="75">
        <v>489</v>
      </c>
      <c r="D14" s="75">
        <v>799</v>
      </c>
      <c r="E14" s="75">
        <v>288</v>
      </c>
      <c r="F14" s="75">
        <v>426</v>
      </c>
      <c r="G14" s="75">
        <v>702</v>
      </c>
      <c r="H14" s="75">
        <v>226</v>
      </c>
      <c r="I14" s="75">
        <v>63</v>
      </c>
      <c r="J14" s="75">
        <v>97</v>
      </c>
      <c r="K14" s="75">
        <v>62</v>
      </c>
    </row>
    <row r="15" spans="1:22" ht="15" x14ac:dyDescent="0.25">
      <c r="A15" s="110" t="s">
        <v>242</v>
      </c>
      <c r="B15" s="75">
        <f>SUM(B16:B19)</f>
        <v>697</v>
      </c>
      <c r="C15" s="75">
        <v>269</v>
      </c>
      <c r="D15" s="75">
        <v>340</v>
      </c>
      <c r="E15" s="75">
        <v>88</v>
      </c>
      <c r="F15" s="75">
        <v>251</v>
      </c>
      <c r="G15" s="75">
        <v>290</v>
      </c>
      <c r="H15" s="75">
        <v>63</v>
      </c>
      <c r="I15" s="75">
        <v>18</v>
      </c>
      <c r="J15" s="75">
        <v>50</v>
      </c>
      <c r="K15" s="75">
        <v>25</v>
      </c>
    </row>
    <row r="16" spans="1:22" ht="15" x14ac:dyDescent="0.25">
      <c r="A16" s="110" t="s">
        <v>243</v>
      </c>
      <c r="B16" s="75">
        <v>15</v>
      </c>
      <c r="C16" s="75">
        <v>9</v>
      </c>
      <c r="D16" s="75">
        <v>6</v>
      </c>
      <c r="E16" s="75"/>
      <c r="F16" s="75">
        <v>8</v>
      </c>
      <c r="G16" s="75">
        <v>5</v>
      </c>
      <c r="H16" s="75"/>
      <c r="I16" s="75">
        <v>1</v>
      </c>
      <c r="J16" s="75">
        <v>1</v>
      </c>
      <c r="K16" s="75"/>
    </row>
    <row r="17" spans="1:11" ht="15" x14ac:dyDescent="0.25">
      <c r="A17" s="110" t="s">
        <v>244</v>
      </c>
      <c r="B17" s="75">
        <v>257</v>
      </c>
      <c r="C17" s="75">
        <v>69</v>
      </c>
      <c r="D17" s="75">
        <v>145</v>
      </c>
      <c r="E17" s="75">
        <v>43</v>
      </c>
      <c r="F17" s="75">
        <v>66</v>
      </c>
      <c r="G17" s="75">
        <v>129</v>
      </c>
      <c r="H17" s="75">
        <v>31</v>
      </c>
      <c r="I17" s="75">
        <v>3</v>
      </c>
      <c r="J17" s="75">
        <v>16</v>
      </c>
      <c r="K17" s="75">
        <v>12</v>
      </c>
    </row>
    <row r="18" spans="1:11" ht="15" x14ac:dyDescent="0.25">
      <c r="A18" s="110" t="s">
        <v>245</v>
      </c>
      <c r="B18" s="75">
        <v>423</v>
      </c>
      <c r="C18" s="75">
        <v>191</v>
      </c>
      <c r="D18" s="75">
        <v>188</v>
      </c>
      <c r="E18" s="75">
        <v>44</v>
      </c>
      <c r="F18" s="75">
        <v>177</v>
      </c>
      <c r="G18" s="75">
        <v>156</v>
      </c>
      <c r="H18" s="75">
        <v>31</v>
      </c>
      <c r="I18" s="75">
        <v>14</v>
      </c>
      <c r="J18" s="75">
        <v>32</v>
      </c>
      <c r="K18" s="75">
        <v>13</v>
      </c>
    </row>
    <row r="19" spans="1:11" ht="15" x14ac:dyDescent="0.25">
      <c r="A19" s="134" t="s">
        <v>292</v>
      </c>
      <c r="B19" s="75">
        <v>2</v>
      </c>
      <c r="C19" s="75"/>
      <c r="D19" s="75">
        <v>1</v>
      </c>
      <c r="E19" s="75">
        <v>1</v>
      </c>
      <c r="F19" s="75"/>
      <c r="G19" s="75"/>
      <c r="H19" s="75">
        <v>1</v>
      </c>
      <c r="I19" s="75"/>
      <c r="J19" s="75">
        <v>1</v>
      </c>
      <c r="K19" s="75"/>
    </row>
    <row r="20" spans="1:11" ht="15" x14ac:dyDescent="0.25">
      <c r="A20" s="110" t="s">
        <v>273</v>
      </c>
      <c r="B20" s="75">
        <v>879</v>
      </c>
      <c r="C20" s="75">
        <v>220</v>
      </c>
      <c r="D20" s="75">
        <v>459</v>
      </c>
      <c r="E20" s="75">
        <v>200</v>
      </c>
      <c r="F20" s="75">
        <v>175</v>
      </c>
      <c r="G20" s="75">
        <v>412</v>
      </c>
      <c r="H20" s="75">
        <v>163</v>
      </c>
      <c r="I20" s="75">
        <v>45</v>
      </c>
      <c r="J20" s="75">
        <v>47</v>
      </c>
      <c r="K20" s="75">
        <v>37</v>
      </c>
    </row>
    <row r="21" spans="1:11" ht="15" x14ac:dyDescent="0.25">
      <c r="A21" s="110" t="s">
        <v>230</v>
      </c>
      <c r="B21" s="75">
        <v>2762</v>
      </c>
      <c r="C21" s="75">
        <v>865</v>
      </c>
      <c r="D21" s="75">
        <v>1355</v>
      </c>
      <c r="E21" s="75">
        <v>542</v>
      </c>
      <c r="F21" s="176">
        <v>843</v>
      </c>
      <c r="G21" s="176">
        <v>1320</v>
      </c>
      <c r="H21" s="176">
        <v>515</v>
      </c>
      <c r="I21" s="176">
        <v>22</v>
      </c>
      <c r="J21" s="176">
        <v>35</v>
      </c>
      <c r="K21" s="176">
        <v>27</v>
      </c>
    </row>
    <row r="22" spans="1:11" ht="15" x14ac:dyDescent="0.25">
      <c r="A22" s="110" t="s">
        <v>231</v>
      </c>
      <c r="B22" s="75">
        <v>756</v>
      </c>
      <c r="C22" s="75">
        <v>378</v>
      </c>
      <c r="D22" s="75">
        <v>251</v>
      </c>
      <c r="E22" s="75">
        <v>127</v>
      </c>
      <c r="F22" s="176">
        <v>370</v>
      </c>
      <c r="G22" s="176">
        <v>245</v>
      </c>
      <c r="H22" s="176">
        <v>126</v>
      </c>
      <c r="I22" s="176">
        <v>8</v>
      </c>
      <c r="J22" s="176">
        <v>6</v>
      </c>
      <c r="K22" s="176">
        <v>1</v>
      </c>
    </row>
    <row r="23" spans="1:11" ht="15" x14ac:dyDescent="0.25">
      <c r="A23" s="110" t="s">
        <v>274</v>
      </c>
      <c r="B23" s="75">
        <v>1168</v>
      </c>
      <c r="C23" s="75">
        <v>601</v>
      </c>
      <c r="D23" s="75">
        <v>495</v>
      </c>
      <c r="E23" s="75">
        <v>72</v>
      </c>
      <c r="F23" s="75">
        <v>576</v>
      </c>
      <c r="G23" s="75">
        <v>472</v>
      </c>
      <c r="H23" s="75">
        <v>72</v>
      </c>
      <c r="I23" s="75">
        <v>25</v>
      </c>
      <c r="J23" s="75">
        <v>23</v>
      </c>
      <c r="K23" s="75"/>
    </row>
    <row r="24" spans="1:11" ht="15" x14ac:dyDescent="0.25">
      <c r="A24" s="110" t="s">
        <v>232</v>
      </c>
      <c r="B24" s="75">
        <v>574</v>
      </c>
      <c r="C24" s="75">
        <v>196</v>
      </c>
      <c r="D24" s="75">
        <v>189</v>
      </c>
      <c r="E24" s="75">
        <v>189</v>
      </c>
      <c r="F24" s="75">
        <v>185</v>
      </c>
      <c r="G24" s="75">
        <v>162</v>
      </c>
      <c r="H24" s="75">
        <v>178</v>
      </c>
      <c r="I24" s="75">
        <v>11</v>
      </c>
      <c r="J24" s="75">
        <v>27</v>
      </c>
      <c r="K24" s="75">
        <v>11</v>
      </c>
    </row>
    <row r="25" spans="1:11" ht="15" x14ac:dyDescent="0.25">
      <c r="A25" s="110" t="s">
        <v>233</v>
      </c>
      <c r="B25" s="75">
        <v>307</v>
      </c>
      <c r="C25" s="75">
        <v>220</v>
      </c>
      <c r="D25" s="75">
        <v>45</v>
      </c>
      <c r="E25" s="75">
        <v>42</v>
      </c>
      <c r="F25" s="75">
        <v>199</v>
      </c>
      <c r="G25" s="75">
        <v>23</v>
      </c>
      <c r="H25" s="75">
        <v>36</v>
      </c>
      <c r="I25" s="75">
        <v>21</v>
      </c>
      <c r="J25" s="75">
        <v>22</v>
      </c>
      <c r="K25" s="75">
        <v>6</v>
      </c>
    </row>
    <row r="26" spans="1:11" ht="15" x14ac:dyDescent="0.25">
      <c r="A26" s="110" t="s">
        <v>234</v>
      </c>
      <c r="B26" s="75">
        <v>1573</v>
      </c>
      <c r="C26" s="75">
        <v>1016</v>
      </c>
      <c r="D26" s="75">
        <v>488</v>
      </c>
      <c r="E26" s="75">
        <v>69</v>
      </c>
      <c r="F26" s="75">
        <v>961</v>
      </c>
      <c r="G26" s="75">
        <v>436</v>
      </c>
      <c r="H26" s="75">
        <v>53</v>
      </c>
      <c r="I26" s="75">
        <v>55</v>
      </c>
      <c r="J26" s="75">
        <v>52</v>
      </c>
      <c r="K26" s="75">
        <v>16</v>
      </c>
    </row>
    <row r="27" spans="1:11" ht="15" x14ac:dyDescent="0.25">
      <c r="A27" s="110" t="s">
        <v>235</v>
      </c>
      <c r="B27" s="75">
        <v>313</v>
      </c>
      <c r="C27" s="75">
        <v>5</v>
      </c>
      <c r="D27" s="75">
        <v>79</v>
      </c>
      <c r="E27" s="75">
        <v>229</v>
      </c>
      <c r="F27" s="75">
        <v>5</v>
      </c>
      <c r="G27" s="75">
        <v>71</v>
      </c>
      <c r="H27" s="75">
        <v>217</v>
      </c>
      <c r="I27" s="75"/>
      <c r="J27" s="75">
        <v>8</v>
      </c>
      <c r="K27" s="75">
        <v>12</v>
      </c>
    </row>
    <row r="28" spans="1:11" ht="15" x14ac:dyDescent="0.25">
      <c r="A28" s="110" t="s">
        <v>236</v>
      </c>
      <c r="B28" s="75">
        <v>5486</v>
      </c>
      <c r="C28" s="75">
        <v>2505</v>
      </c>
      <c r="D28" s="75">
        <v>2487</v>
      </c>
      <c r="E28" s="75">
        <v>494</v>
      </c>
      <c r="F28" s="75">
        <v>2454</v>
      </c>
      <c r="G28" s="75">
        <v>2262</v>
      </c>
      <c r="H28" s="75">
        <v>468</v>
      </c>
      <c r="I28" s="75">
        <v>51</v>
      </c>
      <c r="J28" s="75">
        <v>225</v>
      </c>
      <c r="K28" s="75">
        <v>26</v>
      </c>
    </row>
    <row r="29" spans="1:11" ht="15" x14ac:dyDescent="0.25">
      <c r="A29" s="110" t="s">
        <v>237</v>
      </c>
      <c r="B29" s="75">
        <v>1251</v>
      </c>
      <c r="C29" s="75">
        <v>901</v>
      </c>
      <c r="D29" s="75">
        <v>293</v>
      </c>
      <c r="E29" s="75">
        <v>57</v>
      </c>
      <c r="F29" s="75">
        <v>894</v>
      </c>
      <c r="G29" s="75">
        <v>280</v>
      </c>
      <c r="H29" s="75">
        <v>47</v>
      </c>
      <c r="I29" s="75">
        <v>7</v>
      </c>
      <c r="J29" s="75">
        <v>13</v>
      </c>
      <c r="K29" s="75">
        <v>10</v>
      </c>
    </row>
    <row r="30" spans="1:11" ht="15" x14ac:dyDescent="0.25">
      <c r="A30" s="110" t="s">
        <v>238</v>
      </c>
      <c r="B30" s="75">
        <v>223</v>
      </c>
      <c r="C30" s="75">
        <v>169</v>
      </c>
      <c r="D30" s="75">
        <v>47</v>
      </c>
      <c r="E30" s="75">
        <v>7</v>
      </c>
      <c r="F30" s="75">
        <v>169</v>
      </c>
      <c r="G30" s="75">
        <v>47</v>
      </c>
      <c r="H30" s="75">
        <v>5</v>
      </c>
      <c r="I30" s="75"/>
      <c r="J30" s="75"/>
      <c r="K30" s="75">
        <v>2</v>
      </c>
    </row>
    <row r="32" spans="1:11" ht="12" x14ac:dyDescent="0.2">
      <c r="A32" s="297" t="s">
        <v>363</v>
      </c>
      <c r="B32" s="297"/>
      <c r="C32" s="297"/>
      <c r="D32" s="297"/>
      <c r="E32" s="297"/>
      <c r="F32" s="297"/>
      <c r="G32" s="297"/>
      <c r="H32" s="297"/>
      <c r="I32" s="297"/>
      <c r="J32" s="297"/>
      <c r="K32" s="297"/>
    </row>
    <row r="33" spans="1:11" s="59" customFormat="1" ht="12" x14ac:dyDescent="0.2">
      <c r="A33" s="307" t="s">
        <v>381</v>
      </c>
      <c r="B33" s="307"/>
      <c r="C33" s="307"/>
      <c r="D33" s="307"/>
      <c r="E33" s="307"/>
      <c r="F33" s="307"/>
      <c r="G33" s="307"/>
      <c r="H33" s="307"/>
      <c r="I33" s="307"/>
      <c r="J33" s="307"/>
      <c r="K33" s="307"/>
    </row>
    <row r="34" spans="1:11" s="59" customFormat="1" ht="27.75" customHeight="1" x14ac:dyDescent="0.2">
      <c r="A34" s="272" t="s">
        <v>395</v>
      </c>
      <c r="B34" s="272"/>
      <c r="C34" s="272"/>
      <c r="D34" s="272"/>
      <c r="E34" s="272"/>
      <c r="F34" s="272"/>
      <c r="G34" s="272"/>
      <c r="H34" s="272"/>
      <c r="I34" s="272"/>
      <c r="J34" s="272"/>
      <c r="K34" s="272"/>
    </row>
    <row r="35" spans="1:11" x14ac:dyDescent="0.2">
      <c r="F35" s="105"/>
      <c r="G35" s="105"/>
      <c r="H35" s="105"/>
    </row>
    <row r="36" spans="1:11" x14ac:dyDescent="0.2">
      <c r="F36" s="105"/>
      <c r="G36" s="105"/>
      <c r="H36" s="105"/>
    </row>
    <row r="37" spans="1:11" x14ac:dyDescent="0.2">
      <c r="A37" s="209"/>
      <c r="F37" s="105"/>
      <c r="G37" s="105"/>
      <c r="H37" s="105"/>
    </row>
    <row r="38" spans="1:11" ht="26.25" customHeight="1" x14ac:dyDescent="0.2">
      <c r="F38" s="105"/>
      <c r="G38" s="105"/>
      <c r="H38" s="105"/>
    </row>
    <row r="39" spans="1:11" x14ac:dyDescent="0.2">
      <c r="F39" s="105"/>
      <c r="G39" s="105"/>
      <c r="H39" s="105"/>
    </row>
  </sheetData>
  <mergeCells count="13">
    <mergeCell ref="A33:K33"/>
    <mergeCell ref="A34:K34"/>
    <mergeCell ref="A32:K32"/>
    <mergeCell ref="A1:K1"/>
    <mergeCell ref="A2:K2"/>
    <mergeCell ref="A3:K3"/>
    <mergeCell ref="A4:K4"/>
    <mergeCell ref="A7:A8"/>
    <mergeCell ref="B7:B8"/>
    <mergeCell ref="C7:E7"/>
    <mergeCell ref="F7:H7"/>
    <mergeCell ref="I7:K7"/>
    <mergeCell ref="A6:K6"/>
  </mergeCells>
  <pageMargins left="0.7" right="0.7" top="0.75" bottom="0.75" header="0.3" footer="0.3"/>
  <pageSetup paperSize="5" scale="9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7"/>
  <sheetViews>
    <sheetView showGridLines="0" tabSelected="1" zoomScale="89" zoomScaleNormal="89" workbookViewId="0">
      <pane xSplit="1" ySplit="8" topLeftCell="B9" activePane="bottomRight" state="frozen"/>
      <selection pane="topRight" activeCell="B1" sqref="B1"/>
      <selection pane="bottomLeft" activeCell="A9" sqref="A9"/>
      <selection pane="bottomRight" activeCell="T101" sqref="T101"/>
    </sheetView>
  </sheetViews>
  <sheetFormatPr defaultRowHeight="15" x14ac:dyDescent="0.25"/>
  <cols>
    <col min="1" max="1" width="47.140625" style="28" bestFit="1" customWidth="1"/>
    <col min="2" max="2" width="11.140625" style="28" bestFit="1" customWidth="1"/>
    <col min="3" max="3" width="11.28515625" customWidth="1"/>
    <col min="4" max="4" width="4.85546875" style="28" bestFit="1" customWidth="1"/>
    <col min="5" max="5" width="12" style="28" customWidth="1"/>
    <col min="6" max="6" width="11.85546875" style="28" customWidth="1"/>
    <col min="7" max="7" width="11.140625" customWidth="1"/>
    <col min="8" max="8" width="4.85546875" style="28" bestFit="1" customWidth="1"/>
    <col min="9" max="9" width="12.42578125" style="28" customWidth="1"/>
    <col min="10" max="10" width="12.28515625" style="28" customWidth="1"/>
    <col min="11" max="11" width="11" customWidth="1"/>
    <col min="12" max="12" width="4.85546875" style="28" bestFit="1" customWidth="1"/>
    <col min="13" max="13" width="12.28515625" style="28" customWidth="1"/>
    <col min="14" max="14" width="11.5703125" customWidth="1"/>
    <col min="15" max="15" width="9.5703125" customWidth="1"/>
  </cols>
  <sheetData>
    <row r="1" spans="1:14" ht="18.75" x14ac:dyDescent="0.3">
      <c r="A1" s="246" t="s">
        <v>146</v>
      </c>
      <c r="B1" s="246"/>
      <c r="C1" s="246"/>
      <c r="D1" s="246"/>
      <c r="E1" s="246"/>
      <c r="F1" s="246"/>
      <c r="G1" s="246"/>
      <c r="H1" s="246"/>
      <c r="I1" s="246"/>
      <c r="J1" s="246"/>
      <c r="K1" s="246"/>
      <c r="L1" s="246"/>
      <c r="M1" s="246"/>
      <c r="N1" s="246"/>
    </row>
    <row r="2" spans="1:14" ht="18.75" x14ac:dyDescent="0.3">
      <c r="A2" s="246" t="s">
        <v>147</v>
      </c>
      <c r="B2" s="246"/>
      <c r="C2" s="246"/>
      <c r="D2" s="246"/>
      <c r="E2" s="246"/>
      <c r="F2" s="246"/>
      <c r="G2" s="246"/>
      <c r="H2" s="246"/>
      <c r="I2" s="246"/>
      <c r="J2" s="246"/>
      <c r="K2" s="246"/>
      <c r="L2" s="246"/>
      <c r="M2" s="246"/>
      <c r="N2" s="246"/>
    </row>
    <row r="3" spans="1:14" x14ac:dyDescent="0.25">
      <c r="A3" s="221" t="s">
        <v>249</v>
      </c>
      <c r="B3" s="221"/>
      <c r="C3" s="221"/>
      <c r="D3" s="221"/>
      <c r="E3" s="221"/>
      <c r="F3" s="221"/>
      <c r="G3" s="221"/>
      <c r="H3" s="221"/>
      <c r="I3" s="221"/>
      <c r="J3" s="221"/>
      <c r="K3" s="221"/>
      <c r="L3" s="221"/>
      <c r="M3" s="221"/>
      <c r="N3" s="221"/>
    </row>
    <row r="4" spans="1:14" x14ac:dyDescent="0.25">
      <c r="A4" s="247" t="s">
        <v>350</v>
      </c>
      <c r="B4" s="247"/>
      <c r="C4" s="247"/>
      <c r="D4" s="247"/>
      <c r="E4" s="247"/>
      <c r="F4" s="247"/>
      <c r="G4" s="247"/>
      <c r="H4" s="247"/>
      <c r="I4" s="247"/>
      <c r="J4" s="247"/>
      <c r="K4" s="247"/>
      <c r="L4" s="247"/>
      <c r="M4" s="247"/>
      <c r="N4" s="247"/>
    </row>
    <row r="5" spans="1:14" x14ac:dyDescent="0.25">
      <c r="A5" s="158"/>
      <c r="B5" s="158"/>
      <c r="C5" s="158"/>
      <c r="D5" s="158"/>
      <c r="E5" s="158"/>
      <c r="F5" s="158"/>
      <c r="G5" s="158"/>
      <c r="H5" s="158"/>
      <c r="I5" s="158"/>
      <c r="J5" s="210"/>
      <c r="K5" s="211"/>
      <c r="N5" s="154"/>
    </row>
    <row r="6" spans="1:14" x14ac:dyDescent="0.25">
      <c r="A6" s="314" t="s">
        <v>309</v>
      </c>
      <c r="B6" s="314"/>
      <c r="C6" s="314"/>
      <c r="D6" s="314"/>
      <c r="E6" s="314"/>
      <c r="F6" s="314"/>
      <c r="G6" s="314"/>
      <c r="H6" s="314"/>
      <c r="I6" s="314"/>
      <c r="J6" s="314"/>
      <c r="K6" s="314"/>
      <c r="L6" s="314"/>
      <c r="M6" s="314"/>
      <c r="N6" s="314"/>
    </row>
    <row r="7" spans="1:14" ht="15" customHeight="1" x14ac:dyDescent="0.25">
      <c r="A7" s="312" t="s">
        <v>193</v>
      </c>
      <c r="B7" s="313" t="s">
        <v>294</v>
      </c>
      <c r="C7" s="313" t="s">
        <v>383</v>
      </c>
      <c r="D7" s="313"/>
      <c r="E7" s="313"/>
      <c r="F7" s="313"/>
      <c r="G7" s="311" t="s">
        <v>385</v>
      </c>
      <c r="H7" s="311"/>
      <c r="I7" s="311"/>
      <c r="J7" s="311"/>
      <c r="K7" s="311" t="s">
        <v>386</v>
      </c>
      <c r="L7" s="311"/>
      <c r="M7" s="311"/>
      <c r="N7" s="311"/>
    </row>
    <row r="8" spans="1:14" s="183" customFormat="1" ht="29.45" customHeight="1" x14ac:dyDescent="0.25">
      <c r="A8" s="312"/>
      <c r="B8" s="313"/>
      <c r="C8" s="214" t="s">
        <v>384</v>
      </c>
      <c r="D8" s="214" t="s">
        <v>293</v>
      </c>
      <c r="E8" s="215" t="s">
        <v>382</v>
      </c>
      <c r="F8" s="214" t="s">
        <v>387</v>
      </c>
      <c r="G8" s="214" t="s">
        <v>384</v>
      </c>
      <c r="H8" s="214" t="s">
        <v>293</v>
      </c>
      <c r="I8" s="215" t="s">
        <v>382</v>
      </c>
      <c r="J8" s="214" t="s">
        <v>387</v>
      </c>
      <c r="K8" s="214" t="s">
        <v>384</v>
      </c>
      <c r="L8" s="214" t="s">
        <v>293</v>
      </c>
      <c r="M8" s="215" t="s">
        <v>382</v>
      </c>
      <c r="N8" s="214" t="s">
        <v>387</v>
      </c>
    </row>
    <row r="9" spans="1:14" x14ac:dyDescent="0.25">
      <c r="A9" s="62" t="s">
        <v>23</v>
      </c>
      <c r="B9" s="63"/>
      <c r="C9" s="63"/>
      <c r="D9" s="65"/>
      <c r="E9" s="63"/>
      <c r="F9" s="63"/>
      <c r="G9" s="63"/>
      <c r="H9" s="65"/>
      <c r="I9" s="63"/>
      <c r="J9" s="63"/>
      <c r="K9" s="63"/>
      <c r="L9" s="65"/>
      <c r="M9" s="63"/>
      <c r="N9" s="63"/>
    </row>
    <row r="10" spans="1:14" x14ac:dyDescent="0.25">
      <c r="A10" s="65" t="s">
        <v>24</v>
      </c>
      <c r="B10" s="63">
        <v>1528</v>
      </c>
      <c r="C10" s="63">
        <v>1258</v>
      </c>
      <c r="D10" s="65">
        <v>82</v>
      </c>
      <c r="E10" s="63">
        <v>6334382</v>
      </c>
      <c r="F10" s="63">
        <v>5035</v>
      </c>
      <c r="G10" s="63">
        <v>1254</v>
      </c>
      <c r="H10" s="65">
        <v>82</v>
      </c>
      <c r="I10" s="63">
        <v>5805305</v>
      </c>
      <c r="J10" s="63">
        <v>4629</v>
      </c>
      <c r="K10" s="63">
        <v>0</v>
      </c>
      <c r="L10" s="65">
        <v>0</v>
      </c>
      <c r="M10" s="63">
        <v>0</v>
      </c>
      <c r="N10" s="63"/>
    </row>
    <row r="11" spans="1:14" x14ac:dyDescent="0.25">
      <c r="A11" s="65" t="s">
        <v>26</v>
      </c>
      <c r="B11" s="63">
        <v>423</v>
      </c>
      <c r="C11" s="63">
        <v>267</v>
      </c>
      <c r="D11" s="65">
        <v>63</v>
      </c>
      <c r="E11" s="63">
        <v>1245117</v>
      </c>
      <c r="F11" s="63">
        <v>4663</v>
      </c>
      <c r="G11" s="63">
        <v>267</v>
      </c>
      <c r="H11" s="65">
        <v>63</v>
      </c>
      <c r="I11" s="63">
        <v>1201592</v>
      </c>
      <c r="J11" s="63">
        <v>4500</v>
      </c>
      <c r="K11" s="63">
        <v>108</v>
      </c>
      <c r="L11" s="65">
        <v>26</v>
      </c>
      <c r="M11" s="63">
        <v>442970</v>
      </c>
      <c r="N11" s="63">
        <v>4102</v>
      </c>
    </row>
    <row r="12" spans="1:14" x14ac:dyDescent="0.25">
      <c r="A12" s="65" t="s">
        <v>27</v>
      </c>
      <c r="B12" s="63">
        <v>555</v>
      </c>
      <c r="C12" s="63">
        <v>419</v>
      </c>
      <c r="D12" s="65">
        <v>75</v>
      </c>
      <c r="E12" s="63">
        <v>1802086</v>
      </c>
      <c r="F12" s="63">
        <v>4301</v>
      </c>
      <c r="G12" s="63">
        <v>419</v>
      </c>
      <c r="H12" s="65">
        <v>75</v>
      </c>
      <c r="I12" s="63">
        <v>1766353</v>
      </c>
      <c r="J12" s="63">
        <v>4216</v>
      </c>
      <c r="K12" s="63">
        <v>0</v>
      </c>
      <c r="L12" s="65">
        <v>0</v>
      </c>
      <c r="M12" s="63">
        <v>0</v>
      </c>
      <c r="N12" s="63"/>
    </row>
    <row r="13" spans="1:14" x14ac:dyDescent="0.25">
      <c r="A13" s="65" t="s">
        <v>28</v>
      </c>
      <c r="B13" s="63">
        <v>736</v>
      </c>
      <c r="C13" s="63">
        <v>564</v>
      </c>
      <c r="D13" s="65">
        <v>77</v>
      </c>
      <c r="E13" s="63">
        <v>3343392</v>
      </c>
      <c r="F13" s="63">
        <v>5928</v>
      </c>
      <c r="G13" s="63">
        <v>564</v>
      </c>
      <c r="H13" s="65">
        <v>77</v>
      </c>
      <c r="I13" s="63">
        <v>3279660</v>
      </c>
      <c r="J13" s="63">
        <v>5815</v>
      </c>
      <c r="K13" s="63">
        <v>0</v>
      </c>
      <c r="L13" s="65">
        <v>0</v>
      </c>
      <c r="M13" s="63">
        <v>0</v>
      </c>
      <c r="N13" s="63"/>
    </row>
    <row r="14" spans="1:14" x14ac:dyDescent="0.25">
      <c r="A14" s="65" t="s">
        <v>297</v>
      </c>
      <c r="B14" s="63">
        <v>655</v>
      </c>
      <c r="C14" s="63">
        <v>589</v>
      </c>
      <c r="D14" s="65">
        <v>90</v>
      </c>
      <c r="E14" s="63">
        <v>1675705</v>
      </c>
      <c r="F14" s="63">
        <v>2845</v>
      </c>
      <c r="G14" s="63">
        <v>589</v>
      </c>
      <c r="H14" s="65">
        <v>90</v>
      </c>
      <c r="I14" s="63">
        <v>1463665</v>
      </c>
      <c r="J14" s="63">
        <v>2485</v>
      </c>
      <c r="K14" s="63">
        <v>0</v>
      </c>
      <c r="L14" s="65">
        <v>0</v>
      </c>
      <c r="M14" s="63">
        <v>0</v>
      </c>
      <c r="N14" s="63"/>
    </row>
    <row r="15" spans="1:14" x14ac:dyDescent="0.25">
      <c r="A15" s="65" t="s">
        <v>29</v>
      </c>
      <c r="B15" s="179" t="s">
        <v>166</v>
      </c>
      <c r="C15" s="179" t="s">
        <v>166</v>
      </c>
      <c r="D15" s="179" t="s">
        <v>166</v>
      </c>
      <c r="E15" s="179" t="s">
        <v>166</v>
      </c>
      <c r="F15" s="179" t="s">
        <v>166</v>
      </c>
      <c r="G15" s="179" t="s">
        <v>166</v>
      </c>
      <c r="H15" s="179" t="s">
        <v>166</v>
      </c>
      <c r="I15" s="179" t="s">
        <v>166</v>
      </c>
      <c r="J15" s="179" t="s">
        <v>166</v>
      </c>
      <c r="K15" s="179" t="s">
        <v>166</v>
      </c>
      <c r="L15" s="179" t="s">
        <v>166</v>
      </c>
      <c r="M15" s="179" t="s">
        <v>166</v>
      </c>
      <c r="N15" s="179" t="s">
        <v>166</v>
      </c>
    </row>
    <row r="16" spans="1:14" x14ac:dyDescent="0.25">
      <c r="A16" s="65" t="s">
        <v>30</v>
      </c>
      <c r="B16" s="63">
        <v>759</v>
      </c>
      <c r="C16" s="63">
        <v>551</v>
      </c>
      <c r="D16" s="65">
        <v>73</v>
      </c>
      <c r="E16" s="63">
        <v>2509329</v>
      </c>
      <c r="F16" s="63">
        <v>4554</v>
      </c>
      <c r="G16" s="63">
        <v>551</v>
      </c>
      <c r="H16" s="65">
        <v>73</v>
      </c>
      <c r="I16" s="63">
        <v>1278320</v>
      </c>
      <c r="J16" s="63">
        <v>2320</v>
      </c>
      <c r="K16" s="63">
        <v>0</v>
      </c>
      <c r="L16" s="65">
        <v>0</v>
      </c>
      <c r="M16" s="63">
        <v>0</v>
      </c>
      <c r="N16" s="63"/>
    </row>
    <row r="17" spans="1:14" x14ac:dyDescent="0.25">
      <c r="A17" s="65" t="s">
        <v>31</v>
      </c>
      <c r="B17" s="63">
        <v>3396</v>
      </c>
      <c r="C17" s="63">
        <v>2814</v>
      </c>
      <c r="D17" s="65">
        <v>83</v>
      </c>
      <c r="E17" s="63">
        <v>14685893</v>
      </c>
      <c r="F17" s="63">
        <v>5219</v>
      </c>
      <c r="G17" s="63">
        <v>2785</v>
      </c>
      <c r="H17" s="65">
        <v>82</v>
      </c>
      <c r="I17" s="63">
        <v>13777560</v>
      </c>
      <c r="J17" s="63">
        <v>4947</v>
      </c>
      <c r="K17" s="63">
        <v>415</v>
      </c>
      <c r="L17" s="65">
        <v>12</v>
      </c>
      <c r="M17" s="63">
        <v>1598431</v>
      </c>
      <c r="N17" s="63">
        <v>3852</v>
      </c>
    </row>
    <row r="18" spans="1:14" x14ac:dyDescent="0.25">
      <c r="A18" s="65" t="s">
        <v>32</v>
      </c>
      <c r="B18" s="63">
        <v>4150</v>
      </c>
      <c r="C18" s="63">
        <v>3397</v>
      </c>
      <c r="D18" s="65">
        <v>82</v>
      </c>
      <c r="E18" s="63">
        <v>18184621</v>
      </c>
      <c r="F18" s="63">
        <v>5353</v>
      </c>
      <c r="G18" s="63">
        <v>3376</v>
      </c>
      <c r="H18" s="65">
        <v>81</v>
      </c>
      <c r="I18" s="63">
        <v>17219472</v>
      </c>
      <c r="J18" s="63">
        <v>5101</v>
      </c>
      <c r="K18" s="63">
        <v>307</v>
      </c>
      <c r="L18" s="65">
        <v>7</v>
      </c>
      <c r="M18" s="63">
        <v>1352350</v>
      </c>
      <c r="N18" s="63">
        <v>4405</v>
      </c>
    </row>
    <row r="19" spans="1:14" x14ac:dyDescent="0.25">
      <c r="A19" s="65" t="s">
        <v>33</v>
      </c>
      <c r="B19" s="63">
        <v>4927</v>
      </c>
      <c r="C19" s="63">
        <v>3536</v>
      </c>
      <c r="D19" s="65">
        <v>72</v>
      </c>
      <c r="E19" s="63">
        <v>18320754</v>
      </c>
      <c r="F19" s="63">
        <v>5181</v>
      </c>
      <c r="G19" s="63">
        <v>3536</v>
      </c>
      <c r="H19" s="65">
        <v>72</v>
      </c>
      <c r="I19" s="63">
        <v>16600429</v>
      </c>
      <c r="J19" s="63">
        <v>4695</v>
      </c>
      <c r="K19" s="63">
        <v>206</v>
      </c>
      <c r="L19" s="65">
        <v>4</v>
      </c>
      <c r="M19" s="63">
        <v>867670</v>
      </c>
      <c r="N19" s="63">
        <v>4212</v>
      </c>
    </row>
    <row r="20" spans="1:14" x14ac:dyDescent="0.25">
      <c r="A20" s="65" t="s">
        <v>34</v>
      </c>
      <c r="B20" s="63">
        <v>3920</v>
      </c>
      <c r="C20" s="63">
        <v>3007</v>
      </c>
      <c r="D20" s="65">
        <v>77</v>
      </c>
      <c r="E20" s="63">
        <v>14330364</v>
      </c>
      <c r="F20" s="63">
        <v>4766</v>
      </c>
      <c r="G20" s="63">
        <v>2832</v>
      </c>
      <c r="H20" s="65">
        <v>72</v>
      </c>
      <c r="I20" s="63">
        <v>12868124</v>
      </c>
      <c r="J20" s="63">
        <v>4544</v>
      </c>
      <c r="K20" s="63">
        <v>230</v>
      </c>
      <c r="L20" s="65">
        <v>6</v>
      </c>
      <c r="M20" s="63">
        <v>841124</v>
      </c>
      <c r="N20" s="63">
        <v>3657</v>
      </c>
    </row>
    <row r="21" spans="1:14" x14ac:dyDescent="0.25">
      <c r="A21" s="65" t="s">
        <v>35</v>
      </c>
      <c r="B21" s="63">
        <v>3755</v>
      </c>
      <c r="C21" s="63">
        <v>2968</v>
      </c>
      <c r="D21" s="65">
        <v>79</v>
      </c>
      <c r="E21" s="63">
        <v>15054477</v>
      </c>
      <c r="F21" s="63">
        <v>5072</v>
      </c>
      <c r="G21" s="63">
        <v>2692</v>
      </c>
      <c r="H21" s="65">
        <v>72</v>
      </c>
      <c r="I21" s="63">
        <v>13475041</v>
      </c>
      <c r="J21" s="63">
        <v>5006</v>
      </c>
      <c r="K21" s="63">
        <v>126</v>
      </c>
      <c r="L21" s="65">
        <v>3</v>
      </c>
      <c r="M21" s="63">
        <v>540750</v>
      </c>
      <c r="N21" s="63">
        <v>4292</v>
      </c>
    </row>
    <row r="22" spans="1:14" x14ac:dyDescent="0.25">
      <c r="A22" s="65" t="s">
        <v>36</v>
      </c>
      <c r="B22" s="63">
        <v>388</v>
      </c>
      <c r="C22" s="63">
        <v>293</v>
      </c>
      <c r="D22" s="65">
        <v>76</v>
      </c>
      <c r="E22" s="63">
        <v>1453260</v>
      </c>
      <c r="F22" s="63">
        <v>4960</v>
      </c>
      <c r="G22" s="63">
        <v>293</v>
      </c>
      <c r="H22" s="65">
        <v>76</v>
      </c>
      <c r="I22" s="63">
        <v>1367607</v>
      </c>
      <c r="J22" s="63">
        <v>4668</v>
      </c>
      <c r="K22" s="63">
        <v>73</v>
      </c>
      <c r="L22" s="65">
        <v>19</v>
      </c>
      <c r="M22" s="63">
        <v>339193</v>
      </c>
      <c r="N22" s="63">
        <v>4646</v>
      </c>
    </row>
    <row r="23" spans="1:14" x14ac:dyDescent="0.25">
      <c r="A23" s="65" t="s">
        <v>37</v>
      </c>
      <c r="B23" s="63">
        <v>4037</v>
      </c>
      <c r="C23" s="63">
        <v>3210</v>
      </c>
      <c r="D23" s="65">
        <v>80</v>
      </c>
      <c r="E23" s="63">
        <v>17364900</v>
      </c>
      <c r="F23" s="63">
        <v>5410</v>
      </c>
      <c r="G23" s="63">
        <v>3138</v>
      </c>
      <c r="H23" s="65">
        <v>78</v>
      </c>
      <c r="I23" s="63">
        <v>15741414</v>
      </c>
      <c r="J23" s="63">
        <v>5016</v>
      </c>
      <c r="K23" s="63">
        <v>283</v>
      </c>
      <c r="L23" s="65">
        <v>7</v>
      </c>
      <c r="M23" s="63">
        <v>1125000</v>
      </c>
      <c r="N23" s="63">
        <v>3975</v>
      </c>
    </row>
    <row r="24" spans="1:14" x14ac:dyDescent="0.25">
      <c r="A24" s="65" t="s">
        <v>38</v>
      </c>
      <c r="B24" s="63">
        <v>12324</v>
      </c>
      <c r="C24" s="63">
        <v>8983</v>
      </c>
      <c r="D24" s="65">
        <v>73</v>
      </c>
      <c r="E24" s="63">
        <v>44702715</v>
      </c>
      <c r="F24" s="63">
        <v>4976</v>
      </c>
      <c r="G24" s="63">
        <v>7826</v>
      </c>
      <c r="H24" s="65">
        <v>64</v>
      </c>
      <c r="I24" s="63">
        <v>38535582</v>
      </c>
      <c r="J24" s="63">
        <v>4924</v>
      </c>
      <c r="K24" s="63">
        <v>1685</v>
      </c>
      <c r="L24" s="65">
        <v>14</v>
      </c>
      <c r="M24" s="63">
        <v>7431797</v>
      </c>
      <c r="N24" s="63">
        <v>4411</v>
      </c>
    </row>
    <row r="25" spans="1:14" x14ac:dyDescent="0.25">
      <c r="A25" s="65" t="s">
        <v>39</v>
      </c>
      <c r="B25" s="63">
        <v>3630</v>
      </c>
      <c r="C25" s="63">
        <v>3141</v>
      </c>
      <c r="D25" s="65">
        <v>87</v>
      </c>
      <c r="E25" s="63">
        <v>16221021</v>
      </c>
      <c r="F25" s="63">
        <v>5164</v>
      </c>
      <c r="G25" s="63">
        <v>2933</v>
      </c>
      <c r="H25" s="65">
        <v>81</v>
      </c>
      <c r="I25" s="63">
        <v>14755360</v>
      </c>
      <c r="J25" s="63">
        <v>5031</v>
      </c>
      <c r="K25" s="63">
        <v>449</v>
      </c>
      <c r="L25" s="65">
        <v>12</v>
      </c>
      <c r="M25" s="63">
        <v>1616950</v>
      </c>
      <c r="N25" s="63">
        <v>3601</v>
      </c>
    </row>
    <row r="26" spans="1:14" x14ac:dyDescent="0.25">
      <c r="A26" s="65" t="s">
        <v>40</v>
      </c>
      <c r="B26" s="63">
        <v>13472</v>
      </c>
      <c r="C26" s="63">
        <v>9325</v>
      </c>
      <c r="D26" s="65">
        <v>69</v>
      </c>
      <c r="E26" s="63">
        <v>45356998</v>
      </c>
      <c r="F26" s="63">
        <v>4864</v>
      </c>
      <c r="G26" s="63">
        <v>8207</v>
      </c>
      <c r="H26" s="65">
        <v>61</v>
      </c>
      <c r="I26" s="63">
        <v>40281783</v>
      </c>
      <c r="J26" s="63">
        <v>4908</v>
      </c>
      <c r="K26" s="63">
        <v>889</v>
      </c>
      <c r="L26" s="65">
        <v>7</v>
      </c>
      <c r="M26" s="63">
        <v>4174200</v>
      </c>
      <c r="N26" s="63">
        <v>4695</v>
      </c>
    </row>
    <row r="27" spans="1:14" x14ac:dyDescent="0.25">
      <c r="A27" s="65" t="s">
        <v>41</v>
      </c>
      <c r="B27" s="63">
        <v>1469</v>
      </c>
      <c r="C27" s="63">
        <v>1275</v>
      </c>
      <c r="D27" s="65">
        <v>87</v>
      </c>
      <c r="E27" s="63">
        <v>6701068</v>
      </c>
      <c r="F27" s="63">
        <v>5256</v>
      </c>
      <c r="G27" s="63">
        <v>1273</v>
      </c>
      <c r="H27" s="65">
        <v>87</v>
      </c>
      <c r="I27" s="63">
        <v>6217726</v>
      </c>
      <c r="J27" s="63">
        <v>4884</v>
      </c>
      <c r="K27" s="63">
        <v>110</v>
      </c>
      <c r="L27" s="65">
        <v>7</v>
      </c>
      <c r="M27" s="63">
        <v>340650</v>
      </c>
      <c r="N27" s="63">
        <v>3097</v>
      </c>
    </row>
    <row r="28" spans="1:14" x14ac:dyDescent="0.25">
      <c r="A28" s="65"/>
      <c r="B28" s="63"/>
      <c r="C28" s="63"/>
      <c r="D28" s="65"/>
      <c r="E28" s="63"/>
      <c r="F28" s="63"/>
      <c r="G28" s="63"/>
      <c r="H28" s="65"/>
      <c r="I28" s="63"/>
      <c r="J28" s="63"/>
      <c r="K28" s="63"/>
      <c r="L28" s="65"/>
      <c r="M28" s="63"/>
      <c r="N28" s="63"/>
    </row>
    <row r="29" spans="1:14" x14ac:dyDescent="0.25">
      <c r="A29" s="62" t="s">
        <v>42</v>
      </c>
      <c r="B29" s="63"/>
      <c r="C29" s="63"/>
      <c r="D29" s="65"/>
      <c r="E29" s="63"/>
      <c r="F29" s="63"/>
      <c r="G29" s="63"/>
      <c r="H29" s="65"/>
      <c r="I29" s="63"/>
      <c r="J29" s="63"/>
      <c r="K29" s="63"/>
      <c r="L29" s="65"/>
      <c r="M29" s="63"/>
      <c r="N29" s="63"/>
    </row>
    <row r="30" spans="1:14" x14ac:dyDescent="0.25">
      <c r="A30" s="65" t="s">
        <v>43</v>
      </c>
      <c r="B30" s="63">
        <v>600</v>
      </c>
      <c r="C30" s="63">
        <v>534</v>
      </c>
      <c r="D30" s="65">
        <v>89</v>
      </c>
      <c r="E30" s="63">
        <v>2801697</v>
      </c>
      <c r="F30" s="63">
        <v>5247</v>
      </c>
      <c r="G30" s="63">
        <v>517</v>
      </c>
      <c r="H30" s="65">
        <v>86</v>
      </c>
      <c r="I30" s="63">
        <v>2352300</v>
      </c>
      <c r="J30" s="63">
        <v>4550</v>
      </c>
      <c r="K30" s="63">
        <v>72</v>
      </c>
      <c r="L30" s="65">
        <v>12</v>
      </c>
      <c r="M30" s="63">
        <v>261678</v>
      </c>
      <c r="N30" s="63">
        <v>3634</v>
      </c>
    </row>
    <row r="31" spans="1:14" x14ac:dyDescent="0.25">
      <c r="A31" s="65" t="s">
        <v>44</v>
      </c>
      <c r="B31" s="63">
        <v>759</v>
      </c>
      <c r="C31" s="63">
        <v>674</v>
      </c>
      <c r="D31" s="65">
        <v>89</v>
      </c>
      <c r="E31" s="63">
        <v>3700382</v>
      </c>
      <c r="F31" s="63">
        <v>5490</v>
      </c>
      <c r="G31" s="63">
        <v>665</v>
      </c>
      <c r="H31" s="65">
        <v>88</v>
      </c>
      <c r="I31" s="63">
        <v>3021781</v>
      </c>
      <c r="J31" s="63">
        <v>4544</v>
      </c>
      <c r="K31" s="63">
        <v>120</v>
      </c>
      <c r="L31" s="65">
        <v>16</v>
      </c>
      <c r="M31" s="63">
        <v>400209</v>
      </c>
      <c r="N31" s="63">
        <v>3335</v>
      </c>
    </row>
    <row r="32" spans="1:14" x14ac:dyDescent="0.25">
      <c r="A32" s="65" t="s">
        <v>45</v>
      </c>
      <c r="B32" s="63">
        <v>1005</v>
      </c>
      <c r="C32" s="63">
        <v>972</v>
      </c>
      <c r="D32" s="65">
        <v>97</v>
      </c>
      <c r="E32" s="63">
        <v>4499312</v>
      </c>
      <c r="F32" s="63">
        <v>4629</v>
      </c>
      <c r="G32" s="63">
        <v>970</v>
      </c>
      <c r="H32" s="65">
        <v>97</v>
      </c>
      <c r="I32" s="63">
        <v>4102486</v>
      </c>
      <c r="J32" s="63">
        <v>4229</v>
      </c>
      <c r="K32" s="63">
        <v>18</v>
      </c>
      <c r="L32" s="65">
        <v>2</v>
      </c>
      <c r="M32" s="63">
        <v>80076</v>
      </c>
      <c r="N32" s="63">
        <v>4449</v>
      </c>
    </row>
    <row r="33" spans="1:14" x14ac:dyDescent="0.25">
      <c r="A33" s="65" t="s">
        <v>156</v>
      </c>
      <c r="B33" s="63">
        <v>1478</v>
      </c>
      <c r="C33" s="63">
        <v>1267</v>
      </c>
      <c r="D33" s="65">
        <v>86</v>
      </c>
      <c r="E33" s="63">
        <v>5060135</v>
      </c>
      <c r="F33" s="63">
        <v>3994</v>
      </c>
      <c r="G33" s="63">
        <v>1267</v>
      </c>
      <c r="H33" s="65">
        <v>86</v>
      </c>
      <c r="I33" s="63">
        <v>4997185</v>
      </c>
      <c r="J33" s="63">
        <v>3944</v>
      </c>
      <c r="K33" s="63">
        <v>137</v>
      </c>
      <c r="L33" s="65">
        <v>9</v>
      </c>
      <c r="M33" s="63">
        <v>394697</v>
      </c>
      <c r="N33" s="63">
        <v>2881</v>
      </c>
    </row>
    <row r="34" spans="1:14" x14ac:dyDescent="0.25">
      <c r="A34" s="65" t="s">
        <v>46</v>
      </c>
      <c r="B34" s="63">
        <v>1387</v>
      </c>
      <c r="C34" s="63">
        <v>1226</v>
      </c>
      <c r="D34" s="65">
        <v>88</v>
      </c>
      <c r="E34" s="63">
        <v>6440043</v>
      </c>
      <c r="F34" s="63">
        <v>5253</v>
      </c>
      <c r="G34" s="63">
        <v>1200</v>
      </c>
      <c r="H34" s="65">
        <v>87</v>
      </c>
      <c r="I34" s="63">
        <v>5663956</v>
      </c>
      <c r="J34" s="63">
        <v>4720</v>
      </c>
      <c r="K34" s="63">
        <v>355</v>
      </c>
      <c r="L34" s="65">
        <v>26</v>
      </c>
      <c r="M34" s="63">
        <v>1570737</v>
      </c>
      <c r="N34" s="63">
        <v>4425</v>
      </c>
    </row>
    <row r="35" spans="1:14" x14ac:dyDescent="0.25">
      <c r="A35" s="65" t="s">
        <v>47</v>
      </c>
      <c r="B35" s="63">
        <v>391</v>
      </c>
      <c r="C35" s="63">
        <v>345</v>
      </c>
      <c r="D35" s="65">
        <v>88</v>
      </c>
      <c r="E35" s="63">
        <v>1608338</v>
      </c>
      <c r="F35" s="63">
        <v>4662</v>
      </c>
      <c r="G35" s="63">
        <v>340</v>
      </c>
      <c r="H35" s="65">
        <v>87</v>
      </c>
      <c r="I35" s="63">
        <v>1551277</v>
      </c>
      <c r="J35" s="63">
        <v>4563</v>
      </c>
      <c r="K35" s="63">
        <v>146</v>
      </c>
      <c r="L35" s="65">
        <v>37</v>
      </c>
      <c r="M35" s="63">
        <v>659563</v>
      </c>
      <c r="N35" s="63">
        <v>4518</v>
      </c>
    </row>
    <row r="36" spans="1:14" x14ac:dyDescent="0.25">
      <c r="A36" s="65" t="s">
        <v>48</v>
      </c>
      <c r="B36" s="63">
        <v>795</v>
      </c>
      <c r="C36" s="63">
        <v>646</v>
      </c>
      <c r="D36" s="65">
        <v>81</v>
      </c>
      <c r="E36" s="63">
        <v>3167612</v>
      </c>
      <c r="F36" s="63">
        <v>4903</v>
      </c>
      <c r="G36" s="63">
        <v>611</v>
      </c>
      <c r="H36" s="65">
        <v>77</v>
      </c>
      <c r="I36" s="63">
        <v>2858073</v>
      </c>
      <c r="J36" s="63">
        <v>4678</v>
      </c>
      <c r="K36" s="63">
        <v>365</v>
      </c>
      <c r="L36" s="65">
        <v>46</v>
      </c>
      <c r="M36" s="63">
        <v>1787772</v>
      </c>
      <c r="N36" s="63">
        <v>4898</v>
      </c>
    </row>
    <row r="37" spans="1:14" x14ac:dyDescent="0.25">
      <c r="A37" s="65" t="s">
        <v>49</v>
      </c>
      <c r="B37" s="63">
        <v>347</v>
      </c>
      <c r="C37" s="63">
        <v>306</v>
      </c>
      <c r="D37" s="65">
        <v>88</v>
      </c>
      <c r="E37" s="63">
        <v>1597339</v>
      </c>
      <c r="F37" s="63">
        <v>5220</v>
      </c>
      <c r="G37" s="63">
        <v>303</v>
      </c>
      <c r="H37" s="65">
        <v>87</v>
      </c>
      <c r="I37" s="63">
        <v>1498356</v>
      </c>
      <c r="J37" s="63">
        <v>4945</v>
      </c>
      <c r="K37" s="63">
        <v>158</v>
      </c>
      <c r="L37" s="65">
        <v>46</v>
      </c>
      <c r="M37" s="63">
        <v>670554</v>
      </c>
      <c r="N37" s="63">
        <v>4244</v>
      </c>
    </row>
    <row r="38" spans="1:14" x14ac:dyDescent="0.25">
      <c r="A38" s="65" t="s">
        <v>50</v>
      </c>
      <c r="B38" s="179" t="s">
        <v>25</v>
      </c>
      <c r="C38" s="179" t="s">
        <v>25</v>
      </c>
      <c r="D38" s="179" t="s">
        <v>25</v>
      </c>
      <c r="E38" s="179" t="s">
        <v>25</v>
      </c>
      <c r="F38" s="179" t="s">
        <v>25</v>
      </c>
      <c r="G38" s="179" t="s">
        <v>25</v>
      </c>
      <c r="H38" s="179" t="s">
        <v>25</v>
      </c>
      <c r="I38" s="179" t="s">
        <v>25</v>
      </c>
      <c r="J38" s="179" t="s">
        <v>25</v>
      </c>
      <c r="K38" s="179" t="s">
        <v>25</v>
      </c>
      <c r="L38" s="179" t="s">
        <v>25</v>
      </c>
      <c r="M38" s="179" t="s">
        <v>25</v>
      </c>
      <c r="N38" s="179" t="s">
        <v>25</v>
      </c>
    </row>
    <row r="39" spans="1:14" x14ac:dyDescent="0.25">
      <c r="A39" s="65" t="s">
        <v>157</v>
      </c>
      <c r="B39" s="63">
        <v>242</v>
      </c>
      <c r="C39" s="63">
        <v>242</v>
      </c>
      <c r="D39" s="65">
        <v>100</v>
      </c>
      <c r="E39" s="63">
        <v>1213630</v>
      </c>
      <c r="F39" s="63">
        <v>5015</v>
      </c>
      <c r="G39" s="63">
        <v>242</v>
      </c>
      <c r="H39" s="65">
        <v>100</v>
      </c>
      <c r="I39" s="63">
        <v>1181686</v>
      </c>
      <c r="J39" s="63">
        <v>4883</v>
      </c>
      <c r="K39" s="63">
        <v>7</v>
      </c>
      <c r="L39" s="65">
        <v>3</v>
      </c>
      <c r="M39" s="63">
        <v>21200</v>
      </c>
      <c r="N39" s="63">
        <v>3029</v>
      </c>
    </row>
    <row r="40" spans="1:14" x14ac:dyDescent="0.25">
      <c r="A40" s="65" t="s">
        <v>158</v>
      </c>
      <c r="B40" s="63">
        <v>464</v>
      </c>
      <c r="C40" s="63">
        <v>454</v>
      </c>
      <c r="D40" s="65">
        <v>98</v>
      </c>
      <c r="E40" s="63">
        <v>2428446</v>
      </c>
      <c r="F40" s="63">
        <v>5349</v>
      </c>
      <c r="G40" s="63">
        <v>439</v>
      </c>
      <c r="H40" s="65">
        <v>95</v>
      </c>
      <c r="I40" s="63">
        <v>2276654</v>
      </c>
      <c r="J40" s="63">
        <v>5186</v>
      </c>
      <c r="K40" s="63">
        <v>0</v>
      </c>
      <c r="L40" s="65">
        <v>0</v>
      </c>
      <c r="M40" s="63">
        <v>0</v>
      </c>
      <c r="N40" s="63"/>
    </row>
    <row r="41" spans="1:14" x14ac:dyDescent="0.25">
      <c r="A41" s="65" t="s">
        <v>159</v>
      </c>
      <c r="B41" s="63">
        <v>162</v>
      </c>
      <c r="C41" s="63">
        <v>162</v>
      </c>
      <c r="D41" s="65">
        <v>100</v>
      </c>
      <c r="E41" s="63">
        <v>925992</v>
      </c>
      <c r="F41" s="63">
        <v>5716</v>
      </c>
      <c r="G41" s="63">
        <v>152</v>
      </c>
      <c r="H41" s="65">
        <v>94</v>
      </c>
      <c r="I41" s="63">
        <v>803354</v>
      </c>
      <c r="J41" s="63">
        <v>5285</v>
      </c>
      <c r="K41" s="63">
        <v>0</v>
      </c>
      <c r="L41" s="65">
        <v>0</v>
      </c>
      <c r="M41" s="63">
        <v>0</v>
      </c>
      <c r="N41" s="63"/>
    </row>
    <row r="42" spans="1:14" x14ac:dyDescent="0.25">
      <c r="A42" s="65" t="s">
        <v>160</v>
      </c>
      <c r="B42" s="63">
        <v>776</v>
      </c>
      <c r="C42" s="63">
        <v>776</v>
      </c>
      <c r="D42" s="65">
        <v>100</v>
      </c>
      <c r="E42" s="63">
        <v>4203614</v>
      </c>
      <c r="F42" s="63">
        <v>5417</v>
      </c>
      <c r="G42" s="63">
        <v>744</v>
      </c>
      <c r="H42" s="65">
        <v>96</v>
      </c>
      <c r="I42" s="63">
        <v>3892272</v>
      </c>
      <c r="J42" s="63">
        <v>5232</v>
      </c>
      <c r="K42" s="63">
        <v>132</v>
      </c>
      <c r="L42" s="65">
        <v>17</v>
      </c>
      <c r="M42" s="63">
        <v>698148</v>
      </c>
      <c r="N42" s="63">
        <v>5289</v>
      </c>
    </row>
    <row r="43" spans="1:14" x14ac:dyDescent="0.25">
      <c r="A43" s="65" t="s">
        <v>161</v>
      </c>
      <c r="B43" s="63">
        <v>256</v>
      </c>
      <c r="C43" s="63">
        <v>240</v>
      </c>
      <c r="D43" s="65">
        <v>94</v>
      </c>
      <c r="E43" s="63">
        <v>1230240</v>
      </c>
      <c r="F43" s="63">
        <v>5126</v>
      </c>
      <c r="G43" s="63">
        <v>240</v>
      </c>
      <c r="H43" s="65">
        <v>94</v>
      </c>
      <c r="I43" s="63">
        <v>1163040</v>
      </c>
      <c r="J43" s="63">
        <v>4846</v>
      </c>
      <c r="K43" s="63">
        <v>12</v>
      </c>
      <c r="L43" s="65">
        <v>5</v>
      </c>
      <c r="M43" s="63">
        <v>66324</v>
      </c>
      <c r="N43" s="63">
        <v>5527</v>
      </c>
    </row>
    <row r="44" spans="1:14" x14ac:dyDescent="0.25">
      <c r="A44" s="65" t="s">
        <v>259</v>
      </c>
      <c r="B44" s="63">
        <v>534</v>
      </c>
      <c r="C44" s="63">
        <v>512</v>
      </c>
      <c r="D44" s="65">
        <v>96</v>
      </c>
      <c r="E44" s="63">
        <v>2616320</v>
      </c>
      <c r="F44" s="63">
        <v>5110</v>
      </c>
      <c r="G44" s="63">
        <v>512</v>
      </c>
      <c r="H44" s="65">
        <v>96</v>
      </c>
      <c r="I44" s="63">
        <v>2530816</v>
      </c>
      <c r="J44" s="63">
        <v>4943</v>
      </c>
      <c r="K44" s="63">
        <v>0</v>
      </c>
      <c r="L44" s="65">
        <v>0</v>
      </c>
      <c r="M44" s="63">
        <v>0</v>
      </c>
      <c r="N44" s="63"/>
    </row>
    <row r="45" spans="1:14" x14ac:dyDescent="0.25">
      <c r="A45" s="65" t="s">
        <v>260</v>
      </c>
      <c r="B45" s="63">
        <v>193</v>
      </c>
      <c r="C45" s="63">
        <v>152</v>
      </c>
      <c r="D45" s="65">
        <v>79</v>
      </c>
      <c r="E45" s="63">
        <v>780976</v>
      </c>
      <c r="F45" s="63">
        <v>5138</v>
      </c>
      <c r="G45" s="63">
        <v>152</v>
      </c>
      <c r="H45" s="65">
        <v>79</v>
      </c>
      <c r="I45" s="63">
        <v>741897</v>
      </c>
      <c r="J45" s="63">
        <v>4881</v>
      </c>
      <c r="K45" s="63">
        <v>0</v>
      </c>
      <c r="L45" s="65">
        <v>0</v>
      </c>
      <c r="M45" s="63">
        <v>0</v>
      </c>
      <c r="N45" s="63"/>
    </row>
    <row r="46" spans="1:14" x14ac:dyDescent="0.25">
      <c r="A46" s="65" t="s">
        <v>280</v>
      </c>
      <c r="B46" s="63">
        <v>1574</v>
      </c>
      <c r="C46" s="63">
        <v>1162</v>
      </c>
      <c r="D46" s="65">
        <v>74</v>
      </c>
      <c r="E46" s="63">
        <v>5809329</v>
      </c>
      <c r="F46" s="63">
        <v>4999</v>
      </c>
      <c r="G46" s="63">
        <v>1138</v>
      </c>
      <c r="H46" s="65">
        <v>72</v>
      </c>
      <c r="I46" s="63">
        <v>5352205</v>
      </c>
      <c r="J46" s="63">
        <v>4703</v>
      </c>
      <c r="K46" s="63">
        <v>762</v>
      </c>
      <c r="L46" s="65">
        <v>48</v>
      </c>
      <c r="M46" s="63">
        <v>5224366</v>
      </c>
      <c r="N46" s="63">
        <v>6856</v>
      </c>
    </row>
    <row r="47" spans="1:14" x14ac:dyDescent="0.25">
      <c r="A47" s="65" t="s">
        <v>300</v>
      </c>
      <c r="B47" s="63">
        <v>1049</v>
      </c>
      <c r="C47" s="63">
        <v>876</v>
      </c>
      <c r="D47" s="65">
        <v>84</v>
      </c>
      <c r="E47" s="63">
        <v>4396308</v>
      </c>
      <c r="F47" s="63">
        <v>5019</v>
      </c>
      <c r="G47" s="63">
        <v>863</v>
      </c>
      <c r="H47" s="65">
        <v>82</v>
      </c>
      <c r="I47" s="63">
        <v>4104050</v>
      </c>
      <c r="J47" s="63">
        <v>4756</v>
      </c>
      <c r="K47" s="63">
        <v>460</v>
      </c>
      <c r="L47" s="65">
        <v>44</v>
      </c>
      <c r="M47" s="63">
        <v>2871070</v>
      </c>
      <c r="N47" s="63">
        <v>6241</v>
      </c>
    </row>
    <row r="48" spans="1:14" x14ac:dyDescent="0.25">
      <c r="A48" s="65" t="s">
        <v>162</v>
      </c>
      <c r="B48" s="63">
        <v>37</v>
      </c>
      <c r="C48" s="63">
        <v>27</v>
      </c>
      <c r="D48" s="65">
        <v>73</v>
      </c>
      <c r="E48" s="63">
        <v>126510</v>
      </c>
      <c r="F48" s="63">
        <v>4686</v>
      </c>
      <c r="G48" s="63">
        <v>26</v>
      </c>
      <c r="H48" s="65">
        <v>70</v>
      </c>
      <c r="I48" s="63">
        <v>125430</v>
      </c>
      <c r="J48" s="63">
        <v>4824</v>
      </c>
      <c r="K48" s="63">
        <v>19</v>
      </c>
      <c r="L48" s="65">
        <v>51</v>
      </c>
      <c r="M48" s="63">
        <v>68039</v>
      </c>
      <c r="N48" s="63">
        <v>3581</v>
      </c>
    </row>
    <row r="49" spans="1:14" x14ac:dyDescent="0.25">
      <c r="A49" s="65" t="s">
        <v>53</v>
      </c>
      <c r="B49" s="63">
        <v>516</v>
      </c>
      <c r="C49" s="63">
        <v>493</v>
      </c>
      <c r="D49" s="65">
        <v>96</v>
      </c>
      <c r="E49" s="63">
        <v>2897373</v>
      </c>
      <c r="F49" s="63">
        <v>5877</v>
      </c>
      <c r="G49" s="63">
        <v>493</v>
      </c>
      <c r="H49" s="65">
        <v>96</v>
      </c>
      <c r="I49" s="63">
        <v>2807230</v>
      </c>
      <c r="J49" s="63">
        <v>5694</v>
      </c>
      <c r="K49" s="63">
        <v>0</v>
      </c>
      <c r="L49" s="65">
        <v>0</v>
      </c>
      <c r="M49" s="63">
        <v>0</v>
      </c>
      <c r="N49" s="63"/>
    </row>
    <row r="50" spans="1:14" x14ac:dyDescent="0.25">
      <c r="A50" s="65" t="s">
        <v>291</v>
      </c>
      <c r="B50" s="63">
        <v>11</v>
      </c>
      <c r="C50" s="63">
        <v>11</v>
      </c>
      <c r="D50" s="65">
        <v>100</v>
      </c>
      <c r="E50" s="63">
        <v>60465</v>
      </c>
      <c r="F50" s="63">
        <v>5497</v>
      </c>
      <c r="G50" s="63">
        <v>11</v>
      </c>
      <c r="H50" s="65">
        <v>100</v>
      </c>
      <c r="I50" s="63">
        <v>59380</v>
      </c>
      <c r="J50" s="63">
        <v>5398</v>
      </c>
      <c r="K50" s="63">
        <v>0</v>
      </c>
      <c r="L50" s="65">
        <v>0</v>
      </c>
      <c r="M50" s="63">
        <v>0</v>
      </c>
      <c r="N50" s="63"/>
    </row>
    <row r="51" spans="1:14" x14ac:dyDescent="0.25">
      <c r="A51" s="65" t="s">
        <v>54</v>
      </c>
      <c r="B51" s="63">
        <v>647</v>
      </c>
      <c r="C51" s="63">
        <v>501</v>
      </c>
      <c r="D51" s="65">
        <v>77</v>
      </c>
      <c r="E51" s="63">
        <v>2598845</v>
      </c>
      <c r="F51" s="63">
        <v>5187</v>
      </c>
      <c r="G51" s="63">
        <v>480</v>
      </c>
      <c r="H51" s="65">
        <v>74</v>
      </c>
      <c r="I51" s="63">
        <v>2285124</v>
      </c>
      <c r="J51" s="63">
        <v>4761</v>
      </c>
      <c r="K51" s="63">
        <v>333</v>
      </c>
      <c r="L51" s="65">
        <v>51</v>
      </c>
      <c r="M51" s="63">
        <v>1947754</v>
      </c>
      <c r="N51" s="63">
        <v>5849</v>
      </c>
    </row>
    <row r="52" spans="1:14" x14ac:dyDescent="0.25">
      <c r="A52" s="65" t="s">
        <v>55</v>
      </c>
      <c r="B52" s="63">
        <v>1462</v>
      </c>
      <c r="C52" s="63">
        <v>1263</v>
      </c>
      <c r="D52" s="65">
        <v>86</v>
      </c>
      <c r="E52" s="63">
        <v>6831614</v>
      </c>
      <c r="F52" s="63">
        <v>5409</v>
      </c>
      <c r="G52" s="63">
        <v>1237</v>
      </c>
      <c r="H52" s="65">
        <v>85</v>
      </c>
      <c r="I52" s="63">
        <v>6033444</v>
      </c>
      <c r="J52" s="63">
        <v>4877</v>
      </c>
      <c r="K52" s="63">
        <v>722</v>
      </c>
      <c r="L52" s="65">
        <v>49</v>
      </c>
      <c r="M52" s="63">
        <v>3522289</v>
      </c>
      <c r="N52" s="63">
        <v>4879</v>
      </c>
    </row>
    <row r="53" spans="1:14" x14ac:dyDescent="0.25">
      <c r="A53" s="65" t="s">
        <v>56</v>
      </c>
      <c r="B53" s="63">
        <v>5213</v>
      </c>
      <c r="C53" s="63">
        <v>4302</v>
      </c>
      <c r="D53" s="65">
        <v>83</v>
      </c>
      <c r="E53" s="63">
        <v>23342128</v>
      </c>
      <c r="F53" s="63">
        <v>5426</v>
      </c>
      <c r="G53" s="63">
        <v>4140</v>
      </c>
      <c r="H53" s="65">
        <v>79</v>
      </c>
      <c r="I53" s="63">
        <v>20113527</v>
      </c>
      <c r="J53" s="63">
        <v>4858</v>
      </c>
      <c r="K53" s="63">
        <v>2794</v>
      </c>
      <c r="L53" s="65">
        <v>54</v>
      </c>
      <c r="M53" s="63">
        <v>14452011</v>
      </c>
      <c r="N53" s="63">
        <v>5173</v>
      </c>
    </row>
    <row r="54" spans="1:14" x14ac:dyDescent="0.25">
      <c r="A54" s="65" t="s">
        <v>57</v>
      </c>
      <c r="B54" s="179" t="s">
        <v>25</v>
      </c>
      <c r="C54" s="179" t="s">
        <v>25</v>
      </c>
      <c r="D54" s="179" t="s">
        <v>25</v>
      </c>
      <c r="E54" s="179" t="s">
        <v>25</v>
      </c>
      <c r="F54" s="179" t="s">
        <v>25</v>
      </c>
      <c r="G54" s="179" t="s">
        <v>25</v>
      </c>
      <c r="H54" s="179" t="s">
        <v>25</v>
      </c>
      <c r="I54" s="179" t="s">
        <v>25</v>
      </c>
      <c r="J54" s="179" t="s">
        <v>25</v>
      </c>
      <c r="K54" s="179" t="s">
        <v>25</v>
      </c>
      <c r="L54" s="179" t="s">
        <v>25</v>
      </c>
      <c r="M54" s="179" t="s">
        <v>25</v>
      </c>
      <c r="N54" s="179" t="s">
        <v>25</v>
      </c>
    </row>
    <row r="55" spans="1:14" x14ac:dyDescent="0.25">
      <c r="A55" s="65" t="s">
        <v>163</v>
      </c>
      <c r="B55" s="63">
        <v>174</v>
      </c>
      <c r="C55" s="63">
        <v>174</v>
      </c>
      <c r="D55" s="65">
        <v>100</v>
      </c>
      <c r="E55" s="63">
        <v>1036412</v>
      </c>
      <c r="F55" s="63">
        <v>5956</v>
      </c>
      <c r="G55" s="63">
        <v>174</v>
      </c>
      <c r="H55" s="65">
        <v>100</v>
      </c>
      <c r="I55" s="63">
        <v>998596</v>
      </c>
      <c r="J55" s="63">
        <v>5739</v>
      </c>
      <c r="K55" s="63">
        <v>0</v>
      </c>
      <c r="L55" s="65">
        <v>0</v>
      </c>
      <c r="M55" s="63">
        <v>0</v>
      </c>
      <c r="N55" s="63"/>
    </row>
    <row r="56" spans="1:14" x14ac:dyDescent="0.25">
      <c r="A56" s="65" t="s">
        <v>58</v>
      </c>
      <c r="B56" s="63">
        <v>1061</v>
      </c>
      <c r="C56" s="63">
        <v>1061</v>
      </c>
      <c r="D56" s="65">
        <v>100</v>
      </c>
      <c r="E56" s="63">
        <v>3583737</v>
      </c>
      <c r="F56" s="63">
        <v>3378</v>
      </c>
      <c r="G56" s="63">
        <v>945</v>
      </c>
      <c r="H56" s="65">
        <v>89</v>
      </c>
      <c r="I56" s="63">
        <v>3283632</v>
      </c>
      <c r="J56" s="63">
        <v>3475</v>
      </c>
      <c r="K56" s="63">
        <v>0</v>
      </c>
      <c r="L56" s="65">
        <v>0</v>
      </c>
      <c r="M56" s="63">
        <v>0</v>
      </c>
      <c r="N56" s="63"/>
    </row>
    <row r="57" spans="1:14" x14ac:dyDescent="0.25">
      <c r="A57" s="65" t="s">
        <v>59</v>
      </c>
      <c r="B57" s="63">
        <v>1256</v>
      </c>
      <c r="C57" s="63">
        <v>1181</v>
      </c>
      <c r="D57" s="65">
        <v>94</v>
      </c>
      <c r="E57" s="63">
        <v>9776254</v>
      </c>
      <c r="F57" s="63">
        <v>8278</v>
      </c>
      <c r="G57" s="63">
        <v>1041</v>
      </c>
      <c r="H57" s="65">
        <v>83</v>
      </c>
      <c r="I57" s="63">
        <v>4972575</v>
      </c>
      <c r="J57" s="63">
        <v>4777</v>
      </c>
      <c r="K57" s="63">
        <v>568</v>
      </c>
      <c r="L57" s="65">
        <v>45</v>
      </c>
      <c r="M57" s="63">
        <v>3857807</v>
      </c>
      <c r="N57" s="63">
        <v>6792</v>
      </c>
    </row>
    <row r="58" spans="1:14" x14ac:dyDescent="0.25">
      <c r="A58" s="65" t="s">
        <v>301</v>
      </c>
      <c r="B58" s="179" t="s">
        <v>25</v>
      </c>
      <c r="C58" s="179" t="s">
        <v>25</v>
      </c>
      <c r="D58" s="179" t="s">
        <v>25</v>
      </c>
      <c r="E58" s="179" t="s">
        <v>25</v>
      </c>
      <c r="F58" s="179" t="s">
        <v>25</v>
      </c>
      <c r="G58" s="179" t="s">
        <v>25</v>
      </c>
      <c r="H58" s="179" t="s">
        <v>25</v>
      </c>
      <c r="I58" s="179" t="s">
        <v>25</v>
      </c>
      <c r="J58" s="179" t="s">
        <v>25</v>
      </c>
      <c r="K58" s="179" t="s">
        <v>25</v>
      </c>
      <c r="L58" s="179" t="s">
        <v>25</v>
      </c>
      <c r="M58" s="179" t="s">
        <v>25</v>
      </c>
      <c r="N58" s="179" t="s">
        <v>25</v>
      </c>
    </row>
    <row r="59" spans="1:14" x14ac:dyDescent="0.25">
      <c r="A59" s="65" t="s">
        <v>60</v>
      </c>
      <c r="B59" s="63">
        <v>275</v>
      </c>
      <c r="C59" s="63">
        <v>147</v>
      </c>
      <c r="D59" s="65">
        <v>53</v>
      </c>
      <c r="E59" s="63">
        <v>392119</v>
      </c>
      <c r="F59" s="63">
        <v>2667</v>
      </c>
      <c r="G59" s="63">
        <v>147</v>
      </c>
      <c r="H59" s="65">
        <v>53</v>
      </c>
      <c r="I59" s="63">
        <v>376374</v>
      </c>
      <c r="J59" s="63">
        <v>2560</v>
      </c>
      <c r="K59" s="63">
        <v>36</v>
      </c>
      <c r="L59" s="65">
        <v>13</v>
      </c>
      <c r="M59" s="63">
        <v>61176</v>
      </c>
      <c r="N59" s="63">
        <v>1699</v>
      </c>
    </row>
    <row r="60" spans="1:14" x14ac:dyDescent="0.25">
      <c r="A60" s="65" t="s">
        <v>61</v>
      </c>
      <c r="B60" s="63">
        <v>1382</v>
      </c>
      <c r="C60" s="63">
        <v>1176</v>
      </c>
      <c r="D60" s="65">
        <v>85</v>
      </c>
      <c r="E60" s="63">
        <v>8260450</v>
      </c>
      <c r="F60" s="63">
        <v>7024</v>
      </c>
      <c r="G60" s="63">
        <v>1160</v>
      </c>
      <c r="H60" s="65">
        <v>84</v>
      </c>
      <c r="I60" s="63">
        <v>5287506</v>
      </c>
      <c r="J60" s="63">
        <v>4558</v>
      </c>
      <c r="K60" s="63">
        <v>597</v>
      </c>
      <c r="L60" s="65">
        <v>43</v>
      </c>
      <c r="M60" s="63">
        <v>2106088</v>
      </c>
      <c r="N60" s="63">
        <v>3528</v>
      </c>
    </row>
    <row r="61" spans="1:14" x14ac:dyDescent="0.25">
      <c r="A61" s="65" t="s">
        <v>62</v>
      </c>
      <c r="B61" s="63">
        <v>158</v>
      </c>
      <c r="C61" s="63">
        <v>120</v>
      </c>
      <c r="D61" s="65">
        <v>76</v>
      </c>
      <c r="E61" s="63">
        <v>584469</v>
      </c>
      <c r="F61" s="63">
        <v>4871</v>
      </c>
      <c r="G61" s="63">
        <v>116</v>
      </c>
      <c r="H61" s="65">
        <v>73</v>
      </c>
      <c r="I61" s="63">
        <v>485295</v>
      </c>
      <c r="J61" s="63">
        <v>4184</v>
      </c>
      <c r="K61" s="63">
        <v>45</v>
      </c>
      <c r="L61" s="65">
        <v>28</v>
      </c>
      <c r="M61" s="63">
        <v>187540</v>
      </c>
      <c r="N61" s="63">
        <v>4168</v>
      </c>
    </row>
    <row r="62" spans="1:14" x14ac:dyDescent="0.25">
      <c r="A62" s="65" t="s">
        <v>63</v>
      </c>
      <c r="B62" s="63">
        <v>11000</v>
      </c>
      <c r="C62" s="63">
        <v>9317</v>
      </c>
      <c r="D62" s="65">
        <v>85</v>
      </c>
      <c r="E62" s="63">
        <v>41153763</v>
      </c>
      <c r="F62" s="63">
        <v>4417</v>
      </c>
      <c r="G62" s="63">
        <v>9296</v>
      </c>
      <c r="H62" s="65">
        <v>85</v>
      </c>
      <c r="I62" s="63">
        <v>40553436</v>
      </c>
      <c r="J62" s="63">
        <v>4362</v>
      </c>
      <c r="K62" s="63">
        <v>6129</v>
      </c>
      <c r="L62" s="65">
        <v>56</v>
      </c>
      <c r="M62" s="63">
        <v>29111670</v>
      </c>
      <c r="N62" s="63">
        <v>4750</v>
      </c>
    </row>
    <row r="63" spans="1:14" x14ac:dyDescent="0.25">
      <c r="A63" s="65" t="s">
        <v>64</v>
      </c>
      <c r="B63" s="63">
        <v>4302</v>
      </c>
      <c r="C63" s="63">
        <v>3143</v>
      </c>
      <c r="D63" s="65">
        <v>73</v>
      </c>
      <c r="E63" s="63">
        <v>15710361</v>
      </c>
      <c r="F63" s="63">
        <v>4999</v>
      </c>
      <c r="G63" s="63">
        <v>2818</v>
      </c>
      <c r="H63" s="65">
        <v>66</v>
      </c>
      <c r="I63" s="63">
        <v>13249718</v>
      </c>
      <c r="J63" s="63">
        <v>4702</v>
      </c>
      <c r="K63" s="63">
        <v>1836</v>
      </c>
      <c r="L63" s="65">
        <v>43</v>
      </c>
      <c r="M63" s="63">
        <v>9407602</v>
      </c>
      <c r="N63" s="63">
        <v>5124</v>
      </c>
    </row>
    <row r="64" spans="1:14" x14ac:dyDescent="0.25">
      <c r="A64" s="65" t="s">
        <v>65</v>
      </c>
      <c r="B64" s="63">
        <v>14170</v>
      </c>
      <c r="C64" s="63">
        <v>11600</v>
      </c>
      <c r="D64" s="65">
        <v>82</v>
      </c>
      <c r="E64" s="63">
        <v>53208156</v>
      </c>
      <c r="F64" s="63">
        <v>4587</v>
      </c>
      <c r="G64" s="63">
        <v>11590</v>
      </c>
      <c r="H64" s="65">
        <v>82</v>
      </c>
      <c r="I64" s="63">
        <v>52458700</v>
      </c>
      <c r="J64" s="63">
        <v>4526</v>
      </c>
      <c r="K64" s="63">
        <v>7286</v>
      </c>
      <c r="L64" s="65">
        <v>51</v>
      </c>
      <c r="M64" s="63">
        <v>3677110</v>
      </c>
      <c r="N64" s="63">
        <v>505</v>
      </c>
    </row>
    <row r="65" spans="1:14" x14ac:dyDescent="0.25">
      <c r="A65" s="65" t="s">
        <v>66</v>
      </c>
      <c r="B65" s="63">
        <v>3964</v>
      </c>
      <c r="C65" s="63">
        <v>3692</v>
      </c>
      <c r="D65" s="65">
        <v>93</v>
      </c>
      <c r="E65" s="63">
        <v>21646538</v>
      </c>
      <c r="F65" s="63">
        <v>5863</v>
      </c>
      <c r="G65" s="63">
        <v>3458</v>
      </c>
      <c r="H65" s="65">
        <v>87</v>
      </c>
      <c r="I65" s="63">
        <v>16234933</v>
      </c>
      <c r="J65" s="63">
        <v>4695</v>
      </c>
      <c r="K65" s="63">
        <v>903</v>
      </c>
      <c r="L65" s="65">
        <v>23</v>
      </c>
      <c r="M65" s="63">
        <v>3423543</v>
      </c>
      <c r="N65" s="63">
        <v>3791</v>
      </c>
    </row>
    <row r="66" spans="1:14" x14ac:dyDescent="0.25">
      <c r="A66" s="65" t="s">
        <v>67</v>
      </c>
      <c r="B66" s="63">
        <v>3876</v>
      </c>
      <c r="C66" s="63">
        <v>3606</v>
      </c>
      <c r="D66" s="65">
        <v>93</v>
      </c>
      <c r="E66" s="63">
        <v>21886319</v>
      </c>
      <c r="F66" s="63">
        <v>6069</v>
      </c>
      <c r="G66" s="63">
        <v>3335</v>
      </c>
      <c r="H66" s="65">
        <v>86</v>
      </c>
      <c r="I66" s="63">
        <v>15850653</v>
      </c>
      <c r="J66" s="63">
        <v>4753</v>
      </c>
      <c r="K66" s="63">
        <v>1046</v>
      </c>
      <c r="L66" s="65">
        <v>27</v>
      </c>
      <c r="M66" s="63">
        <v>4342259</v>
      </c>
      <c r="N66" s="63">
        <v>4151</v>
      </c>
    </row>
    <row r="67" spans="1:14" x14ac:dyDescent="0.25">
      <c r="A67" s="65" t="s">
        <v>68</v>
      </c>
      <c r="B67" s="63">
        <v>1902</v>
      </c>
      <c r="C67" s="63">
        <v>1848</v>
      </c>
      <c r="D67" s="65">
        <v>97</v>
      </c>
      <c r="E67" s="63">
        <v>10469130</v>
      </c>
      <c r="F67" s="63">
        <v>5665</v>
      </c>
      <c r="G67" s="63">
        <v>1793</v>
      </c>
      <c r="H67" s="65">
        <v>94</v>
      </c>
      <c r="I67" s="63">
        <v>8499864</v>
      </c>
      <c r="J67" s="63">
        <v>4741</v>
      </c>
      <c r="K67" s="63">
        <v>391</v>
      </c>
      <c r="L67" s="65">
        <v>21</v>
      </c>
      <c r="M67" s="63">
        <v>807552</v>
      </c>
      <c r="N67" s="63">
        <v>2065</v>
      </c>
    </row>
    <row r="68" spans="1:14" x14ac:dyDescent="0.25">
      <c r="A68" s="65" t="s">
        <v>69</v>
      </c>
      <c r="B68" s="63">
        <v>4328</v>
      </c>
      <c r="C68" s="63">
        <v>3869</v>
      </c>
      <c r="D68" s="65">
        <v>89</v>
      </c>
      <c r="E68" s="63">
        <v>21366373</v>
      </c>
      <c r="F68" s="63">
        <v>5522</v>
      </c>
      <c r="G68" s="63">
        <v>3579</v>
      </c>
      <c r="H68" s="65">
        <v>83</v>
      </c>
      <c r="I68" s="63">
        <v>16681211</v>
      </c>
      <c r="J68" s="63">
        <v>4661</v>
      </c>
      <c r="K68" s="63">
        <v>857</v>
      </c>
      <c r="L68" s="65">
        <v>20</v>
      </c>
      <c r="M68" s="63">
        <v>3402354</v>
      </c>
      <c r="N68" s="63">
        <v>3970</v>
      </c>
    </row>
    <row r="69" spans="1:14" x14ac:dyDescent="0.25">
      <c r="A69" s="65" t="s">
        <v>70</v>
      </c>
      <c r="B69" s="179" t="s">
        <v>25</v>
      </c>
      <c r="C69" s="179" t="s">
        <v>25</v>
      </c>
      <c r="D69" s="179" t="s">
        <v>25</v>
      </c>
      <c r="E69" s="179" t="s">
        <v>25</v>
      </c>
      <c r="F69" s="179" t="s">
        <v>25</v>
      </c>
      <c r="G69" s="179" t="s">
        <v>25</v>
      </c>
      <c r="H69" s="179" t="s">
        <v>25</v>
      </c>
      <c r="I69" s="179" t="s">
        <v>25</v>
      </c>
      <c r="J69" s="179" t="s">
        <v>25</v>
      </c>
      <c r="K69" s="179" t="s">
        <v>25</v>
      </c>
      <c r="L69" s="179" t="s">
        <v>25</v>
      </c>
      <c r="M69" s="179" t="s">
        <v>25</v>
      </c>
      <c r="N69" s="179" t="s">
        <v>25</v>
      </c>
    </row>
    <row r="70" spans="1:14" x14ac:dyDescent="0.25">
      <c r="A70" s="65" t="s">
        <v>71</v>
      </c>
      <c r="B70" s="63">
        <v>1982</v>
      </c>
      <c r="C70" s="63">
        <v>1845</v>
      </c>
      <c r="D70" s="65">
        <v>93</v>
      </c>
      <c r="E70" s="63">
        <v>9638270</v>
      </c>
      <c r="F70" s="63">
        <v>5224</v>
      </c>
      <c r="G70" s="63">
        <v>1733</v>
      </c>
      <c r="H70" s="65">
        <v>87</v>
      </c>
      <c r="I70" s="63">
        <v>8116709</v>
      </c>
      <c r="J70" s="63">
        <v>4684</v>
      </c>
      <c r="K70" s="63">
        <v>271</v>
      </c>
      <c r="L70" s="65">
        <v>14</v>
      </c>
      <c r="M70" s="63">
        <v>969637</v>
      </c>
      <c r="N70" s="63">
        <v>3578</v>
      </c>
    </row>
    <row r="71" spans="1:14" x14ac:dyDescent="0.25">
      <c r="A71" s="65" t="s">
        <v>72</v>
      </c>
      <c r="B71" s="63">
        <v>1815</v>
      </c>
      <c r="C71" s="63">
        <v>1616</v>
      </c>
      <c r="D71" s="65">
        <v>89</v>
      </c>
      <c r="E71" s="63">
        <v>10374569</v>
      </c>
      <c r="F71" s="63">
        <v>6420</v>
      </c>
      <c r="G71" s="63">
        <v>1465</v>
      </c>
      <c r="H71" s="65">
        <v>81</v>
      </c>
      <c r="I71" s="63">
        <v>6970658</v>
      </c>
      <c r="J71" s="63">
        <v>4758</v>
      </c>
      <c r="K71" s="63">
        <v>715</v>
      </c>
      <c r="L71" s="65">
        <v>39</v>
      </c>
      <c r="M71" s="63">
        <v>2936601</v>
      </c>
      <c r="N71" s="63">
        <v>4107</v>
      </c>
    </row>
    <row r="72" spans="1:14" x14ac:dyDescent="0.25">
      <c r="A72" s="65" t="s">
        <v>73</v>
      </c>
      <c r="B72" s="63">
        <v>6314</v>
      </c>
      <c r="C72" s="63">
        <v>5152</v>
      </c>
      <c r="D72" s="65">
        <v>82</v>
      </c>
      <c r="E72" s="63">
        <v>32602208</v>
      </c>
      <c r="F72" s="63">
        <v>6328</v>
      </c>
      <c r="G72" s="63">
        <v>4239</v>
      </c>
      <c r="H72" s="65">
        <v>67</v>
      </c>
      <c r="I72" s="63">
        <v>16647164</v>
      </c>
      <c r="J72" s="63">
        <v>3927</v>
      </c>
      <c r="K72" s="63">
        <v>2385</v>
      </c>
      <c r="L72" s="65">
        <v>38</v>
      </c>
      <c r="M72" s="63">
        <v>12322289</v>
      </c>
      <c r="N72" s="63">
        <v>5167</v>
      </c>
    </row>
    <row r="73" spans="1:14" x14ac:dyDescent="0.25">
      <c r="A73" s="65" t="s">
        <v>74</v>
      </c>
      <c r="B73" s="179" t="s">
        <v>25</v>
      </c>
      <c r="C73" s="179" t="s">
        <v>25</v>
      </c>
      <c r="D73" s="179" t="s">
        <v>25</v>
      </c>
      <c r="E73" s="179" t="s">
        <v>25</v>
      </c>
      <c r="F73" s="179" t="s">
        <v>25</v>
      </c>
      <c r="G73" s="179" t="s">
        <v>25</v>
      </c>
      <c r="H73" s="179" t="s">
        <v>25</v>
      </c>
      <c r="I73" s="179" t="s">
        <v>25</v>
      </c>
      <c r="J73" s="179" t="s">
        <v>25</v>
      </c>
      <c r="K73" s="179" t="s">
        <v>25</v>
      </c>
      <c r="L73" s="179" t="s">
        <v>25</v>
      </c>
      <c r="M73" s="179" t="s">
        <v>25</v>
      </c>
      <c r="N73" s="179" t="s">
        <v>25</v>
      </c>
    </row>
    <row r="74" spans="1:14" x14ac:dyDescent="0.25">
      <c r="A74" s="65" t="s">
        <v>75</v>
      </c>
      <c r="B74" s="63">
        <v>4871</v>
      </c>
      <c r="C74" s="63">
        <v>4506</v>
      </c>
      <c r="D74" s="65">
        <v>93</v>
      </c>
      <c r="E74" s="63">
        <v>24628419</v>
      </c>
      <c r="F74" s="63">
        <v>5466</v>
      </c>
      <c r="G74" s="63">
        <v>4087</v>
      </c>
      <c r="H74" s="65">
        <v>84</v>
      </c>
      <c r="I74" s="63">
        <v>19118435</v>
      </c>
      <c r="J74" s="63">
        <v>4678</v>
      </c>
      <c r="K74" s="63">
        <v>1114</v>
      </c>
      <c r="L74" s="65">
        <v>23</v>
      </c>
      <c r="M74" s="63">
        <v>3506710</v>
      </c>
      <c r="N74" s="63">
        <v>3148</v>
      </c>
    </row>
    <row r="75" spans="1:14" x14ac:dyDescent="0.25">
      <c r="A75" s="65" t="s">
        <v>76</v>
      </c>
      <c r="B75" s="63">
        <v>4031</v>
      </c>
      <c r="C75" s="63">
        <v>3561</v>
      </c>
      <c r="D75" s="65">
        <v>88</v>
      </c>
      <c r="E75" s="63">
        <v>21649888</v>
      </c>
      <c r="F75" s="63">
        <v>6080</v>
      </c>
      <c r="G75" s="63">
        <v>3327</v>
      </c>
      <c r="H75" s="65">
        <v>83</v>
      </c>
      <c r="I75" s="63">
        <v>15889521</v>
      </c>
      <c r="J75" s="63">
        <v>4776</v>
      </c>
      <c r="K75" s="63">
        <v>1131</v>
      </c>
      <c r="L75" s="65">
        <v>28</v>
      </c>
      <c r="M75" s="63">
        <v>4386878</v>
      </c>
      <c r="N75" s="63">
        <v>3879</v>
      </c>
    </row>
    <row r="76" spans="1:14" x14ac:dyDescent="0.25">
      <c r="A76" s="65" t="s">
        <v>164</v>
      </c>
      <c r="B76" s="179" t="s">
        <v>25</v>
      </c>
      <c r="C76" s="179" t="s">
        <v>25</v>
      </c>
      <c r="D76" s="179" t="s">
        <v>25</v>
      </c>
      <c r="E76" s="179" t="s">
        <v>25</v>
      </c>
      <c r="F76" s="179" t="s">
        <v>25</v>
      </c>
      <c r="G76" s="179" t="s">
        <v>25</v>
      </c>
      <c r="H76" s="179" t="s">
        <v>25</v>
      </c>
      <c r="I76" s="179" t="s">
        <v>25</v>
      </c>
      <c r="J76" s="179" t="s">
        <v>25</v>
      </c>
      <c r="K76" s="179" t="s">
        <v>25</v>
      </c>
      <c r="L76" s="179" t="s">
        <v>25</v>
      </c>
      <c r="M76" s="179" t="s">
        <v>25</v>
      </c>
      <c r="N76" s="179" t="s">
        <v>25</v>
      </c>
    </row>
    <row r="77" spans="1:14" x14ac:dyDescent="0.25">
      <c r="A77" s="65" t="s">
        <v>77</v>
      </c>
      <c r="B77" s="63">
        <v>11231</v>
      </c>
      <c r="C77" s="63">
        <v>9510</v>
      </c>
      <c r="D77" s="65">
        <v>85</v>
      </c>
      <c r="E77" s="63">
        <v>44026659</v>
      </c>
      <c r="F77" s="63">
        <v>4630</v>
      </c>
      <c r="G77" s="63">
        <v>9502</v>
      </c>
      <c r="H77" s="65">
        <v>85</v>
      </c>
      <c r="I77" s="63">
        <v>43299027</v>
      </c>
      <c r="J77" s="63">
        <v>4557</v>
      </c>
      <c r="K77" s="63">
        <v>6351</v>
      </c>
      <c r="L77" s="65">
        <v>57</v>
      </c>
      <c r="M77" s="63">
        <v>33680147</v>
      </c>
      <c r="N77" s="63">
        <v>5303</v>
      </c>
    </row>
    <row r="78" spans="1:14" x14ac:dyDescent="0.25">
      <c r="A78" s="65" t="s">
        <v>78</v>
      </c>
      <c r="B78" s="63">
        <v>3357</v>
      </c>
      <c r="C78" s="63">
        <v>2255</v>
      </c>
      <c r="D78" s="65">
        <v>67</v>
      </c>
      <c r="E78" s="63">
        <v>3381106</v>
      </c>
      <c r="F78" s="63">
        <v>1499</v>
      </c>
      <c r="G78" s="63">
        <v>2140</v>
      </c>
      <c r="H78" s="65">
        <v>64</v>
      </c>
      <c r="I78" s="63">
        <v>3046286</v>
      </c>
      <c r="J78" s="63">
        <v>1423</v>
      </c>
      <c r="K78" s="63">
        <v>1645</v>
      </c>
      <c r="L78" s="65">
        <v>49</v>
      </c>
      <c r="M78" s="63">
        <v>3609077</v>
      </c>
      <c r="N78" s="63">
        <v>2194</v>
      </c>
    </row>
    <row r="79" spans="1:14" x14ac:dyDescent="0.25">
      <c r="A79" s="65"/>
      <c r="B79" s="63"/>
      <c r="C79" s="63"/>
      <c r="D79" s="65"/>
      <c r="E79" s="63"/>
      <c r="F79" s="63"/>
      <c r="G79" s="63"/>
      <c r="H79" s="65"/>
      <c r="I79" s="63"/>
      <c r="J79" s="63"/>
      <c r="K79" s="63"/>
      <c r="L79" s="65"/>
      <c r="M79" s="63"/>
      <c r="N79" s="63"/>
    </row>
    <row r="80" spans="1:14" x14ac:dyDescent="0.25">
      <c r="A80" s="62" t="s">
        <v>79</v>
      </c>
      <c r="B80" s="63"/>
      <c r="C80" s="63"/>
      <c r="D80" s="65"/>
      <c r="E80" s="63"/>
      <c r="F80" s="63"/>
      <c r="G80" s="63"/>
      <c r="H80" s="65"/>
      <c r="I80" s="63"/>
      <c r="J80" s="63"/>
      <c r="K80" s="63"/>
      <c r="L80" s="65"/>
      <c r="M80" s="63"/>
      <c r="N80" s="63"/>
    </row>
    <row r="81" spans="1:14" x14ac:dyDescent="0.25">
      <c r="A81" s="65" t="s">
        <v>51</v>
      </c>
      <c r="B81" s="63">
        <v>385</v>
      </c>
      <c r="C81" s="63">
        <v>298</v>
      </c>
      <c r="D81" s="65">
        <v>77</v>
      </c>
      <c r="E81" s="63">
        <v>1400394</v>
      </c>
      <c r="F81" s="63">
        <v>4699</v>
      </c>
      <c r="G81" s="63">
        <v>291</v>
      </c>
      <c r="H81" s="65">
        <v>76</v>
      </c>
      <c r="I81" s="63">
        <v>1282411</v>
      </c>
      <c r="J81" s="63">
        <v>4407</v>
      </c>
      <c r="K81" s="63">
        <v>77</v>
      </c>
      <c r="L81" s="65">
        <v>20</v>
      </c>
      <c r="M81" s="63">
        <v>234389</v>
      </c>
      <c r="N81" s="63">
        <v>3044</v>
      </c>
    </row>
    <row r="82" spans="1:14" x14ac:dyDescent="0.25">
      <c r="A82" s="65" t="s">
        <v>95</v>
      </c>
      <c r="B82" s="63">
        <v>575</v>
      </c>
      <c r="C82" s="63">
        <v>556</v>
      </c>
      <c r="D82" s="65">
        <v>97</v>
      </c>
      <c r="E82" s="63">
        <v>2986812</v>
      </c>
      <c r="F82" s="63">
        <v>5372</v>
      </c>
      <c r="G82" s="63">
        <v>555</v>
      </c>
      <c r="H82" s="65">
        <v>97</v>
      </c>
      <c r="I82" s="63">
        <v>2450535</v>
      </c>
      <c r="J82" s="63">
        <v>4415</v>
      </c>
      <c r="K82" s="63">
        <v>149</v>
      </c>
      <c r="L82" s="65">
        <v>26</v>
      </c>
      <c r="M82" s="63">
        <v>463530</v>
      </c>
      <c r="N82" s="63">
        <v>3111</v>
      </c>
    </row>
    <row r="83" spans="1:14" x14ac:dyDescent="0.25">
      <c r="A83" s="65" t="s">
        <v>261</v>
      </c>
      <c r="B83" s="63">
        <v>252</v>
      </c>
      <c r="C83" s="63">
        <v>245</v>
      </c>
      <c r="D83" s="65">
        <v>97</v>
      </c>
      <c r="E83" s="63">
        <v>1249236</v>
      </c>
      <c r="F83" s="63">
        <v>5099</v>
      </c>
      <c r="G83" s="63">
        <v>238</v>
      </c>
      <c r="H83" s="65">
        <v>94</v>
      </c>
      <c r="I83" s="63">
        <v>1138648</v>
      </c>
      <c r="J83" s="63">
        <v>4784</v>
      </c>
      <c r="K83" s="63">
        <v>149</v>
      </c>
      <c r="L83" s="65">
        <v>59</v>
      </c>
      <c r="M83" s="63">
        <v>540235</v>
      </c>
      <c r="N83" s="63">
        <v>3626</v>
      </c>
    </row>
    <row r="84" spans="1:14" x14ac:dyDescent="0.25">
      <c r="A84" s="65" t="s">
        <v>52</v>
      </c>
      <c r="B84" s="63">
        <v>681</v>
      </c>
      <c r="C84" s="63">
        <v>660</v>
      </c>
      <c r="D84" s="65">
        <v>97</v>
      </c>
      <c r="E84" s="63">
        <v>3034702</v>
      </c>
      <c r="F84" s="63">
        <v>4598</v>
      </c>
      <c r="G84" s="63">
        <v>625</v>
      </c>
      <c r="H84" s="65">
        <v>92</v>
      </c>
      <c r="I84" s="63">
        <v>2661997</v>
      </c>
      <c r="J84" s="63">
        <v>4259</v>
      </c>
      <c r="K84" s="63">
        <v>263</v>
      </c>
      <c r="L84" s="65">
        <v>39</v>
      </c>
      <c r="M84" s="63">
        <v>927629</v>
      </c>
      <c r="N84" s="63">
        <v>3527</v>
      </c>
    </row>
    <row r="85" spans="1:14" x14ac:dyDescent="0.25">
      <c r="A85" s="65" t="s">
        <v>80</v>
      </c>
      <c r="B85" s="63">
        <v>866</v>
      </c>
      <c r="C85" s="63">
        <v>765</v>
      </c>
      <c r="D85" s="65">
        <v>88</v>
      </c>
      <c r="E85" s="63">
        <v>4392220</v>
      </c>
      <c r="F85" s="63">
        <v>5741</v>
      </c>
      <c r="G85" s="63">
        <v>765</v>
      </c>
      <c r="H85" s="65">
        <v>88</v>
      </c>
      <c r="I85" s="63">
        <v>4311910</v>
      </c>
      <c r="J85" s="63">
        <v>5636</v>
      </c>
      <c r="K85" s="63">
        <v>0</v>
      </c>
      <c r="L85" s="65">
        <v>0</v>
      </c>
      <c r="M85" s="63">
        <v>0</v>
      </c>
      <c r="N85" s="63"/>
    </row>
    <row r="86" spans="1:14" x14ac:dyDescent="0.25">
      <c r="A86" s="65" t="s">
        <v>223</v>
      </c>
      <c r="B86" s="63">
        <v>1381</v>
      </c>
      <c r="C86" s="63">
        <v>1233</v>
      </c>
      <c r="D86" s="65">
        <v>89</v>
      </c>
      <c r="E86" s="63">
        <v>5931222</v>
      </c>
      <c r="F86" s="63">
        <v>4810</v>
      </c>
      <c r="G86" s="63">
        <v>1233</v>
      </c>
      <c r="H86" s="65">
        <v>89</v>
      </c>
      <c r="I86" s="63">
        <v>5766012</v>
      </c>
      <c r="J86" s="63">
        <v>4676</v>
      </c>
      <c r="K86" s="63">
        <v>0</v>
      </c>
      <c r="L86" s="65">
        <v>0</v>
      </c>
      <c r="M86" s="63">
        <v>0</v>
      </c>
      <c r="N86" s="63"/>
    </row>
    <row r="87" spans="1:14" x14ac:dyDescent="0.25">
      <c r="A87" s="65" t="s">
        <v>224</v>
      </c>
      <c r="B87" s="63">
        <v>360</v>
      </c>
      <c r="C87" s="63">
        <v>332</v>
      </c>
      <c r="D87" s="65">
        <v>92</v>
      </c>
      <c r="E87" s="63">
        <v>1559206</v>
      </c>
      <c r="F87" s="63">
        <v>4696</v>
      </c>
      <c r="G87" s="63">
        <v>329</v>
      </c>
      <c r="H87" s="65">
        <v>91</v>
      </c>
      <c r="I87" s="63">
        <v>1512087</v>
      </c>
      <c r="J87" s="63">
        <v>4596</v>
      </c>
      <c r="K87" s="63">
        <v>0</v>
      </c>
      <c r="L87" s="65">
        <v>0</v>
      </c>
      <c r="M87" s="63">
        <v>0</v>
      </c>
      <c r="N87" s="63"/>
    </row>
    <row r="88" spans="1:14" x14ac:dyDescent="0.25">
      <c r="A88" s="65" t="s">
        <v>81</v>
      </c>
      <c r="B88" s="63">
        <v>1124</v>
      </c>
      <c r="C88" s="63">
        <v>1024</v>
      </c>
      <c r="D88" s="65">
        <v>91</v>
      </c>
      <c r="E88" s="63">
        <v>5820007</v>
      </c>
      <c r="F88" s="63">
        <v>5684</v>
      </c>
      <c r="G88" s="63">
        <v>970</v>
      </c>
      <c r="H88" s="65">
        <v>86</v>
      </c>
      <c r="I88" s="63">
        <v>5640550</v>
      </c>
      <c r="J88" s="63">
        <v>5815</v>
      </c>
      <c r="K88" s="63">
        <v>405</v>
      </c>
      <c r="L88" s="65">
        <v>36</v>
      </c>
      <c r="M88" s="63">
        <v>1730122</v>
      </c>
      <c r="N88" s="63">
        <v>4272</v>
      </c>
    </row>
    <row r="89" spans="1:14" x14ac:dyDescent="0.25">
      <c r="A89" s="65" t="s">
        <v>187</v>
      </c>
      <c r="B89" s="63">
        <v>420</v>
      </c>
      <c r="C89" s="63">
        <v>370</v>
      </c>
      <c r="D89" s="65">
        <v>88</v>
      </c>
      <c r="E89" s="63">
        <v>1423375</v>
      </c>
      <c r="F89" s="63">
        <v>3847</v>
      </c>
      <c r="G89" s="63">
        <v>370</v>
      </c>
      <c r="H89" s="65">
        <v>88</v>
      </c>
      <c r="I89" s="63">
        <v>1370827</v>
      </c>
      <c r="J89" s="63">
        <v>3705</v>
      </c>
      <c r="K89" s="63">
        <v>0</v>
      </c>
      <c r="L89" s="65">
        <v>0</v>
      </c>
      <c r="M89" s="63">
        <v>0</v>
      </c>
      <c r="N89" s="63"/>
    </row>
    <row r="90" spans="1:14" x14ac:dyDescent="0.25">
      <c r="A90" s="65" t="s">
        <v>182</v>
      </c>
      <c r="B90" s="63">
        <v>902</v>
      </c>
      <c r="C90" s="63">
        <v>805</v>
      </c>
      <c r="D90" s="65">
        <v>89</v>
      </c>
      <c r="E90" s="63">
        <v>3955093</v>
      </c>
      <c r="F90" s="63">
        <v>4913</v>
      </c>
      <c r="G90" s="63">
        <v>805</v>
      </c>
      <c r="H90" s="65">
        <v>89</v>
      </c>
      <c r="I90" s="63">
        <v>3771387</v>
      </c>
      <c r="J90" s="63">
        <v>4685</v>
      </c>
      <c r="K90" s="63">
        <v>130</v>
      </c>
      <c r="L90" s="65">
        <v>14</v>
      </c>
      <c r="M90" s="63">
        <v>412981</v>
      </c>
      <c r="N90" s="63">
        <v>3177</v>
      </c>
    </row>
    <row r="91" spans="1:14" x14ac:dyDescent="0.25">
      <c r="A91" s="65" t="s">
        <v>82</v>
      </c>
      <c r="B91" s="63">
        <v>443</v>
      </c>
      <c r="C91" s="63">
        <v>433</v>
      </c>
      <c r="D91" s="65">
        <v>98</v>
      </c>
      <c r="E91" s="63">
        <v>2109686</v>
      </c>
      <c r="F91" s="63">
        <v>4872</v>
      </c>
      <c r="G91" s="63">
        <v>430</v>
      </c>
      <c r="H91" s="65">
        <v>97</v>
      </c>
      <c r="I91" s="63">
        <v>1971986</v>
      </c>
      <c r="J91" s="63">
        <v>4586</v>
      </c>
      <c r="K91" s="63">
        <v>0</v>
      </c>
      <c r="L91" s="65">
        <v>0</v>
      </c>
      <c r="M91" s="63">
        <v>0</v>
      </c>
      <c r="N91" s="63"/>
    </row>
    <row r="92" spans="1:14" x14ac:dyDescent="0.25">
      <c r="A92" s="65" t="s">
        <v>83</v>
      </c>
      <c r="B92" s="63">
        <v>728</v>
      </c>
      <c r="C92" s="63">
        <v>674</v>
      </c>
      <c r="D92" s="65">
        <v>93</v>
      </c>
      <c r="E92" s="63">
        <v>1936675</v>
      </c>
      <c r="F92" s="63">
        <v>2873</v>
      </c>
      <c r="G92" s="63">
        <v>669</v>
      </c>
      <c r="H92" s="65">
        <v>92</v>
      </c>
      <c r="I92" s="63">
        <v>1823025</v>
      </c>
      <c r="J92" s="63">
        <v>2725</v>
      </c>
      <c r="K92" s="63">
        <v>0</v>
      </c>
      <c r="L92" s="65">
        <v>0</v>
      </c>
      <c r="M92" s="63">
        <v>0</v>
      </c>
      <c r="N92" s="63"/>
    </row>
    <row r="93" spans="1:14" x14ac:dyDescent="0.25">
      <c r="A93" s="65" t="s">
        <v>149</v>
      </c>
      <c r="B93" s="63">
        <v>503</v>
      </c>
      <c r="C93" s="63">
        <v>496</v>
      </c>
      <c r="D93" s="65">
        <v>99</v>
      </c>
      <c r="E93" s="63">
        <v>2362966</v>
      </c>
      <c r="F93" s="63">
        <v>4764</v>
      </c>
      <c r="G93" s="63">
        <v>491</v>
      </c>
      <c r="H93" s="65">
        <v>98</v>
      </c>
      <c r="I93" s="63">
        <v>2218366</v>
      </c>
      <c r="J93" s="63">
        <v>4518</v>
      </c>
      <c r="K93" s="63">
        <v>0</v>
      </c>
      <c r="L93" s="65">
        <v>0</v>
      </c>
      <c r="M93" s="63">
        <v>0</v>
      </c>
      <c r="N93" s="63"/>
    </row>
    <row r="94" spans="1:14" x14ac:dyDescent="0.25">
      <c r="A94" s="65" t="s">
        <v>84</v>
      </c>
      <c r="B94" s="63">
        <v>500</v>
      </c>
      <c r="C94" s="63">
        <v>481</v>
      </c>
      <c r="D94" s="65">
        <v>96</v>
      </c>
      <c r="E94" s="63">
        <v>2416968</v>
      </c>
      <c r="F94" s="63">
        <v>5025</v>
      </c>
      <c r="G94" s="63">
        <v>477</v>
      </c>
      <c r="H94" s="65">
        <v>95</v>
      </c>
      <c r="I94" s="63">
        <v>2293390</v>
      </c>
      <c r="J94" s="63">
        <v>4808</v>
      </c>
      <c r="K94" s="63">
        <v>0</v>
      </c>
      <c r="L94" s="65">
        <v>0</v>
      </c>
      <c r="M94" s="63">
        <v>0</v>
      </c>
      <c r="N94" s="63"/>
    </row>
    <row r="95" spans="1:14" x14ac:dyDescent="0.25">
      <c r="A95" s="65" t="s">
        <v>85</v>
      </c>
      <c r="B95" s="63">
        <v>13781</v>
      </c>
      <c r="C95" s="63">
        <v>12830</v>
      </c>
      <c r="D95" s="65">
        <v>93</v>
      </c>
      <c r="E95" s="63">
        <v>60076430</v>
      </c>
      <c r="F95" s="63">
        <v>4682</v>
      </c>
      <c r="G95" s="63">
        <v>12752</v>
      </c>
      <c r="H95" s="65">
        <v>93</v>
      </c>
      <c r="I95" s="63">
        <v>58271781</v>
      </c>
      <c r="J95" s="63">
        <v>4570</v>
      </c>
      <c r="K95" s="63">
        <v>4809</v>
      </c>
      <c r="L95" s="65">
        <v>35</v>
      </c>
      <c r="M95" s="63">
        <v>26052850</v>
      </c>
      <c r="N95" s="63">
        <v>5418</v>
      </c>
    </row>
    <row r="96" spans="1:14" x14ac:dyDescent="0.25">
      <c r="A96" s="65" t="s">
        <v>316</v>
      </c>
      <c r="B96" s="63">
        <v>233</v>
      </c>
      <c r="C96" s="63">
        <v>209</v>
      </c>
      <c r="D96" s="65">
        <v>90</v>
      </c>
      <c r="E96" s="63">
        <v>879082</v>
      </c>
      <c r="F96" s="63">
        <v>4206</v>
      </c>
      <c r="G96" s="63">
        <v>209</v>
      </c>
      <c r="H96" s="65">
        <v>90</v>
      </c>
      <c r="I96" s="63">
        <v>853030</v>
      </c>
      <c r="J96" s="63">
        <v>4081</v>
      </c>
      <c r="K96" s="63">
        <v>0</v>
      </c>
      <c r="L96" s="65">
        <v>0</v>
      </c>
      <c r="M96" s="63">
        <v>0</v>
      </c>
      <c r="N96" s="63"/>
    </row>
    <row r="97" spans="1:16" x14ac:dyDescent="0.25">
      <c r="A97" s="65" t="s">
        <v>86</v>
      </c>
      <c r="B97" s="63">
        <v>2707</v>
      </c>
      <c r="C97" s="63">
        <v>2517</v>
      </c>
      <c r="D97" s="65">
        <v>93</v>
      </c>
      <c r="E97" s="63">
        <v>11244031</v>
      </c>
      <c r="F97" s="63">
        <v>4467</v>
      </c>
      <c r="G97" s="63">
        <v>2517</v>
      </c>
      <c r="H97" s="65">
        <v>93</v>
      </c>
      <c r="I97" s="63">
        <v>10659119</v>
      </c>
      <c r="J97" s="63">
        <v>4235</v>
      </c>
      <c r="K97" s="63">
        <v>501</v>
      </c>
      <c r="L97" s="65">
        <v>19</v>
      </c>
      <c r="M97" s="63">
        <v>768419</v>
      </c>
      <c r="N97" s="63">
        <v>1534</v>
      </c>
    </row>
    <row r="98" spans="1:16" x14ac:dyDescent="0.25">
      <c r="A98" s="65" t="s">
        <v>315</v>
      </c>
      <c r="B98" s="63">
        <v>11115</v>
      </c>
      <c r="C98" s="63">
        <v>8626</v>
      </c>
      <c r="D98" s="65">
        <v>78</v>
      </c>
      <c r="E98" s="63">
        <v>34369714</v>
      </c>
      <c r="F98" s="63">
        <v>3984</v>
      </c>
      <c r="G98" s="63">
        <v>8516</v>
      </c>
      <c r="H98" s="65">
        <v>77</v>
      </c>
      <c r="I98" s="63">
        <v>32903563</v>
      </c>
      <c r="J98" s="63">
        <v>3864</v>
      </c>
      <c r="K98" s="63">
        <v>6881</v>
      </c>
      <c r="L98" s="65">
        <v>62</v>
      </c>
      <c r="M98" s="63">
        <v>42961685</v>
      </c>
      <c r="N98" s="63">
        <v>6244</v>
      </c>
    </row>
    <row r="99" spans="1:16" x14ac:dyDescent="0.25">
      <c r="A99" s="65" t="s">
        <v>222</v>
      </c>
      <c r="B99" s="63">
        <v>0</v>
      </c>
      <c r="C99" s="63">
        <v>0</v>
      </c>
      <c r="D99" s="65">
        <v>0</v>
      </c>
      <c r="E99" s="63">
        <v>0</v>
      </c>
      <c r="F99" s="63"/>
      <c r="G99" s="63">
        <v>0</v>
      </c>
      <c r="H99" s="65">
        <v>0</v>
      </c>
      <c r="I99" s="63">
        <v>0</v>
      </c>
      <c r="J99" s="63"/>
      <c r="K99" s="63">
        <v>0</v>
      </c>
      <c r="L99" s="65">
        <v>0</v>
      </c>
      <c r="M99" s="63">
        <v>0</v>
      </c>
      <c r="N99" s="63"/>
    </row>
    <row r="100" spans="1:16" x14ac:dyDescent="0.25">
      <c r="A100" s="65" t="s">
        <v>88</v>
      </c>
      <c r="B100" s="63">
        <v>2302</v>
      </c>
      <c r="C100" s="63">
        <v>1798</v>
      </c>
      <c r="D100" s="65">
        <v>78</v>
      </c>
      <c r="E100" s="63">
        <v>7346493</v>
      </c>
      <c r="F100" s="63">
        <v>4086</v>
      </c>
      <c r="G100" s="63">
        <v>1768</v>
      </c>
      <c r="H100" s="65">
        <v>77</v>
      </c>
      <c r="I100" s="63">
        <v>6970363</v>
      </c>
      <c r="J100" s="63">
        <v>3943</v>
      </c>
      <c r="K100" s="63">
        <v>881</v>
      </c>
      <c r="L100" s="65">
        <v>38</v>
      </c>
      <c r="M100" s="63">
        <v>4145096</v>
      </c>
      <c r="N100" s="63">
        <v>4705</v>
      </c>
      <c r="P100" t="s">
        <v>22</v>
      </c>
    </row>
    <row r="101" spans="1:16" x14ac:dyDescent="0.25">
      <c r="A101" s="65" t="s">
        <v>89</v>
      </c>
      <c r="B101" s="63">
        <v>108</v>
      </c>
      <c r="C101" s="63">
        <v>89</v>
      </c>
      <c r="D101" s="65">
        <v>82</v>
      </c>
      <c r="E101" s="63">
        <v>256887</v>
      </c>
      <c r="F101" s="63">
        <v>2886</v>
      </c>
      <c r="G101" s="63">
        <v>39</v>
      </c>
      <c r="H101" s="65">
        <v>36</v>
      </c>
      <c r="I101" s="63">
        <v>132733</v>
      </c>
      <c r="J101" s="63">
        <v>3403</v>
      </c>
      <c r="K101" s="63">
        <v>35</v>
      </c>
      <c r="L101" s="65">
        <v>32</v>
      </c>
      <c r="M101" s="63">
        <v>276939</v>
      </c>
      <c r="N101" s="63">
        <v>7913</v>
      </c>
    </row>
    <row r="102" spans="1:16" s="183" customFormat="1" ht="15.75" x14ac:dyDescent="0.25">
      <c r="A102" s="216" t="s">
        <v>397</v>
      </c>
      <c r="B102" s="217">
        <f>SUM(B10:B101)</f>
        <v>200837</v>
      </c>
      <c r="C102" s="217">
        <f>SUM(C10:C101)</f>
        <v>166560</v>
      </c>
      <c r="D102" s="217">
        <f>C102/B102*100</f>
        <v>82.932925705920724</v>
      </c>
      <c r="E102" s="217">
        <f t="shared" ref="E102:M102" si="0">SUM(E10:E101)</f>
        <v>827749129</v>
      </c>
      <c r="F102" s="217">
        <f>E102/C102</f>
        <v>4969.6753662343899</v>
      </c>
      <c r="G102" s="217">
        <f t="shared" si="0"/>
        <v>159271</v>
      </c>
      <c r="H102" s="217">
        <f>G102/B102*100</f>
        <v>79.303614373845448</v>
      </c>
      <c r="I102" s="217">
        <f t="shared" si="0"/>
        <v>725174529</v>
      </c>
      <c r="J102" s="217">
        <f>I102/G102</f>
        <v>4553.0858034419325</v>
      </c>
      <c r="K102" s="217">
        <f t="shared" si="0"/>
        <v>59079</v>
      </c>
      <c r="L102" s="217">
        <f>K102/B102*100</f>
        <v>29.416392397815144</v>
      </c>
      <c r="M102" s="217">
        <f t="shared" si="0"/>
        <v>255677487</v>
      </c>
      <c r="N102" s="217">
        <f>M102/K102</f>
        <v>4327.7219824303056</v>
      </c>
    </row>
    <row r="103" spans="1:16" ht="15" customHeight="1" x14ac:dyDescent="0.25">
      <c r="A103" s="310" t="s">
        <v>296</v>
      </c>
      <c r="B103" s="310"/>
      <c r="C103" s="310"/>
      <c r="D103" s="310"/>
      <c r="E103" s="310"/>
      <c r="F103" s="310"/>
      <c r="G103" s="310"/>
      <c r="H103" s="310"/>
      <c r="I103" s="310"/>
      <c r="J103" s="310"/>
      <c r="K103" s="310"/>
      <c r="L103" s="310"/>
      <c r="M103" s="310"/>
      <c r="N103" s="310"/>
    </row>
    <row r="104" spans="1:16" x14ac:dyDescent="0.25">
      <c r="A104" s="309" t="s">
        <v>396</v>
      </c>
      <c r="B104" s="309"/>
      <c r="C104" s="309"/>
      <c r="D104" s="309"/>
      <c r="E104" s="309"/>
      <c r="F104" s="309"/>
      <c r="G104" s="309"/>
      <c r="H104" s="309"/>
      <c r="I104" s="309"/>
      <c r="J104" s="309"/>
      <c r="K104" s="309"/>
      <c r="L104" s="309"/>
      <c r="M104" s="309"/>
      <c r="N104" s="309"/>
    </row>
    <row r="105" spans="1:16" x14ac:dyDescent="0.25">
      <c r="A105" s="302" t="s">
        <v>295</v>
      </c>
      <c r="B105" s="302"/>
      <c r="C105" s="302"/>
      <c r="D105" s="302"/>
      <c r="E105" s="302"/>
      <c r="F105" s="302"/>
      <c r="G105" s="302"/>
      <c r="H105" s="302"/>
      <c r="I105" s="302"/>
      <c r="J105" s="302"/>
      <c r="K105" s="302"/>
      <c r="L105" s="302"/>
      <c r="M105" s="302"/>
      <c r="N105" s="302"/>
    </row>
    <row r="106" spans="1:16" x14ac:dyDescent="0.25">
      <c r="A106" s="205" t="s">
        <v>398</v>
      </c>
      <c r="B106" s="205"/>
      <c r="C106" s="205"/>
      <c r="D106" s="205"/>
      <c r="E106" s="205"/>
      <c r="F106" s="205"/>
      <c r="G106" s="205"/>
      <c r="H106" s="205"/>
      <c r="I106" s="205"/>
      <c r="J106" s="205"/>
      <c r="K106" s="205"/>
      <c r="L106" s="205"/>
      <c r="M106" s="205"/>
      <c r="N106" s="205"/>
    </row>
    <row r="107" spans="1:16" x14ac:dyDescent="0.25">
      <c r="A107" s="302" t="s">
        <v>310</v>
      </c>
      <c r="B107" s="302"/>
      <c r="C107" s="302"/>
      <c r="D107" s="302"/>
      <c r="E107" s="302"/>
      <c r="F107" s="302"/>
      <c r="G107" s="302"/>
      <c r="H107" s="302"/>
      <c r="I107" s="302"/>
      <c r="J107" s="302"/>
      <c r="K107" s="302"/>
      <c r="L107" s="302"/>
      <c r="M107" s="302"/>
      <c r="N107" s="302"/>
    </row>
  </sheetData>
  <sortState ref="A30:O78">
    <sortCondition ref="A30:A78"/>
  </sortState>
  <mergeCells count="14">
    <mergeCell ref="A1:N1"/>
    <mergeCell ref="A2:N2"/>
    <mergeCell ref="A3:N3"/>
    <mergeCell ref="A4:N4"/>
    <mergeCell ref="A6:N6"/>
    <mergeCell ref="A104:N104"/>
    <mergeCell ref="A107:N107"/>
    <mergeCell ref="A103:N103"/>
    <mergeCell ref="A105:N105"/>
    <mergeCell ref="K7:N7"/>
    <mergeCell ref="A7:A8"/>
    <mergeCell ref="B7:B8"/>
    <mergeCell ref="C7:F7"/>
    <mergeCell ref="G7:J7"/>
  </mergeCells>
  <pageMargins left="0.7" right="0.7" top="0.75" bottom="0.75" header="0.3" footer="0.3"/>
  <pageSetup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77" zoomScaleNormal="77" workbookViewId="0">
      <selection activeCell="R14" sqref="R14"/>
    </sheetView>
  </sheetViews>
  <sheetFormatPr defaultRowHeight="15" x14ac:dyDescent="0.25"/>
  <sheetData/>
  <pageMargins left="0.7" right="0.7" top="0.75" bottom="0.75" header="0.3" footer="0.3"/>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opLeftCell="A13" zoomScale="79" zoomScaleNormal="79" workbookViewId="0">
      <selection activeCell="R13" sqref="R13"/>
    </sheetView>
  </sheetViews>
  <sheetFormatPr defaultRowHeight="15" x14ac:dyDescent="0.25"/>
  <cols>
    <col min="1" max="1" width="21.28515625" customWidth="1"/>
    <col min="2" max="10" width="10.140625" customWidth="1"/>
    <col min="11" max="18" width="10.5703125" bestFit="1" customWidth="1"/>
  </cols>
  <sheetData>
    <row r="1" spans="1:18" ht="18.75" x14ac:dyDescent="0.3">
      <c r="A1" s="229" t="s">
        <v>137</v>
      </c>
      <c r="B1" s="229"/>
      <c r="C1" s="229"/>
      <c r="D1" s="229"/>
      <c r="E1" s="229"/>
      <c r="F1" s="229"/>
      <c r="G1" s="229"/>
      <c r="H1" s="229"/>
      <c r="I1" s="229"/>
      <c r="J1" s="229"/>
      <c r="K1" s="229"/>
      <c r="L1" s="229"/>
      <c r="M1" s="229"/>
      <c r="N1" s="229"/>
      <c r="O1" s="229"/>
      <c r="P1" s="229"/>
      <c r="Q1" s="229"/>
      <c r="R1" s="229"/>
    </row>
    <row r="2" spans="1:18" ht="18.75" x14ac:dyDescent="0.3">
      <c r="A2" s="229" t="s">
        <v>138</v>
      </c>
      <c r="B2" s="229"/>
      <c r="C2" s="229"/>
      <c r="D2" s="229"/>
      <c r="E2" s="229"/>
      <c r="F2" s="229"/>
      <c r="G2" s="229"/>
      <c r="H2" s="229"/>
      <c r="I2" s="229"/>
      <c r="J2" s="229"/>
      <c r="K2" s="229"/>
      <c r="L2" s="229"/>
      <c r="M2" s="229"/>
      <c r="N2" s="229"/>
      <c r="O2" s="229"/>
      <c r="P2" s="229"/>
      <c r="Q2" s="229"/>
      <c r="R2" s="229"/>
    </row>
    <row r="3" spans="1:18" x14ac:dyDescent="0.25">
      <c r="A3" s="230" t="s">
        <v>249</v>
      </c>
      <c r="B3" s="230"/>
      <c r="C3" s="230"/>
      <c r="D3" s="230"/>
      <c r="E3" s="230"/>
      <c r="F3" s="230"/>
      <c r="G3" s="230"/>
      <c r="H3" s="230"/>
      <c r="I3" s="230"/>
      <c r="J3" s="230"/>
      <c r="K3" s="230"/>
      <c r="L3" s="230"/>
      <c r="M3" s="230"/>
      <c r="N3" s="230"/>
      <c r="O3" s="230"/>
      <c r="P3" s="230"/>
      <c r="Q3" s="230"/>
      <c r="R3" s="230"/>
    </row>
    <row r="4" spans="1:18" x14ac:dyDescent="0.25">
      <c r="A4" s="220" t="s">
        <v>347</v>
      </c>
      <c r="B4" s="220"/>
      <c r="C4" s="220"/>
      <c r="D4" s="220"/>
      <c r="E4" s="220"/>
      <c r="F4" s="220"/>
      <c r="G4" s="220"/>
      <c r="H4" s="220"/>
      <c r="I4" s="220"/>
      <c r="J4" s="220"/>
      <c r="K4" s="220"/>
      <c r="L4" s="220"/>
      <c r="M4" s="220"/>
      <c r="N4" s="220"/>
      <c r="O4" s="220"/>
      <c r="P4" s="220"/>
      <c r="Q4" s="220"/>
      <c r="R4" s="220"/>
    </row>
    <row r="6" spans="1:18" x14ac:dyDescent="0.25">
      <c r="A6" s="231" t="s">
        <v>167</v>
      </c>
      <c r="B6" s="231"/>
      <c r="C6" s="231"/>
      <c r="D6" s="231"/>
      <c r="E6" s="231"/>
      <c r="F6" s="231"/>
      <c r="G6" s="231"/>
      <c r="H6" s="231"/>
      <c r="I6" s="231"/>
      <c r="J6" s="231"/>
      <c r="K6" s="231"/>
      <c r="L6" s="231"/>
      <c r="M6" s="231"/>
      <c r="N6" s="231"/>
      <c r="O6" s="231"/>
      <c r="P6" s="231"/>
      <c r="Q6" s="231"/>
      <c r="R6" s="231"/>
    </row>
    <row r="7" spans="1:18" ht="12.75" customHeight="1" x14ac:dyDescent="0.25">
      <c r="A7" s="6" t="s">
        <v>303</v>
      </c>
    </row>
    <row r="8" spans="1:18" s="4" customFormat="1" ht="15.75" thickBot="1" x14ac:dyDescent="0.3">
      <c r="A8" s="44"/>
      <c r="B8" s="49" t="s">
        <v>209</v>
      </c>
      <c r="C8" s="49" t="s">
        <v>210</v>
      </c>
      <c r="D8" s="49" t="s">
        <v>211</v>
      </c>
      <c r="E8" s="49" t="s">
        <v>212</v>
      </c>
      <c r="F8" s="49" t="s">
        <v>213</v>
      </c>
      <c r="G8" s="49" t="s">
        <v>214</v>
      </c>
      <c r="H8" s="49" t="s">
        <v>215</v>
      </c>
      <c r="I8" s="49" t="s">
        <v>216</v>
      </c>
      <c r="J8" s="50" t="s">
        <v>217</v>
      </c>
      <c r="K8" s="50" t="s">
        <v>218</v>
      </c>
      <c r="L8" s="56" t="s">
        <v>148</v>
      </c>
      <c r="M8" s="56" t="s">
        <v>153</v>
      </c>
      <c r="N8" s="56" t="s">
        <v>181</v>
      </c>
      <c r="O8" s="56" t="s">
        <v>219</v>
      </c>
      <c r="P8" s="56" t="s">
        <v>254</v>
      </c>
      <c r="Q8" s="56" t="s">
        <v>276</v>
      </c>
      <c r="R8" s="56" t="s">
        <v>314</v>
      </c>
    </row>
    <row r="9" spans="1:18" ht="4.5" customHeight="1" x14ac:dyDescent="0.25">
      <c r="A9" s="1"/>
      <c r="B9" s="2"/>
      <c r="C9" s="2"/>
      <c r="D9" s="2"/>
      <c r="E9" s="2"/>
      <c r="F9" s="2"/>
      <c r="G9" s="2"/>
      <c r="H9" s="2"/>
      <c r="I9" s="2"/>
      <c r="J9" s="3"/>
    </row>
    <row r="10" spans="1:18" s="5" customFormat="1" x14ac:dyDescent="0.25">
      <c r="A10" s="8" t="s">
        <v>1</v>
      </c>
      <c r="B10" s="78">
        <v>190776</v>
      </c>
      <c r="C10" s="78">
        <v>199842</v>
      </c>
      <c r="D10" s="78">
        <v>207074</v>
      </c>
      <c r="E10" s="78">
        <v>207965</v>
      </c>
      <c r="F10" s="78">
        <v>209547</v>
      </c>
      <c r="G10" s="78">
        <v>225402</v>
      </c>
      <c r="H10" s="78">
        <v>227546</v>
      </c>
      <c r="I10" s="78">
        <v>235618</v>
      </c>
      <c r="J10" s="78">
        <v>249372</v>
      </c>
      <c r="K10" s="79">
        <v>250192</v>
      </c>
      <c r="L10" s="78">
        <v>250011</v>
      </c>
      <c r="M10" s="78">
        <v>245495</v>
      </c>
      <c r="N10" s="78">
        <v>241168</v>
      </c>
      <c r="O10" s="78">
        <v>240878</v>
      </c>
      <c r="P10" s="78">
        <v>233070</v>
      </c>
      <c r="Q10" s="78">
        <v>227255</v>
      </c>
      <c r="R10" s="9">
        <v>216742</v>
      </c>
    </row>
    <row r="11" spans="1:18" s="5" customFormat="1" ht="7.5" customHeight="1" x14ac:dyDescent="0.25">
      <c r="A11" s="8"/>
      <c r="B11" s="9"/>
      <c r="C11" s="9"/>
      <c r="D11" s="9"/>
      <c r="E11" s="9"/>
      <c r="F11" s="9"/>
      <c r="G11" s="9"/>
      <c r="H11" s="9"/>
      <c r="I11" s="9"/>
      <c r="J11" s="9"/>
      <c r="Q11" s="136"/>
      <c r="R11" s="149"/>
    </row>
    <row r="12" spans="1:18" s="5" customFormat="1" x14ac:dyDescent="0.25">
      <c r="A12" s="8" t="s">
        <v>8</v>
      </c>
      <c r="B12" s="9"/>
      <c r="C12" s="9"/>
      <c r="D12" s="9"/>
      <c r="E12" s="9"/>
      <c r="F12" s="9"/>
      <c r="G12" s="9"/>
      <c r="H12" s="9"/>
      <c r="I12" s="9"/>
      <c r="J12" s="9"/>
      <c r="Q12" s="136"/>
      <c r="R12" s="149"/>
    </row>
    <row r="13" spans="1:18" s="5" customFormat="1" x14ac:dyDescent="0.25">
      <c r="A13" s="119" t="s">
        <v>226</v>
      </c>
      <c r="B13" s="9">
        <v>73838</v>
      </c>
      <c r="C13" s="9">
        <v>74506</v>
      </c>
      <c r="D13" s="9">
        <v>74056</v>
      </c>
      <c r="E13" s="9">
        <v>71044</v>
      </c>
      <c r="F13" s="9">
        <v>68813</v>
      </c>
      <c r="G13" s="9">
        <v>66990</v>
      </c>
      <c r="H13" s="9">
        <v>68132</v>
      </c>
      <c r="I13" s="9">
        <v>69475</v>
      </c>
      <c r="J13" s="9">
        <v>71569</v>
      </c>
      <c r="K13" s="27">
        <v>67291</v>
      </c>
      <c r="L13" s="9">
        <v>62257</v>
      </c>
      <c r="M13" s="9">
        <v>62579</v>
      </c>
      <c r="N13" s="9">
        <v>62687</v>
      </c>
      <c r="O13" s="9">
        <v>62523</v>
      </c>
      <c r="P13" s="9">
        <v>65204</v>
      </c>
      <c r="Q13" s="9">
        <v>67146</v>
      </c>
      <c r="R13" s="9">
        <v>62271</v>
      </c>
    </row>
    <row r="14" spans="1:18" s="5" customFormat="1" x14ac:dyDescent="0.25">
      <c r="A14" s="11" t="s">
        <v>2</v>
      </c>
      <c r="B14" s="12">
        <v>116938</v>
      </c>
      <c r="C14" s="12">
        <v>125336</v>
      </c>
      <c r="D14" s="12">
        <v>133018</v>
      </c>
      <c r="E14" s="12">
        <v>136921</v>
      </c>
      <c r="F14" s="12">
        <v>140734</v>
      </c>
      <c r="G14" s="12">
        <v>158412</v>
      </c>
      <c r="H14" s="12">
        <v>159414</v>
      </c>
      <c r="I14" s="12">
        <v>166143</v>
      </c>
      <c r="J14" s="12">
        <v>177803</v>
      </c>
      <c r="K14" s="45">
        <v>182901</v>
      </c>
      <c r="L14" s="12">
        <v>187754</v>
      </c>
      <c r="M14" s="12">
        <v>182916</v>
      </c>
      <c r="N14" s="12">
        <v>178481</v>
      </c>
      <c r="O14" s="12">
        <v>178355</v>
      </c>
      <c r="P14" s="12">
        <v>167866</v>
      </c>
      <c r="Q14" s="12">
        <v>160109</v>
      </c>
      <c r="R14" s="12">
        <v>154471</v>
      </c>
    </row>
    <row r="15" spans="1:18" s="5" customFormat="1" ht="7.5" customHeight="1" x14ac:dyDescent="0.25">
      <c r="A15" s="10"/>
      <c r="B15" s="9"/>
      <c r="C15" s="9"/>
      <c r="D15" s="9"/>
      <c r="E15" s="9"/>
      <c r="F15" s="9"/>
      <c r="G15" s="9"/>
      <c r="H15" s="9"/>
      <c r="I15" s="9"/>
      <c r="J15" s="9"/>
      <c r="Q15" s="136"/>
      <c r="R15" s="149"/>
    </row>
    <row r="16" spans="1:18" s="5" customFormat="1" x14ac:dyDescent="0.25">
      <c r="A16" s="8" t="s">
        <v>9</v>
      </c>
      <c r="B16" s="9"/>
      <c r="C16" s="9"/>
      <c r="D16" s="9"/>
      <c r="E16" s="9"/>
      <c r="F16" s="9"/>
      <c r="G16" s="9"/>
      <c r="H16" s="9"/>
      <c r="I16" s="9"/>
      <c r="J16" s="9"/>
      <c r="Q16" s="136"/>
      <c r="R16" s="149"/>
    </row>
    <row r="17" spans="1:18" s="5" customFormat="1" x14ac:dyDescent="0.25">
      <c r="A17" s="10" t="s">
        <v>3</v>
      </c>
      <c r="B17" s="9">
        <v>74998</v>
      </c>
      <c r="C17" s="9">
        <v>78114</v>
      </c>
      <c r="D17" s="9">
        <v>81189</v>
      </c>
      <c r="E17" s="9">
        <v>81054</v>
      </c>
      <c r="F17" s="9">
        <v>82182</v>
      </c>
      <c r="G17" s="9">
        <v>88038</v>
      </c>
      <c r="H17" s="9">
        <v>90188</v>
      </c>
      <c r="I17" s="9">
        <v>93411</v>
      </c>
      <c r="J17" s="9">
        <v>101902</v>
      </c>
      <c r="K17" s="27">
        <v>103055</v>
      </c>
      <c r="L17" s="9">
        <v>103438</v>
      </c>
      <c r="M17" s="9">
        <v>101707</v>
      </c>
      <c r="N17" s="9">
        <v>100711</v>
      </c>
      <c r="O17" s="9">
        <v>101064</v>
      </c>
      <c r="P17" s="9">
        <v>98192</v>
      </c>
      <c r="Q17" s="9">
        <v>95131</v>
      </c>
      <c r="R17" s="9">
        <v>90171</v>
      </c>
    </row>
    <row r="18" spans="1:18" s="5" customFormat="1" x14ac:dyDescent="0.25">
      <c r="A18" s="11" t="s">
        <v>4</v>
      </c>
      <c r="B18" s="12">
        <v>115778</v>
      </c>
      <c r="C18" s="12">
        <v>121728</v>
      </c>
      <c r="D18" s="12">
        <v>125885</v>
      </c>
      <c r="E18" s="12">
        <v>126911</v>
      </c>
      <c r="F18" s="12">
        <v>127365</v>
      </c>
      <c r="G18" s="12">
        <v>137364</v>
      </c>
      <c r="H18" s="12">
        <v>137358</v>
      </c>
      <c r="I18" s="12">
        <v>142207</v>
      </c>
      <c r="J18" s="12">
        <v>147470</v>
      </c>
      <c r="K18" s="45">
        <v>147137</v>
      </c>
      <c r="L18" s="12">
        <v>146573</v>
      </c>
      <c r="M18" s="12">
        <v>143788</v>
      </c>
      <c r="N18" s="12">
        <v>140457</v>
      </c>
      <c r="O18" s="12">
        <v>139814</v>
      </c>
      <c r="P18" s="12">
        <v>134878</v>
      </c>
      <c r="Q18" s="12">
        <v>132124</v>
      </c>
      <c r="R18" s="12">
        <v>126571</v>
      </c>
    </row>
    <row r="19" spans="1:18" s="5" customFormat="1" ht="7.5" customHeight="1" x14ac:dyDescent="0.25">
      <c r="A19" s="10"/>
      <c r="B19" s="9"/>
      <c r="C19" s="9"/>
      <c r="D19" s="9"/>
      <c r="E19" s="9"/>
      <c r="F19" s="9"/>
      <c r="G19" s="9"/>
      <c r="H19" s="9"/>
      <c r="I19" s="9"/>
      <c r="J19" s="9"/>
      <c r="Q19" s="136"/>
      <c r="R19" s="149"/>
    </row>
    <row r="20" spans="1:18" s="5" customFormat="1" x14ac:dyDescent="0.25">
      <c r="A20" s="8" t="s">
        <v>179</v>
      </c>
      <c r="B20" s="9"/>
      <c r="C20" s="9"/>
      <c r="D20" s="9"/>
      <c r="E20" s="9"/>
      <c r="F20" s="9"/>
      <c r="G20" s="9"/>
      <c r="H20" s="9"/>
      <c r="I20" s="9"/>
      <c r="J20" s="9"/>
      <c r="Q20" s="136"/>
      <c r="R20" s="149"/>
    </row>
    <row r="21" spans="1:18" s="5" customFormat="1" x14ac:dyDescent="0.25">
      <c r="A21" s="10" t="s">
        <v>178</v>
      </c>
      <c r="B21" s="68">
        <v>148659</v>
      </c>
      <c r="C21" s="9">
        <v>151999</v>
      </c>
      <c r="D21" s="9">
        <v>158531</v>
      </c>
      <c r="E21" s="9">
        <v>160789</v>
      </c>
      <c r="F21" s="9">
        <v>161655</v>
      </c>
      <c r="G21" s="9">
        <v>177522</v>
      </c>
      <c r="H21" s="9">
        <v>178829</v>
      </c>
      <c r="I21" s="9">
        <v>189281</v>
      </c>
      <c r="J21" s="9">
        <v>205364</v>
      </c>
      <c r="K21" s="9">
        <v>204418</v>
      </c>
      <c r="L21" s="9">
        <v>207563</v>
      </c>
      <c r="M21" s="9">
        <v>202015</v>
      </c>
      <c r="N21" s="9">
        <v>197540</v>
      </c>
      <c r="O21" s="9">
        <v>196194</v>
      </c>
      <c r="P21" s="9">
        <v>188966</v>
      </c>
      <c r="Q21" s="9">
        <v>183662</v>
      </c>
      <c r="R21" s="9">
        <v>173145</v>
      </c>
    </row>
    <row r="22" spans="1:18" s="5" customFormat="1" x14ac:dyDescent="0.25">
      <c r="A22" s="11" t="s">
        <v>5</v>
      </c>
      <c r="B22" s="69">
        <v>42117</v>
      </c>
      <c r="C22" s="12">
        <v>47843</v>
      </c>
      <c r="D22" s="12">
        <v>48543</v>
      </c>
      <c r="E22" s="12">
        <v>47176</v>
      </c>
      <c r="F22" s="12">
        <v>47892</v>
      </c>
      <c r="G22" s="12">
        <v>47880</v>
      </c>
      <c r="H22" s="12">
        <v>48717</v>
      </c>
      <c r="I22" s="12">
        <v>46337</v>
      </c>
      <c r="J22" s="12">
        <v>44008</v>
      </c>
      <c r="K22" s="12">
        <v>45774</v>
      </c>
      <c r="L22" s="12">
        <v>42448</v>
      </c>
      <c r="M22" s="12">
        <v>43480</v>
      </c>
      <c r="N22" s="12">
        <v>43628</v>
      </c>
      <c r="O22" s="12">
        <v>44684</v>
      </c>
      <c r="P22" s="12">
        <v>44104</v>
      </c>
      <c r="Q22" s="12">
        <v>43593</v>
      </c>
      <c r="R22" s="12">
        <v>43597</v>
      </c>
    </row>
    <row r="23" spans="1:18" s="5" customFormat="1" ht="7.5" customHeight="1" x14ac:dyDescent="0.25">
      <c r="A23" s="10"/>
      <c r="B23" s="9"/>
      <c r="C23" s="9"/>
      <c r="D23" s="9"/>
      <c r="E23" s="9"/>
      <c r="F23" s="9"/>
      <c r="G23" s="9"/>
      <c r="H23" s="9"/>
      <c r="I23" s="9"/>
      <c r="J23" s="9"/>
      <c r="Q23" s="136"/>
      <c r="R23" s="149"/>
    </row>
    <row r="24" spans="1:18" s="5" customFormat="1" x14ac:dyDescent="0.25">
      <c r="A24" s="8" t="s">
        <v>180</v>
      </c>
      <c r="B24" s="9"/>
      <c r="C24" s="9"/>
      <c r="D24" s="9"/>
      <c r="E24" s="9"/>
      <c r="F24" s="9"/>
      <c r="G24" s="9"/>
      <c r="H24" s="9"/>
      <c r="I24" s="9"/>
      <c r="J24" s="9"/>
      <c r="Q24" s="136"/>
      <c r="R24" s="149"/>
    </row>
    <row r="25" spans="1:18" s="5" customFormat="1" x14ac:dyDescent="0.25">
      <c r="A25" s="10" t="s">
        <v>6</v>
      </c>
      <c r="B25" s="9">
        <v>169143</v>
      </c>
      <c r="C25" s="9">
        <v>176632</v>
      </c>
      <c r="D25" s="9">
        <v>181701</v>
      </c>
      <c r="E25" s="9">
        <v>180337</v>
      </c>
      <c r="F25" s="9">
        <v>179866</v>
      </c>
      <c r="G25" s="9">
        <v>193935</v>
      </c>
      <c r="H25" s="9">
        <v>196511</v>
      </c>
      <c r="I25" s="9">
        <v>204300</v>
      </c>
      <c r="J25" s="9">
        <v>218799</v>
      </c>
      <c r="K25" s="9">
        <v>220674</v>
      </c>
      <c r="L25" s="9">
        <v>220380</v>
      </c>
      <c r="M25" s="9">
        <v>217358</v>
      </c>
      <c r="N25" s="9">
        <v>213196</v>
      </c>
      <c r="O25" s="9">
        <v>212299</v>
      </c>
      <c r="P25" s="9">
        <v>204275</v>
      </c>
      <c r="Q25" s="9">
        <v>197761</v>
      </c>
      <c r="R25" s="9">
        <v>187961</v>
      </c>
    </row>
    <row r="26" spans="1:18" s="5" customFormat="1" x14ac:dyDescent="0.25">
      <c r="A26" s="11" t="s">
        <v>7</v>
      </c>
      <c r="B26" s="12">
        <v>21633</v>
      </c>
      <c r="C26" s="12">
        <v>23210</v>
      </c>
      <c r="D26" s="12">
        <v>25373</v>
      </c>
      <c r="E26" s="12">
        <v>27628</v>
      </c>
      <c r="F26" s="12">
        <v>29681</v>
      </c>
      <c r="G26" s="12">
        <v>31467</v>
      </c>
      <c r="H26" s="12">
        <v>31035</v>
      </c>
      <c r="I26" s="12">
        <v>31318</v>
      </c>
      <c r="J26" s="12">
        <v>30573</v>
      </c>
      <c r="K26" s="12">
        <v>29518</v>
      </c>
      <c r="L26" s="12">
        <v>29631</v>
      </c>
      <c r="M26" s="12">
        <v>28137</v>
      </c>
      <c r="N26" s="12">
        <v>27972</v>
      </c>
      <c r="O26" s="12">
        <v>28579</v>
      </c>
      <c r="P26" s="12">
        <v>28795</v>
      </c>
      <c r="Q26" s="12">
        <v>29494</v>
      </c>
      <c r="R26" s="12">
        <v>28781</v>
      </c>
    </row>
    <row r="27" spans="1:18" x14ac:dyDescent="0.25">
      <c r="A27" s="227" t="s">
        <v>176</v>
      </c>
      <c r="B27" s="227"/>
      <c r="C27" s="227"/>
      <c r="D27" s="227"/>
      <c r="E27" s="227"/>
      <c r="F27" s="227"/>
      <c r="G27" s="227"/>
      <c r="H27" s="227"/>
      <c r="I27" s="227"/>
      <c r="J27" s="227"/>
      <c r="K27" s="227"/>
      <c r="L27" s="227"/>
      <c r="M27" s="227"/>
      <c r="N27" s="227"/>
      <c r="O27" s="227"/>
    </row>
    <row r="28" spans="1:18" ht="20.25" customHeight="1" x14ac:dyDescent="0.25">
      <c r="A28" s="228" t="s">
        <v>275</v>
      </c>
      <c r="B28" s="228"/>
      <c r="C28" s="228"/>
      <c r="D28" s="228"/>
      <c r="E28" s="228"/>
      <c r="F28" s="228"/>
      <c r="G28" s="228"/>
      <c r="H28" s="228"/>
      <c r="I28" s="228"/>
      <c r="J28" s="228"/>
      <c r="K28" s="228"/>
      <c r="L28" s="228"/>
      <c r="M28" s="228"/>
      <c r="N28" s="228"/>
      <c r="O28" s="228"/>
      <c r="P28" s="228"/>
      <c r="Q28" s="228"/>
    </row>
  </sheetData>
  <mergeCells count="7">
    <mergeCell ref="A27:O27"/>
    <mergeCell ref="A28:Q28"/>
    <mergeCell ref="A1:R1"/>
    <mergeCell ref="A2:R2"/>
    <mergeCell ref="A3:R3"/>
    <mergeCell ref="A4:R4"/>
    <mergeCell ref="A6:R6"/>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2" zoomScaleNormal="82" workbookViewId="0">
      <selection activeCell="D16" sqref="D16"/>
    </sheetView>
  </sheetViews>
  <sheetFormatPr defaultRowHeight="15" x14ac:dyDescent="0.25"/>
  <cols>
    <col min="1" max="1" width="25.7109375" customWidth="1"/>
    <col min="2" max="14" width="12.28515625" customWidth="1"/>
    <col min="15" max="15" width="12.28515625" style="28" customWidth="1"/>
    <col min="16" max="16" width="11.5703125" bestFit="1" customWidth="1"/>
    <col min="17" max="18" width="10.28515625" bestFit="1" customWidth="1"/>
  </cols>
  <sheetData>
    <row r="1" spans="1:18" ht="18.75" x14ac:dyDescent="0.3">
      <c r="A1" s="229" t="s">
        <v>137</v>
      </c>
      <c r="B1" s="229"/>
      <c r="C1" s="229"/>
      <c r="D1" s="229"/>
      <c r="E1" s="229"/>
      <c r="F1" s="229"/>
      <c r="G1" s="229"/>
      <c r="H1" s="229"/>
      <c r="I1" s="229"/>
      <c r="J1" s="229"/>
      <c r="K1" s="229"/>
      <c r="L1" s="229"/>
      <c r="M1" s="229"/>
      <c r="N1" s="229"/>
      <c r="O1" s="229"/>
      <c r="P1" s="229"/>
      <c r="Q1" s="229"/>
      <c r="R1" s="229"/>
    </row>
    <row r="2" spans="1:18" ht="18.75" x14ac:dyDescent="0.3">
      <c r="A2" s="229" t="s">
        <v>138</v>
      </c>
      <c r="B2" s="229"/>
      <c r="C2" s="229"/>
      <c r="D2" s="229"/>
      <c r="E2" s="229"/>
      <c r="F2" s="229"/>
      <c r="G2" s="229"/>
      <c r="H2" s="229"/>
      <c r="I2" s="229"/>
      <c r="J2" s="229"/>
      <c r="K2" s="229"/>
      <c r="L2" s="229"/>
      <c r="M2" s="229"/>
      <c r="N2" s="229"/>
      <c r="O2" s="229"/>
      <c r="P2" s="229"/>
      <c r="Q2" s="229"/>
      <c r="R2" s="229"/>
    </row>
    <row r="3" spans="1:18" x14ac:dyDescent="0.25">
      <c r="A3" s="230" t="s">
        <v>249</v>
      </c>
      <c r="B3" s="230"/>
      <c r="C3" s="230"/>
      <c r="D3" s="230"/>
      <c r="E3" s="230"/>
      <c r="F3" s="230"/>
      <c r="G3" s="230"/>
      <c r="H3" s="230"/>
      <c r="I3" s="230"/>
      <c r="J3" s="230"/>
      <c r="K3" s="230"/>
      <c r="L3" s="230"/>
      <c r="M3" s="230"/>
      <c r="N3" s="230"/>
      <c r="O3" s="230"/>
      <c r="P3" s="230"/>
      <c r="Q3" s="230"/>
      <c r="R3" s="230"/>
    </row>
    <row r="4" spans="1:18" x14ac:dyDescent="0.25">
      <c r="A4" s="220" t="s">
        <v>312</v>
      </c>
      <c r="B4" s="220"/>
      <c r="C4" s="220"/>
      <c r="D4" s="220"/>
      <c r="E4" s="220"/>
      <c r="F4" s="220"/>
      <c r="G4" s="220"/>
      <c r="H4" s="220"/>
      <c r="I4" s="220"/>
      <c r="J4" s="220"/>
      <c r="K4" s="220"/>
      <c r="L4" s="220"/>
      <c r="M4" s="220"/>
      <c r="N4" s="220"/>
      <c r="O4" s="220"/>
      <c r="P4" s="220"/>
      <c r="Q4" s="220"/>
      <c r="R4" s="220"/>
    </row>
    <row r="5" spans="1:18" x14ac:dyDescent="0.25">
      <c r="A5" s="154"/>
      <c r="B5" s="157"/>
      <c r="C5" s="157"/>
      <c r="D5" s="157"/>
      <c r="E5" s="157"/>
      <c r="F5" s="157"/>
      <c r="G5" s="157"/>
      <c r="H5" s="157"/>
      <c r="I5" s="157"/>
      <c r="J5" s="157"/>
      <c r="K5" s="157"/>
      <c r="L5" s="157"/>
      <c r="M5" s="157"/>
      <c r="N5" s="154"/>
      <c r="P5" s="154"/>
      <c r="Q5" s="154"/>
      <c r="R5" s="154"/>
    </row>
    <row r="6" spans="1:18" x14ac:dyDescent="0.25">
      <c r="A6" s="233" t="s">
        <v>168</v>
      </c>
      <c r="B6" s="233"/>
      <c r="C6" s="233"/>
      <c r="D6" s="233"/>
      <c r="E6" s="233"/>
      <c r="F6" s="233"/>
      <c r="G6" s="233"/>
      <c r="H6" s="233"/>
      <c r="I6" s="233"/>
      <c r="J6" s="233"/>
      <c r="K6" s="233"/>
      <c r="L6" s="233"/>
      <c r="M6" s="233"/>
      <c r="N6" s="233"/>
      <c r="O6" s="233"/>
      <c r="P6" s="154"/>
      <c r="Q6" s="154"/>
      <c r="R6" s="154"/>
    </row>
    <row r="7" spans="1:18" ht="12.75" customHeight="1" x14ac:dyDescent="0.25">
      <c r="A7" s="6" t="s">
        <v>305</v>
      </c>
    </row>
    <row r="8" spans="1:18" ht="15.75" thickBot="1" x14ac:dyDescent="0.3">
      <c r="A8" s="156"/>
      <c r="B8" s="49" t="s">
        <v>208</v>
      </c>
      <c r="C8" s="49" t="s">
        <v>209</v>
      </c>
      <c r="D8" s="49" t="s">
        <v>210</v>
      </c>
      <c r="E8" s="49" t="s">
        <v>211</v>
      </c>
      <c r="F8" s="49" t="s">
        <v>212</v>
      </c>
      <c r="G8" s="49" t="s">
        <v>213</v>
      </c>
      <c r="H8" s="49" t="s">
        <v>214</v>
      </c>
      <c r="I8" s="49" t="s">
        <v>215</v>
      </c>
      <c r="J8" s="50" t="s">
        <v>216</v>
      </c>
      <c r="K8" s="50" t="s">
        <v>217</v>
      </c>
      <c r="L8" s="43" t="s">
        <v>218</v>
      </c>
      <c r="M8" s="43" t="s">
        <v>148</v>
      </c>
      <c r="N8" s="43" t="s">
        <v>153</v>
      </c>
      <c r="O8" s="99" t="s">
        <v>181</v>
      </c>
      <c r="P8" s="99" t="s">
        <v>219</v>
      </c>
      <c r="Q8" s="43" t="s">
        <v>254</v>
      </c>
      <c r="R8" s="43" t="s">
        <v>276</v>
      </c>
    </row>
    <row r="9" spans="1:18" ht="4.5" customHeight="1" x14ac:dyDescent="0.25">
      <c r="A9" s="8"/>
      <c r="B9" s="16"/>
      <c r="C9" s="16"/>
      <c r="D9" s="16"/>
      <c r="E9" s="16"/>
      <c r="F9" s="16"/>
      <c r="G9" s="16"/>
      <c r="H9" s="16"/>
      <c r="I9" s="16"/>
      <c r="J9" s="17"/>
    </row>
    <row r="10" spans="1:18" x14ac:dyDescent="0.25">
      <c r="A10" s="8" t="s">
        <v>19</v>
      </c>
      <c r="B10" s="51">
        <v>26717</v>
      </c>
      <c r="C10" s="51">
        <v>27751</v>
      </c>
      <c r="D10" s="51">
        <v>30082</v>
      </c>
      <c r="E10" s="51">
        <v>30806</v>
      </c>
      <c r="F10" s="51">
        <v>30607</v>
      </c>
      <c r="G10" s="51">
        <v>32463</v>
      </c>
      <c r="H10" s="51">
        <v>33479</v>
      </c>
      <c r="I10" s="51">
        <v>33821</v>
      </c>
      <c r="J10" s="51">
        <v>35719</v>
      </c>
      <c r="K10" s="51">
        <v>43868</v>
      </c>
      <c r="L10" s="51">
        <v>46559</v>
      </c>
      <c r="M10" s="51">
        <v>50273</v>
      </c>
      <c r="N10" s="51">
        <v>50892</v>
      </c>
      <c r="O10" s="86">
        <v>52299</v>
      </c>
      <c r="P10" s="51">
        <v>50455</v>
      </c>
      <c r="Q10" s="51">
        <v>50146</v>
      </c>
      <c r="R10" s="18">
        <v>48716</v>
      </c>
    </row>
    <row r="11" spans="1:18" x14ac:dyDescent="0.25">
      <c r="A11" s="8"/>
      <c r="B11" s="18"/>
      <c r="C11" s="18"/>
      <c r="D11" s="18"/>
      <c r="E11" s="18"/>
      <c r="F11" s="18"/>
      <c r="G11" s="18"/>
      <c r="H11" s="18"/>
      <c r="I11" s="18"/>
      <c r="J11" s="18"/>
    </row>
    <row r="12" spans="1:18" x14ac:dyDescent="0.25">
      <c r="A12" s="8" t="s">
        <v>8</v>
      </c>
      <c r="B12" s="18"/>
      <c r="C12" s="18"/>
      <c r="D12" s="18"/>
      <c r="E12" s="18"/>
      <c r="F12" s="18"/>
      <c r="G12" s="18"/>
      <c r="H12" s="18"/>
      <c r="I12" s="18"/>
      <c r="J12" s="18"/>
    </row>
    <row r="13" spans="1:18" x14ac:dyDescent="0.25">
      <c r="A13" s="19" t="s">
        <v>0</v>
      </c>
      <c r="B13" s="18">
        <v>11775</v>
      </c>
      <c r="C13" s="18">
        <v>11734</v>
      </c>
      <c r="D13" s="18">
        <v>11581</v>
      </c>
      <c r="E13" s="18">
        <v>10850</v>
      </c>
      <c r="F13" s="18">
        <v>10178</v>
      </c>
      <c r="G13" s="18">
        <v>10334</v>
      </c>
      <c r="H13" s="18">
        <v>10159</v>
      </c>
      <c r="I13" s="18">
        <v>10052</v>
      </c>
      <c r="J13" s="18">
        <v>10036</v>
      </c>
      <c r="K13" s="18">
        <v>9575</v>
      </c>
      <c r="L13" s="18">
        <v>9440</v>
      </c>
      <c r="M13" s="18">
        <v>11175</v>
      </c>
      <c r="N13" s="18">
        <v>10056</v>
      </c>
      <c r="O13" s="87">
        <v>10013</v>
      </c>
      <c r="P13" s="18">
        <v>9815</v>
      </c>
      <c r="Q13" s="18">
        <v>9641</v>
      </c>
      <c r="R13" s="18">
        <v>9787</v>
      </c>
    </row>
    <row r="14" spans="1:18" x14ac:dyDescent="0.25">
      <c r="A14" s="46" t="s">
        <v>2</v>
      </c>
      <c r="B14" s="23">
        <v>14942</v>
      </c>
      <c r="C14" s="23">
        <v>16017</v>
      </c>
      <c r="D14" s="23">
        <v>18501</v>
      </c>
      <c r="E14" s="23">
        <v>19956</v>
      </c>
      <c r="F14" s="23">
        <v>20429</v>
      </c>
      <c r="G14" s="23">
        <v>22129</v>
      </c>
      <c r="H14" s="23">
        <v>23320</v>
      </c>
      <c r="I14" s="23">
        <v>23769</v>
      </c>
      <c r="J14" s="23">
        <v>25683</v>
      </c>
      <c r="K14" s="23">
        <v>34293</v>
      </c>
      <c r="L14" s="57">
        <v>37119</v>
      </c>
      <c r="M14" s="23">
        <v>39098</v>
      </c>
      <c r="N14" s="23">
        <v>40836</v>
      </c>
      <c r="O14" s="89">
        <v>42286</v>
      </c>
      <c r="P14" s="23">
        <v>40640</v>
      </c>
      <c r="Q14" s="23">
        <v>40505</v>
      </c>
      <c r="R14" s="23">
        <v>38929</v>
      </c>
    </row>
    <row r="15" spans="1:18" ht="7.5" customHeight="1" x14ac:dyDescent="0.25">
      <c r="A15" s="8"/>
      <c r="B15" s="18"/>
      <c r="C15" s="18"/>
      <c r="D15" s="18"/>
      <c r="E15" s="18"/>
      <c r="F15" s="18"/>
      <c r="G15" s="18"/>
      <c r="H15" s="18"/>
      <c r="I15" s="18"/>
      <c r="J15" s="18"/>
    </row>
    <row r="16" spans="1:18" x14ac:dyDescent="0.25">
      <c r="A16" s="8" t="s">
        <v>9</v>
      </c>
      <c r="B16" s="18"/>
      <c r="C16" s="18"/>
      <c r="D16" s="18"/>
      <c r="E16" s="18"/>
      <c r="F16" s="18"/>
      <c r="G16" s="18"/>
      <c r="H16" s="18"/>
      <c r="I16" s="18"/>
      <c r="J16" s="18"/>
      <c r="N16" s="66"/>
    </row>
    <row r="17" spans="1:18" x14ac:dyDescent="0.25">
      <c r="A17" s="19" t="s">
        <v>3</v>
      </c>
      <c r="B17" s="18">
        <v>9808</v>
      </c>
      <c r="C17" s="18">
        <v>10020</v>
      </c>
      <c r="D17" s="18">
        <v>11101</v>
      </c>
      <c r="E17" s="18">
        <v>11360</v>
      </c>
      <c r="F17" s="18">
        <v>10855</v>
      </c>
      <c r="G17" s="18">
        <v>11705</v>
      </c>
      <c r="H17" s="18">
        <v>12161</v>
      </c>
      <c r="I17" s="18">
        <v>12454</v>
      </c>
      <c r="J17" s="18">
        <v>13140</v>
      </c>
      <c r="K17" s="18">
        <v>17323</v>
      </c>
      <c r="L17" s="18">
        <v>17503</v>
      </c>
      <c r="M17" s="18">
        <v>19215</v>
      </c>
      <c r="N17" s="70">
        <v>19719</v>
      </c>
      <c r="O17" s="87">
        <v>20384</v>
      </c>
      <c r="P17" s="18">
        <v>19654</v>
      </c>
      <c r="Q17" s="18">
        <v>19746</v>
      </c>
      <c r="R17" s="18">
        <v>18858</v>
      </c>
    </row>
    <row r="18" spans="1:18" x14ac:dyDescent="0.25">
      <c r="A18" s="46" t="s">
        <v>4</v>
      </c>
      <c r="B18" s="23">
        <v>16909</v>
      </c>
      <c r="C18" s="23">
        <v>17731</v>
      </c>
      <c r="D18" s="23">
        <v>18981</v>
      </c>
      <c r="E18" s="23">
        <v>19446</v>
      </c>
      <c r="F18" s="23">
        <v>19752</v>
      </c>
      <c r="G18" s="23">
        <v>20758</v>
      </c>
      <c r="H18" s="23">
        <v>21318</v>
      </c>
      <c r="I18" s="23">
        <v>21367</v>
      </c>
      <c r="J18" s="23">
        <v>22579</v>
      </c>
      <c r="K18" s="23">
        <v>26545</v>
      </c>
      <c r="L18" s="57">
        <v>29056</v>
      </c>
      <c r="M18" s="23">
        <v>31058</v>
      </c>
      <c r="N18" s="71">
        <v>31173</v>
      </c>
      <c r="O18" s="89">
        <v>31915</v>
      </c>
      <c r="P18" s="23">
        <v>30801</v>
      </c>
      <c r="Q18" s="23">
        <v>30400</v>
      </c>
      <c r="R18" s="23">
        <v>29858</v>
      </c>
    </row>
    <row r="19" spans="1:18" ht="7.5" customHeight="1" x14ac:dyDescent="0.25">
      <c r="A19" s="8"/>
      <c r="B19" s="18"/>
      <c r="C19" s="18"/>
      <c r="D19" s="18"/>
      <c r="E19" s="18"/>
      <c r="F19" s="18"/>
      <c r="G19" s="18"/>
      <c r="H19" s="18"/>
      <c r="I19" s="18"/>
      <c r="J19" s="18"/>
    </row>
    <row r="20" spans="1:18" x14ac:dyDescent="0.25">
      <c r="A20" s="8" t="s">
        <v>18</v>
      </c>
      <c r="B20" s="18"/>
      <c r="C20" s="18"/>
      <c r="D20" s="18"/>
      <c r="E20" s="18"/>
      <c r="F20" s="18"/>
      <c r="G20" s="18"/>
      <c r="H20" s="18"/>
      <c r="I20" s="18"/>
      <c r="J20" s="18"/>
    </row>
    <row r="21" spans="1:18" x14ac:dyDescent="0.25">
      <c r="A21" s="19" t="s">
        <v>10</v>
      </c>
      <c r="B21" s="51">
        <v>22568</v>
      </c>
      <c r="C21" s="51">
        <v>23246</v>
      </c>
      <c r="D21" s="51">
        <v>25502</v>
      </c>
      <c r="E21" s="51">
        <v>25716</v>
      </c>
      <c r="F21" s="51">
        <v>24920</v>
      </c>
      <c r="G21" s="51">
        <v>25801</v>
      </c>
      <c r="H21" s="51">
        <v>26156</v>
      </c>
      <c r="I21" s="51">
        <v>26928</v>
      </c>
      <c r="J21" s="51">
        <v>27852</v>
      </c>
      <c r="K21" s="51">
        <v>37077</v>
      </c>
      <c r="L21" s="51">
        <v>39118</v>
      </c>
      <c r="M21" s="51">
        <v>43494</v>
      </c>
      <c r="N21" s="51">
        <v>43806</v>
      </c>
      <c r="O21" s="86">
        <v>44929</v>
      </c>
      <c r="P21" s="51">
        <v>43024</v>
      </c>
      <c r="Q21" s="51">
        <v>41958</v>
      </c>
      <c r="R21" s="51">
        <v>41097</v>
      </c>
    </row>
    <row r="22" spans="1:18" x14ac:dyDescent="0.25">
      <c r="A22" s="10" t="s">
        <v>11</v>
      </c>
      <c r="B22" s="18">
        <v>811</v>
      </c>
      <c r="C22" s="18">
        <v>1193</v>
      </c>
      <c r="D22" s="18">
        <v>3642</v>
      </c>
      <c r="E22" s="18">
        <v>3907</v>
      </c>
      <c r="F22" s="18">
        <v>3879</v>
      </c>
      <c r="G22" s="18">
        <v>4222</v>
      </c>
      <c r="H22" s="18">
        <v>4633</v>
      </c>
      <c r="I22" s="18">
        <v>5189</v>
      </c>
      <c r="J22" s="18">
        <v>5345</v>
      </c>
      <c r="K22" s="18">
        <v>13919</v>
      </c>
      <c r="L22" s="18">
        <v>14630</v>
      </c>
      <c r="M22" s="18">
        <v>15875</v>
      </c>
      <c r="N22" s="18">
        <v>16265</v>
      </c>
      <c r="O22" s="28">
        <v>16551</v>
      </c>
      <c r="P22" s="18">
        <v>13282</v>
      </c>
      <c r="Q22" s="18">
        <v>12919</v>
      </c>
      <c r="R22" s="18">
        <v>11816</v>
      </c>
    </row>
    <row r="23" spans="1:18" x14ac:dyDescent="0.25">
      <c r="A23" s="10" t="s">
        <v>12</v>
      </c>
      <c r="B23" s="18">
        <v>6021</v>
      </c>
      <c r="C23" s="18">
        <v>5597</v>
      </c>
      <c r="D23" s="18">
        <v>5169</v>
      </c>
      <c r="E23" s="18">
        <v>4450</v>
      </c>
      <c r="F23" s="18">
        <v>4428</v>
      </c>
      <c r="G23" s="18">
        <v>4481</v>
      </c>
      <c r="H23" s="18">
        <v>4453</v>
      </c>
      <c r="I23" s="18">
        <v>4972</v>
      </c>
      <c r="J23" s="18">
        <v>5425</v>
      </c>
      <c r="K23" s="18">
        <v>6157</v>
      </c>
      <c r="L23" s="18">
        <v>6801</v>
      </c>
      <c r="M23" s="18">
        <v>7976</v>
      </c>
      <c r="N23" s="18">
        <v>7239</v>
      </c>
      <c r="O23" s="28">
        <v>8158</v>
      </c>
      <c r="P23" s="18">
        <v>9131</v>
      </c>
      <c r="Q23" s="18">
        <v>8571</v>
      </c>
      <c r="R23" s="18">
        <v>8270</v>
      </c>
    </row>
    <row r="24" spans="1:18" x14ac:dyDescent="0.25">
      <c r="A24" s="10" t="s">
        <v>13</v>
      </c>
      <c r="B24" s="18">
        <v>15736</v>
      </c>
      <c r="C24" s="18">
        <v>16456</v>
      </c>
      <c r="D24" s="18">
        <v>16691</v>
      </c>
      <c r="E24" s="18">
        <v>17359</v>
      </c>
      <c r="F24" s="18">
        <v>16613</v>
      </c>
      <c r="G24" s="18">
        <v>17098</v>
      </c>
      <c r="H24" s="18">
        <v>17070</v>
      </c>
      <c r="I24" s="18">
        <v>16767</v>
      </c>
      <c r="J24" s="18">
        <v>17082</v>
      </c>
      <c r="K24" s="18">
        <v>17001</v>
      </c>
      <c r="L24" s="18">
        <v>17687</v>
      </c>
      <c r="M24" s="18">
        <v>19643</v>
      </c>
      <c r="N24" s="18">
        <v>20302</v>
      </c>
      <c r="O24" s="28">
        <v>20220</v>
      </c>
      <c r="P24" s="18">
        <v>20611</v>
      </c>
      <c r="Q24" s="18">
        <v>20768</v>
      </c>
      <c r="R24" s="18">
        <v>21011</v>
      </c>
    </row>
    <row r="25" spans="1:18" ht="6" customHeight="1" x14ac:dyDescent="0.25">
      <c r="A25" s="10"/>
      <c r="B25" s="18"/>
      <c r="C25" s="18"/>
      <c r="D25" s="18"/>
      <c r="E25" s="18"/>
      <c r="F25" s="18"/>
      <c r="G25" s="18"/>
      <c r="H25" s="18"/>
      <c r="I25" s="18"/>
      <c r="J25" s="18"/>
    </row>
    <row r="26" spans="1:18" x14ac:dyDescent="0.25">
      <c r="A26" s="19" t="s">
        <v>14</v>
      </c>
      <c r="B26" s="51">
        <v>4149</v>
      </c>
      <c r="C26" s="51">
        <v>4405</v>
      </c>
      <c r="D26" s="51">
        <v>4580</v>
      </c>
      <c r="E26" s="51">
        <v>5090</v>
      </c>
      <c r="F26" s="51">
        <v>5687</v>
      </c>
      <c r="G26" s="51">
        <v>6662</v>
      </c>
      <c r="H26" s="51">
        <v>7323</v>
      </c>
      <c r="I26" s="51">
        <v>6893</v>
      </c>
      <c r="J26" s="51">
        <v>7867</v>
      </c>
      <c r="K26" s="51">
        <v>6791</v>
      </c>
      <c r="L26" s="51">
        <v>7441</v>
      </c>
      <c r="M26" s="51">
        <v>6779</v>
      </c>
      <c r="N26" s="51">
        <v>7086</v>
      </c>
      <c r="O26" s="98">
        <v>7370</v>
      </c>
      <c r="P26" s="51">
        <v>7431</v>
      </c>
      <c r="Q26" s="51">
        <v>7888</v>
      </c>
      <c r="R26" s="51">
        <v>7619</v>
      </c>
    </row>
    <row r="27" spans="1:18" x14ac:dyDescent="0.25">
      <c r="A27" s="10" t="s">
        <v>15</v>
      </c>
      <c r="B27" s="18">
        <v>299</v>
      </c>
      <c r="C27" s="18">
        <v>247</v>
      </c>
      <c r="D27" s="18">
        <v>259</v>
      </c>
      <c r="E27" s="18">
        <v>242</v>
      </c>
      <c r="F27" s="18">
        <v>274</v>
      </c>
      <c r="G27" s="18">
        <v>288</v>
      </c>
      <c r="H27" s="18">
        <v>270</v>
      </c>
      <c r="I27" s="18">
        <v>261</v>
      </c>
      <c r="J27" s="18">
        <v>339</v>
      </c>
      <c r="K27" s="18">
        <v>220</v>
      </c>
      <c r="L27" s="18">
        <v>293</v>
      </c>
      <c r="M27" s="18">
        <v>235</v>
      </c>
      <c r="N27" s="18">
        <v>271</v>
      </c>
      <c r="O27" s="28">
        <v>635</v>
      </c>
      <c r="P27" s="18">
        <v>232</v>
      </c>
      <c r="Q27" s="18">
        <v>265</v>
      </c>
      <c r="R27" s="18">
        <v>263</v>
      </c>
    </row>
    <row r="28" spans="1:18" x14ac:dyDescent="0.25">
      <c r="A28" s="10" t="s">
        <v>16</v>
      </c>
      <c r="B28" s="18">
        <v>2758</v>
      </c>
      <c r="C28" s="18">
        <v>3272</v>
      </c>
      <c r="D28" s="18">
        <v>3292</v>
      </c>
      <c r="E28" s="18">
        <v>3751</v>
      </c>
      <c r="F28" s="18">
        <v>4267</v>
      </c>
      <c r="G28" s="18">
        <v>5188</v>
      </c>
      <c r="H28" s="18">
        <v>5775</v>
      </c>
      <c r="I28" s="18">
        <v>5199</v>
      </c>
      <c r="J28" s="18">
        <v>6083</v>
      </c>
      <c r="K28" s="18">
        <v>5220</v>
      </c>
      <c r="L28" s="18">
        <v>5703</v>
      </c>
      <c r="M28" s="18">
        <v>5124</v>
      </c>
      <c r="N28" s="18">
        <v>5326</v>
      </c>
      <c r="O28" s="28">
        <v>5273</v>
      </c>
      <c r="P28" s="18">
        <v>5779</v>
      </c>
      <c r="Q28" s="18">
        <v>6147</v>
      </c>
      <c r="R28" s="18">
        <v>5911</v>
      </c>
    </row>
    <row r="29" spans="1:18" x14ac:dyDescent="0.25">
      <c r="A29" s="11" t="s">
        <v>17</v>
      </c>
      <c r="B29" s="23">
        <v>1092</v>
      </c>
      <c r="C29" s="23">
        <v>986</v>
      </c>
      <c r="D29" s="23">
        <v>1029</v>
      </c>
      <c r="E29" s="23">
        <v>1097</v>
      </c>
      <c r="F29" s="23">
        <v>1146</v>
      </c>
      <c r="G29" s="23">
        <v>1186</v>
      </c>
      <c r="H29" s="23">
        <v>1278</v>
      </c>
      <c r="I29" s="23">
        <v>1433</v>
      </c>
      <c r="J29" s="23">
        <v>1445</v>
      </c>
      <c r="K29" s="23">
        <v>1351</v>
      </c>
      <c r="L29" s="47">
        <v>1445</v>
      </c>
      <c r="M29" s="23">
        <v>1420</v>
      </c>
      <c r="N29" s="23">
        <v>1489</v>
      </c>
      <c r="O29" s="100">
        <v>1462</v>
      </c>
      <c r="P29" s="23">
        <v>1420</v>
      </c>
      <c r="Q29" s="23">
        <v>1476</v>
      </c>
      <c r="R29" s="23">
        <v>1445</v>
      </c>
    </row>
    <row r="30" spans="1:18" x14ac:dyDescent="0.25">
      <c r="A30" s="232" t="s">
        <v>20</v>
      </c>
      <c r="B30" s="232"/>
      <c r="C30" s="232"/>
      <c r="D30" s="232"/>
      <c r="E30" s="232"/>
      <c r="F30" s="232"/>
      <c r="G30" s="232"/>
      <c r="H30" s="232"/>
      <c r="I30" s="232"/>
      <c r="J30" s="232"/>
      <c r="K30" s="232"/>
      <c r="L30" s="232"/>
      <c r="M30" s="232"/>
      <c r="N30" s="232"/>
      <c r="O30" s="232"/>
    </row>
    <row r="31" spans="1:18" ht="15" customHeight="1" x14ac:dyDescent="0.25">
      <c r="A31" s="228" t="s">
        <v>207</v>
      </c>
      <c r="B31" s="228"/>
      <c r="C31" s="228"/>
      <c r="D31" s="228"/>
      <c r="E31" s="228"/>
      <c r="F31" s="228"/>
      <c r="G31" s="228"/>
      <c r="H31" s="228"/>
      <c r="I31" s="228"/>
      <c r="J31" s="228"/>
      <c r="K31" s="228"/>
      <c r="L31" s="228"/>
      <c r="M31" s="228"/>
      <c r="N31" s="228"/>
      <c r="O31" s="228"/>
    </row>
    <row r="32" spans="1:18" x14ac:dyDescent="0.25">
      <c r="A32" s="20"/>
      <c r="B32" s="20"/>
      <c r="C32" s="20"/>
      <c r="D32" s="20"/>
      <c r="E32" s="20"/>
      <c r="F32" s="20"/>
      <c r="G32" s="20"/>
      <c r="H32" s="20"/>
      <c r="I32" s="20"/>
      <c r="J32" s="20"/>
    </row>
    <row r="33" spans="1:10" x14ac:dyDescent="0.25">
      <c r="A33" s="14"/>
      <c r="B33" s="13"/>
      <c r="C33" s="13"/>
      <c r="D33" s="13"/>
      <c r="E33" s="13"/>
      <c r="F33" s="13"/>
      <c r="G33" s="13"/>
      <c r="H33" s="13"/>
      <c r="I33" s="13"/>
      <c r="J33" s="13"/>
    </row>
    <row r="34" spans="1:10" x14ac:dyDescent="0.25">
      <c r="A34" s="7"/>
      <c r="B34" s="13"/>
      <c r="C34" s="13"/>
      <c r="D34" s="13"/>
      <c r="E34" s="13"/>
      <c r="F34" s="13"/>
      <c r="G34" s="13"/>
      <c r="H34" s="13"/>
      <c r="I34" s="13"/>
      <c r="J34" s="13"/>
    </row>
  </sheetData>
  <mergeCells count="7">
    <mergeCell ref="A31:O31"/>
    <mergeCell ref="A30:O30"/>
    <mergeCell ref="A6:O6"/>
    <mergeCell ref="A1:R1"/>
    <mergeCell ref="A2:R2"/>
    <mergeCell ref="A3:R3"/>
    <mergeCell ref="A4:R4"/>
  </mergeCells>
  <printOptions horizontalCentered="1" verticalCentered="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90" zoomScaleNormal="90" workbookViewId="0">
      <selection sqref="A1:N1"/>
    </sheetView>
  </sheetViews>
  <sheetFormatPr defaultRowHeight="15" x14ac:dyDescent="0.25"/>
  <cols>
    <col min="1" max="1" width="23.5703125" customWidth="1"/>
    <col min="2" max="9" width="11.28515625" style="28" customWidth="1"/>
    <col min="10" max="10" width="10.5703125" style="28" bestFit="1" customWidth="1"/>
    <col min="11" max="11" width="11.140625" bestFit="1" customWidth="1"/>
    <col min="12" max="14" width="10.5703125" bestFit="1" customWidth="1"/>
  </cols>
  <sheetData>
    <row r="1" spans="1:14" ht="23.25" customHeight="1" x14ac:dyDescent="0.3">
      <c r="A1" s="236" t="s">
        <v>146</v>
      </c>
      <c r="B1" s="236"/>
      <c r="C1" s="236"/>
      <c r="D1" s="236"/>
      <c r="E1" s="236"/>
      <c r="F1" s="236"/>
      <c r="G1" s="236"/>
      <c r="H1" s="236"/>
      <c r="I1" s="236"/>
      <c r="J1" s="236"/>
      <c r="K1" s="236"/>
      <c r="L1" s="236"/>
      <c r="M1" s="236"/>
      <c r="N1" s="236"/>
    </row>
    <row r="2" spans="1:14" ht="21" customHeight="1" x14ac:dyDescent="0.3">
      <c r="A2" s="236" t="s">
        <v>147</v>
      </c>
      <c r="B2" s="236"/>
      <c r="C2" s="236"/>
      <c r="D2" s="236"/>
      <c r="E2" s="236"/>
      <c r="F2" s="236"/>
      <c r="G2" s="236"/>
      <c r="H2" s="236"/>
      <c r="I2" s="236"/>
      <c r="J2" s="236"/>
      <c r="K2" s="236"/>
      <c r="L2" s="236"/>
      <c r="M2" s="236"/>
      <c r="N2" s="236"/>
    </row>
    <row r="3" spans="1:14" x14ac:dyDescent="0.25">
      <c r="A3" s="237" t="s">
        <v>249</v>
      </c>
      <c r="B3" s="237"/>
      <c r="C3" s="237"/>
      <c r="D3" s="237"/>
      <c r="E3" s="237"/>
      <c r="F3" s="237"/>
      <c r="G3" s="237"/>
      <c r="H3" s="237"/>
      <c r="I3" s="237"/>
      <c r="J3" s="237"/>
      <c r="K3" s="237"/>
      <c r="L3" s="237"/>
      <c r="M3" s="237"/>
      <c r="N3" s="237"/>
    </row>
    <row r="4" spans="1:14" x14ac:dyDescent="0.25">
      <c r="A4" s="238" t="s">
        <v>346</v>
      </c>
      <c r="B4" s="238"/>
      <c r="C4" s="238"/>
      <c r="D4" s="238"/>
      <c r="E4" s="238"/>
      <c r="F4" s="238"/>
      <c r="G4" s="238"/>
      <c r="H4" s="238"/>
      <c r="I4" s="238"/>
      <c r="J4" s="238"/>
      <c r="K4" s="238"/>
      <c r="L4" s="238"/>
      <c r="M4" s="238"/>
      <c r="N4" s="238"/>
    </row>
    <row r="5" spans="1:14" x14ac:dyDescent="0.25">
      <c r="A5" s="195"/>
      <c r="B5" s="196"/>
      <c r="C5" s="196"/>
      <c r="D5" s="196"/>
      <c r="E5" s="196"/>
      <c r="F5" s="196"/>
      <c r="G5" s="196"/>
      <c r="H5" s="196"/>
      <c r="I5" s="196"/>
      <c r="J5" s="196"/>
      <c r="K5" s="195"/>
      <c r="L5" s="195"/>
      <c r="M5" s="195"/>
      <c r="N5" s="195"/>
    </row>
    <row r="6" spans="1:14" x14ac:dyDescent="0.25">
      <c r="A6" s="235" t="s">
        <v>175</v>
      </c>
      <c r="B6" s="235"/>
      <c r="C6" s="235"/>
      <c r="D6" s="235"/>
      <c r="E6" s="235"/>
      <c r="F6" s="235"/>
      <c r="G6" s="235"/>
      <c r="H6" s="235"/>
      <c r="I6" s="235"/>
      <c r="J6" s="235"/>
      <c r="K6" s="235"/>
      <c r="L6" s="195"/>
      <c r="M6" s="195"/>
      <c r="N6" s="195"/>
    </row>
    <row r="7" spans="1:14" ht="12.75" customHeight="1" x14ac:dyDescent="0.25">
      <c r="A7" s="6" t="s">
        <v>304</v>
      </c>
    </row>
    <row r="8" spans="1:14" ht="15.75" thickBot="1" x14ac:dyDescent="0.3">
      <c r="A8" s="48"/>
      <c r="B8" s="82" t="s">
        <v>213</v>
      </c>
      <c r="C8" s="82" t="s">
        <v>214</v>
      </c>
      <c r="D8" s="82" t="s">
        <v>215</v>
      </c>
      <c r="E8" s="82" t="s">
        <v>216</v>
      </c>
      <c r="F8" s="83" t="s">
        <v>217</v>
      </c>
      <c r="G8" s="83" t="s">
        <v>218</v>
      </c>
      <c r="H8" s="82" t="s">
        <v>148</v>
      </c>
      <c r="I8" s="82" t="s">
        <v>153</v>
      </c>
      <c r="J8" s="82" t="s">
        <v>181</v>
      </c>
      <c r="K8" s="82" t="s">
        <v>219</v>
      </c>
      <c r="L8" s="49" t="s">
        <v>254</v>
      </c>
      <c r="M8" s="49" t="s">
        <v>276</v>
      </c>
      <c r="N8" s="49" t="s">
        <v>314</v>
      </c>
    </row>
    <row r="9" spans="1:14" ht="4.5" customHeight="1" x14ac:dyDescent="0.25">
      <c r="A9" s="8"/>
      <c r="B9" s="84"/>
      <c r="C9" s="84"/>
      <c r="D9" s="84"/>
      <c r="E9" s="84"/>
      <c r="F9" s="85"/>
    </row>
    <row r="10" spans="1:14" x14ac:dyDescent="0.25">
      <c r="A10" s="8" t="s">
        <v>19</v>
      </c>
      <c r="B10" s="86">
        <v>13539</v>
      </c>
      <c r="C10" s="86">
        <v>14070</v>
      </c>
      <c r="D10" s="86">
        <v>14759</v>
      </c>
      <c r="E10" s="86">
        <v>15206</v>
      </c>
      <c r="F10" s="86">
        <v>16190</v>
      </c>
      <c r="G10" s="86">
        <v>15985</v>
      </c>
      <c r="H10" s="86">
        <v>16001</v>
      </c>
      <c r="I10" s="86">
        <v>15810</v>
      </c>
      <c r="J10" s="86">
        <v>15885</v>
      </c>
      <c r="K10" s="86">
        <v>16235</v>
      </c>
      <c r="L10" s="79">
        <v>17200</v>
      </c>
      <c r="M10" s="86">
        <v>17923</v>
      </c>
      <c r="N10" s="86">
        <v>16563</v>
      </c>
    </row>
    <row r="11" spans="1:14" ht="7.5" customHeight="1" x14ac:dyDescent="0.25">
      <c r="A11" s="8"/>
      <c r="B11" s="87"/>
      <c r="C11" s="87"/>
      <c r="D11" s="87"/>
      <c r="E11" s="87"/>
      <c r="F11" s="87"/>
      <c r="M11" s="28"/>
    </row>
    <row r="12" spans="1:14" x14ac:dyDescent="0.25">
      <c r="A12" s="8" t="s">
        <v>8</v>
      </c>
      <c r="B12" s="87"/>
      <c r="C12" s="87"/>
      <c r="D12" s="87"/>
      <c r="E12" s="87"/>
      <c r="F12" s="87"/>
      <c r="M12" s="28"/>
    </row>
    <row r="13" spans="1:14" x14ac:dyDescent="0.25">
      <c r="A13" s="19" t="s">
        <v>0</v>
      </c>
      <c r="B13" s="87">
        <v>5444</v>
      </c>
      <c r="C13" s="87">
        <v>4816</v>
      </c>
      <c r="D13" s="87">
        <v>5051</v>
      </c>
      <c r="E13" s="87">
        <v>5066</v>
      </c>
      <c r="F13" s="87">
        <v>5474</v>
      </c>
      <c r="G13" s="87">
        <v>5010</v>
      </c>
      <c r="H13" s="88">
        <v>4561</v>
      </c>
      <c r="I13" s="87">
        <v>4962</v>
      </c>
      <c r="J13" s="87">
        <v>5174</v>
      </c>
      <c r="K13" s="87">
        <v>5337</v>
      </c>
      <c r="L13" s="18">
        <v>5252</v>
      </c>
      <c r="M13" s="87">
        <v>5697</v>
      </c>
      <c r="N13" s="87">
        <v>5256</v>
      </c>
    </row>
    <row r="14" spans="1:14" x14ac:dyDescent="0.25">
      <c r="A14" s="46" t="s">
        <v>2</v>
      </c>
      <c r="B14" s="89">
        <v>8095</v>
      </c>
      <c r="C14" s="89">
        <v>9254</v>
      </c>
      <c r="D14" s="89">
        <v>9708</v>
      </c>
      <c r="E14" s="89">
        <v>10140</v>
      </c>
      <c r="F14" s="89">
        <v>10716</v>
      </c>
      <c r="G14" s="89">
        <v>10975</v>
      </c>
      <c r="H14" s="80">
        <v>11440</v>
      </c>
      <c r="I14" s="89">
        <v>10848</v>
      </c>
      <c r="J14" s="89">
        <v>10711</v>
      </c>
      <c r="K14" s="89">
        <v>10898</v>
      </c>
      <c r="L14" s="23">
        <v>11948</v>
      </c>
      <c r="M14" s="89">
        <v>12226</v>
      </c>
      <c r="N14" s="89">
        <v>11307</v>
      </c>
    </row>
    <row r="15" spans="1:14" ht="7.5" customHeight="1" x14ac:dyDescent="0.25">
      <c r="A15" s="8"/>
      <c r="B15" s="87"/>
      <c r="C15" s="87"/>
      <c r="D15" s="87"/>
      <c r="E15" s="87"/>
      <c r="F15" s="87"/>
      <c r="M15" s="28"/>
    </row>
    <row r="16" spans="1:14" x14ac:dyDescent="0.25">
      <c r="A16" s="8" t="s">
        <v>174</v>
      </c>
      <c r="B16" s="87"/>
      <c r="C16" s="87"/>
      <c r="D16" s="87"/>
      <c r="E16" s="87"/>
      <c r="F16" s="87"/>
      <c r="M16" s="28"/>
    </row>
    <row r="17" spans="1:14" x14ac:dyDescent="0.25">
      <c r="A17" s="19" t="s">
        <v>194</v>
      </c>
      <c r="B17" s="86">
        <v>7139</v>
      </c>
      <c r="C17" s="86">
        <v>6711</v>
      </c>
      <c r="D17" s="86">
        <v>6967</v>
      </c>
      <c r="E17" s="86">
        <v>6755</v>
      </c>
      <c r="F17" s="86">
        <v>6897</v>
      </c>
      <c r="G17" s="86">
        <v>6533</v>
      </c>
      <c r="H17" s="86">
        <v>6657</v>
      </c>
      <c r="I17" s="86">
        <v>6952</v>
      </c>
      <c r="J17" s="86">
        <v>7446</v>
      </c>
      <c r="K17" s="86">
        <v>7661</v>
      </c>
      <c r="L17" s="51">
        <v>7518</v>
      </c>
      <c r="M17" s="86">
        <v>7701</v>
      </c>
      <c r="N17" s="86">
        <v>7432</v>
      </c>
    </row>
    <row r="18" spans="1:14" x14ac:dyDescent="0.25">
      <c r="A18" s="10" t="s">
        <v>169</v>
      </c>
      <c r="B18" s="87">
        <v>2466</v>
      </c>
      <c r="C18" s="87">
        <v>2186</v>
      </c>
      <c r="D18" s="87">
        <v>2235</v>
      </c>
      <c r="E18" s="87">
        <v>2256</v>
      </c>
      <c r="F18" s="87">
        <v>2223</v>
      </c>
      <c r="G18" s="87">
        <v>2421</v>
      </c>
      <c r="H18" s="87">
        <v>2357</v>
      </c>
      <c r="I18" s="87">
        <v>2500</v>
      </c>
      <c r="J18" s="87">
        <v>2690</v>
      </c>
      <c r="K18" s="87">
        <v>2882</v>
      </c>
      <c r="L18" s="18">
        <v>2870</v>
      </c>
      <c r="M18" s="87">
        <v>2800</v>
      </c>
      <c r="N18" s="87">
        <v>2833</v>
      </c>
    </row>
    <row r="19" spans="1:14" x14ac:dyDescent="0.25">
      <c r="A19" s="10" t="s">
        <v>170</v>
      </c>
      <c r="B19" s="87">
        <v>1567</v>
      </c>
      <c r="C19" s="87">
        <v>1383</v>
      </c>
      <c r="D19" s="87">
        <v>1378</v>
      </c>
      <c r="E19" s="87">
        <v>1349</v>
      </c>
      <c r="F19" s="87">
        <v>1343</v>
      </c>
      <c r="G19" s="87">
        <v>1343</v>
      </c>
      <c r="H19" s="87">
        <v>1408</v>
      </c>
      <c r="I19" s="87">
        <v>1457</v>
      </c>
      <c r="J19" s="87">
        <v>1434</v>
      </c>
      <c r="K19" s="87">
        <v>1380</v>
      </c>
      <c r="L19" s="18">
        <v>1348</v>
      </c>
      <c r="M19" s="87">
        <v>1343</v>
      </c>
      <c r="N19" s="87">
        <v>1318</v>
      </c>
    </row>
    <row r="20" spans="1:14" x14ac:dyDescent="0.25">
      <c r="A20" s="10" t="s">
        <v>171</v>
      </c>
      <c r="B20" s="87">
        <v>1660</v>
      </c>
      <c r="C20" s="87">
        <v>1296</v>
      </c>
      <c r="D20" s="87">
        <v>1275</v>
      </c>
      <c r="E20" s="87">
        <v>1299</v>
      </c>
      <c r="F20" s="87">
        <v>1344</v>
      </c>
      <c r="G20" s="87">
        <v>1313</v>
      </c>
      <c r="H20" s="87">
        <v>1331</v>
      </c>
      <c r="I20" s="87">
        <v>1331</v>
      </c>
      <c r="J20" s="87">
        <v>1316</v>
      </c>
      <c r="K20" s="87">
        <v>1287</v>
      </c>
      <c r="L20" s="18">
        <v>1443</v>
      </c>
      <c r="M20" s="87">
        <v>1469</v>
      </c>
      <c r="N20" s="87">
        <v>1416</v>
      </c>
    </row>
    <row r="21" spans="1:14" x14ac:dyDescent="0.25">
      <c r="A21" s="10" t="s">
        <v>172</v>
      </c>
      <c r="B21" s="87">
        <v>860</v>
      </c>
      <c r="C21" s="87">
        <v>729</v>
      </c>
      <c r="D21" s="87">
        <v>851</v>
      </c>
      <c r="E21" s="87">
        <v>729</v>
      </c>
      <c r="F21" s="87">
        <v>678</v>
      </c>
      <c r="G21" s="87">
        <v>585</v>
      </c>
      <c r="H21" s="87">
        <v>600</v>
      </c>
      <c r="I21" s="87">
        <v>800</v>
      </c>
      <c r="J21" s="87">
        <v>796</v>
      </c>
      <c r="K21" s="87">
        <v>819</v>
      </c>
      <c r="L21" s="18">
        <v>991</v>
      </c>
      <c r="M21" s="87">
        <v>1092</v>
      </c>
      <c r="N21" s="87">
        <v>988</v>
      </c>
    </row>
    <row r="22" spans="1:14" x14ac:dyDescent="0.25">
      <c r="A22" s="10" t="s">
        <v>299</v>
      </c>
      <c r="B22" s="87">
        <v>2</v>
      </c>
      <c r="C22" s="87">
        <v>2</v>
      </c>
      <c r="D22" s="87">
        <v>1</v>
      </c>
      <c r="E22" s="87">
        <v>4</v>
      </c>
      <c r="F22" s="87">
        <v>2</v>
      </c>
      <c r="G22" s="87">
        <v>6</v>
      </c>
      <c r="H22" s="87">
        <v>2</v>
      </c>
      <c r="I22" s="87">
        <v>1</v>
      </c>
      <c r="J22" s="87">
        <v>1</v>
      </c>
      <c r="K22" s="87">
        <v>9</v>
      </c>
      <c r="L22" s="18">
        <v>8</v>
      </c>
      <c r="M22" s="87">
        <v>0</v>
      </c>
      <c r="N22" s="87">
        <v>1</v>
      </c>
    </row>
    <row r="23" spans="1:14" x14ac:dyDescent="0.25">
      <c r="A23" s="10" t="s">
        <v>173</v>
      </c>
      <c r="B23" s="87">
        <v>584</v>
      </c>
      <c r="C23" s="87">
        <v>174</v>
      </c>
      <c r="D23" s="87">
        <v>201</v>
      </c>
      <c r="E23" s="87">
        <v>224</v>
      </c>
      <c r="F23" s="87">
        <v>211</v>
      </c>
      <c r="G23" s="87">
        <v>221</v>
      </c>
      <c r="H23" s="87">
        <v>217</v>
      </c>
      <c r="I23" s="87">
        <v>113</v>
      </c>
      <c r="J23" s="87">
        <v>198</v>
      </c>
      <c r="K23" s="87">
        <v>240</v>
      </c>
      <c r="L23" s="18">
        <v>186</v>
      </c>
      <c r="M23" s="87">
        <v>139</v>
      </c>
      <c r="N23" s="87">
        <v>170</v>
      </c>
    </row>
    <row r="24" spans="1:14" ht="17.25" x14ac:dyDescent="0.25">
      <c r="A24" s="10" t="s">
        <v>277</v>
      </c>
      <c r="B24" s="87" t="s">
        <v>21</v>
      </c>
      <c r="C24" s="87">
        <v>941</v>
      </c>
      <c r="D24" s="87">
        <v>1026</v>
      </c>
      <c r="E24" s="87">
        <v>894</v>
      </c>
      <c r="F24" s="87">
        <v>1096</v>
      </c>
      <c r="G24" s="87">
        <v>644</v>
      </c>
      <c r="H24" s="90">
        <v>742</v>
      </c>
      <c r="I24" s="87">
        <v>750</v>
      </c>
      <c r="J24" s="87">
        <v>1011</v>
      </c>
      <c r="K24" s="87">
        <v>1044</v>
      </c>
      <c r="L24" s="18">
        <v>672</v>
      </c>
      <c r="M24" s="87">
        <v>858</v>
      </c>
      <c r="N24" s="87">
        <v>706</v>
      </c>
    </row>
    <row r="25" spans="1:14" x14ac:dyDescent="0.25">
      <c r="A25" s="46" t="s">
        <v>298</v>
      </c>
      <c r="B25" s="91">
        <v>6400</v>
      </c>
      <c r="C25" s="91">
        <v>7359</v>
      </c>
      <c r="D25" s="91">
        <v>7792</v>
      </c>
      <c r="E25" s="91">
        <v>8451</v>
      </c>
      <c r="F25" s="91">
        <v>9293</v>
      </c>
      <c r="G25" s="91">
        <v>9452</v>
      </c>
      <c r="H25" s="91">
        <v>9344</v>
      </c>
      <c r="I25" s="91">
        <v>8858</v>
      </c>
      <c r="J25" s="91">
        <v>8439</v>
      </c>
      <c r="K25" s="91">
        <v>8574</v>
      </c>
      <c r="L25" s="120">
        <v>9682</v>
      </c>
      <c r="M25" s="137">
        <v>10222</v>
      </c>
      <c r="N25" s="91">
        <v>9131</v>
      </c>
    </row>
    <row r="26" spans="1:14" x14ac:dyDescent="0.25">
      <c r="A26" s="232" t="s">
        <v>220</v>
      </c>
      <c r="B26" s="232"/>
      <c r="C26" s="232"/>
      <c r="D26" s="232"/>
      <c r="E26" s="232"/>
      <c r="F26" s="232"/>
      <c r="G26" s="232"/>
      <c r="H26" s="232"/>
      <c r="I26" s="232"/>
      <c r="J26" s="232"/>
      <c r="K26" s="232"/>
    </row>
    <row r="27" spans="1:14" ht="28.5" customHeight="1" x14ac:dyDescent="0.25">
      <c r="A27" s="234" t="s">
        <v>375</v>
      </c>
      <c r="B27" s="234"/>
      <c r="C27" s="234"/>
      <c r="D27" s="234"/>
      <c r="E27" s="234"/>
      <c r="F27" s="234"/>
      <c r="G27" s="234"/>
      <c r="H27" s="234"/>
      <c r="I27" s="234"/>
      <c r="J27" s="234"/>
      <c r="K27" s="234"/>
      <c r="L27" s="234"/>
      <c r="M27" s="234"/>
      <c r="N27" s="234"/>
    </row>
    <row r="28" spans="1:14" x14ac:dyDescent="0.25">
      <c r="A28" s="21" t="s">
        <v>22</v>
      </c>
      <c r="B28" s="81"/>
      <c r="C28" s="81"/>
      <c r="D28" s="81"/>
      <c r="E28" s="81"/>
      <c r="F28" s="81"/>
    </row>
    <row r="29" spans="1:14" x14ac:dyDescent="0.25">
      <c r="A29" s="15"/>
      <c r="B29" s="81"/>
      <c r="C29" s="81"/>
      <c r="D29" s="81"/>
      <c r="E29" s="81"/>
      <c r="F29" s="81"/>
    </row>
    <row r="30" spans="1:14" x14ac:dyDescent="0.25">
      <c r="A30" s="22"/>
      <c r="B30" s="81"/>
      <c r="C30" s="81"/>
      <c r="D30" s="81"/>
      <c r="E30" s="81"/>
      <c r="F30" s="81"/>
    </row>
  </sheetData>
  <mergeCells count="7">
    <mergeCell ref="A27:N27"/>
    <mergeCell ref="A26:K26"/>
    <mergeCell ref="A6:K6"/>
    <mergeCell ref="A1:N1"/>
    <mergeCell ref="A2:N2"/>
    <mergeCell ref="A3:N3"/>
    <mergeCell ref="A4:N4"/>
  </mergeCells>
  <printOptions horizontalCentered="1" verticalCentered="1"/>
  <pageMargins left="0.45" right="0.4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showGridLines="0" zoomScale="84" zoomScaleNormal="84" workbookViewId="0">
      <selection activeCell="K33" sqref="K33"/>
    </sheetView>
  </sheetViews>
  <sheetFormatPr defaultRowHeight="15" x14ac:dyDescent="0.25"/>
  <cols>
    <col min="1" max="1" width="53.42578125" customWidth="1"/>
    <col min="2" max="2" width="11.5703125" style="28" bestFit="1" customWidth="1"/>
    <col min="3" max="3" width="12.42578125" style="28" customWidth="1"/>
    <col min="4" max="4" width="9.140625" style="28" bestFit="1" customWidth="1"/>
    <col min="5" max="8" width="8.140625" style="28" bestFit="1" customWidth="1"/>
    <col min="9" max="9" width="8.140625" style="30" bestFit="1" customWidth="1"/>
    <col min="10" max="10" width="9.7109375" style="30" customWidth="1"/>
    <col min="11" max="11" width="8.140625" bestFit="1" customWidth="1"/>
    <col min="12" max="12" width="7.140625" bestFit="1" customWidth="1"/>
    <col min="13" max="13" width="8.140625" bestFit="1" customWidth="1"/>
    <col min="14" max="16" width="7.140625" bestFit="1" customWidth="1"/>
  </cols>
  <sheetData>
    <row r="1" spans="1:16" ht="18.75" x14ac:dyDescent="0.3">
      <c r="A1" s="229" t="s">
        <v>146</v>
      </c>
      <c r="B1" s="229"/>
      <c r="C1" s="229"/>
      <c r="D1" s="229"/>
      <c r="E1" s="229"/>
      <c r="F1" s="229"/>
      <c r="G1" s="229"/>
      <c r="H1" s="229"/>
      <c r="I1" s="229"/>
      <c r="J1" s="229"/>
      <c r="K1" s="229"/>
      <c r="L1" s="229"/>
      <c r="M1" s="229"/>
      <c r="N1" s="229"/>
      <c r="O1" s="229"/>
      <c r="P1" s="229"/>
    </row>
    <row r="2" spans="1:16" ht="18.75" customHeight="1" x14ac:dyDescent="0.3">
      <c r="A2" s="244" t="s">
        <v>147</v>
      </c>
      <c r="B2" s="244"/>
      <c r="C2" s="244"/>
      <c r="D2" s="244"/>
      <c r="E2" s="244"/>
      <c r="F2" s="244"/>
      <c r="G2" s="244"/>
      <c r="H2" s="244"/>
      <c r="I2" s="244"/>
      <c r="J2" s="244"/>
      <c r="K2" s="244"/>
      <c r="L2" s="244"/>
      <c r="M2" s="244"/>
      <c r="N2" s="244"/>
      <c r="O2" s="244"/>
      <c r="P2" s="244"/>
    </row>
    <row r="3" spans="1:16" x14ac:dyDescent="0.25">
      <c r="A3" s="230" t="s">
        <v>249</v>
      </c>
      <c r="B3" s="230"/>
      <c r="C3" s="230"/>
      <c r="D3" s="230"/>
      <c r="E3" s="230"/>
      <c r="F3" s="230"/>
      <c r="G3" s="230"/>
      <c r="H3" s="230"/>
      <c r="I3" s="230"/>
      <c r="J3" s="230"/>
      <c r="K3" s="230"/>
      <c r="L3" s="230"/>
      <c r="M3" s="230"/>
      <c r="N3" s="230"/>
      <c r="O3" s="230"/>
      <c r="P3" s="230"/>
    </row>
    <row r="4" spans="1:16" x14ac:dyDescent="0.25">
      <c r="A4" s="220" t="s">
        <v>348</v>
      </c>
      <c r="B4" s="220"/>
      <c r="C4" s="220"/>
      <c r="D4" s="220"/>
      <c r="E4" s="220"/>
      <c r="F4" s="220"/>
      <c r="G4" s="220"/>
      <c r="H4" s="220"/>
      <c r="I4" s="220"/>
      <c r="J4" s="220"/>
      <c r="K4" s="220"/>
      <c r="L4" s="220"/>
      <c r="M4" s="220"/>
      <c r="N4" s="220"/>
      <c r="O4" s="220"/>
      <c r="P4" s="220"/>
    </row>
    <row r="5" spans="1:16" x14ac:dyDescent="0.25">
      <c r="A5" s="154"/>
      <c r="I5" s="154"/>
      <c r="J5" s="154"/>
      <c r="K5" s="154"/>
      <c r="L5" s="154"/>
      <c r="M5" s="154"/>
      <c r="N5" s="154"/>
      <c r="O5" s="154"/>
      <c r="P5" s="154"/>
    </row>
    <row r="6" spans="1:16" s="13" customFormat="1" x14ac:dyDescent="0.25">
      <c r="A6" s="180" t="s">
        <v>177</v>
      </c>
      <c r="B6" s="180"/>
      <c r="C6" s="180"/>
      <c r="D6" s="180"/>
      <c r="E6" s="180"/>
      <c r="F6" s="180"/>
      <c r="G6" s="180"/>
      <c r="H6" s="180"/>
      <c r="I6" s="67"/>
      <c r="J6" s="67"/>
      <c r="K6" s="67"/>
      <c r="L6" s="67"/>
      <c r="M6" s="67"/>
      <c r="N6" s="67"/>
      <c r="O6" s="67"/>
      <c r="P6" s="67"/>
    </row>
    <row r="7" spans="1:16" s="13" customFormat="1" x14ac:dyDescent="0.25">
      <c r="A7" s="180" t="s">
        <v>349</v>
      </c>
      <c r="B7" s="180"/>
      <c r="C7" s="180"/>
      <c r="D7" s="180"/>
      <c r="E7" s="180"/>
      <c r="F7" s="180"/>
      <c r="G7" s="180"/>
      <c r="H7" s="180"/>
      <c r="I7" s="67"/>
      <c r="J7" s="67"/>
      <c r="K7" s="67"/>
      <c r="L7" s="67"/>
      <c r="M7" s="67"/>
      <c r="N7" s="67"/>
      <c r="O7" s="67"/>
      <c r="P7" s="67"/>
    </row>
    <row r="8" spans="1:16" x14ac:dyDescent="0.25">
      <c r="A8" s="155" t="s">
        <v>303</v>
      </c>
      <c r="B8" s="147"/>
      <c r="C8" s="147"/>
    </row>
    <row r="9" spans="1:16" s="30" customFormat="1" ht="15" customHeight="1" x14ac:dyDescent="0.25">
      <c r="A9" s="245" t="s">
        <v>154</v>
      </c>
      <c r="B9" s="242" t="s">
        <v>99</v>
      </c>
      <c r="C9" s="242" t="s">
        <v>10</v>
      </c>
      <c r="D9" s="242"/>
      <c r="E9" s="242"/>
      <c r="F9" s="242"/>
      <c r="G9" s="242"/>
      <c r="H9" s="242"/>
      <c r="I9" s="242"/>
      <c r="J9" s="242" t="s">
        <v>14</v>
      </c>
      <c r="K9" s="242"/>
      <c r="L9" s="242"/>
      <c r="M9" s="242"/>
      <c r="N9" s="242"/>
      <c r="O9" s="242"/>
      <c r="P9" s="242"/>
    </row>
    <row r="10" spans="1:16" s="30" customFormat="1" ht="15" customHeight="1" x14ac:dyDescent="0.25">
      <c r="A10" s="245"/>
      <c r="B10" s="242"/>
      <c r="C10" s="243" t="s">
        <v>278</v>
      </c>
      <c r="D10" s="242" t="s">
        <v>139</v>
      </c>
      <c r="E10" s="242"/>
      <c r="F10" s="242"/>
      <c r="G10" s="242" t="s">
        <v>225</v>
      </c>
      <c r="H10" s="242"/>
      <c r="I10" s="242"/>
      <c r="J10" s="243" t="s">
        <v>279</v>
      </c>
      <c r="K10" s="242" t="s">
        <v>139</v>
      </c>
      <c r="L10" s="242"/>
      <c r="M10" s="242"/>
      <c r="N10" s="242" t="s">
        <v>225</v>
      </c>
      <c r="O10" s="242"/>
      <c r="P10" s="242"/>
    </row>
    <row r="11" spans="1:16" s="30" customFormat="1" x14ac:dyDescent="0.25">
      <c r="A11" s="245"/>
      <c r="B11" s="242"/>
      <c r="C11" s="243"/>
      <c r="D11" s="76" t="s">
        <v>91</v>
      </c>
      <c r="E11" s="76" t="s">
        <v>144</v>
      </c>
      <c r="F11" s="76" t="s">
        <v>145</v>
      </c>
      <c r="G11" s="76" t="s">
        <v>91</v>
      </c>
      <c r="H11" s="76" t="s">
        <v>144</v>
      </c>
      <c r="I11" s="76" t="s">
        <v>145</v>
      </c>
      <c r="J11" s="243"/>
      <c r="K11" s="76" t="s">
        <v>91</v>
      </c>
      <c r="L11" s="76" t="s">
        <v>144</v>
      </c>
      <c r="M11" s="76" t="s">
        <v>145</v>
      </c>
      <c r="N11" s="76" t="s">
        <v>91</v>
      </c>
      <c r="O11" s="76" t="s">
        <v>144</v>
      </c>
      <c r="P11" s="76" t="s">
        <v>145</v>
      </c>
    </row>
    <row r="12" spans="1:16" s="30" customFormat="1" x14ac:dyDescent="0.25">
      <c r="A12" s="29" t="s">
        <v>23</v>
      </c>
      <c r="B12" s="75"/>
      <c r="C12" s="75"/>
      <c r="D12" s="75"/>
      <c r="E12" s="75"/>
      <c r="F12" s="75"/>
      <c r="G12" s="75"/>
      <c r="H12" s="75"/>
      <c r="I12" s="75"/>
      <c r="J12" s="75"/>
      <c r="K12" s="75"/>
      <c r="L12" s="75"/>
      <c r="M12" s="75"/>
      <c r="N12" s="75"/>
      <c r="O12" s="75"/>
      <c r="P12" s="75"/>
    </row>
    <row r="13" spans="1:16" s="30" customFormat="1" x14ac:dyDescent="0.25">
      <c r="A13" s="74" t="s">
        <v>24</v>
      </c>
      <c r="B13" s="75">
        <v>1480</v>
      </c>
      <c r="C13" s="75">
        <v>1480</v>
      </c>
      <c r="D13" s="75">
        <v>1234</v>
      </c>
      <c r="E13" s="75">
        <v>497</v>
      </c>
      <c r="F13" s="75">
        <v>737</v>
      </c>
      <c r="G13" s="75">
        <v>246</v>
      </c>
      <c r="H13" s="75">
        <v>113</v>
      </c>
      <c r="I13" s="75">
        <v>133</v>
      </c>
      <c r="J13" s="75"/>
      <c r="K13" s="75"/>
      <c r="L13" s="75"/>
      <c r="M13" s="75"/>
      <c r="N13" s="75"/>
      <c r="O13" s="75"/>
      <c r="P13" s="75"/>
    </row>
    <row r="14" spans="1:16" s="30" customFormat="1" x14ac:dyDescent="0.25">
      <c r="A14" s="74" t="s">
        <v>26</v>
      </c>
      <c r="B14" s="75">
        <v>466</v>
      </c>
      <c r="C14" s="75">
        <v>433</v>
      </c>
      <c r="D14" s="75">
        <v>295</v>
      </c>
      <c r="E14" s="75">
        <v>207</v>
      </c>
      <c r="F14" s="75">
        <v>88</v>
      </c>
      <c r="G14" s="75">
        <v>138</v>
      </c>
      <c r="H14" s="75">
        <v>95</v>
      </c>
      <c r="I14" s="75">
        <v>43</v>
      </c>
      <c r="J14" s="75">
        <v>33</v>
      </c>
      <c r="K14" s="75">
        <v>27</v>
      </c>
      <c r="L14" s="75">
        <v>18</v>
      </c>
      <c r="M14" s="75">
        <v>9</v>
      </c>
      <c r="N14" s="75">
        <v>6</v>
      </c>
      <c r="O14" s="75">
        <v>4</v>
      </c>
      <c r="P14" s="75">
        <v>2</v>
      </c>
    </row>
    <row r="15" spans="1:16" s="30" customFormat="1" x14ac:dyDescent="0.25">
      <c r="A15" s="74" t="s">
        <v>27</v>
      </c>
      <c r="B15" s="75">
        <v>497</v>
      </c>
      <c r="C15" s="75">
        <v>497</v>
      </c>
      <c r="D15" s="75">
        <v>354</v>
      </c>
      <c r="E15" s="75">
        <v>113</v>
      </c>
      <c r="F15" s="75">
        <v>241</v>
      </c>
      <c r="G15" s="75">
        <v>143</v>
      </c>
      <c r="H15" s="75">
        <v>52</v>
      </c>
      <c r="I15" s="75">
        <v>91</v>
      </c>
      <c r="J15" s="75"/>
      <c r="K15" s="75"/>
      <c r="L15" s="75"/>
      <c r="M15" s="75"/>
      <c r="N15" s="75"/>
      <c r="O15" s="75"/>
      <c r="P15" s="75"/>
    </row>
    <row r="16" spans="1:16" s="30" customFormat="1" x14ac:dyDescent="0.25">
      <c r="A16" s="74" t="s">
        <v>28</v>
      </c>
      <c r="B16" s="75">
        <v>622</v>
      </c>
      <c r="C16" s="75">
        <v>622</v>
      </c>
      <c r="D16" s="75">
        <v>564</v>
      </c>
      <c r="E16" s="75">
        <v>344</v>
      </c>
      <c r="F16" s="75">
        <v>220</v>
      </c>
      <c r="G16" s="75">
        <v>58</v>
      </c>
      <c r="H16" s="75">
        <v>28</v>
      </c>
      <c r="I16" s="75">
        <v>30</v>
      </c>
      <c r="J16" s="75"/>
      <c r="K16" s="75"/>
      <c r="L16" s="75"/>
      <c r="M16" s="75"/>
      <c r="N16" s="75"/>
      <c r="O16" s="75"/>
      <c r="P16" s="75"/>
    </row>
    <row r="17" spans="1:16" s="30" customFormat="1" x14ac:dyDescent="0.25">
      <c r="A17" s="74" t="s">
        <v>297</v>
      </c>
      <c r="B17" s="75">
        <v>647</v>
      </c>
      <c r="C17" s="75">
        <v>647</v>
      </c>
      <c r="D17" s="75">
        <v>568</v>
      </c>
      <c r="E17" s="75">
        <v>297</v>
      </c>
      <c r="F17" s="75">
        <v>271</v>
      </c>
      <c r="G17" s="75">
        <v>79</v>
      </c>
      <c r="H17" s="75">
        <v>45</v>
      </c>
      <c r="I17" s="75">
        <v>34</v>
      </c>
      <c r="J17" s="75"/>
      <c r="K17" s="75"/>
      <c r="L17" s="75"/>
      <c r="M17" s="75"/>
      <c r="N17" s="75"/>
      <c r="O17" s="75"/>
      <c r="P17" s="75"/>
    </row>
    <row r="18" spans="1:16" s="30" customFormat="1" x14ac:dyDescent="0.25">
      <c r="A18" s="74" t="s">
        <v>29</v>
      </c>
      <c r="B18" s="75"/>
      <c r="C18" s="75"/>
      <c r="D18" s="75"/>
      <c r="E18" s="75"/>
      <c r="F18" s="75"/>
      <c r="G18" s="75"/>
      <c r="H18" s="75"/>
      <c r="I18" s="75"/>
      <c r="J18" s="75"/>
      <c r="K18" s="75"/>
      <c r="L18" s="75"/>
      <c r="M18" s="75"/>
      <c r="N18" s="75"/>
      <c r="O18" s="75"/>
      <c r="P18" s="75"/>
    </row>
    <row r="19" spans="1:16" s="30" customFormat="1" x14ac:dyDescent="0.25">
      <c r="A19" s="74" t="s">
        <v>30</v>
      </c>
      <c r="B19" s="75">
        <v>636</v>
      </c>
      <c r="C19" s="75">
        <v>636</v>
      </c>
      <c r="D19" s="75">
        <v>503</v>
      </c>
      <c r="E19" s="75">
        <v>317</v>
      </c>
      <c r="F19" s="75">
        <v>186</v>
      </c>
      <c r="G19" s="75">
        <v>133</v>
      </c>
      <c r="H19" s="75">
        <v>109</v>
      </c>
      <c r="I19" s="75">
        <v>24</v>
      </c>
      <c r="J19" s="75"/>
      <c r="K19" s="75"/>
      <c r="L19" s="75"/>
      <c r="M19" s="75"/>
      <c r="N19" s="75"/>
      <c r="O19" s="75"/>
      <c r="P19" s="75"/>
    </row>
    <row r="20" spans="1:16" s="30" customFormat="1" x14ac:dyDescent="0.25">
      <c r="A20" s="74" t="s">
        <v>31</v>
      </c>
      <c r="B20" s="75">
        <v>3426</v>
      </c>
      <c r="C20" s="75">
        <v>3426</v>
      </c>
      <c r="D20" s="75">
        <v>3171</v>
      </c>
      <c r="E20" s="75">
        <v>1416</v>
      </c>
      <c r="F20" s="75">
        <v>1755</v>
      </c>
      <c r="G20" s="75">
        <v>255</v>
      </c>
      <c r="H20" s="75">
        <v>117</v>
      </c>
      <c r="I20" s="75">
        <v>138</v>
      </c>
      <c r="J20" s="75"/>
      <c r="K20" s="75"/>
      <c r="L20" s="75"/>
      <c r="M20" s="75"/>
      <c r="N20" s="75"/>
      <c r="O20" s="75"/>
      <c r="P20" s="75"/>
    </row>
    <row r="21" spans="1:16" s="30" customFormat="1" x14ac:dyDescent="0.25">
      <c r="A21" s="74" t="s">
        <v>32</v>
      </c>
      <c r="B21" s="75">
        <v>3799</v>
      </c>
      <c r="C21" s="75">
        <v>3799</v>
      </c>
      <c r="D21" s="75">
        <v>3523</v>
      </c>
      <c r="E21" s="75">
        <v>1416</v>
      </c>
      <c r="F21" s="75">
        <v>2107</v>
      </c>
      <c r="G21" s="75">
        <v>276</v>
      </c>
      <c r="H21" s="75">
        <v>147</v>
      </c>
      <c r="I21" s="75">
        <v>129</v>
      </c>
      <c r="J21" s="75"/>
      <c r="K21" s="75"/>
      <c r="L21" s="75"/>
      <c r="M21" s="75"/>
      <c r="N21" s="75"/>
      <c r="O21" s="75"/>
      <c r="P21" s="75"/>
    </row>
    <row r="22" spans="1:16" s="30" customFormat="1" x14ac:dyDescent="0.25">
      <c r="A22" s="74" t="s">
        <v>33</v>
      </c>
      <c r="B22" s="75">
        <v>4531</v>
      </c>
      <c r="C22" s="75">
        <v>4531</v>
      </c>
      <c r="D22" s="75">
        <v>3919</v>
      </c>
      <c r="E22" s="75">
        <v>1956</v>
      </c>
      <c r="F22" s="75">
        <v>1963</v>
      </c>
      <c r="G22" s="75">
        <v>612</v>
      </c>
      <c r="H22" s="75">
        <v>285</v>
      </c>
      <c r="I22" s="75">
        <v>327</v>
      </c>
      <c r="J22" s="75"/>
      <c r="K22" s="75"/>
      <c r="L22" s="75"/>
      <c r="M22" s="75"/>
      <c r="N22" s="75"/>
      <c r="O22" s="75"/>
      <c r="P22" s="75"/>
    </row>
    <row r="23" spans="1:16" s="30" customFormat="1" x14ac:dyDescent="0.25">
      <c r="A23" s="74" t="s">
        <v>34</v>
      </c>
      <c r="B23" s="75">
        <v>3792</v>
      </c>
      <c r="C23" s="75">
        <v>3792</v>
      </c>
      <c r="D23" s="75">
        <v>2993</v>
      </c>
      <c r="E23" s="75">
        <v>1164</v>
      </c>
      <c r="F23" s="75">
        <v>1829</v>
      </c>
      <c r="G23" s="75">
        <v>799</v>
      </c>
      <c r="H23" s="75">
        <v>333</v>
      </c>
      <c r="I23" s="75">
        <v>466</v>
      </c>
      <c r="J23" s="75"/>
      <c r="K23" s="75"/>
      <c r="L23" s="75"/>
      <c r="M23" s="75"/>
      <c r="N23" s="75"/>
      <c r="O23" s="75"/>
      <c r="P23" s="75"/>
    </row>
    <row r="24" spans="1:16" s="30" customFormat="1" x14ac:dyDescent="0.25">
      <c r="A24" s="74" t="s">
        <v>35</v>
      </c>
      <c r="B24" s="75">
        <v>3496</v>
      </c>
      <c r="C24" s="75">
        <v>3496</v>
      </c>
      <c r="D24" s="75">
        <v>3176</v>
      </c>
      <c r="E24" s="75">
        <v>1088</v>
      </c>
      <c r="F24" s="75">
        <v>2088</v>
      </c>
      <c r="G24" s="75">
        <v>320</v>
      </c>
      <c r="H24" s="75">
        <v>119</v>
      </c>
      <c r="I24" s="75">
        <v>201</v>
      </c>
      <c r="J24" s="75"/>
      <c r="K24" s="75"/>
      <c r="L24" s="75"/>
      <c r="M24" s="75"/>
      <c r="N24" s="75"/>
      <c r="O24" s="75"/>
      <c r="P24" s="75"/>
    </row>
    <row r="25" spans="1:16" s="30" customFormat="1" x14ac:dyDescent="0.25">
      <c r="A25" s="74" t="s">
        <v>36</v>
      </c>
      <c r="B25" s="75">
        <v>2273</v>
      </c>
      <c r="C25" s="75">
        <v>341</v>
      </c>
      <c r="D25" s="75">
        <v>325</v>
      </c>
      <c r="E25" s="75">
        <v>82</v>
      </c>
      <c r="F25" s="75">
        <v>243</v>
      </c>
      <c r="G25" s="75">
        <v>16</v>
      </c>
      <c r="H25" s="75">
        <v>6</v>
      </c>
      <c r="I25" s="75">
        <v>10</v>
      </c>
      <c r="J25" s="75">
        <v>1932</v>
      </c>
      <c r="K25" s="75">
        <v>1815</v>
      </c>
      <c r="L25" s="75">
        <v>645</v>
      </c>
      <c r="M25" s="75">
        <v>1170</v>
      </c>
      <c r="N25" s="75">
        <v>117</v>
      </c>
      <c r="O25" s="75">
        <v>35</v>
      </c>
      <c r="P25" s="75">
        <v>82</v>
      </c>
    </row>
    <row r="26" spans="1:16" s="30" customFormat="1" x14ac:dyDescent="0.25">
      <c r="A26" s="74" t="s">
        <v>37</v>
      </c>
      <c r="B26" s="75">
        <v>3723</v>
      </c>
      <c r="C26" s="75">
        <v>3723</v>
      </c>
      <c r="D26" s="75">
        <v>3356</v>
      </c>
      <c r="E26" s="75">
        <v>1241</v>
      </c>
      <c r="F26" s="75">
        <v>2115</v>
      </c>
      <c r="G26" s="75">
        <v>367</v>
      </c>
      <c r="H26" s="75">
        <v>132</v>
      </c>
      <c r="I26" s="75">
        <v>235</v>
      </c>
      <c r="J26" s="75"/>
      <c r="K26" s="75"/>
      <c r="L26" s="75"/>
      <c r="M26" s="75"/>
      <c r="N26" s="75"/>
      <c r="O26" s="75"/>
      <c r="P26" s="75"/>
    </row>
    <row r="27" spans="1:16" s="30" customFormat="1" x14ac:dyDescent="0.25">
      <c r="A27" s="74" t="s">
        <v>38</v>
      </c>
      <c r="B27" s="75">
        <v>13481</v>
      </c>
      <c r="C27" s="75">
        <v>12486</v>
      </c>
      <c r="D27" s="75">
        <v>11494</v>
      </c>
      <c r="E27" s="75">
        <v>6154</v>
      </c>
      <c r="F27" s="75">
        <v>5340</v>
      </c>
      <c r="G27" s="75">
        <v>992</v>
      </c>
      <c r="H27" s="75">
        <v>547</v>
      </c>
      <c r="I27" s="75">
        <v>445</v>
      </c>
      <c r="J27" s="75">
        <v>995</v>
      </c>
      <c r="K27" s="75">
        <v>884</v>
      </c>
      <c r="L27" s="75">
        <v>489</v>
      </c>
      <c r="M27" s="75">
        <v>395</v>
      </c>
      <c r="N27" s="75">
        <v>111</v>
      </c>
      <c r="O27" s="75">
        <v>61</v>
      </c>
      <c r="P27" s="75">
        <v>50</v>
      </c>
    </row>
    <row r="28" spans="1:16" s="30" customFormat="1" x14ac:dyDescent="0.25">
      <c r="A28" s="74" t="s">
        <v>39</v>
      </c>
      <c r="B28" s="75">
        <v>3150</v>
      </c>
      <c r="C28" s="75">
        <v>3150</v>
      </c>
      <c r="D28" s="75">
        <v>2934</v>
      </c>
      <c r="E28" s="75">
        <v>1228</v>
      </c>
      <c r="F28" s="75">
        <v>1706</v>
      </c>
      <c r="G28" s="75">
        <v>216</v>
      </c>
      <c r="H28" s="75">
        <v>86</v>
      </c>
      <c r="I28" s="75">
        <v>130</v>
      </c>
      <c r="J28" s="75"/>
      <c r="K28" s="75"/>
      <c r="L28" s="75"/>
      <c r="M28" s="75"/>
      <c r="N28" s="75"/>
      <c r="O28" s="75"/>
      <c r="P28" s="75"/>
    </row>
    <row r="29" spans="1:16" s="30" customFormat="1" x14ac:dyDescent="0.25">
      <c r="A29" s="74" t="s">
        <v>40</v>
      </c>
      <c r="B29" s="75">
        <v>15098</v>
      </c>
      <c r="C29" s="75">
        <v>11981</v>
      </c>
      <c r="D29" s="75">
        <v>10589</v>
      </c>
      <c r="E29" s="75">
        <v>3964</v>
      </c>
      <c r="F29" s="75">
        <v>6625</v>
      </c>
      <c r="G29" s="75">
        <v>1392</v>
      </c>
      <c r="H29" s="75">
        <v>607</v>
      </c>
      <c r="I29" s="75">
        <v>785</v>
      </c>
      <c r="J29" s="75">
        <v>3117</v>
      </c>
      <c r="K29" s="75">
        <v>2307</v>
      </c>
      <c r="L29" s="75">
        <v>931</v>
      </c>
      <c r="M29" s="75">
        <v>1376</v>
      </c>
      <c r="N29" s="75">
        <v>810</v>
      </c>
      <c r="O29" s="75">
        <v>337</v>
      </c>
      <c r="P29" s="75">
        <v>473</v>
      </c>
    </row>
    <row r="30" spans="1:16" s="30" customFormat="1" x14ac:dyDescent="0.25">
      <c r="A30" s="74" t="s">
        <v>41</v>
      </c>
      <c r="B30" s="75">
        <v>1154</v>
      </c>
      <c r="C30" s="75">
        <v>1154</v>
      </c>
      <c r="D30" s="75">
        <v>1089</v>
      </c>
      <c r="E30" s="75">
        <v>532</v>
      </c>
      <c r="F30" s="75">
        <v>557</v>
      </c>
      <c r="G30" s="75">
        <v>65</v>
      </c>
      <c r="H30" s="75">
        <v>31</v>
      </c>
      <c r="I30" s="75">
        <v>34</v>
      </c>
      <c r="J30" s="75"/>
      <c r="K30" s="75"/>
      <c r="L30" s="75"/>
      <c r="M30" s="75"/>
      <c r="N30" s="75"/>
      <c r="O30" s="75"/>
      <c r="P30" s="75"/>
    </row>
    <row r="31" spans="1:16" s="30" customFormat="1" x14ac:dyDescent="0.25">
      <c r="A31" s="29" t="s">
        <v>155</v>
      </c>
      <c r="B31" s="76">
        <f>SUM(B13:B30)</f>
        <v>62271</v>
      </c>
      <c r="C31" s="76">
        <f t="shared" ref="C31:P31" si="0">SUM(C13:C30)</f>
        <v>56194</v>
      </c>
      <c r="D31" s="76">
        <f t="shared" si="0"/>
        <v>50087</v>
      </c>
      <c r="E31" s="76">
        <f t="shared" si="0"/>
        <v>22016</v>
      </c>
      <c r="F31" s="76">
        <f t="shared" si="0"/>
        <v>28071</v>
      </c>
      <c r="G31" s="76">
        <f t="shared" si="0"/>
        <v>6107</v>
      </c>
      <c r="H31" s="76">
        <f t="shared" si="0"/>
        <v>2852</v>
      </c>
      <c r="I31" s="76">
        <f t="shared" si="0"/>
        <v>3255</v>
      </c>
      <c r="J31" s="76">
        <f t="shared" si="0"/>
        <v>6077</v>
      </c>
      <c r="K31" s="76">
        <f t="shared" si="0"/>
        <v>5033</v>
      </c>
      <c r="L31" s="76">
        <f t="shared" si="0"/>
        <v>2083</v>
      </c>
      <c r="M31" s="76">
        <f t="shared" si="0"/>
        <v>2950</v>
      </c>
      <c r="N31" s="76">
        <f t="shared" si="0"/>
        <v>1044</v>
      </c>
      <c r="O31" s="76">
        <f t="shared" si="0"/>
        <v>437</v>
      </c>
      <c r="P31" s="76">
        <f t="shared" si="0"/>
        <v>607</v>
      </c>
    </row>
    <row r="32" spans="1:16" s="30" customFormat="1" x14ac:dyDescent="0.25">
      <c r="A32" s="29" t="s">
        <v>42</v>
      </c>
      <c r="B32" s="76"/>
      <c r="C32" s="76"/>
      <c r="D32" s="76"/>
      <c r="E32" s="76"/>
      <c r="F32" s="76"/>
      <c r="G32" s="76"/>
      <c r="H32" s="76"/>
      <c r="I32" s="76"/>
      <c r="J32" s="76"/>
      <c r="K32" s="76"/>
      <c r="L32" s="76"/>
      <c r="M32" s="76"/>
      <c r="N32" s="76"/>
      <c r="O32" s="76"/>
      <c r="P32" s="76"/>
    </row>
    <row r="33" spans="1:16" s="30" customFormat="1" x14ac:dyDescent="0.25">
      <c r="A33" s="74" t="s">
        <v>43</v>
      </c>
      <c r="B33" s="75">
        <v>508</v>
      </c>
      <c r="C33" s="75">
        <v>473</v>
      </c>
      <c r="D33" s="75">
        <v>420</v>
      </c>
      <c r="E33" s="75">
        <v>225</v>
      </c>
      <c r="F33" s="75">
        <v>195</v>
      </c>
      <c r="G33" s="75">
        <v>53</v>
      </c>
      <c r="H33" s="75">
        <v>31</v>
      </c>
      <c r="I33" s="75">
        <v>22</v>
      </c>
      <c r="J33" s="75">
        <v>35</v>
      </c>
      <c r="K33" s="75">
        <v>15</v>
      </c>
      <c r="L33" s="75">
        <v>4</v>
      </c>
      <c r="M33" s="75">
        <v>11</v>
      </c>
      <c r="N33" s="75">
        <v>20</v>
      </c>
      <c r="O33" s="75">
        <v>5</v>
      </c>
      <c r="P33" s="75">
        <v>15</v>
      </c>
    </row>
    <row r="34" spans="1:16" s="30" customFormat="1" x14ac:dyDescent="0.25">
      <c r="A34" s="74" t="s">
        <v>44</v>
      </c>
      <c r="B34" s="75">
        <v>693</v>
      </c>
      <c r="C34" s="75">
        <v>652</v>
      </c>
      <c r="D34" s="75">
        <v>552</v>
      </c>
      <c r="E34" s="75">
        <v>265</v>
      </c>
      <c r="F34" s="75">
        <v>287</v>
      </c>
      <c r="G34" s="75">
        <v>100</v>
      </c>
      <c r="H34" s="75">
        <v>50</v>
      </c>
      <c r="I34" s="75">
        <v>50</v>
      </c>
      <c r="J34" s="75">
        <v>41</v>
      </c>
      <c r="K34" s="75">
        <v>12</v>
      </c>
      <c r="L34" s="75">
        <v>4</v>
      </c>
      <c r="M34" s="75">
        <v>8</v>
      </c>
      <c r="N34" s="75">
        <v>29</v>
      </c>
      <c r="O34" s="75">
        <v>6</v>
      </c>
      <c r="P34" s="75">
        <v>23</v>
      </c>
    </row>
    <row r="35" spans="1:16" s="30" customFormat="1" x14ac:dyDescent="0.25">
      <c r="A35" s="74" t="s">
        <v>45</v>
      </c>
      <c r="B35" s="75">
        <v>932</v>
      </c>
      <c r="C35" s="75">
        <v>932</v>
      </c>
      <c r="D35" s="75">
        <v>696</v>
      </c>
      <c r="E35" s="75">
        <v>197</v>
      </c>
      <c r="F35" s="75">
        <v>499</v>
      </c>
      <c r="G35" s="75">
        <v>236</v>
      </c>
      <c r="H35" s="75">
        <v>54</v>
      </c>
      <c r="I35" s="75">
        <v>182</v>
      </c>
      <c r="J35" s="75"/>
      <c r="K35" s="75"/>
      <c r="L35" s="75"/>
      <c r="M35" s="75"/>
      <c r="N35" s="75"/>
      <c r="O35" s="75"/>
      <c r="P35" s="75"/>
    </row>
    <row r="36" spans="1:16" s="30" customFormat="1" x14ac:dyDescent="0.25">
      <c r="A36" s="74" t="s">
        <v>156</v>
      </c>
      <c r="B36" s="75">
        <v>1651</v>
      </c>
      <c r="C36" s="75">
        <v>1540</v>
      </c>
      <c r="D36" s="75">
        <v>1092</v>
      </c>
      <c r="E36" s="75">
        <v>780</v>
      </c>
      <c r="F36" s="75">
        <v>312</v>
      </c>
      <c r="G36" s="75">
        <v>448</v>
      </c>
      <c r="H36" s="75">
        <v>337</v>
      </c>
      <c r="I36" s="75">
        <v>111</v>
      </c>
      <c r="J36" s="75">
        <v>111</v>
      </c>
      <c r="K36" s="75">
        <v>9</v>
      </c>
      <c r="L36" s="75">
        <v>7</v>
      </c>
      <c r="M36" s="75">
        <v>2</v>
      </c>
      <c r="N36" s="75">
        <v>102</v>
      </c>
      <c r="O36" s="75">
        <v>58</v>
      </c>
      <c r="P36" s="75">
        <v>44</v>
      </c>
    </row>
    <row r="37" spans="1:16" s="30" customFormat="1" x14ac:dyDescent="0.25">
      <c r="A37" s="74" t="s">
        <v>46</v>
      </c>
      <c r="B37" s="75">
        <v>1470</v>
      </c>
      <c r="C37" s="75">
        <v>1184</v>
      </c>
      <c r="D37" s="75">
        <v>861</v>
      </c>
      <c r="E37" s="75">
        <v>381</v>
      </c>
      <c r="F37" s="75">
        <v>480</v>
      </c>
      <c r="G37" s="75">
        <v>323</v>
      </c>
      <c r="H37" s="75">
        <v>158</v>
      </c>
      <c r="I37" s="75">
        <v>165</v>
      </c>
      <c r="J37" s="75">
        <v>286</v>
      </c>
      <c r="K37" s="75">
        <v>124</v>
      </c>
      <c r="L37" s="75">
        <v>32</v>
      </c>
      <c r="M37" s="75">
        <v>92</v>
      </c>
      <c r="N37" s="75">
        <v>162</v>
      </c>
      <c r="O37" s="75">
        <v>39</v>
      </c>
      <c r="P37" s="75">
        <v>123</v>
      </c>
    </row>
    <row r="38" spans="1:16" s="30" customFormat="1" x14ac:dyDescent="0.25">
      <c r="A38" s="74" t="s">
        <v>47</v>
      </c>
      <c r="B38" s="75">
        <v>395</v>
      </c>
      <c r="C38" s="75">
        <v>352</v>
      </c>
      <c r="D38" s="75">
        <v>237</v>
      </c>
      <c r="E38" s="75">
        <v>63</v>
      </c>
      <c r="F38" s="75">
        <v>174</v>
      </c>
      <c r="G38" s="75">
        <v>115</v>
      </c>
      <c r="H38" s="75">
        <v>34</v>
      </c>
      <c r="I38" s="75">
        <v>81</v>
      </c>
      <c r="J38" s="75">
        <v>43</v>
      </c>
      <c r="K38" s="75">
        <v>31</v>
      </c>
      <c r="L38" s="75">
        <v>7</v>
      </c>
      <c r="M38" s="75">
        <v>24</v>
      </c>
      <c r="N38" s="75">
        <v>12</v>
      </c>
      <c r="O38" s="75">
        <v>2</v>
      </c>
      <c r="P38" s="75">
        <v>10</v>
      </c>
    </row>
    <row r="39" spans="1:16" s="30" customFormat="1" x14ac:dyDescent="0.25">
      <c r="A39" s="74" t="s">
        <v>48</v>
      </c>
      <c r="B39" s="75">
        <v>938</v>
      </c>
      <c r="C39" s="75">
        <v>655</v>
      </c>
      <c r="D39" s="75">
        <v>444</v>
      </c>
      <c r="E39" s="75">
        <v>244</v>
      </c>
      <c r="F39" s="75">
        <v>200</v>
      </c>
      <c r="G39" s="75">
        <v>211</v>
      </c>
      <c r="H39" s="75">
        <v>134</v>
      </c>
      <c r="I39" s="75">
        <v>77</v>
      </c>
      <c r="J39" s="75">
        <v>283</v>
      </c>
      <c r="K39" s="75">
        <v>144</v>
      </c>
      <c r="L39" s="75">
        <v>34</v>
      </c>
      <c r="M39" s="75">
        <v>110</v>
      </c>
      <c r="N39" s="75">
        <v>139</v>
      </c>
      <c r="O39" s="75">
        <v>29</v>
      </c>
      <c r="P39" s="75">
        <v>110</v>
      </c>
    </row>
    <row r="40" spans="1:16" s="30" customFormat="1" x14ac:dyDescent="0.25">
      <c r="A40" s="74" t="s">
        <v>49</v>
      </c>
      <c r="B40" s="75">
        <v>279</v>
      </c>
      <c r="C40" s="75">
        <v>254</v>
      </c>
      <c r="D40" s="75">
        <v>192</v>
      </c>
      <c r="E40" s="75">
        <v>58</v>
      </c>
      <c r="F40" s="75">
        <v>134</v>
      </c>
      <c r="G40" s="75">
        <v>62</v>
      </c>
      <c r="H40" s="75">
        <v>23</v>
      </c>
      <c r="I40" s="75">
        <v>39</v>
      </c>
      <c r="J40" s="75">
        <v>25</v>
      </c>
      <c r="K40" s="75">
        <v>13</v>
      </c>
      <c r="L40" s="75">
        <v>2</v>
      </c>
      <c r="M40" s="75">
        <v>11</v>
      </c>
      <c r="N40" s="75">
        <v>12</v>
      </c>
      <c r="O40" s="75">
        <v>3</v>
      </c>
      <c r="P40" s="75">
        <v>9</v>
      </c>
    </row>
    <row r="41" spans="1:16" s="30" customFormat="1" x14ac:dyDescent="0.25">
      <c r="A41" s="74" t="s">
        <v>50</v>
      </c>
      <c r="B41" s="75">
        <v>514</v>
      </c>
      <c r="C41" s="75"/>
      <c r="D41" s="75"/>
      <c r="E41" s="75"/>
      <c r="F41" s="75"/>
      <c r="G41" s="75"/>
      <c r="H41" s="75"/>
      <c r="I41" s="75"/>
      <c r="J41" s="75">
        <v>514</v>
      </c>
      <c r="K41" s="75">
        <v>336</v>
      </c>
      <c r="L41" s="75">
        <v>158</v>
      </c>
      <c r="M41" s="75">
        <v>178</v>
      </c>
      <c r="N41" s="75">
        <v>178</v>
      </c>
      <c r="O41" s="75">
        <v>84</v>
      </c>
      <c r="P41" s="75">
        <v>94</v>
      </c>
    </row>
    <row r="42" spans="1:16" s="30" customFormat="1" x14ac:dyDescent="0.25">
      <c r="A42" s="74" t="s">
        <v>157</v>
      </c>
      <c r="B42" s="75">
        <v>73</v>
      </c>
      <c r="C42" s="75">
        <v>73</v>
      </c>
      <c r="D42" s="75">
        <v>73</v>
      </c>
      <c r="E42" s="75">
        <v>21</v>
      </c>
      <c r="F42" s="75">
        <v>52</v>
      </c>
      <c r="G42" s="75"/>
      <c r="H42" s="75"/>
      <c r="I42" s="75"/>
      <c r="J42" s="75"/>
      <c r="K42" s="75"/>
      <c r="L42" s="75"/>
      <c r="M42" s="75"/>
      <c r="N42" s="75"/>
      <c r="O42" s="75"/>
      <c r="P42" s="75"/>
    </row>
    <row r="43" spans="1:16" s="30" customFormat="1" x14ac:dyDescent="0.25">
      <c r="A43" s="74" t="s">
        <v>158</v>
      </c>
      <c r="B43" s="75">
        <v>244</v>
      </c>
      <c r="C43" s="75">
        <v>244</v>
      </c>
      <c r="D43" s="75">
        <v>244</v>
      </c>
      <c r="E43" s="75">
        <v>77</v>
      </c>
      <c r="F43" s="75">
        <v>167</v>
      </c>
      <c r="G43" s="75"/>
      <c r="H43" s="75"/>
      <c r="I43" s="75"/>
      <c r="J43" s="75"/>
      <c r="K43" s="75"/>
      <c r="L43" s="75"/>
      <c r="M43" s="75"/>
      <c r="N43" s="75"/>
      <c r="O43" s="75"/>
      <c r="P43" s="75"/>
    </row>
    <row r="44" spans="1:16" s="30" customFormat="1" x14ac:dyDescent="0.25">
      <c r="A44" s="74" t="s">
        <v>159</v>
      </c>
      <c r="B44" s="75">
        <v>93</v>
      </c>
      <c r="C44" s="75">
        <v>93</v>
      </c>
      <c r="D44" s="75">
        <v>93</v>
      </c>
      <c r="E44" s="75">
        <v>17</v>
      </c>
      <c r="F44" s="75">
        <v>76</v>
      </c>
      <c r="G44" s="75"/>
      <c r="H44" s="75"/>
      <c r="I44" s="75"/>
      <c r="J44" s="75"/>
      <c r="K44" s="75"/>
      <c r="L44" s="75"/>
      <c r="M44" s="75"/>
      <c r="N44" s="75"/>
      <c r="O44" s="75"/>
      <c r="P44" s="75"/>
    </row>
    <row r="45" spans="1:16" s="30" customFormat="1" x14ac:dyDescent="0.25">
      <c r="A45" s="74" t="s">
        <v>160</v>
      </c>
      <c r="B45" s="75">
        <v>467</v>
      </c>
      <c r="C45" s="75">
        <v>355</v>
      </c>
      <c r="D45" s="75">
        <v>238</v>
      </c>
      <c r="E45" s="75">
        <v>53</v>
      </c>
      <c r="F45" s="75">
        <v>185</v>
      </c>
      <c r="G45" s="75">
        <v>117</v>
      </c>
      <c r="H45" s="75">
        <v>15</v>
      </c>
      <c r="I45" s="75">
        <v>102</v>
      </c>
      <c r="J45" s="75">
        <v>112</v>
      </c>
      <c r="K45" s="75">
        <v>84</v>
      </c>
      <c r="L45" s="75">
        <v>26</v>
      </c>
      <c r="M45" s="75">
        <v>58</v>
      </c>
      <c r="N45" s="75">
        <v>28</v>
      </c>
      <c r="O45" s="75">
        <v>12</v>
      </c>
      <c r="P45" s="75">
        <v>16</v>
      </c>
    </row>
    <row r="46" spans="1:16" s="30" customFormat="1" x14ac:dyDescent="0.25">
      <c r="A46" s="74" t="s">
        <v>161</v>
      </c>
      <c r="B46" s="75">
        <v>142</v>
      </c>
      <c r="C46" s="75">
        <v>131</v>
      </c>
      <c r="D46" s="75">
        <v>131</v>
      </c>
      <c r="E46" s="75">
        <v>26</v>
      </c>
      <c r="F46" s="75">
        <v>105</v>
      </c>
      <c r="G46" s="75"/>
      <c r="H46" s="75"/>
      <c r="I46" s="75"/>
      <c r="J46" s="75">
        <v>11</v>
      </c>
      <c r="K46" s="75">
        <v>11</v>
      </c>
      <c r="L46" s="75">
        <v>3</v>
      </c>
      <c r="M46" s="75">
        <v>8</v>
      </c>
      <c r="N46" s="75"/>
      <c r="O46" s="75"/>
      <c r="P46" s="75"/>
    </row>
    <row r="47" spans="1:16" s="30" customFormat="1" x14ac:dyDescent="0.25">
      <c r="A47" s="74" t="s">
        <v>259</v>
      </c>
      <c r="B47" s="75">
        <v>302</v>
      </c>
      <c r="C47" s="75">
        <v>302</v>
      </c>
      <c r="D47" s="75">
        <v>302</v>
      </c>
      <c r="E47" s="75">
        <v>75</v>
      </c>
      <c r="F47" s="75">
        <v>227</v>
      </c>
      <c r="G47" s="75"/>
      <c r="H47" s="75"/>
      <c r="I47" s="75"/>
      <c r="J47" s="75"/>
      <c r="K47" s="75"/>
      <c r="L47" s="75"/>
      <c r="M47" s="75"/>
      <c r="N47" s="75"/>
      <c r="O47" s="75"/>
      <c r="P47" s="75"/>
    </row>
    <row r="48" spans="1:16" s="30" customFormat="1" x14ac:dyDescent="0.25">
      <c r="A48" s="74" t="s">
        <v>260</v>
      </c>
      <c r="B48" s="75">
        <v>27</v>
      </c>
      <c r="C48" s="75">
        <v>27</v>
      </c>
      <c r="D48" s="75">
        <v>23</v>
      </c>
      <c r="E48" s="75">
        <v>11</v>
      </c>
      <c r="F48" s="75">
        <v>12</v>
      </c>
      <c r="G48" s="75">
        <v>4</v>
      </c>
      <c r="H48" s="75">
        <v>2</v>
      </c>
      <c r="I48" s="75">
        <v>2</v>
      </c>
      <c r="J48" s="75"/>
      <c r="K48" s="75"/>
      <c r="L48" s="75"/>
      <c r="M48" s="75"/>
      <c r="N48" s="75"/>
      <c r="O48" s="75"/>
      <c r="P48" s="75"/>
    </row>
    <row r="49" spans="1:16" s="30" customFormat="1" x14ac:dyDescent="0.25">
      <c r="A49" s="74" t="s">
        <v>280</v>
      </c>
      <c r="B49" s="75">
        <v>2079</v>
      </c>
      <c r="C49" s="75">
        <v>1963</v>
      </c>
      <c r="D49" s="75">
        <v>920</v>
      </c>
      <c r="E49" s="75">
        <v>306</v>
      </c>
      <c r="F49" s="75">
        <v>614</v>
      </c>
      <c r="G49" s="75">
        <v>1043</v>
      </c>
      <c r="H49" s="75">
        <v>350</v>
      </c>
      <c r="I49" s="75">
        <v>693</v>
      </c>
      <c r="J49" s="75">
        <v>116</v>
      </c>
      <c r="K49" s="75">
        <v>113</v>
      </c>
      <c r="L49" s="75">
        <v>50</v>
      </c>
      <c r="M49" s="75">
        <v>63</v>
      </c>
      <c r="N49" s="75">
        <v>3</v>
      </c>
      <c r="O49" s="75">
        <v>2</v>
      </c>
      <c r="P49" s="75">
        <v>1</v>
      </c>
    </row>
    <row r="50" spans="1:16" s="30" customFormat="1" x14ac:dyDescent="0.25">
      <c r="A50" s="74" t="s">
        <v>300</v>
      </c>
      <c r="B50" s="75">
        <v>1090</v>
      </c>
      <c r="C50" s="75">
        <v>1051</v>
      </c>
      <c r="D50" s="75">
        <v>694</v>
      </c>
      <c r="E50" s="75">
        <v>256</v>
      </c>
      <c r="F50" s="75">
        <v>438</v>
      </c>
      <c r="G50" s="75">
        <v>357</v>
      </c>
      <c r="H50" s="75">
        <v>123</v>
      </c>
      <c r="I50" s="75">
        <v>234</v>
      </c>
      <c r="J50" s="75">
        <v>39</v>
      </c>
      <c r="K50" s="75">
        <v>31</v>
      </c>
      <c r="L50" s="75">
        <v>5</v>
      </c>
      <c r="M50" s="75">
        <v>26</v>
      </c>
      <c r="N50" s="75">
        <v>8</v>
      </c>
      <c r="O50" s="75">
        <v>3</v>
      </c>
      <c r="P50" s="75">
        <v>5</v>
      </c>
    </row>
    <row r="51" spans="1:16" s="30" customFormat="1" x14ac:dyDescent="0.25">
      <c r="A51" s="74" t="s">
        <v>162</v>
      </c>
      <c r="B51" s="75">
        <v>316</v>
      </c>
      <c r="C51" s="75">
        <v>37</v>
      </c>
      <c r="D51" s="75">
        <v>37</v>
      </c>
      <c r="E51" s="75">
        <v>8</v>
      </c>
      <c r="F51" s="75">
        <v>29</v>
      </c>
      <c r="G51" s="75"/>
      <c r="H51" s="75"/>
      <c r="I51" s="75"/>
      <c r="J51" s="75">
        <v>279</v>
      </c>
      <c r="K51" s="75">
        <v>279</v>
      </c>
      <c r="L51" s="75">
        <v>123</v>
      </c>
      <c r="M51" s="75">
        <v>156</v>
      </c>
      <c r="N51" s="75"/>
      <c r="O51" s="75"/>
      <c r="P51" s="75"/>
    </row>
    <row r="52" spans="1:16" s="30" customFormat="1" x14ac:dyDescent="0.25">
      <c r="A52" s="74" t="s">
        <v>53</v>
      </c>
      <c r="B52" s="75">
        <v>468</v>
      </c>
      <c r="C52" s="75">
        <v>468</v>
      </c>
      <c r="D52" s="75">
        <v>359</v>
      </c>
      <c r="E52" s="75">
        <v>137</v>
      </c>
      <c r="F52" s="75">
        <v>222</v>
      </c>
      <c r="G52" s="75">
        <v>109</v>
      </c>
      <c r="H52" s="75">
        <v>36</v>
      </c>
      <c r="I52" s="75">
        <v>73</v>
      </c>
      <c r="J52" s="75"/>
      <c r="K52" s="75"/>
      <c r="L52" s="75"/>
      <c r="M52" s="75"/>
      <c r="N52" s="75"/>
      <c r="O52" s="75"/>
      <c r="P52" s="75"/>
    </row>
    <row r="53" spans="1:16" s="30" customFormat="1" x14ac:dyDescent="0.25">
      <c r="A53" s="74" t="s">
        <v>221</v>
      </c>
      <c r="B53" s="75">
        <v>16</v>
      </c>
      <c r="C53" s="75">
        <v>16</v>
      </c>
      <c r="D53" s="75">
        <v>14</v>
      </c>
      <c r="E53" s="75"/>
      <c r="F53" s="75">
        <v>14</v>
      </c>
      <c r="G53" s="75">
        <v>2</v>
      </c>
      <c r="H53" s="75"/>
      <c r="I53" s="75">
        <v>2</v>
      </c>
      <c r="J53" s="75"/>
      <c r="K53" s="75"/>
      <c r="L53" s="75"/>
      <c r="M53" s="75"/>
      <c r="N53" s="75"/>
      <c r="O53" s="75"/>
      <c r="P53" s="75"/>
    </row>
    <row r="54" spans="1:16" s="30" customFormat="1" x14ac:dyDescent="0.25">
      <c r="A54" s="74" t="s">
        <v>54</v>
      </c>
      <c r="B54" s="75">
        <v>1019</v>
      </c>
      <c r="C54" s="75">
        <v>587</v>
      </c>
      <c r="D54" s="75">
        <v>499</v>
      </c>
      <c r="E54" s="75">
        <v>191</v>
      </c>
      <c r="F54" s="75">
        <v>308</v>
      </c>
      <c r="G54" s="75">
        <v>88</v>
      </c>
      <c r="H54" s="75">
        <v>40</v>
      </c>
      <c r="I54" s="75">
        <v>48</v>
      </c>
      <c r="J54" s="75">
        <v>432</v>
      </c>
      <c r="K54" s="75">
        <v>280</v>
      </c>
      <c r="L54" s="75">
        <v>77</v>
      </c>
      <c r="M54" s="75">
        <v>203</v>
      </c>
      <c r="N54" s="75">
        <v>152</v>
      </c>
      <c r="O54" s="75">
        <v>30</v>
      </c>
      <c r="P54" s="75">
        <v>122</v>
      </c>
    </row>
    <row r="55" spans="1:16" s="30" customFormat="1" x14ac:dyDescent="0.25">
      <c r="A55" s="74" t="s">
        <v>55</v>
      </c>
      <c r="B55" s="75">
        <v>1424</v>
      </c>
      <c r="C55" s="75">
        <v>1304</v>
      </c>
      <c r="D55" s="75">
        <v>1159</v>
      </c>
      <c r="E55" s="75">
        <v>445</v>
      </c>
      <c r="F55" s="75">
        <v>714</v>
      </c>
      <c r="G55" s="75">
        <v>145</v>
      </c>
      <c r="H55" s="75">
        <v>59</v>
      </c>
      <c r="I55" s="75">
        <v>86</v>
      </c>
      <c r="J55" s="75">
        <v>120</v>
      </c>
      <c r="K55" s="75">
        <v>71</v>
      </c>
      <c r="L55" s="75">
        <v>23</v>
      </c>
      <c r="M55" s="75">
        <v>48</v>
      </c>
      <c r="N55" s="75">
        <v>49</v>
      </c>
      <c r="O55" s="75">
        <v>12</v>
      </c>
      <c r="P55" s="75">
        <v>37</v>
      </c>
    </row>
    <row r="56" spans="1:16" s="30" customFormat="1" x14ac:dyDescent="0.25">
      <c r="A56" s="74" t="s">
        <v>56</v>
      </c>
      <c r="B56" s="75">
        <v>7381</v>
      </c>
      <c r="C56" s="75">
        <v>5405</v>
      </c>
      <c r="D56" s="75">
        <v>4779</v>
      </c>
      <c r="E56" s="75">
        <v>1932</v>
      </c>
      <c r="F56" s="75">
        <v>2847</v>
      </c>
      <c r="G56" s="75">
        <v>626</v>
      </c>
      <c r="H56" s="75">
        <v>237</v>
      </c>
      <c r="I56" s="75">
        <v>389</v>
      </c>
      <c r="J56" s="75">
        <v>1976</v>
      </c>
      <c r="K56" s="75">
        <v>1309</v>
      </c>
      <c r="L56" s="75">
        <v>435</v>
      </c>
      <c r="M56" s="75">
        <v>874</v>
      </c>
      <c r="N56" s="75">
        <v>667</v>
      </c>
      <c r="O56" s="75">
        <v>174</v>
      </c>
      <c r="P56" s="75">
        <v>493</v>
      </c>
    </row>
    <row r="57" spans="1:16" s="30" customFormat="1" x14ac:dyDescent="0.25">
      <c r="A57" s="74" t="s">
        <v>57</v>
      </c>
      <c r="B57" s="75">
        <v>194</v>
      </c>
      <c r="C57" s="75"/>
      <c r="D57" s="75"/>
      <c r="E57" s="75"/>
      <c r="F57" s="75"/>
      <c r="G57" s="75"/>
      <c r="H57" s="75"/>
      <c r="I57" s="75"/>
      <c r="J57" s="75">
        <v>194</v>
      </c>
      <c r="K57" s="75">
        <v>47</v>
      </c>
      <c r="L57" s="75">
        <v>29</v>
      </c>
      <c r="M57" s="75">
        <v>18</v>
      </c>
      <c r="N57" s="75">
        <v>147</v>
      </c>
      <c r="O57" s="75">
        <v>100</v>
      </c>
      <c r="P57" s="75">
        <v>47</v>
      </c>
    </row>
    <row r="58" spans="1:16" s="30" customFormat="1" x14ac:dyDescent="0.25">
      <c r="A58" s="74" t="s">
        <v>163</v>
      </c>
      <c r="B58" s="75">
        <v>149</v>
      </c>
      <c r="C58" s="75">
        <v>149</v>
      </c>
      <c r="D58" s="75">
        <v>141</v>
      </c>
      <c r="E58" s="75">
        <v>37</v>
      </c>
      <c r="F58" s="75">
        <v>104</v>
      </c>
      <c r="G58" s="75">
        <v>8</v>
      </c>
      <c r="H58" s="75">
        <v>2</v>
      </c>
      <c r="I58" s="75">
        <v>6</v>
      </c>
      <c r="J58" s="75"/>
      <c r="K58" s="75"/>
      <c r="L58" s="75"/>
      <c r="M58" s="75"/>
      <c r="N58" s="75"/>
      <c r="O58" s="75"/>
      <c r="P58" s="75"/>
    </row>
    <row r="59" spans="1:16" s="30" customFormat="1" x14ac:dyDescent="0.25">
      <c r="A59" s="74" t="s">
        <v>58</v>
      </c>
      <c r="B59" s="75">
        <v>285</v>
      </c>
      <c r="C59" s="75">
        <v>285</v>
      </c>
      <c r="D59" s="75">
        <v>269</v>
      </c>
      <c r="E59" s="75">
        <v>107</v>
      </c>
      <c r="F59" s="75">
        <v>162</v>
      </c>
      <c r="G59" s="75">
        <v>16</v>
      </c>
      <c r="H59" s="75">
        <v>3</v>
      </c>
      <c r="I59" s="75">
        <v>13</v>
      </c>
      <c r="J59" s="75"/>
      <c r="K59" s="75"/>
      <c r="L59" s="75"/>
      <c r="M59" s="75"/>
      <c r="N59" s="75"/>
      <c r="O59" s="75"/>
      <c r="P59" s="75"/>
    </row>
    <row r="60" spans="1:16" s="30" customFormat="1" x14ac:dyDescent="0.25">
      <c r="A60" s="74" t="s">
        <v>59</v>
      </c>
      <c r="B60" s="75">
        <v>1271</v>
      </c>
      <c r="C60" s="75">
        <v>1173</v>
      </c>
      <c r="D60" s="75">
        <v>1071</v>
      </c>
      <c r="E60" s="75">
        <v>413</v>
      </c>
      <c r="F60" s="75">
        <v>658</v>
      </c>
      <c r="G60" s="75">
        <v>102</v>
      </c>
      <c r="H60" s="75">
        <v>52</v>
      </c>
      <c r="I60" s="75">
        <v>50</v>
      </c>
      <c r="J60" s="75">
        <v>98</v>
      </c>
      <c r="K60" s="75">
        <v>79</v>
      </c>
      <c r="L60" s="75">
        <v>29</v>
      </c>
      <c r="M60" s="75">
        <v>50</v>
      </c>
      <c r="N60" s="75">
        <v>19</v>
      </c>
      <c r="O60" s="75">
        <v>5</v>
      </c>
      <c r="P60" s="75">
        <v>14</v>
      </c>
    </row>
    <row r="61" spans="1:16" s="30" customFormat="1" x14ac:dyDescent="0.25">
      <c r="A61" s="74" t="s">
        <v>301</v>
      </c>
      <c r="B61" s="75">
        <v>155</v>
      </c>
      <c r="C61" s="75"/>
      <c r="D61" s="75"/>
      <c r="E61" s="75"/>
      <c r="F61" s="75"/>
      <c r="G61" s="75"/>
      <c r="H61" s="75"/>
      <c r="I61" s="75"/>
      <c r="J61" s="75">
        <v>155</v>
      </c>
      <c r="K61" s="75">
        <v>113</v>
      </c>
      <c r="L61" s="75">
        <v>28</v>
      </c>
      <c r="M61" s="75">
        <v>85</v>
      </c>
      <c r="N61" s="75">
        <v>42</v>
      </c>
      <c r="O61" s="75">
        <v>10</v>
      </c>
      <c r="P61" s="75">
        <v>32</v>
      </c>
    </row>
    <row r="62" spans="1:16" s="30" customFormat="1" x14ac:dyDescent="0.25">
      <c r="A62" s="74" t="s">
        <v>60</v>
      </c>
      <c r="B62" s="75">
        <v>1319</v>
      </c>
      <c r="C62" s="75">
        <v>269</v>
      </c>
      <c r="D62" s="75">
        <v>247</v>
      </c>
      <c r="E62" s="75">
        <v>39</v>
      </c>
      <c r="F62" s="75">
        <v>208</v>
      </c>
      <c r="G62" s="75">
        <v>22</v>
      </c>
      <c r="H62" s="75">
        <v>2</v>
      </c>
      <c r="I62" s="75">
        <v>20</v>
      </c>
      <c r="J62" s="75">
        <v>1050</v>
      </c>
      <c r="K62" s="75">
        <v>901</v>
      </c>
      <c r="L62" s="75">
        <v>201</v>
      </c>
      <c r="M62" s="75">
        <v>700</v>
      </c>
      <c r="N62" s="75">
        <v>149</v>
      </c>
      <c r="O62" s="75">
        <v>26</v>
      </c>
      <c r="P62" s="75">
        <v>123</v>
      </c>
    </row>
    <row r="63" spans="1:16" s="30" customFormat="1" x14ac:dyDescent="0.25">
      <c r="A63" s="74" t="s">
        <v>61</v>
      </c>
      <c r="B63" s="75">
        <v>1742</v>
      </c>
      <c r="C63" s="75">
        <v>1424</v>
      </c>
      <c r="D63" s="75">
        <v>1137</v>
      </c>
      <c r="E63" s="75">
        <v>388</v>
      </c>
      <c r="F63" s="75">
        <v>749</v>
      </c>
      <c r="G63" s="75">
        <v>287</v>
      </c>
      <c r="H63" s="75">
        <v>109</v>
      </c>
      <c r="I63" s="75">
        <v>178</v>
      </c>
      <c r="J63" s="75">
        <v>318</v>
      </c>
      <c r="K63" s="75">
        <v>125</v>
      </c>
      <c r="L63" s="75">
        <v>39</v>
      </c>
      <c r="M63" s="75">
        <v>86</v>
      </c>
      <c r="N63" s="75">
        <v>193</v>
      </c>
      <c r="O63" s="75">
        <v>66</v>
      </c>
      <c r="P63" s="75">
        <v>127</v>
      </c>
    </row>
    <row r="64" spans="1:16" s="30" customFormat="1" x14ac:dyDescent="0.25">
      <c r="A64" s="74" t="s">
        <v>62</v>
      </c>
      <c r="B64" s="75">
        <v>466</v>
      </c>
      <c r="C64" s="75">
        <v>136</v>
      </c>
      <c r="D64" s="75">
        <v>98</v>
      </c>
      <c r="E64" s="75">
        <v>19</v>
      </c>
      <c r="F64" s="75">
        <v>79</v>
      </c>
      <c r="G64" s="75">
        <v>38</v>
      </c>
      <c r="H64" s="75">
        <v>4</v>
      </c>
      <c r="I64" s="75">
        <v>34</v>
      </c>
      <c r="J64" s="75">
        <v>330</v>
      </c>
      <c r="K64" s="75">
        <v>330</v>
      </c>
      <c r="L64" s="75">
        <v>159</v>
      </c>
      <c r="M64" s="75">
        <v>171</v>
      </c>
      <c r="N64" s="75"/>
      <c r="O64" s="75"/>
      <c r="P64" s="75"/>
    </row>
    <row r="65" spans="1:16" s="30" customFormat="1" x14ac:dyDescent="0.25">
      <c r="A65" s="74" t="s">
        <v>63</v>
      </c>
      <c r="B65" s="75">
        <v>11642</v>
      </c>
      <c r="C65" s="75">
        <v>10140</v>
      </c>
      <c r="D65" s="75">
        <v>6893</v>
      </c>
      <c r="E65" s="75">
        <v>2718</v>
      </c>
      <c r="F65" s="75">
        <v>4175</v>
      </c>
      <c r="G65" s="75">
        <v>3247</v>
      </c>
      <c r="H65" s="75">
        <v>1292</v>
      </c>
      <c r="I65" s="75">
        <v>1955</v>
      </c>
      <c r="J65" s="75">
        <v>1502</v>
      </c>
      <c r="K65" s="75">
        <v>1174</v>
      </c>
      <c r="L65" s="75">
        <v>308</v>
      </c>
      <c r="M65" s="75">
        <v>866</v>
      </c>
      <c r="N65" s="75">
        <v>328</v>
      </c>
      <c r="O65" s="75">
        <v>82</v>
      </c>
      <c r="P65" s="75">
        <v>246</v>
      </c>
    </row>
    <row r="66" spans="1:16" s="30" customFormat="1" x14ac:dyDescent="0.25">
      <c r="A66" s="74" t="s">
        <v>64</v>
      </c>
      <c r="B66" s="75">
        <v>4783</v>
      </c>
      <c r="C66" s="75">
        <v>4376</v>
      </c>
      <c r="D66" s="75">
        <v>3743</v>
      </c>
      <c r="E66" s="75">
        <v>1457</v>
      </c>
      <c r="F66" s="75">
        <v>2286</v>
      </c>
      <c r="G66" s="75">
        <v>633</v>
      </c>
      <c r="H66" s="75">
        <v>242</v>
      </c>
      <c r="I66" s="75">
        <v>391</v>
      </c>
      <c r="J66" s="75">
        <v>407</v>
      </c>
      <c r="K66" s="75">
        <v>2</v>
      </c>
      <c r="L66" s="75"/>
      <c r="M66" s="75">
        <v>2</v>
      </c>
      <c r="N66" s="75">
        <v>405</v>
      </c>
      <c r="O66" s="75">
        <v>124</v>
      </c>
      <c r="P66" s="75">
        <v>281</v>
      </c>
    </row>
    <row r="67" spans="1:16" s="30" customFormat="1" x14ac:dyDescent="0.25">
      <c r="A67" s="74" t="s">
        <v>65</v>
      </c>
      <c r="B67" s="75">
        <v>17034</v>
      </c>
      <c r="C67" s="75">
        <v>14061</v>
      </c>
      <c r="D67" s="75">
        <v>9922</v>
      </c>
      <c r="E67" s="75">
        <v>4183</v>
      </c>
      <c r="F67" s="75">
        <v>5739</v>
      </c>
      <c r="G67" s="75">
        <v>4139</v>
      </c>
      <c r="H67" s="75">
        <v>1717</v>
      </c>
      <c r="I67" s="75">
        <v>2422</v>
      </c>
      <c r="J67" s="75">
        <v>2973</v>
      </c>
      <c r="K67" s="75">
        <v>2407</v>
      </c>
      <c r="L67" s="75">
        <v>764</v>
      </c>
      <c r="M67" s="75">
        <v>1643</v>
      </c>
      <c r="N67" s="75">
        <v>566</v>
      </c>
      <c r="O67" s="75">
        <v>171</v>
      </c>
      <c r="P67" s="75">
        <v>395</v>
      </c>
    </row>
    <row r="68" spans="1:16" s="145" customFormat="1" x14ac:dyDescent="0.25">
      <c r="A68" s="74" t="s">
        <v>66</v>
      </c>
      <c r="B68" s="75">
        <v>4219</v>
      </c>
      <c r="C68" s="75">
        <v>3973</v>
      </c>
      <c r="D68" s="75">
        <v>3375</v>
      </c>
      <c r="E68" s="75">
        <v>1458</v>
      </c>
      <c r="F68" s="75">
        <v>1917</v>
      </c>
      <c r="G68" s="75">
        <v>598</v>
      </c>
      <c r="H68" s="75">
        <v>275</v>
      </c>
      <c r="I68" s="75">
        <v>323</v>
      </c>
      <c r="J68" s="75">
        <v>246</v>
      </c>
      <c r="K68" s="75">
        <v>214</v>
      </c>
      <c r="L68" s="75">
        <v>69</v>
      </c>
      <c r="M68" s="75">
        <v>145</v>
      </c>
      <c r="N68" s="75">
        <v>32</v>
      </c>
      <c r="O68" s="75">
        <v>13</v>
      </c>
      <c r="P68" s="75">
        <v>19</v>
      </c>
    </row>
    <row r="69" spans="1:16" s="145" customFormat="1" x14ac:dyDescent="0.25">
      <c r="A69" s="74" t="s">
        <v>67</v>
      </c>
      <c r="B69" s="75">
        <v>4320</v>
      </c>
      <c r="C69" s="75">
        <v>3902</v>
      </c>
      <c r="D69" s="75">
        <v>3376</v>
      </c>
      <c r="E69" s="75">
        <v>1316</v>
      </c>
      <c r="F69" s="75">
        <v>2060</v>
      </c>
      <c r="G69" s="75">
        <v>526</v>
      </c>
      <c r="H69" s="75">
        <v>198</v>
      </c>
      <c r="I69" s="75">
        <v>328</v>
      </c>
      <c r="J69" s="75">
        <v>418</v>
      </c>
      <c r="K69" s="75">
        <v>319</v>
      </c>
      <c r="L69" s="75">
        <v>89</v>
      </c>
      <c r="M69" s="75">
        <v>230</v>
      </c>
      <c r="N69" s="75">
        <v>99</v>
      </c>
      <c r="O69" s="75">
        <v>27</v>
      </c>
      <c r="P69" s="75">
        <v>72</v>
      </c>
    </row>
    <row r="70" spans="1:16" s="145" customFormat="1" x14ac:dyDescent="0.25">
      <c r="A70" s="74" t="s">
        <v>68</v>
      </c>
      <c r="B70" s="75">
        <v>1884</v>
      </c>
      <c r="C70" s="75">
        <v>1789</v>
      </c>
      <c r="D70" s="75">
        <v>1605</v>
      </c>
      <c r="E70" s="75">
        <v>605</v>
      </c>
      <c r="F70" s="75">
        <v>1000</v>
      </c>
      <c r="G70" s="75">
        <v>184</v>
      </c>
      <c r="H70" s="75">
        <v>65</v>
      </c>
      <c r="I70" s="75">
        <v>119</v>
      </c>
      <c r="J70" s="75">
        <v>95</v>
      </c>
      <c r="K70" s="75">
        <v>79</v>
      </c>
      <c r="L70" s="75">
        <v>25</v>
      </c>
      <c r="M70" s="75">
        <v>54</v>
      </c>
      <c r="N70" s="75">
        <v>16</v>
      </c>
      <c r="O70" s="75">
        <v>6</v>
      </c>
      <c r="P70" s="75">
        <v>10</v>
      </c>
    </row>
    <row r="71" spans="1:16" s="145" customFormat="1" x14ac:dyDescent="0.25">
      <c r="A71" s="74" t="s">
        <v>69</v>
      </c>
      <c r="B71" s="75">
        <v>4612</v>
      </c>
      <c r="C71" s="75">
        <v>4507</v>
      </c>
      <c r="D71" s="75">
        <v>3919</v>
      </c>
      <c r="E71" s="75">
        <v>2182</v>
      </c>
      <c r="F71" s="75">
        <v>1737</v>
      </c>
      <c r="G71" s="75">
        <v>588</v>
      </c>
      <c r="H71" s="75">
        <v>342</v>
      </c>
      <c r="I71" s="75">
        <v>246</v>
      </c>
      <c r="J71" s="75">
        <v>105</v>
      </c>
      <c r="K71" s="75">
        <v>76</v>
      </c>
      <c r="L71" s="75">
        <v>25</v>
      </c>
      <c r="M71" s="75">
        <v>51</v>
      </c>
      <c r="N71" s="75">
        <v>29</v>
      </c>
      <c r="O71" s="75">
        <v>13</v>
      </c>
      <c r="P71" s="75">
        <v>16</v>
      </c>
    </row>
    <row r="72" spans="1:16" s="145" customFormat="1" x14ac:dyDescent="0.25">
      <c r="A72" s="74" t="s">
        <v>70</v>
      </c>
      <c r="B72" s="75">
        <v>799</v>
      </c>
      <c r="C72" s="75"/>
      <c r="D72" s="75"/>
      <c r="E72" s="75"/>
      <c r="F72" s="75"/>
      <c r="G72" s="75"/>
      <c r="H72" s="75"/>
      <c r="I72" s="75"/>
      <c r="J72" s="75">
        <v>799</v>
      </c>
      <c r="K72" s="75">
        <v>543</v>
      </c>
      <c r="L72" s="75">
        <v>215</v>
      </c>
      <c r="M72" s="75">
        <v>328</v>
      </c>
      <c r="N72" s="75">
        <v>256</v>
      </c>
      <c r="O72" s="75">
        <v>100</v>
      </c>
      <c r="P72" s="75">
        <v>156</v>
      </c>
    </row>
    <row r="73" spans="1:16" s="145" customFormat="1" x14ac:dyDescent="0.25">
      <c r="A73" s="74" t="s">
        <v>71</v>
      </c>
      <c r="B73" s="75">
        <v>2113</v>
      </c>
      <c r="C73" s="75">
        <v>1982</v>
      </c>
      <c r="D73" s="75">
        <v>1711</v>
      </c>
      <c r="E73" s="75">
        <v>701</v>
      </c>
      <c r="F73" s="75">
        <v>1010</v>
      </c>
      <c r="G73" s="75">
        <v>271</v>
      </c>
      <c r="H73" s="75">
        <v>129</v>
      </c>
      <c r="I73" s="75">
        <v>142</v>
      </c>
      <c r="J73" s="75">
        <v>131</v>
      </c>
      <c r="K73" s="75">
        <v>122</v>
      </c>
      <c r="L73" s="75">
        <v>45</v>
      </c>
      <c r="M73" s="75">
        <v>77</v>
      </c>
      <c r="N73" s="75">
        <v>9</v>
      </c>
      <c r="O73" s="75">
        <v>2</v>
      </c>
      <c r="P73" s="75">
        <v>7</v>
      </c>
    </row>
    <row r="74" spans="1:16" s="145" customFormat="1" x14ac:dyDescent="0.25">
      <c r="A74" s="74" t="s">
        <v>72</v>
      </c>
      <c r="B74" s="75">
        <v>1922</v>
      </c>
      <c r="C74" s="75">
        <v>1799</v>
      </c>
      <c r="D74" s="75">
        <v>1476</v>
      </c>
      <c r="E74" s="75">
        <v>459</v>
      </c>
      <c r="F74" s="75">
        <v>1017</v>
      </c>
      <c r="G74" s="75">
        <v>323</v>
      </c>
      <c r="H74" s="75">
        <v>122</v>
      </c>
      <c r="I74" s="75">
        <v>201</v>
      </c>
      <c r="J74" s="75">
        <v>123</v>
      </c>
      <c r="K74" s="75">
        <v>100</v>
      </c>
      <c r="L74" s="75">
        <v>48</v>
      </c>
      <c r="M74" s="75">
        <v>52</v>
      </c>
      <c r="N74" s="75">
        <v>23</v>
      </c>
      <c r="O74" s="75">
        <v>14</v>
      </c>
      <c r="P74" s="75">
        <v>9</v>
      </c>
    </row>
    <row r="75" spans="1:16" s="145" customFormat="1" x14ac:dyDescent="0.25">
      <c r="A75" s="74" t="s">
        <v>73</v>
      </c>
      <c r="B75" s="75">
        <v>8607</v>
      </c>
      <c r="C75" s="75">
        <v>6264</v>
      </c>
      <c r="D75" s="75">
        <v>4997</v>
      </c>
      <c r="E75" s="75">
        <v>2158</v>
      </c>
      <c r="F75" s="75">
        <v>2839</v>
      </c>
      <c r="G75" s="75">
        <v>1267</v>
      </c>
      <c r="H75" s="75">
        <v>571</v>
      </c>
      <c r="I75" s="75">
        <v>696</v>
      </c>
      <c r="J75" s="75">
        <v>2343</v>
      </c>
      <c r="K75" s="75">
        <v>1773</v>
      </c>
      <c r="L75" s="75">
        <v>589</v>
      </c>
      <c r="M75" s="75">
        <v>1184</v>
      </c>
      <c r="N75" s="75">
        <v>570</v>
      </c>
      <c r="O75" s="75">
        <v>178</v>
      </c>
      <c r="P75" s="75">
        <v>392</v>
      </c>
    </row>
    <row r="76" spans="1:16" s="145" customFormat="1" x14ac:dyDescent="0.25">
      <c r="A76" s="74" t="s">
        <v>74</v>
      </c>
      <c r="B76" s="75">
        <v>233</v>
      </c>
      <c r="C76" s="75"/>
      <c r="D76" s="75"/>
      <c r="E76" s="75"/>
      <c r="F76" s="75"/>
      <c r="G76" s="75"/>
      <c r="H76" s="75"/>
      <c r="I76" s="75"/>
      <c r="J76" s="75">
        <v>233</v>
      </c>
      <c r="K76" s="75">
        <v>170</v>
      </c>
      <c r="L76" s="75">
        <v>71</v>
      </c>
      <c r="M76" s="75">
        <v>99</v>
      </c>
      <c r="N76" s="75">
        <v>63</v>
      </c>
      <c r="O76" s="75">
        <v>13</v>
      </c>
      <c r="P76" s="75">
        <v>50</v>
      </c>
    </row>
    <row r="77" spans="1:16" s="145" customFormat="1" x14ac:dyDescent="0.25">
      <c r="A77" s="74" t="s">
        <v>75</v>
      </c>
      <c r="B77" s="75">
        <v>5205</v>
      </c>
      <c r="C77" s="75">
        <v>4786</v>
      </c>
      <c r="D77" s="75">
        <v>4098</v>
      </c>
      <c r="E77" s="75">
        <v>1623</v>
      </c>
      <c r="F77" s="75">
        <v>2475</v>
      </c>
      <c r="G77" s="75">
        <v>688</v>
      </c>
      <c r="H77" s="75">
        <v>252</v>
      </c>
      <c r="I77" s="75">
        <v>436</v>
      </c>
      <c r="J77" s="75">
        <v>419</v>
      </c>
      <c r="K77" s="75">
        <v>319</v>
      </c>
      <c r="L77" s="75">
        <v>97</v>
      </c>
      <c r="M77" s="75">
        <v>222</v>
      </c>
      <c r="N77" s="75">
        <v>100</v>
      </c>
      <c r="O77" s="75">
        <v>33</v>
      </c>
      <c r="P77" s="75">
        <v>67</v>
      </c>
    </row>
    <row r="78" spans="1:16" s="145" customFormat="1" x14ac:dyDescent="0.25">
      <c r="A78" s="74" t="s">
        <v>76</v>
      </c>
      <c r="B78" s="75">
        <v>4759</v>
      </c>
      <c r="C78" s="75">
        <v>4115</v>
      </c>
      <c r="D78" s="75">
        <v>3693</v>
      </c>
      <c r="E78" s="75">
        <v>1723</v>
      </c>
      <c r="F78" s="75">
        <v>1970</v>
      </c>
      <c r="G78" s="75">
        <v>422</v>
      </c>
      <c r="H78" s="75">
        <v>203</v>
      </c>
      <c r="I78" s="75">
        <v>219</v>
      </c>
      <c r="J78" s="75">
        <v>644</v>
      </c>
      <c r="K78" s="75">
        <v>437</v>
      </c>
      <c r="L78" s="75">
        <v>148</v>
      </c>
      <c r="M78" s="75">
        <v>289</v>
      </c>
      <c r="N78" s="75">
        <v>207</v>
      </c>
      <c r="O78" s="75">
        <v>65</v>
      </c>
      <c r="P78" s="75">
        <v>142</v>
      </c>
    </row>
    <row r="79" spans="1:16" s="145" customFormat="1" x14ac:dyDescent="0.25">
      <c r="A79" s="74" t="s">
        <v>164</v>
      </c>
      <c r="B79" s="75">
        <v>218</v>
      </c>
      <c r="C79" s="75"/>
      <c r="D79" s="75"/>
      <c r="E79" s="75"/>
      <c r="F79" s="75"/>
      <c r="G79" s="75"/>
      <c r="H79" s="75"/>
      <c r="I79" s="75"/>
      <c r="J79" s="75">
        <v>218</v>
      </c>
      <c r="K79" s="75">
        <v>218</v>
      </c>
      <c r="L79" s="75">
        <v>104</v>
      </c>
      <c r="M79" s="75">
        <v>114</v>
      </c>
      <c r="N79" s="75"/>
      <c r="O79" s="75"/>
      <c r="P79" s="75"/>
    </row>
    <row r="80" spans="1:16" s="145" customFormat="1" x14ac:dyDescent="0.25">
      <c r="A80" s="74" t="s">
        <v>77</v>
      </c>
      <c r="B80" s="75">
        <v>13003</v>
      </c>
      <c r="C80" s="75">
        <v>10617</v>
      </c>
      <c r="D80" s="75">
        <v>7864</v>
      </c>
      <c r="E80" s="75">
        <v>2867</v>
      </c>
      <c r="F80" s="75">
        <v>4997</v>
      </c>
      <c r="G80" s="75">
        <v>2753</v>
      </c>
      <c r="H80" s="75">
        <v>998</v>
      </c>
      <c r="I80" s="75">
        <v>1755</v>
      </c>
      <c r="J80" s="75">
        <v>2386</v>
      </c>
      <c r="K80" s="75">
        <v>1743</v>
      </c>
      <c r="L80" s="75">
        <v>574</v>
      </c>
      <c r="M80" s="75">
        <v>1169</v>
      </c>
      <c r="N80" s="75">
        <v>643</v>
      </c>
      <c r="O80" s="75">
        <v>218</v>
      </c>
      <c r="P80" s="75">
        <v>425</v>
      </c>
    </row>
    <row r="81" spans="1:16" s="30" customFormat="1" x14ac:dyDescent="0.25">
      <c r="A81" s="74" t="s">
        <v>78</v>
      </c>
      <c r="B81" s="75">
        <v>4315</v>
      </c>
      <c r="C81" s="75">
        <v>3494</v>
      </c>
      <c r="D81" s="75">
        <v>1687</v>
      </c>
      <c r="E81" s="75">
        <v>1298</v>
      </c>
      <c r="F81" s="75">
        <v>389</v>
      </c>
      <c r="G81" s="75">
        <v>1807</v>
      </c>
      <c r="H81" s="75">
        <v>1423</v>
      </c>
      <c r="I81" s="75">
        <v>384</v>
      </c>
      <c r="J81" s="75">
        <v>821</v>
      </c>
      <c r="K81" s="75">
        <v>546</v>
      </c>
      <c r="L81" s="75">
        <v>348</v>
      </c>
      <c r="M81" s="75">
        <v>198</v>
      </c>
      <c r="N81" s="75">
        <v>275</v>
      </c>
      <c r="O81" s="75">
        <v>174</v>
      </c>
      <c r="P81" s="75">
        <v>101</v>
      </c>
    </row>
    <row r="82" spans="1:16" s="30" customFormat="1" x14ac:dyDescent="0.25">
      <c r="A82" s="29" t="s">
        <v>165</v>
      </c>
      <c r="B82" s="76">
        <f>SUM(B33:B81)</f>
        <v>117770</v>
      </c>
      <c r="C82" s="76">
        <f t="shared" ref="C82:P82" si="1">SUM(C33:C81)</f>
        <v>97339</v>
      </c>
      <c r="D82" s="76">
        <f t="shared" si="1"/>
        <v>75381</v>
      </c>
      <c r="E82" s="76">
        <f t="shared" si="1"/>
        <v>31519</v>
      </c>
      <c r="F82" s="76">
        <f t="shared" si="1"/>
        <v>43862</v>
      </c>
      <c r="G82" s="76">
        <f t="shared" si="1"/>
        <v>21958</v>
      </c>
      <c r="H82" s="76">
        <f t="shared" si="1"/>
        <v>9684</v>
      </c>
      <c r="I82" s="76">
        <f t="shared" si="1"/>
        <v>12274</v>
      </c>
      <c r="J82" s="76">
        <f t="shared" si="1"/>
        <v>20431</v>
      </c>
      <c r="K82" s="76">
        <f t="shared" si="1"/>
        <v>14699</v>
      </c>
      <c r="L82" s="76">
        <f t="shared" si="1"/>
        <v>4994</v>
      </c>
      <c r="M82" s="76">
        <f t="shared" si="1"/>
        <v>9705</v>
      </c>
      <c r="N82" s="76">
        <f t="shared" si="1"/>
        <v>5732</v>
      </c>
      <c r="O82" s="76">
        <f t="shared" si="1"/>
        <v>1899</v>
      </c>
      <c r="P82" s="76">
        <f t="shared" si="1"/>
        <v>3833</v>
      </c>
    </row>
    <row r="83" spans="1:16" s="30" customFormat="1" x14ac:dyDescent="0.25">
      <c r="A83" s="29" t="s">
        <v>79</v>
      </c>
      <c r="B83" s="76"/>
      <c r="C83" s="76"/>
      <c r="D83" s="76"/>
      <c r="E83" s="76"/>
      <c r="F83" s="76"/>
      <c r="G83" s="76"/>
      <c r="H83" s="76"/>
      <c r="I83" s="76"/>
      <c r="J83" s="76"/>
      <c r="K83" s="76"/>
      <c r="L83" s="76"/>
      <c r="M83" s="76"/>
      <c r="N83" s="76"/>
      <c r="O83" s="76"/>
      <c r="P83" s="76"/>
    </row>
    <row r="84" spans="1:16" s="30" customFormat="1" x14ac:dyDescent="0.25">
      <c r="A84" s="74" t="s">
        <v>51</v>
      </c>
      <c r="B84" s="75">
        <v>270</v>
      </c>
      <c r="C84" s="75">
        <v>270</v>
      </c>
      <c r="D84" s="75">
        <v>206</v>
      </c>
      <c r="E84" s="75">
        <v>71</v>
      </c>
      <c r="F84" s="75">
        <v>135</v>
      </c>
      <c r="G84" s="75">
        <v>64</v>
      </c>
      <c r="H84" s="75">
        <v>19</v>
      </c>
      <c r="I84" s="75">
        <v>45</v>
      </c>
      <c r="J84" s="75"/>
      <c r="K84" s="75"/>
      <c r="L84" s="75"/>
      <c r="M84" s="75"/>
      <c r="N84" s="75"/>
      <c r="O84" s="75"/>
      <c r="P84" s="75"/>
    </row>
    <row r="85" spans="1:16" s="30" customFormat="1" x14ac:dyDescent="0.25">
      <c r="A85" s="74" t="s">
        <v>95</v>
      </c>
      <c r="B85" s="75">
        <v>370</v>
      </c>
      <c r="C85" s="75">
        <v>370</v>
      </c>
      <c r="D85" s="75">
        <v>320</v>
      </c>
      <c r="E85" s="75">
        <v>85</v>
      </c>
      <c r="F85" s="75">
        <v>235</v>
      </c>
      <c r="G85" s="75">
        <v>50</v>
      </c>
      <c r="H85" s="75">
        <v>17</v>
      </c>
      <c r="I85" s="75">
        <v>33</v>
      </c>
      <c r="J85" s="75"/>
      <c r="K85" s="75"/>
      <c r="L85" s="75"/>
      <c r="M85" s="75"/>
      <c r="N85" s="75"/>
      <c r="O85" s="75"/>
      <c r="P85" s="75"/>
    </row>
    <row r="86" spans="1:16" s="30" customFormat="1" x14ac:dyDescent="0.25">
      <c r="A86" s="74" t="s">
        <v>261</v>
      </c>
      <c r="B86" s="75">
        <v>212</v>
      </c>
      <c r="C86" s="75">
        <v>212</v>
      </c>
      <c r="D86" s="75">
        <v>194</v>
      </c>
      <c r="E86" s="75">
        <v>52</v>
      </c>
      <c r="F86" s="75">
        <v>142</v>
      </c>
      <c r="G86" s="75">
        <v>18</v>
      </c>
      <c r="H86" s="75">
        <v>4</v>
      </c>
      <c r="I86" s="75">
        <v>14</v>
      </c>
      <c r="J86" s="75"/>
      <c r="K86" s="75"/>
      <c r="L86" s="75"/>
      <c r="M86" s="75"/>
      <c r="N86" s="75"/>
      <c r="O86" s="75"/>
      <c r="P86" s="75"/>
    </row>
    <row r="87" spans="1:16" s="30" customFormat="1" x14ac:dyDescent="0.25">
      <c r="A87" s="74" t="s">
        <v>52</v>
      </c>
      <c r="B87" s="75">
        <v>442</v>
      </c>
      <c r="C87" s="75">
        <v>442</v>
      </c>
      <c r="D87" s="75">
        <v>402</v>
      </c>
      <c r="E87" s="75">
        <v>110</v>
      </c>
      <c r="F87" s="75">
        <v>292</v>
      </c>
      <c r="G87" s="75">
        <v>40</v>
      </c>
      <c r="H87" s="75">
        <v>12</v>
      </c>
      <c r="I87" s="75">
        <v>28</v>
      </c>
      <c r="J87" s="75"/>
      <c r="K87" s="75"/>
      <c r="L87" s="75"/>
      <c r="M87" s="75"/>
      <c r="N87" s="75"/>
      <c r="O87" s="75"/>
      <c r="P87" s="75"/>
    </row>
    <row r="88" spans="1:16" s="30" customFormat="1" x14ac:dyDescent="0.25">
      <c r="A88" s="74" t="s">
        <v>80</v>
      </c>
      <c r="B88" s="75">
        <v>778</v>
      </c>
      <c r="C88" s="75">
        <v>778</v>
      </c>
      <c r="D88" s="75">
        <v>546</v>
      </c>
      <c r="E88" s="75">
        <v>423</v>
      </c>
      <c r="F88" s="75">
        <v>123</v>
      </c>
      <c r="G88" s="75">
        <v>232</v>
      </c>
      <c r="H88" s="75">
        <v>170</v>
      </c>
      <c r="I88" s="75">
        <v>62</v>
      </c>
      <c r="J88" s="75"/>
      <c r="K88" s="75"/>
      <c r="L88" s="75"/>
      <c r="M88" s="75"/>
      <c r="N88" s="75"/>
      <c r="O88" s="75"/>
      <c r="P88" s="75"/>
    </row>
    <row r="89" spans="1:16" s="30" customFormat="1" x14ac:dyDescent="0.25">
      <c r="A89" s="74" t="s">
        <v>223</v>
      </c>
      <c r="B89" s="75">
        <v>1410</v>
      </c>
      <c r="C89" s="75">
        <v>1270</v>
      </c>
      <c r="D89" s="75">
        <v>591</v>
      </c>
      <c r="E89" s="75">
        <v>254</v>
      </c>
      <c r="F89" s="75">
        <v>337</v>
      </c>
      <c r="G89" s="75">
        <v>679</v>
      </c>
      <c r="H89" s="75">
        <v>239</v>
      </c>
      <c r="I89" s="75">
        <v>440</v>
      </c>
      <c r="J89" s="75">
        <v>140</v>
      </c>
      <c r="K89" s="75">
        <v>77</v>
      </c>
      <c r="L89" s="75">
        <v>21</v>
      </c>
      <c r="M89" s="75">
        <v>56</v>
      </c>
      <c r="N89" s="75">
        <v>63</v>
      </c>
      <c r="O89" s="75">
        <v>15</v>
      </c>
      <c r="P89" s="75">
        <v>48</v>
      </c>
    </row>
    <row r="90" spans="1:16" s="30" customFormat="1" x14ac:dyDescent="0.25">
      <c r="A90" s="74" t="s">
        <v>224</v>
      </c>
      <c r="B90" s="75">
        <v>345</v>
      </c>
      <c r="C90" s="75">
        <v>345</v>
      </c>
      <c r="D90" s="75">
        <v>181</v>
      </c>
      <c r="E90" s="75">
        <v>53</v>
      </c>
      <c r="F90" s="75">
        <v>128</v>
      </c>
      <c r="G90" s="75">
        <v>164</v>
      </c>
      <c r="H90" s="75">
        <v>45</v>
      </c>
      <c r="I90" s="75">
        <v>119</v>
      </c>
      <c r="J90" s="75"/>
      <c r="K90" s="75"/>
      <c r="L90" s="75"/>
      <c r="M90" s="75"/>
      <c r="N90" s="75"/>
      <c r="O90" s="75"/>
      <c r="P90" s="75"/>
    </row>
    <row r="91" spans="1:16" s="30" customFormat="1" x14ac:dyDescent="0.25">
      <c r="A91" s="74" t="s">
        <v>81</v>
      </c>
      <c r="B91" s="75">
        <v>2378</v>
      </c>
      <c r="C91" s="75">
        <v>2378</v>
      </c>
      <c r="D91" s="75">
        <v>1666</v>
      </c>
      <c r="E91" s="75">
        <v>410</v>
      </c>
      <c r="F91" s="75">
        <v>1256</v>
      </c>
      <c r="G91" s="75">
        <v>712</v>
      </c>
      <c r="H91" s="75">
        <v>185</v>
      </c>
      <c r="I91" s="75">
        <v>527</v>
      </c>
      <c r="J91" s="75"/>
      <c r="K91" s="75"/>
      <c r="L91" s="75"/>
      <c r="M91" s="75"/>
      <c r="N91" s="75"/>
      <c r="O91" s="75"/>
      <c r="P91" s="75"/>
    </row>
    <row r="92" spans="1:16" s="30" customFormat="1" x14ac:dyDescent="0.25">
      <c r="A92" s="74" t="s">
        <v>187</v>
      </c>
      <c r="B92" s="75">
        <v>383</v>
      </c>
      <c r="C92" s="75">
        <v>383</v>
      </c>
      <c r="D92" s="75">
        <v>383</v>
      </c>
      <c r="E92" s="75">
        <v>133</v>
      </c>
      <c r="F92" s="75">
        <v>250</v>
      </c>
      <c r="G92" s="75"/>
      <c r="H92" s="75"/>
      <c r="I92" s="75"/>
      <c r="J92" s="75"/>
      <c r="K92" s="75"/>
      <c r="L92" s="75"/>
      <c r="M92" s="75"/>
      <c r="N92" s="75"/>
      <c r="O92" s="75"/>
      <c r="P92" s="75"/>
    </row>
    <row r="93" spans="1:16" s="30" customFormat="1" x14ac:dyDescent="0.25">
      <c r="A93" s="74" t="s">
        <v>182</v>
      </c>
      <c r="B93" s="75">
        <v>727</v>
      </c>
      <c r="C93" s="75">
        <v>727</v>
      </c>
      <c r="D93" s="75">
        <v>607</v>
      </c>
      <c r="E93" s="75">
        <v>244</v>
      </c>
      <c r="F93" s="75">
        <v>363</v>
      </c>
      <c r="G93" s="75">
        <v>120</v>
      </c>
      <c r="H93" s="75">
        <v>38</v>
      </c>
      <c r="I93" s="75">
        <v>82</v>
      </c>
      <c r="J93" s="75"/>
      <c r="K93" s="75"/>
      <c r="L93" s="75"/>
      <c r="M93" s="75"/>
      <c r="N93" s="75"/>
      <c r="O93" s="75"/>
      <c r="P93" s="75"/>
    </row>
    <row r="94" spans="1:16" s="30" customFormat="1" x14ac:dyDescent="0.25">
      <c r="A94" s="74" t="s">
        <v>82</v>
      </c>
      <c r="B94" s="75">
        <v>281</v>
      </c>
      <c r="C94" s="75">
        <v>281</v>
      </c>
      <c r="D94" s="75">
        <v>238</v>
      </c>
      <c r="E94" s="75">
        <v>78</v>
      </c>
      <c r="F94" s="75">
        <v>160</v>
      </c>
      <c r="G94" s="75">
        <v>43</v>
      </c>
      <c r="H94" s="75">
        <v>7</v>
      </c>
      <c r="I94" s="75">
        <v>36</v>
      </c>
      <c r="J94" s="75"/>
      <c r="K94" s="75"/>
      <c r="L94" s="75"/>
      <c r="M94" s="75"/>
      <c r="N94" s="75"/>
      <c r="O94" s="75"/>
      <c r="P94" s="75"/>
    </row>
    <row r="95" spans="1:16" s="30" customFormat="1" x14ac:dyDescent="0.25">
      <c r="A95" s="74" t="s">
        <v>83</v>
      </c>
      <c r="B95" s="75">
        <v>363</v>
      </c>
      <c r="C95" s="75">
        <v>363</v>
      </c>
      <c r="D95" s="75">
        <v>313</v>
      </c>
      <c r="E95" s="75">
        <v>93</v>
      </c>
      <c r="F95" s="75">
        <v>220</v>
      </c>
      <c r="G95" s="75">
        <v>50</v>
      </c>
      <c r="H95" s="75">
        <v>16</v>
      </c>
      <c r="I95" s="75">
        <v>34</v>
      </c>
      <c r="J95" s="75"/>
      <c r="K95" s="75"/>
      <c r="L95" s="75"/>
      <c r="M95" s="75"/>
      <c r="N95" s="75"/>
      <c r="O95" s="75"/>
      <c r="P95" s="75"/>
    </row>
    <row r="96" spans="1:16" s="30" customFormat="1" x14ac:dyDescent="0.25">
      <c r="A96" s="74" t="s">
        <v>149</v>
      </c>
      <c r="B96" s="75">
        <v>380</v>
      </c>
      <c r="C96" s="75">
        <v>380</v>
      </c>
      <c r="D96" s="75">
        <v>336</v>
      </c>
      <c r="E96" s="75">
        <v>107</v>
      </c>
      <c r="F96" s="75">
        <v>229</v>
      </c>
      <c r="G96" s="75">
        <v>44</v>
      </c>
      <c r="H96" s="75">
        <v>14</v>
      </c>
      <c r="I96" s="75">
        <v>30</v>
      </c>
      <c r="J96" s="75"/>
      <c r="K96" s="75"/>
      <c r="L96" s="75"/>
      <c r="M96" s="75"/>
      <c r="N96" s="75"/>
      <c r="O96" s="75"/>
      <c r="P96" s="75"/>
    </row>
    <row r="97" spans="1:16" s="30" customFormat="1" x14ac:dyDescent="0.25">
      <c r="A97" s="74" t="s">
        <v>84</v>
      </c>
      <c r="B97" s="75">
        <v>403</v>
      </c>
      <c r="C97" s="75">
        <v>403</v>
      </c>
      <c r="D97" s="75">
        <v>321</v>
      </c>
      <c r="E97" s="75">
        <v>110</v>
      </c>
      <c r="F97" s="75">
        <v>211</v>
      </c>
      <c r="G97" s="75">
        <v>82</v>
      </c>
      <c r="H97" s="75">
        <v>28</v>
      </c>
      <c r="I97" s="75">
        <v>54</v>
      </c>
      <c r="J97" s="75"/>
      <c r="K97" s="75"/>
      <c r="L97" s="75"/>
      <c r="M97" s="75"/>
      <c r="N97" s="75"/>
      <c r="O97" s="75"/>
      <c r="P97" s="75"/>
    </row>
    <row r="98" spans="1:16" s="30" customFormat="1" x14ac:dyDescent="0.25">
      <c r="A98" s="74" t="s">
        <v>85</v>
      </c>
      <c r="B98" s="75">
        <v>11239</v>
      </c>
      <c r="C98" s="75">
        <v>11239</v>
      </c>
      <c r="D98" s="75">
        <v>9403</v>
      </c>
      <c r="E98" s="75">
        <v>4198</v>
      </c>
      <c r="F98" s="75">
        <v>5205</v>
      </c>
      <c r="G98" s="75">
        <v>1836</v>
      </c>
      <c r="H98" s="75">
        <v>741</v>
      </c>
      <c r="I98" s="75">
        <v>1095</v>
      </c>
      <c r="J98" s="75"/>
      <c r="K98" s="75"/>
      <c r="L98" s="75"/>
      <c r="M98" s="75"/>
      <c r="N98" s="75"/>
      <c r="O98" s="75"/>
      <c r="P98" s="75"/>
    </row>
    <row r="99" spans="1:16" s="30" customFormat="1" x14ac:dyDescent="0.25">
      <c r="A99" s="74" t="s">
        <v>316</v>
      </c>
      <c r="B99" s="75">
        <v>135</v>
      </c>
      <c r="C99" s="75">
        <v>135</v>
      </c>
      <c r="D99" s="75">
        <v>135</v>
      </c>
      <c r="E99" s="75">
        <v>33</v>
      </c>
      <c r="F99" s="75">
        <v>102</v>
      </c>
      <c r="G99" s="75"/>
      <c r="H99" s="75"/>
      <c r="I99" s="75"/>
      <c r="J99" s="75"/>
      <c r="K99" s="75"/>
      <c r="L99" s="75"/>
      <c r="M99" s="75"/>
      <c r="N99" s="75"/>
      <c r="O99" s="75"/>
      <c r="P99" s="75"/>
    </row>
    <row r="100" spans="1:16" s="30" customFormat="1" x14ac:dyDescent="0.25">
      <c r="A100" s="74" t="s">
        <v>86</v>
      </c>
      <c r="B100" s="75">
        <v>2448</v>
      </c>
      <c r="C100" s="75">
        <v>2448</v>
      </c>
      <c r="D100" s="75">
        <v>2225</v>
      </c>
      <c r="E100" s="75">
        <v>2112</v>
      </c>
      <c r="F100" s="75">
        <v>113</v>
      </c>
      <c r="G100" s="75">
        <v>223</v>
      </c>
      <c r="H100" s="75">
        <v>214</v>
      </c>
      <c r="I100" s="75">
        <v>9</v>
      </c>
      <c r="J100" s="75"/>
      <c r="K100" s="75"/>
      <c r="L100" s="75"/>
      <c r="M100" s="75"/>
      <c r="N100" s="75"/>
      <c r="O100" s="75"/>
      <c r="P100" s="75"/>
    </row>
    <row r="101" spans="1:16" s="30" customFormat="1" x14ac:dyDescent="0.25">
      <c r="A101" s="74" t="s">
        <v>315</v>
      </c>
      <c r="B101" s="75">
        <v>11654</v>
      </c>
      <c r="C101" s="75">
        <v>10536</v>
      </c>
      <c r="D101" s="75">
        <v>6470</v>
      </c>
      <c r="E101" s="75">
        <v>2012</v>
      </c>
      <c r="F101" s="75">
        <v>4458</v>
      </c>
      <c r="G101" s="75">
        <v>4066</v>
      </c>
      <c r="H101" s="75">
        <v>1227</v>
      </c>
      <c r="I101" s="75">
        <v>2839</v>
      </c>
      <c r="J101" s="75">
        <v>1118</v>
      </c>
      <c r="K101" s="75">
        <v>923</v>
      </c>
      <c r="L101" s="75">
        <v>198</v>
      </c>
      <c r="M101" s="75">
        <v>725</v>
      </c>
      <c r="N101" s="75">
        <v>195</v>
      </c>
      <c r="O101" s="75">
        <v>44</v>
      </c>
      <c r="P101" s="75">
        <v>151</v>
      </c>
    </row>
    <row r="102" spans="1:16" s="30" customFormat="1" x14ac:dyDescent="0.25">
      <c r="A102" s="74" t="s">
        <v>222</v>
      </c>
      <c r="B102" s="75">
        <v>1004</v>
      </c>
      <c r="C102" s="75">
        <v>12</v>
      </c>
      <c r="D102" s="75">
        <v>12</v>
      </c>
      <c r="E102" s="75">
        <v>4</v>
      </c>
      <c r="F102" s="75">
        <v>8</v>
      </c>
      <c r="G102" s="75"/>
      <c r="H102" s="75"/>
      <c r="I102" s="75"/>
      <c r="J102" s="75">
        <v>992</v>
      </c>
      <c r="K102" s="75">
        <v>983</v>
      </c>
      <c r="L102" s="75">
        <v>337</v>
      </c>
      <c r="M102" s="75">
        <v>646</v>
      </c>
      <c r="N102" s="75">
        <v>9</v>
      </c>
      <c r="O102" s="75">
        <v>5</v>
      </c>
      <c r="P102" s="75">
        <v>4</v>
      </c>
    </row>
    <row r="103" spans="1:16" s="30" customFormat="1" x14ac:dyDescent="0.25">
      <c r="A103" s="74" t="s">
        <v>88</v>
      </c>
      <c r="B103" s="75">
        <v>1412</v>
      </c>
      <c r="C103" s="75">
        <v>1412</v>
      </c>
      <c r="D103" s="75">
        <v>1346</v>
      </c>
      <c r="E103" s="75">
        <v>451</v>
      </c>
      <c r="F103" s="75">
        <v>895</v>
      </c>
      <c r="G103" s="75">
        <v>66</v>
      </c>
      <c r="H103" s="75">
        <v>21</v>
      </c>
      <c r="I103" s="75">
        <v>45</v>
      </c>
      <c r="J103" s="75"/>
      <c r="K103" s="75"/>
      <c r="L103" s="75"/>
      <c r="M103" s="75"/>
      <c r="N103" s="75"/>
      <c r="O103" s="75"/>
      <c r="P103" s="75"/>
    </row>
    <row r="104" spans="1:16" s="145" customFormat="1" x14ac:dyDescent="0.25">
      <c r="A104" s="74" t="s">
        <v>89</v>
      </c>
      <c r="B104" s="75">
        <v>67</v>
      </c>
      <c r="C104" s="75">
        <v>44</v>
      </c>
      <c r="D104" s="75">
        <v>44</v>
      </c>
      <c r="E104" s="75">
        <v>30</v>
      </c>
      <c r="F104" s="75">
        <v>14</v>
      </c>
      <c r="G104" s="75"/>
      <c r="H104" s="75"/>
      <c r="I104" s="75"/>
      <c r="J104" s="75">
        <v>23</v>
      </c>
      <c r="K104" s="75">
        <v>23</v>
      </c>
      <c r="L104" s="75">
        <v>7</v>
      </c>
      <c r="M104" s="75">
        <v>16</v>
      </c>
      <c r="N104" s="75"/>
      <c r="O104" s="75"/>
      <c r="P104" s="75"/>
    </row>
    <row r="105" spans="1:16" s="30" customFormat="1" x14ac:dyDescent="0.25">
      <c r="A105" s="29" t="s">
        <v>152</v>
      </c>
      <c r="B105" s="76">
        <f>SUM(B84:B104)</f>
        <v>36701</v>
      </c>
      <c r="C105" s="76">
        <f t="shared" ref="C105:P105" si="2">SUM(C84:C104)</f>
        <v>34428</v>
      </c>
      <c r="D105" s="76">
        <f t="shared" si="2"/>
        <v>25939</v>
      </c>
      <c r="E105" s="76">
        <f t="shared" si="2"/>
        <v>11063</v>
      </c>
      <c r="F105" s="76">
        <f t="shared" si="2"/>
        <v>14876</v>
      </c>
      <c r="G105" s="76">
        <f t="shared" si="2"/>
        <v>8489</v>
      </c>
      <c r="H105" s="76">
        <f t="shared" si="2"/>
        <v>2997</v>
      </c>
      <c r="I105" s="76">
        <f t="shared" si="2"/>
        <v>5492</v>
      </c>
      <c r="J105" s="76">
        <f t="shared" si="2"/>
        <v>2273</v>
      </c>
      <c r="K105" s="76">
        <f t="shared" si="2"/>
        <v>2006</v>
      </c>
      <c r="L105" s="76">
        <f t="shared" si="2"/>
        <v>563</v>
      </c>
      <c r="M105" s="76">
        <f t="shared" si="2"/>
        <v>1443</v>
      </c>
      <c r="N105" s="76">
        <f t="shared" si="2"/>
        <v>267</v>
      </c>
      <c r="O105" s="76">
        <f t="shared" si="2"/>
        <v>64</v>
      </c>
      <c r="P105" s="76">
        <f t="shared" si="2"/>
        <v>203</v>
      </c>
    </row>
    <row r="106" spans="1:16" s="30" customFormat="1" x14ac:dyDescent="0.25">
      <c r="A106" s="29" t="s">
        <v>140</v>
      </c>
      <c r="B106" s="76">
        <f>SUM(B31,B82,B105)</f>
        <v>216742</v>
      </c>
      <c r="C106" s="76">
        <f t="shared" ref="C106:P106" si="3">SUM(C31,C82,C105)</f>
        <v>187961</v>
      </c>
      <c r="D106" s="76">
        <f t="shared" si="3"/>
        <v>151407</v>
      </c>
      <c r="E106" s="76">
        <f t="shared" si="3"/>
        <v>64598</v>
      </c>
      <c r="F106" s="76">
        <f t="shared" si="3"/>
        <v>86809</v>
      </c>
      <c r="G106" s="76">
        <f t="shared" si="3"/>
        <v>36554</v>
      </c>
      <c r="H106" s="76">
        <f t="shared" si="3"/>
        <v>15533</v>
      </c>
      <c r="I106" s="76">
        <f t="shared" si="3"/>
        <v>21021</v>
      </c>
      <c r="J106" s="76">
        <f t="shared" si="3"/>
        <v>28781</v>
      </c>
      <c r="K106" s="76">
        <f t="shared" si="3"/>
        <v>21738</v>
      </c>
      <c r="L106" s="76">
        <f t="shared" si="3"/>
        <v>7640</v>
      </c>
      <c r="M106" s="76">
        <f t="shared" si="3"/>
        <v>14098</v>
      </c>
      <c r="N106" s="76">
        <f t="shared" si="3"/>
        <v>7043</v>
      </c>
      <c r="O106" s="76">
        <f t="shared" si="3"/>
        <v>2400</v>
      </c>
      <c r="P106" s="76">
        <f t="shared" si="3"/>
        <v>4643</v>
      </c>
    </row>
    <row r="107" spans="1:16" s="66" customFormat="1" ht="15.75" thickBot="1" x14ac:dyDescent="0.3">
      <c r="A107" s="101"/>
      <c r="B107" s="101"/>
      <c r="C107" s="101"/>
      <c r="D107" s="101"/>
      <c r="E107" s="101"/>
      <c r="F107" s="101"/>
      <c r="G107" s="101"/>
      <c r="H107" s="101"/>
      <c r="I107" s="96"/>
      <c r="J107" s="101"/>
    </row>
    <row r="108" spans="1:16" s="66" customFormat="1" x14ac:dyDescent="0.25">
      <c r="A108" s="92" t="s">
        <v>201</v>
      </c>
      <c r="B108" s="117">
        <f>MIN(B12:B29,B32:B80,B83:B103)</f>
        <v>16</v>
      </c>
      <c r="C108" s="117">
        <f t="shared" ref="C108:P108" si="4">MIN(C12:C29,C32:C80,C83:C103)</f>
        <v>12</v>
      </c>
      <c r="D108" s="117">
        <f t="shared" si="4"/>
        <v>12</v>
      </c>
      <c r="E108" s="117">
        <f t="shared" si="4"/>
        <v>4</v>
      </c>
      <c r="F108" s="117">
        <f t="shared" si="4"/>
        <v>8</v>
      </c>
      <c r="G108" s="117">
        <f t="shared" si="4"/>
        <v>2</v>
      </c>
      <c r="H108" s="117">
        <f t="shared" si="4"/>
        <v>2</v>
      </c>
      <c r="I108" s="117">
        <f t="shared" si="4"/>
        <v>2</v>
      </c>
      <c r="J108" s="117">
        <f t="shared" si="4"/>
        <v>11</v>
      </c>
      <c r="K108" s="117">
        <f t="shared" si="4"/>
        <v>2</v>
      </c>
      <c r="L108" s="117">
        <f t="shared" si="4"/>
        <v>2</v>
      </c>
      <c r="M108" s="117">
        <f t="shared" si="4"/>
        <v>2</v>
      </c>
      <c r="N108" s="117">
        <f t="shared" si="4"/>
        <v>3</v>
      </c>
      <c r="O108" s="117">
        <f t="shared" si="4"/>
        <v>2</v>
      </c>
      <c r="P108" s="160">
        <f t="shared" si="4"/>
        <v>1</v>
      </c>
    </row>
    <row r="109" spans="1:16" s="66" customFormat="1" x14ac:dyDescent="0.25">
      <c r="A109" s="93" t="s">
        <v>202</v>
      </c>
      <c r="B109" s="116">
        <f>MAX(B12:B29,B32:B80,B83:B103)</f>
        <v>17034</v>
      </c>
      <c r="C109" s="116">
        <f t="shared" ref="C109:P109" si="5">MAX(C12:C29,C32:C80,C83:C103)</f>
        <v>14061</v>
      </c>
      <c r="D109" s="116">
        <f t="shared" si="5"/>
        <v>11494</v>
      </c>
      <c r="E109" s="116">
        <f t="shared" si="5"/>
        <v>6154</v>
      </c>
      <c r="F109" s="116">
        <f t="shared" si="5"/>
        <v>6625</v>
      </c>
      <c r="G109" s="116">
        <f t="shared" si="5"/>
        <v>4139</v>
      </c>
      <c r="H109" s="116">
        <f t="shared" si="5"/>
        <v>1717</v>
      </c>
      <c r="I109" s="116">
        <f t="shared" si="5"/>
        <v>2839</v>
      </c>
      <c r="J109" s="116">
        <f t="shared" si="5"/>
        <v>3117</v>
      </c>
      <c r="K109" s="116">
        <f t="shared" si="5"/>
        <v>2407</v>
      </c>
      <c r="L109" s="116">
        <f t="shared" si="5"/>
        <v>931</v>
      </c>
      <c r="M109" s="116">
        <f t="shared" si="5"/>
        <v>1643</v>
      </c>
      <c r="N109" s="116">
        <f t="shared" si="5"/>
        <v>810</v>
      </c>
      <c r="O109" s="116">
        <f t="shared" si="5"/>
        <v>337</v>
      </c>
      <c r="P109" s="161">
        <f t="shared" si="5"/>
        <v>493</v>
      </c>
    </row>
    <row r="110" spans="1:16" s="66" customFormat="1" x14ac:dyDescent="0.25">
      <c r="A110" s="93" t="s">
        <v>205</v>
      </c>
      <c r="B110" s="116">
        <f>MEDIAN(B12:B29,B32:B80,B83:B103)</f>
        <v>935</v>
      </c>
      <c r="C110" s="116">
        <f t="shared" ref="C110:P110" si="6">MEDIAN(C12:C29,C32:C80,C83:C103)</f>
        <v>752.5</v>
      </c>
      <c r="D110" s="116">
        <f t="shared" si="6"/>
        <v>579.5</v>
      </c>
      <c r="E110" s="116">
        <f t="shared" si="6"/>
        <v>297</v>
      </c>
      <c r="F110" s="116">
        <f t="shared" si="6"/>
        <v>300</v>
      </c>
      <c r="G110" s="116">
        <f t="shared" si="6"/>
        <v>216</v>
      </c>
      <c r="H110" s="116">
        <f t="shared" si="6"/>
        <v>109</v>
      </c>
      <c r="I110" s="116">
        <f t="shared" si="6"/>
        <v>111</v>
      </c>
      <c r="J110" s="116">
        <f t="shared" si="6"/>
        <v>279</v>
      </c>
      <c r="K110" s="116">
        <f t="shared" si="6"/>
        <v>144</v>
      </c>
      <c r="L110" s="116">
        <f t="shared" si="6"/>
        <v>59.5</v>
      </c>
      <c r="M110" s="116">
        <f t="shared" si="6"/>
        <v>99</v>
      </c>
      <c r="N110" s="116">
        <f t="shared" si="6"/>
        <v>100</v>
      </c>
      <c r="O110" s="116">
        <f t="shared" si="6"/>
        <v>27</v>
      </c>
      <c r="P110" s="161">
        <f t="shared" si="6"/>
        <v>50</v>
      </c>
    </row>
    <row r="111" spans="1:16" s="66" customFormat="1" x14ac:dyDescent="0.25">
      <c r="A111" s="93" t="s">
        <v>203</v>
      </c>
      <c r="B111" s="116">
        <f>AVERAGE(B12:B29,B32:B80,B83:B103)</f>
        <v>2514.3571428571427</v>
      </c>
      <c r="C111" s="116">
        <f t="shared" ref="C111:P111" si="7">AVERAGE(C12:C29,C32:C80,C83:C103)</f>
        <v>2349.602564102564</v>
      </c>
      <c r="D111" s="116">
        <f t="shared" si="7"/>
        <v>1904.9615384615386</v>
      </c>
      <c r="E111" s="116">
        <f t="shared" si="7"/>
        <v>814.77922077922074</v>
      </c>
      <c r="F111" s="116">
        <f t="shared" si="7"/>
        <v>1100.6282051282051</v>
      </c>
      <c r="G111" s="116">
        <f t="shared" si="7"/>
        <v>502.63768115942031</v>
      </c>
      <c r="H111" s="116">
        <f t="shared" si="7"/>
        <v>207.04411764705881</v>
      </c>
      <c r="I111" s="116">
        <f t="shared" si="7"/>
        <v>298.59420289855075</v>
      </c>
      <c r="J111" s="116">
        <f t="shared" si="7"/>
        <v>620.82222222222219</v>
      </c>
      <c r="K111" s="116">
        <f t="shared" si="7"/>
        <v>470.42222222222222</v>
      </c>
      <c r="L111" s="116">
        <f t="shared" si="7"/>
        <v>165.56818181818181</v>
      </c>
      <c r="M111" s="116">
        <f t="shared" si="7"/>
        <v>308.53333333333336</v>
      </c>
      <c r="N111" s="116">
        <f t="shared" si="7"/>
        <v>165.07317073170731</v>
      </c>
      <c r="O111" s="116">
        <f t="shared" si="7"/>
        <v>54.292682926829265</v>
      </c>
      <c r="P111" s="161">
        <f t="shared" si="7"/>
        <v>110.78048780487805</v>
      </c>
    </row>
    <row r="112" spans="1:16" ht="15.75" thickBot="1" x14ac:dyDescent="0.3">
      <c r="A112" s="94" t="s">
        <v>204</v>
      </c>
      <c r="B112" s="118">
        <f>_xlfn.STDEV.P(B12:B29,B32:B80,B83:B103)</f>
        <v>3709.673957701536</v>
      </c>
      <c r="C112" s="118">
        <f t="shared" ref="C112:P112" si="8">_xlfn.STDEV.P(C12:C29,C32:C80,C83:C103)</f>
        <v>3289.9464002326363</v>
      </c>
      <c r="D112" s="118">
        <f t="shared" si="8"/>
        <v>2624.7570165553625</v>
      </c>
      <c r="E112" s="118">
        <f t="shared" si="8"/>
        <v>1162.4593904190453</v>
      </c>
      <c r="F112" s="118">
        <f t="shared" si="8"/>
        <v>1515.7658985491364</v>
      </c>
      <c r="G112" s="118">
        <f t="shared" si="8"/>
        <v>846.05431988928387</v>
      </c>
      <c r="H112" s="118">
        <f t="shared" si="8"/>
        <v>321.6398439716445</v>
      </c>
      <c r="I112" s="118">
        <f t="shared" si="8"/>
        <v>535.15069850587054</v>
      </c>
      <c r="J112" s="118">
        <f t="shared" si="8"/>
        <v>808.96197655153901</v>
      </c>
      <c r="K112" s="118">
        <f t="shared" si="8"/>
        <v>640.66300688822491</v>
      </c>
      <c r="L112" s="118">
        <f t="shared" si="8"/>
        <v>225.97580298133218</v>
      </c>
      <c r="M112" s="118">
        <f t="shared" si="8"/>
        <v>423.72651557342977</v>
      </c>
      <c r="N112" s="118">
        <f t="shared" si="8"/>
        <v>204.571102821143</v>
      </c>
      <c r="O112" s="118">
        <f t="shared" si="8"/>
        <v>71.000942591626654</v>
      </c>
      <c r="P112" s="162">
        <f t="shared" si="8"/>
        <v>137.52436807488408</v>
      </c>
    </row>
    <row r="113" spans="1:16" x14ac:dyDescent="0.25">
      <c r="A113" s="239" t="s">
        <v>176</v>
      </c>
      <c r="B113" s="239"/>
      <c r="C113" s="239"/>
      <c r="D113" s="239"/>
      <c r="E113" s="239"/>
      <c r="F113" s="239"/>
      <c r="G113" s="239"/>
      <c r="H113" s="239"/>
      <c r="I113" s="239"/>
      <c r="J113" s="239"/>
      <c r="K113" s="239"/>
      <c r="L113" s="239"/>
      <c r="M113" s="239"/>
      <c r="N113" s="239"/>
      <c r="O113" s="239"/>
      <c r="P113" s="239"/>
    </row>
    <row r="114" spans="1:16" x14ac:dyDescent="0.25">
      <c r="A114" s="240" t="s">
        <v>317</v>
      </c>
      <c r="B114" s="240"/>
      <c r="C114" s="240"/>
      <c r="D114" s="240"/>
      <c r="E114" s="240"/>
      <c r="F114" s="240"/>
      <c r="G114" s="240"/>
      <c r="H114" s="240"/>
      <c r="I114" s="240"/>
      <c r="J114" s="240"/>
      <c r="K114" s="240"/>
      <c r="L114" s="240"/>
      <c r="M114" s="240"/>
      <c r="N114" s="240"/>
      <c r="O114" s="240"/>
      <c r="P114" s="240"/>
    </row>
    <row r="115" spans="1:16" x14ac:dyDescent="0.25">
      <c r="A115" s="241" t="s">
        <v>302</v>
      </c>
      <c r="B115" s="241"/>
      <c r="C115" s="241"/>
      <c r="D115" s="241"/>
      <c r="E115" s="241"/>
      <c r="F115" s="241"/>
      <c r="G115" s="241"/>
      <c r="H115" s="241"/>
      <c r="I115" s="241"/>
      <c r="J115" s="241"/>
      <c r="K115" s="241"/>
      <c r="L115" s="241"/>
      <c r="M115" s="241"/>
      <c r="N115" s="241"/>
      <c r="O115" s="241"/>
      <c r="P115" s="241"/>
    </row>
  </sheetData>
  <sortState ref="A84:Q104">
    <sortCondition ref="A84:A104"/>
  </sortState>
  <mergeCells count="17">
    <mergeCell ref="A1:P1"/>
    <mergeCell ref="A2:P2"/>
    <mergeCell ref="A3:P3"/>
    <mergeCell ref="A4:P4"/>
    <mergeCell ref="A9:A11"/>
    <mergeCell ref="B9:B11"/>
    <mergeCell ref="C9:I9"/>
    <mergeCell ref="A113:P113"/>
    <mergeCell ref="A114:P114"/>
    <mergeCell ref="A115:P115"/>
    <mergeCell ref="J9:P9"/>
    <mergeCell ref="C10:C11"/>
    <mergeCell ref="D10:F10"/>
    <mergeCell ref="G10:I10"/>
    <mergeCell ref="J10:J11"/>
    <mergeCell ref="K10:M10"/>
    <mergeCell ref="N10:P10"/>
  </mergeCells>
  <printOptions horizontalCentered="1"/>
  <pageMargins left="0.2" right="0.2" top="0.25" bottom="0.25" header="0.3" footer="0.3"/>
  <pageSetup paperSize="5"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showGridLines="0" zoomScale="82" zoomScaleNormal="82" workbookViewId="0">
      <selection activeCell="A111" sqref="A111:J111"/>
    </sheetView>
  </sheetViews>
  <sheetFormatPr defaultColWidth="9.140625" defaultRowHeight="12.75" x14ac:dyDescent="0.2"/>
  <cols>
    <col min="1" max="1" width="53.28515625" style="32" bestFit="1" customWidth="1"/>
    <col min="2" max="2" width="8.7109375" style="32" bestFit="1" customWidth="1"/>
    <col min="3" max="3" width="8.28515625" style="32" bestFit="1" customWidth="1"/>
    <col min="4" max="4" width="10.7109375" style="32" customWidth="1"/>
    <col min="5" max="5" width="11.85546875" style="32" bestFit="1" customWidth="1"/>
    <col min="6" max="6" width="14.85546875" style="32" customWidth="1"/>
    <col min="7" max="7" width="14.7109375" style="32" bestFit="1" customWidth="1"/>
    <col min="8" max="8" width="13.42578125" style="32" customWidth="1"/>
    <col min="9" max="9" width="11.28515625" style="32" customWidth="1"/>
    <col min="10" max="10" width="10.7109375" style="30" customWidth="1"/>
    <col min="11" max="11" width="54.140625" style="30" bestFit="1" customWidth="1"/>
    <col min="12" max="13" width="9.140625" style="30"/>
    <col min="14" max="14" width="11.5703125" style="30" customWidth="1"/>
    <col min="15" max="15" width="14.5703125" style="30" bestFit="1" customWidth="1"/>
    <col min="16" max="16" width="9.140625" style="30"/>
    <col min="17" max="17" width="12.28515625" style="30" bestFit="1" customWidth="1"/>
    <col min="18" max="18" width="11.85546875" style="30" bestFit="1" customWidth="1"/>
    <col min="19" max="16384" width="9.140625" style="30"/>
  </cols>
  <sheetData>
    <row r="1" spans="1:19" s="5" customFormat="1" ht="23.25" customHeight="1" x14ac:dyDescent="0.3">
      <c r="A1" s="246" t="s">
        <v>137</v>
      </c>
      <c r="B1" s="246"/>
      <c r="C1" s="246"/>
      <c r="D1" s="246"/>
      <c r="E1" s="246"/>
      <c r="F1" s="246"/>
      <c r="G1" s="246"/>
      <c r="H1" s="246"/>
      <c r="I1" s="246"/>
      <c r="J1" s="246"/>
    </row>
    <row r="2" spans="1:19" s="5" customFormat="1" ht="21" customHeight="1" x14ac:dyDescent="0.3">
      <c r="A2" s="246" t="s">
        <v>138</v>
      </c>
      <c r="B2" s="246"/>
      <c r="C2" s="246"/>
      <c r="D2" s="246"/>
      <c r="E2" s="246"/>
      <c r="F2" s="246"/>
      <c r="G2" s="246"/>
      <c r="H2" s="246"/>
      <c r="I2" s="246"/>
      <c r="J2" s="246"/>
      <c r="P2" s="121"/>
      <c r="Q2" s="121"/>
      <c r="R2" s="121"/>
      <c r="S2" s="121"/>
    </row>
    <row r="3" spans="1:19" s="5" customFormat="1" ht="15.75" customHeight="1" x14ac:dyDescent="0.25">
      <c r="A3" s="221" t="s">
        <v>249</v>
      </c>
      <c r="B3" s="221"/>
      <c r="C3" s="221"/>
      <c r="D3" s="221"/>
      <c r="E3" s="221"/>
      <c r="F3" s="221"/>
      <c r="G3" s="221"/>
      <c r="H3" s="221"/>
      <c r="I3" s="221"/>
      <c r="J3" s="221"/>
      <c r="P3" s="121"/>
      <c r="Q3" s="122"/>
      <c r="R3" s="123"/>
      <c r="S3" s="124"/>
    </row>
    <row r="4" spans="1:19" s="5" customFormat="1" ht="15" x14ac:dyDescent="0.25">
      <c r="A4" s="247" t="s">
        <v>350</v>
      </c>
      <c r="B4" s="247"/>
      <c r="C4" s="247"/>
      <c r="D4" s="247"/>
      <c r="E4" s="247"/>
      <c r="F4" s="247"/>
      <c r="G4" s="247"/>
      <c r="H4" s="247"/>
      <c r="I4" s="247"/>
      <c r="J4" s="247"/>
      <c r="P4" s="121"/>
      <c r="Q4" s="122"/>
      <c r="R4" s="123"/>
      <c r="S4" s="124"/>
    </row>
    <row r="5" spans="1:19" ht="15" x14ac:dyDescent="0.25">
      <c r="A5" s="154"/>
      <c r="B5" s="28"/>
      <c r="C5" s="28"/>
      <c r="D5" s="28"/>
      <c r="E5" s="28"/>
      <c r="F5" s="28"/>
      <c r="G5" s="28"/>
      <c r="H5" s="28"/>
      <c r="I5" s="206"/>
      <c r="J5" s="154"/>
      <c r="P5" s="77"/>
      <c r="Q5" s="77"/>
      <c r="R5" s="77"/>
      <c r="S5" s="77"/>
    </row>
    <row r="6" spans="1:19" ht="17.25" x14ac:dyDescent="0.25">
      <c r="A6" s="249" t="s">
        <v>354</v>
      </c>
      <c r="B6" s="249"/>
      <c r="C6" s="249"/>
      <c r="D6" s="249"/>
      <c r="E6" s="249"/>
      <c r="F6" s="249"/>
      <c r="G6" s="249"/>
      <c r="H6" s="249"/>
      <c r="I6" s="249"/>
      <c r="J6" s="249"/>
      <c r="P6" s="77"/>
      <c r="Q6" s="77"/>
      <c r="R6" s="77"/>
      <c r="S6" s="77"/>
    </row>
    <row r="7" spans="1:19" x14ac:dyDescent="0.2">
      <c r="A7" s="6" t="s">
        <v>305</v>
      </c>
    </row>
    <row r="8" spans="1:19" ht="29.25" customHeight="1" x14ac:dyDescent="0.2">
      <c r="A8" s="255" t="s">
        <v>90</v>
      </c>
      <c r="B8" s="256" t="s">
        <v>318</v>
      </c>
      <c r="C8" s="257"/>
      <c r="D8" s="253" t="s">
        <v>92</v>
      </c>
      <c r="E8" s="253" t="s">
        <v>93</v>
      </c>
      <c r="F8" s="252" t="s">
        <v>255</v>
      </c>
      <c r="G8" s="253" t="s">
        <v>94</v>
      </c>
      <c r="H8" s="252" t="s">
        <v>256</v>
      </c>
      <c r="I8" s="254" t="s">
        <v>257</v>
      </c>
      <c r="J8" s="252" t="s">
        <v>258</v>
      </c>
    </row>
    <row r="9" spans="1:19" ht="12.75" customHeight="1" x14ac:dyDescent="0.2">
      <c r="A9" s="255"/>
      <c r="B9" s="135" t="s">
        <v>96</v>
      </c>
      <c r="C9" s="135" t="s">
        <v>150</v>
      </c>
      <c r="D9" s="253"/>
      <c r="E9" s="253"/>
      <c r="F9" s="252"/>
      <c r="G9" s="253"/>
      <c r="H9" s="252"/>
      <c r="I9" s="254"/>
      <c r="J9" s="252"/>
    </row>
    <row r="10" spans="1:19" x14ac:dyDescent="0.2">
      <c r="A10" s="109" t="s">
        <v>23</v>
      </c>
      <c r="B10" s="64"/>
      <c r="C10" s="64"/>
      <c r="D10" s="64"/>
      <c r="E10" s="64"/>
      <c r="F10" s="64"/>
      <c r="G10" s="64"/>
      <c r="H10" s="64"/>
      <c r="I10" s="64"/>
      <c r="J10" s="64"/>
    </row>
    <row r="11" spans="1:19" x14ac:dyDescent="0.2">
      <c r="A11" s="138" t="s">
        <v>24</v>
      </c>
      <c r="B11" s="64">
        <v>53</v>
      </c>
      <c r="C11" s="64"/>
      <c r="D11" s="64">
        <v>143</v>
      </c>
      <c r="E11" s="64">
        <v>154</v>
      </c>
      <c r="F11" s="64"/>
      <c r="G11" s="64"/>
      <c r="H11" s="64"/>
      <c r="I11" s="64"/>
      <c r="J11" s="64">
        <f t="shared" ref="J11:J28" si="0">SUM(B11:I11)</f>
        <v>350</v>
      </c>
    </row>
    <row r="12" spans="1:19" x14ac:dyDescent="0.2">
      <c r="A12" s="138" t="s">
        <v>26</v>
      </c>
      <c r="B12" s="64"/>
      <c r="C12" s="64"/>
      <c r="D12" s="64"/>
      <c r="E12" s="64">
        <v>57</v>
      </c>
      <c r="F12" s="64">
        <v>2</v>
      </c>
      <c r="G12" s="64">
        <v>13</v>
      </c>
      <c r="H12" s="64"/>
      <c r="I12" s="64"/>
      <c r="J12" s="64">
        <f t="shared" si="0"/>
        <v>72</v>
      </c>
    </row>
    <row r="13" spans="1:19" x14ac:dyDescent="0.2">
      <c r="A13" s="138" t="s">
        <v>27</v>
      </c>
      <c r="B13" s="64"/>
      <c r="C13" s="64"/>
      <c r="D13" s="64"/>
      <c r="E13" s="64">
        <v>72</v>
      </c>
      <c r="F13" s="64"/>
      <c r="G13" s="64"/>
      <c r="H13" s="64"/>
      <c r="I13" s="64"/>
      <c r="J13" s="64">
        <f t="shared" si="0"/>
        <v>72</v>
      </c>
    </row>
    <row r="14" spans="1:19" x14ac:dyDescent="0.2">
      <c r="A14" s="138" t="s">
        <v>28</v>
      </c>
      <c r="B14" s="64"/>
      <c r="C14" s="64"/>
      <c r="D14" s="64">
        <v>192</v>
      </c>
      <c r="E14" s="64"/>
      <c r="F14" s="64"/>
      <c r="G14" s="64"/>
      <c r="H14" s="64"/>
      <c r="I14" s="64"/>
      <c r="J14" s="64">
        <f t="shared" si="0"/>
        <v>192</v>
      </c>
    </row>
    <row r="15" spans="1:19" x14ac:dyDescent="0.2">
      <c r="A15" s="138" t="s">
        <v>297</v>
      </c>
      <c r="B15" s="64"/>
      <c r="C15" s="64"/>
      <c r="D15" s="64">
        <v>179</v>
      </c>
      <c r="E15" s="64"/>
      <c r="F15" s="64"/>
      <c r="G15" s="64"/>
      <c r="H15" s="64"/>
      <c r="I15" s="64"/>
      <c r="J15" s="64">
        <f t="shared" si="0"/>
        <v>179</v>
      </c>
    </row>
    <row r="16" spans="1:19" x14ac:dyDescent="0.2">
      <c r="A16" s="138" t="s">
        <v>29</v>
      </c>
      <c r="B16" s="64"/>
      <c r="C16" s="64"/>
      <c r="D16" s="64">
        <v>169</v>
      </c>
      <c r="E16" s="64"/>
      <c r="F16" s="64"/>
      <c r="G16" s="64"/>
      <c r="H16" s="64"/>
      <c r="I16" s="64"/>
      <c r="J16" s="64">
        <f t="shared" si="0"/>
        <v>169</v>
      </c>
    </row>
    <row r="17" spans="1:10" x14ac:dyDescent="0.2">
      <c r="A17" s="138" t="s">
        <v>30</v>
      </c>
      <c r="B17" s="64"/>
      <c r="C17" s="64"/>
      <c r="D17" s="64">
        <v>171</v>
      </c>
      <c r="E17" s="64"/>
      <c r="F17" s="64"/>
      <c r="G17" s="64"/>
      <c r="H17" s="64"/>
      <c r="I17" s="64"/>
      <c r="J17" s="64">
        <f t="shared" si="0"/>
        <v>171</v>
      </c>
    </row>
    <row r="18" spans="1:10" x14ac:dyDescent="0.2">
      <c r="A18" s="138" t="s">
        <v>31</v>
      </c>
      <c r="B18" s="64"/>
      <c r="C18" s="64"/>
      <c r="D18" s="64">
        <v>29</v>
      </c>
      <c r="E18" s="64">
        <v>353</v>
      </c>
      <c r="F18" s="64"/>
      <c r="G18" s="64"/>
      <c r="H18" s="64"/>
      <c r="I18" s="64"/>
      <c r="J18" s="64">
        <f t="shared" si="0"/>
        <v>382</v>
      </c>
    </row>
    <row r="19" spans="1:10" x14ac:dyDescent="0.2">
      <c r="A19" s="138" t="s">
        <v>32</v>
      </c>
      <c r="B19" s="64"/>
      <c r="C19" s="64"/>
      <c r="D19" s="64">
        <v>81</v>
      </c>
      <c r="E19" s="64">
        <v>549</v>
      </c>
      <c r="F19" s="64"/>
      <c r="G19" s="64"/>
      <c r="H19" s="64"/>
      <c r="I19" s="64"/>
      <c r="J19" s="64">
        <f t="shared" si="0"/>
        <v>630</v>
      </c>
    </row>
    <row r="20" spans="1:10" x14ac:dyDescent="0.2">
      <c r="A20" s="138" t="s">
        <v>33</v>
      </c>
      <c r="B20" s="64"/>
      <c r="C20" s="64"/>
      <c r="D20" s="64">
        <v>20</v>
      </c>
      <c r="E20" s="64">
        <v>483</v>
      </c>
      <c r="F20" s="64"/>
      <c r="G20" s="64"/>
      <c r="H20" s="64"/>
      <c r="I20" s="64"/>
      <c r="J20" s="64">
        <f t="shared" si="0"/>
        <v>503</v>
      </c>
    </row>
    <row r="21" spans="1:10" x14ac:dyDescent="0.2">
      <c r="A21" s="138" t="s">
        <v>34</v>
      </c>
      <c r="B21" s="64"/>
      <c r="C21" s="64"/>
      <c r="D21" s="64">
        <v>46</v>
      </c>
      <c r="E21" s="64">
        <v>496</v>
      </c>
      <c r="F21" s="64"/>
      <c r="G21" s="64"/>
      <c r="H21" s="64"/>
      <c r="I21" s="64"/>
      <c r="J21" s="64">
        <f t="shared" si="0"/>
        <v>542</v>
      </c>
    </row>
    <row r="22" spans="1:10" x14ac:dyDescent="0.2">
      <c r="A22" s="138" t="s">
        <v>35</v>
      </c>
      <c r="B22" s="64"/>
      <c r="C22" s="64"/>
      <c r="D22" s="64"/>
      <c r="E22" s="64">
        <v>543</v>
      </c>
      <c r="F22" s="64"/>
      <c r="G22" s="64"/>
      <c r="H22" s="64"/>
      <c r="I22" s="64"/>
      <c r="J22" s="64">
        <f t="shared" si="0"/>
        <v>543</v>
      </c>
    </row>
    <row r="23" spans="1:10" x14ac:dyDescent="0.2">
      <c r="A23" s="138" t="s">
        <v>36</v>
      </c>
      <c r="B23" s="64"/>
      <c r="C23" s="64"/>
      <c r="D23" s="64">
        <v>50</v>
      </c>
      <c r="E23" s="64">
        <v>154</v>
      </c>
      <c r="F23" s="64">
        <v>49</v>
      </c>
      <c r="G23" s="64">
        <v>236</v>
      </c>
      <c r="H23" s="64">
        <v>4</v>
      </c>
      <c r="I23" s="64">
        <v>210</v>
      </c>
      <c r="J23" s="64">
        <f t="shared" si="0"/>
        <v>703</v>
      </c>
    </row>
    <row r="24" spans="1:10" s="31" customFormat="1" x14ac:dyDescent="0.2">
      <c r="A24" s="138" t="s">
        <v>37</v>
      </c>
      <c r="B24" s="64"/>
      <c r="C24" s="64"/>
      <c r="D24" s="64">
        <v>72</v>
      </c>
      <c r="E24" s="64">
        <v>471</v>
      </c>
      <c r="F24" s="64"/>
      <c r="G24" s="64"/>
      <c r="H24" s="64"/>
      <c r="I24" s="64"/>
      <c r="J24" s="64">
        <f t="shared" si="0"/>
        <v>543</v>
      </c>
    </row>
    <row r="25" spans="1:10" s="31" customFormat="1" x14ac:dyDescent="0.2">
      <c r="A25" s="138" t="s">
        <v>38</v>
      </c>
      <c r="B25" s="64"/>
      <c r="C25" s="64"/>
      <c r="D25" s="64"/>
      <c r="E25" s="64">
        <v>1565</v>
      </c>
      <c r="F25" s="64"/>
      <c r="G25" s="64">
        <v>204</v>
      </c>
      <c r="H25" s="64"/>
      <c r="I25" s="64">
        <v>15</v>
      </c>
      <c r="J25" s="64">
        <f t="shared" si="0"/>
        <v>1784</v>
      </c>
    </row>
    <row r="26" spans="1:10" x14ac:dyDescent="0.2">
      <c r="A26" s="138" t="s">
        <v>39</v>
      </c>
      <c r="B26" s="64"/>
      <c r="C26" s="64"/>
      <c r="D26" s="64">
        <v>67</v>
      </c>
      <c r="E26" s="64">
        <v>382</v>
      </c>
      <c r="F26" s="64"/>
      <c r="G26" s="64"/>
      <c r="H26" s="64"/>
      <c r="I26" s="64"/>
      <c r="J26" s="64">
        <f t="shared" si="0"/>
        <v>449</v>
      </c>
    </row>
    <row r="27" spans="1:10" x14ac:dyDescent="0.2">
      <c r="A27" s="138" t="s">
        <v>40</v>
      </c>
      <c r="B27" s="64"/>
      <c r="C27" s="64"/>
      <c r="D27" s="64"/>
      <c r="E27" s="64">
        <v>1658</v>
      </c>
      <c r="F27" s="64">
        <v>10</v>
      </c>
      <c r="G27" s="64">
        <v>360</v>
      </c>
      <c r="H27" s="64">
        <v>1</v>
      </c>
      <c r="I27" s="64">
        <v>302</v>
      </c>
      <c r="J27" s="64">
        <f t="shared" si="0"/>
        <v>2331</v>
      </c>
    </row>
    <row r="28" spans="1:10" x14ac:dyDescent="0.2">
      <c r="A28" s="138" t="s">
        <v>41</v>
      </c>
      <c r="B28" s="64"/>
      <c r="C28" s="64"/>
      <c r="D28" s="64">
        <v>125</v>
      </c>
      <c r="E28" s="64">
        <v>47</v>
      </c>
      <c r="F28" s="64"/>
      <c r="G28" s="64"/>
      <c r="H28" s="64"/>
      <c r="I28" s="64"/>
      <c r="J28" s="64">
        <f t="shared" si="0"/>
        <v>172</v>
      </c>
    </row>
    <row r="29" spans="1:10" x14ac:dyDescent="0.2">
      <c r="A29" s="109" t="s">
        <v>155</v>
      </c>
      <c r="B29" s="139">
        <f>SUM(B11:B28)</f>
        <v>53</v>
      </c>
      <c r="C29" s="139"/>
      <c r="D29" s="139">
        <f t="shared" ref="D29:H29" si="1">SUM(D11:D28)</f>
        <v>1344</v>
      </c>
      <c r="E29" s="139">
        <f t="shared" si="1"/>
        <v>6984</v>
      </c>
      <c r="F29" s="139">
        <f t="shared" si="1"/>
        <v>61</v>
      </c>
      <c r="G29" s="139">
        <f t="shared" si="1"/>
        <v>813</v>
      </c>
      <c r="H29" s="139">
        <f t="shared" si="1"/>
        <v>5</v>
      </c>
      <c r="I29" s="139">
        <v>527</v>
      </c>
      <c r="J29" s="139">
        <f t="shared" ref="J29" si="2">SUM(B29:I29)</f>
        <v>9787</v>
      </c>
    </row>
    <row r="30" spans="1:10" x14ac:dyDescent="0.2">
      <c r="A30" s="109" t="s">
        <v>42</v>
      </c>
      <c r="B30" s="139"/>
      <c r="C30" s="139"/>
      <c r="D30" s="139"/>
      <c r="E30" s="139"/>
      <c r="F30" s="139"/>
      <c r="G30" s="139"/>
      <c r="H30" s="139"/>
      <c r="I30" s="64"/>
      <c r="J30" s="64"/>
    </row>
    <row r="31" spans="1:10" x14ac:dyDescent="0.2">
      <c r="A31" s="138" t="s">
        <v>43</v>
      </c>
      <c r="B31" s="64"/>
      <c r="C31" s="64"/>
      <c r="D31" s="64">
        <v>18</v>
      </c>
      <c r="E31" s="64">
        <v>97</v>
      </c>
      <c r="F31" s="64"/>
      <c r="G31" s="64">
        <v>26</v>
      </c>
      <c r="H31" s="64"/>
      <c r="I31" s="64"/>
      <c r="J31" s="64">
        <f t="shared" ref="J31:J62" si="3">SUM(B31:I31)</f>
        <v>141</v>
      </c>
    </row>
    <row r="32" spans="1:10" x14ac:dyDescent="0.2">
      <c r="A32" s="138" t="s">
        <v>44</v>
      </c>
      <c r="B32" s="64"/>
      <c r="C32" s="64"/>
      <c r="D32" s="64">
        <v>20</v>
      </c>
      <c r="E32" s="64">
        <v>88</v>
      </c>
      <c r="F32" s="64"/>
      <c r="G32" s="64">
        <v>18</v>
      </c>
      <c r="H32" s="64"/>
      <c r="I32" s="64"/>
      <c r="J32" s="64">
        <f t="shared" si="3"/>
        <v>126</v>
      </c>
    </row>
    <row r="33" spans="1:10" x14ac:dyDescent="0.2">
      <c r="A33" s="138" t="s">
        <v>45</v>
      </c>
      <c r="B33" s="64"/>
      <c r="C33" s="64">
        <v>86</v>
      </c>
      <c r="D33" s="64">
        <v>163</v>
      </c>
      <c r="E33" s="64">
        <v>123</v>
      </c>
      <c r="F33" s="64"/>
      <c r="G33" s="64"/>
      <c r="H33" s="64"/>
      <c r="I33" s="64"/>
      <c r="J33" s="64">
        <f t="shared" si="3"/>
        <v>372</v>
      </c>
    </row>
    <row r="34" spans="1:10" x14ac:dyDescent="0.2">
      <c r="A34" s="138" t="s">
        <v>319</v>
      </c>
      <c r="B34" s="64"/>
      <c r="C34" s="64"/>
      <c r="D34" s="64">
        <v>16</v>
      </c>
      <c r="E34" s="64">
        <v>210</v>
      </c>
      <c r="F34" s="64"/>
      <c r="G34" s="64">
        <v>14</v>
      </c>
      <c r="H34" s="64"/>
      <c r="I34" s="64"/>
      <c r="J34" s="64">
        <f t="shared" si="3"/>
        <v>240</v>
      </c>
    </row>
    <row r="35" spans="1:10" x14ac:dyDescent="0.2">
      <c r="A35" s="138" t="s">
        <v>46</v>
      </c>
      <c r="B35" s="64"/>
      <c r="C35" s="64">
        <v>22</v>
      </c>
      <c r="D35" s="64">
        <v>27</v>
      </c>
      <c r="E35" s="64">
        <v>106</v>
      </c>
      <c r="F35" s="64"/>
      <c r="G35" s="64">
        <v>60</v>
      </c>
      <c r="H35" s="64"/>
      <c r="I35" s="64"/>
      <c r="J35" s="64">
        <f t="shared" si="3"/>
        <v>215</v>
      </c>
    </row>
    <row r="36" spans="1:10" x14ac:dyDescent="0.2">
      <c r="A36" s="138" t="s">
        <v>47</v>
      </c>
      <c r="B36" s="64"/>
      <c r="C36" s="64"/>
      <c r="D36" s="64">
        <v>32</v>
      </c>
      <c r="E36" s="64">
        <v>52</v>
      </c>
      <c r="F36" s="64"/>
      <c r="G36" s="64">
        <v>10</v>
      </c>
      <c r="H36" s="64"/>
      <c r="I36" s="64"/>
      <c r="J36" s="64">
        <f t="shared" si="3"/>
        <v>94</v>
      </c>
    </row>
    <row r="37" spans="1:10" x14ac:dyDescent="0.2">
      <c r="A37" s="138" t="s">
        <v>48</v>
      </c>
      <c r="B37" s="64"/>
      <c r="C37" s="64"/>
      <c r="D37" s="64">
        <v>30</v>
      </c>
      <c r="E37" s="64">
        <v>103</v>
      </c>
      <c r="F37" s="64"/>
      <c r="G37" s="64">
        <v>36</v>
      </c>
      <c r="H37" s="64"/>
      <c r="I37" s="64"/>
      <c r="J37" s="64">
        <f t="shared" si="3"/>
        <v>169</v>
      </c>
    </row>
    <row r="38" spans="1:10" x14ac:dyDescent="0.2">
      <c r="A38" s="138" t="s">
        <v>49</v>
      </c>
      <c r="B38" s="64"/>
      <c r="C38" s="64"/>
      <c r="D38" s="64">
        <v>30</v>
      </c>
      <c r="E38" s="64">
        <v>38</v>
      </c>
      <c r="F38" s="64"/>
      <c r="G38" s="64">
        <v>6</v>
      </c>
      <c r="H38" s="64"/>
      <c r="I38" s="64"/>
      <c r="J38" s="64">
        <f t="shared" si="3"/>
        <v>74</v>
      </c>
    </row>
    <row r="39" spans="1:10" x14ac:dyDescent="0.2">
      <c r="A39" s="138" t="s">
        <v>50</v>
      </c>
      <c r="B39" s="64"/>
      <c r="C39" s="64"/>
      <c r="D39" s="64"/>
      <c r="E39" s="64"/>
      <c r="F39" s="64"/>
      <c r="G39" s="64">
        <v>62</v>
      </c>
      <c r="H39" s="64"/>
      <c r="I39" s="64">
        <v>54</v>
      </c>
      <c r="J39" s="64">
        <f t="shared" si="3"/>
        <v>116</v>
      </c>
    </row>
    <row r="40" spans="1:10" x14ac:dyDescent="0.2">
      <c r="A40" s="138" t="s">
        <v>157</v>
      </c>
      <c r="B40" s="64"/>
      <c r="C40" s="64">
        <v>45</v>
      </c>
      <c r="D40" s="64">
        <v>9</v>
      </c>
      <c r="E40" s="64"/>
      <c r="F40" s="64"/>
      <c r="G40" s="64"/>
      <c r="H40" s="64"/>
      <c r="I40" s="64"/>
      <c r="J40" s="64">
        <f t="shared" si="3"/>
        <v>54</v>
      </c>
    </row>
    <row r="41" spans="1:10" x14ac:dyDescent="0.2">
      <c r="A41" s="138" t="s">
        <v>158</v>
      </c>
      <c r="B41" s="64"/>
      <c r="C41" s="64">
        <v>145</v>
      </c>
      <c r="D41" s="64">
        <v>33</v>
      </c>
      <c r="E41" s="64"/>
      <c r="F41" s="64"/>
      <c r="G41" s="64"/>
      <c r="H41" s="64"/>
      <c r="I41" s="64"/>
      <c r="J41" s="64">
        <f t="shared" si="3"/>
        <v>178</v>
      </c>
    </row>
    <row r="42" spans="1:10" x14ac:dyDescent="0.2">
      <c r="A42" s="138" t="s">
        <v>159</v>
      </c>
      <c r="B42" s="64"/>
      <c r="C42" s="64">
        <v>33</v>
      </c>
      <c r="D42" s="64"/>
      <c r="E42" s="64"/>
      <c r="F42" s="64"/>
      <c r="G42" s="64"/>
      <c r="H42" s="64"/>
      <c r="I42" s="64"/>
      <c r="J42" s="64">
        <f t="shared" si="3"/>
        <v>33</v>
      </c>
    </row>
    <row r="43" spans="1:10" x14ac:dyDescent="0.2">
      <c r="A43" s="138" t="s">
        <v>160</v>
      </c>
      <c r="B43" s="64"/>
      <c r="C43" s="64"/>
      <c r="D43" s="64">
        <v>101</v>
      </c>
      <c r="E43" s="64">
        <v>142</v>
      </c>
      <c r="F43" s="64"/>
      <c r="G43" s="64">
        <v>53</v>
      </c>
      <c r="H43" s="64"/>
      <c r="I43" s="64"/>
      <c r="J43" s="64">
        <f t="shared" si="3"/>
        <v>296</v>
      </c>
    </row>
    <row r="44" spans="1:10" x14ac:dyDescent="0.2">
      <c r="A44" s="138" t="s">
        <v>161</v>
      </c>
      <c r="B44" s="64"/>
      <c r="C44" s="64">
        <v>28</v>
      </c>
      <c r="D44" s="64">
        <v>24</v>
      </c>
      <c r="E44" s="64">
        <v>9</v>
      </c>
      <c r="F44" s="64"/>
      <c r="G44" s="64"/>
      <c r="H44" s="64"/>
      <c r="I44" s="64"/>
      <c r="J44" s="64">
        <f t="shared" si="3"/>
        <v>61</v>
      </c>
    </row>
    <row r="45" spans="1:10" x14ac:dyDescent="0.2">
      <c r="A45" s="138" t="s">
        <v>259</v>
      </c>
      <c r="B45" s="64"/>
      <c r="C45" s="64">
        <v>47</v>
      </c>
      <c r="D45" s="64">
        <v>55</v>
      </c>
      <c r="E45" s="64"/>
      <c r="F45" s="64"/>
      <c r="G45" s="64"/>
      <c r="H45" s="64"/>
      <c r="I45" s="64"/>
      <c r="J45" s="64">
        <f t="shared" si="3"/>
        <v>102</v>
      </c>
    </row>
    <row r="46" spans="1:10" x14ac:dyDescent="0.2">
      <c r="A46" s="138" t="s">
        <v>260</v>
      </c>
      <c r="B46" s="64"/>
      <c r="C46" s="64"/>
      <c r="D46" s="64">
        <v>11</v>
      </c>
      <c r="E46" s="64"/>
      <c r="F46" s="64"/>
      <c r="G46" s="64"/>
      <c r="H46" s="64"/>
      <c r="I46" s="64"/>
      <c r="J46" s="64">
        <f t="shared" si="3"/>
        <v>11</v>
      </c>
    </row>
    <row r="47" spans="1:10" x14ac:dyDescent="0.2">
      <c r="A47" s="138" t="s">
        <v>280</v>
      </c>
      <c r="B47" s="64"/>
      <c r="C47" s="64"/>
      <c r="D47" s="64">
        <v>297</v>
      </c>
      <c r="E47" s="64">
        <v>124</v>
      </c>
      <c r="F47" s="64">
        <v>8</v>
      </c>
      <c r="G47" s="64">
        <v>58</v>
      </c>
      <c r="H47" s="64"/>
      <c r="I47" s="64"/>
      <c r="J47" s="64">
        <f t="shared" si="3"/>
        <v>487</v>
      </c>
    </row>
    <row r="48" spans="1:10" x14ac:dyDescent="0.2">
      <c r="A48" s="138" t="s">
        <v>300</v>
      </c>
      <c r="B48" s="64"/>
      <c r="C48" s="64"/>
      <c r="D48" s="64">
        <v>175</v>
      </c>
      <c r="E48" s="64">
        <v>66</v>
      </c>
      <c r="F48" s="64"/>
      <c r="G48" s="64">
        <v>26</v>
      </c>
      <c r="H48" s="64"/>
      <c r="I48" s="64"/>
      <c r="J48" s="64">
        <f t="shared" si="3"/>
        <v>267</v>
      </c>
    </row>
    <row r="49" spans="1:10" x14ac:dyDescent="0.2">
      <c r="A49" s="138" t="s">
        <v>162</v>
      </c>
      <c r="B49" s="64"/>
      <c r="C49" s="64"/>
      <c r="D49" s="64"/>
      <c r="E49" s="64">
        <v>5</v>
      </c>
      <c r="F49" s="64"/>
      <c r="G49" s="64">
        <v>28</v>
      </c>
      <c r="H49" s="64"/>
      <c r="I49" s="64">
        <v>45</v>
      </c>
      <c r="J49" s="64">
        <f t="shared" si="3"/>
        <v>78</v>
      </c>
    </row>
    <row r="50" spans="1:10" x14ac:dyDescent="0.2">
      <c r="A50" s="138" t="s">
        <v>53</v>
      </c>
      <c r="B50" s="64"/>
      <c r="C50" s="64">
        <v>18</v>
      </c>
      <c r="D50" s="64">
        <v>120</v>
      </c>
      <c r="E50" s="64">
        <v>20</v>
      </c>
      <c r="F50" s="64"/>
      <c r="G50" s="64"/>
      <c r="H50" s="64"/>
      <c r="I50" s="64"/>
      <c r="J50" s="64">
        <f t="shared" si="3"/>
        <v>158</v>
      </c>
    </row>
    <row r="51" spans="1:10" x14ac:dyDescent="0.2">
      <c r="A51" s="138" t="s">
        <v>221</v>
      </c>
      <c r="B51" s="64"/>
      <c r="C51" s="64">
        <v>2</v>
      </c>
      <c r="D51" s="64">
        <v>3</v>
      </c>
      <c r="E51" s="64"/>
      <c r="F51" s="64"/>
      <c r="G51" s="64"/>
      <c r="H51" s="64"/>
      <c r="I51" s="64"/>
      <c r="J51" s="64">
        <f t="shared" si="3"/>
        <v>5</v>
      </c>
    </row>
    <row r="52" spans="1:10" x14ac:dyDescent="0.2">
      <c r="A52" s="138" t="s">
        <v>54</v>
      </c>
      <c r="B52" s="64"/>
      <c r="C52" s="64"/>
      <c r="D52" s="64">
        <v>20</v>
      </c>
      <c r="E52" s="64">
        <v>81</v>
      </c>
      <c r="F52" s="64"/>
      <c r="G52" s="64">
        <v>50</v>
      </c>
      <c r="H52" s="64"/>
      <c r="I52" s="64"/>
      <c r="J52" s="64">
        <f t="shared" si="3"/>
        <v>151</v>
      </c>
    </row>
    <row r="53" spans="1:10" x14ac:dyDescent="0.2">
      <c r="A53" s="138" t="s">
        <v>55</v>
      </c>
      <c r="B53" s="64"/>
      <c r="C53" s="64">
        <v>32</v>
      </c>
      <c r="D53" s="64">
        <v>25</v>
      </c>
      <c r="E53" s="64">
        <v>153</v>
      </c>
      <c r="F53" s="64"/>
      <c r="G53" s="64">
        <v>20</v>
      </c>
      <c r="H53" s="64"/>
      <c r="I53" s="64"/>
      <c r="J53" s="64">
        <f t="shared" si="3"/>
        <v>230</v>
      </c>
    </row>
    <row r="54" spans="1:10" x14ac:dyDescent="0.2">
      <c r="A54" s="138" t="s">
        <v>56</v>
      </c>
      <c r="B54" s="64"/>
      <c r="C54" s="64"/>
      <c r="D54" s="64">
        <v>14</v>
      </c>
      <c r="E54" s="64">
        <v>839</v>
      </c>
      <c r="F54" s="64">
        <v>21</v>
      </c>
      <c r="G54" s="64">
        <v>197</v>
      </c>
      <c r="H54" s="64"/>
      <c r="I54" s="64">
        <v>205</v>
      </c>
      <c r="J54" s="64">
        <f t="shared" si="3"/>
        <v>1276</v>
      </c>
    </row>
    <row r="55" spans="1:10" x14ac:dyDescent="0.2">
      <c r="A55" s="138" t="s">
        <v>57</v>
      </c>
      <c r="B55" s="64"/>
      <c r="C55" s="64"/>
      <c r="D55" s="64"/>
      <c r="E55" s="64"/>
      <c r="F55" s="64"/>
      <c r="G55" s="64">
        <v>24</v>
      </c>
      <c r="H55" s="64"/>
      <c r="I55" s="64"/>
      <c r="J55" s="64">
        <f t="shared" si="3"/>
        <v>24</v>
      </c>
    </row>
    <row r="56" spans="1:10" x14ac:dyDescent="0.2">
      <c r="A56" s="138" t="s">
        <v>163</v>
      </c>
      <c r="B56" s="64"/>
      <c r="C56" s="64">
        <v>38</v>
      </c>
      <c r="D56" s="64">
        <v>64</v>
      </c>
      <c r="E56" s="64"/>
      <c r="F56" s="64"/>
      <c r="G56" s="64"/>
      <c r="H56" s="64"/>
      <c r="I56" s="64"/>
      <c r="J56" s="64">
        <f t="shared" si="3"/>
        <v>102</v>
      </c>
    </row>
    <row r="57" spans="1:10" x14ac:dyDescent="0.2">
      <c r="A57" s="138" t="s">
        <v>58</v>
      </c>
      <c r="B57" s="64">
        <v>87</v>
      </c>
      <c r="C57" s="64">
        <v>174</v>
      </c>
      <c r="D57" s="64">
        <v>89</v>
      </c>
      <c r="E57" s="64">
        <v>71</v>
      </c>
      <c r="F57" s="64"/>
      <c r="G57" s="64"/>
      <c r="H57" s="64"/>
      <c r="I57" s="64"/>
      <c r="J57" s="64">
        <f t="shared" si="3"/>
        <v>421</v>
      </c>
    </row>
    <row r="58" spans="1:10" x14ac:dyDescent="0.2">
      <c r="A58" s="138" t="s">
        <v>59</v>
      </c>
      <c r="B58" s="64"/>
      <c r="C58" s="64"/>
      <c r="D58" s="64">
        <v>1</v>
      </c>
      <c r="E58" s="64">
        <v>219</v>
      </c>
      <c r="F58" s="64"/>
      <c r="G58" s="64">
        <v>10</v>
      </c>
      <c r="H58" s="64"/>
      <c r="I58" s="64"/>
      <c r="J58" s="64">
        <f t="shared" si="3"/>
        <v>230</v>
      </c>
    </row>
    <row r="59" spans="1:10" x14ac:dyDescent="0.2">
      <c r="A59" s="138" t="s">
        <v>301</v>
      </c>
      <c r="B59" s="64"/>
      <c r="C59" s="64"/>
      <c r="D59" s="64"/>
      <c r="E59" s="64"/>
      <c r="F59" s="64"/>
      <c r="G59" s="64">
        <v>16</v>
      </c>
      <c r="H59" s="64"/>
      <c r="I59" s="64"/>
      <c r="J59" s="64">
        <f t="shared" si="3"/>
        <v>16</v>
      </c>
    </row>
    <row r="60" spans="1:10" x14ac:dyDescent="0.2">
      <c r="A60" s="138" t="s">
        <v>60</v>
      </c>
      <c r="B60" s="64"/>
      <c r="C60" s="64"/>
      <c r="D60" s="64"/>
      <c r="E60" s="64">
        <v>28</v>
      </c>
      <c r="F60" s="64"/>
      <c r="G60" s="64">
        <v>224</v>
      </c>
      <c r="H60" s="64"/>
      <c r="I60" s="64">
        <v>56</v>
      </c>
      <c r="J60" s="64">
        <f t="shared" si="3"/>
        <v>308</v>
      </c>
    </row>
    <row r="61" spans="1:10" x14ac:dyDescent="0.2">
      <c r="A61" s="138" t="s">
        <v>61</v>
      </c>
      <c r="B61" s="64">
        <v>2</v>
      </c>
      <c r="C61" s="64"/>
      <c r="D61" s="64">
        <v>13</v>
      </c>
      <c r="E61" s="64">
        <v>133</v>
      </c>
      <c r="F61" s="64"/>
      <c r="G61" s="64">
        <v>63</v>
      </c>
      <c r="H61" s="64">
        <v>1</v>
      </c>
      <c r="I61" s="64"/>
      <c r="J61" s="64">
        <f t="shared" si="3"/>
        <v>212</v>
      </c>
    </row>
    <row r="62" spans="1:10" x14ac:dyDescent="0.2">
      <c r="A62" s="138" t="s">
        <v>62</v>
      </c>
      <c r="B62" s="64"/>
      <c r="C62" s="64">
        <v>17</v>
      </c>
      <c r="D62" s="64">
        <v>13</v>
      </c>
      <c r="E62" s="64">
        <v>11</v>
      </c>
      <c r="F62" s="64"/>
      <c r="G62" s="64">
        <v>10</v>
      </c>
      <c r="H62" s="64"/>
      <c r="I62" s="64">
        <v>64</v>
      </c>
      <c r="J62" s="64">
        <f t="shared" si="3"/>
        <v>115</v>
      </c>
    </row>
    <row r="63" spans="1:10" x14ac:dyDescent="0.2">
      <c r="A63" s="138" t="s">
        <v>63</v>
      </c>
      <c r="B63" s="64"/>
      <c r="C63" s="64">
        <v>314</v>
      </c>
      <c r="D63" s="64">
        <v>461</v>
      </c>
      <c r="E63" s="64">
        <v>1153</v>
      </c>
      <c r="F63" s="64"/>
      <c r="G63" s="64">
        <v>365</v>
      </c>
      <c r="H63" s="64"/>
      <c r="I63" s="64"/>
      <c r="J63" s="64">
        <f t="shared" ref="J63:J79" si="4">SUM(B63:I63)</f>
        <v>2293</v>
      </c>
    </row>
    <row r="64" spans="1:10" x14ac:dyDescent="0.2">
      <c r="A64" s="138" t="s">
        <v>64</v>
      </c>
      <c r="B64" s="64"/>
      <c r="C64" s="64"/>
      <c r="D64" s="64">
        <v>61</v>
      </c>
      <c r="E64" s="64">
        <v>719</v>
      </c>
      <c r="F64" s="64">
        <v>24</v>
      </c>
      <c r="G64" s="64">
        <v>133</v>
      </c>
      <c r="H64" s="64"/>
      <c r="I64" s="64"/>
      <c r="J64" s="64">
        <f t="shared" si="4"/>
        <v>937</v>
      </c>
    </row>
    <row r="65" spans="1:10" x14ac:dyDescent="0.2">
      <c r="A65" s="138" t="s">
        <v>65</v>
      </c>
      <c r="B65" s="64"/>
      <c r="C65" s="64">
        <v>182</v>
      </c>
      <c r="D65" s="64">
        <v>569</v>
      </c>
      <c r="E65" s="64">
        <v>1534</v>
      </c>
      <c r="F65" s="64">
        <v>6</v>
      </c>
      <c r="G65" s="64">
        <v>801</v>
      </c>
      <c r="H65" s="64">
        <v>11</v>
      </c>
      <c r="I65" s="64">
        <v>68</v>
      </c>
      <c r="J65" s="64">
        <f t="shared" si="4"/>
        <v>3171</v>
      </c>
    </row>
    <row r="66" spans="1:10" x14ac:dyDescent="0.2">
      <c r="A66" s="138" t="s">
        <v>66</v>
      </c>
      <c r="B66" s="64"/>
      <c r="C66" s="64">
        <v>87</v>
      </c>
      <c r="D66" s="64">
        <v>187</v>
      </c>
      <c r="E66" s="64">
        <v>396</v>
      </c>
      <c r="F66" s="64"/>
      <c r="G66" s="64">
        <v>63</v>
      </c>
      <c r="H66" s="64"/>
      <c r="I66" s="64"/>
      <c r="J66" s="64">
        <f t="shared" si="4"/>
        <v>733</v>
      </c>
    </row>
    <row r="67" spans="1:10" x14ac:dyDescent="0.2">
      <c r="A67" s="138" t="s">
        <v>67</v>
      </c>
      <c r="B67" s="64"/>
      <c r="C67" s="64">
        <v>54</v>
      </c>
      <c r="D67" s="64">
        <v>104</v>
      </c>
      <c r="E67" s="64">
        <v>460</v>
      </c>
      <c r="F67" s="64"/>
      <c r="G67" s="64">
        <v>156</v>
      </c>
      <c r="H67" s="64">
        <v>1</v>
      </c>
      <c r="I67" s="64"/>
      <c r="J67" s="64">
        <f t="shared" si="4"/>
        <v>775</v>
      </c>
    </row>
    <row r="68" spans="1:10" x14ac:dyDescent="0.2">
      <c r="A68" s="138" t="s">
        <v>68</v>
      </c>
      <c r="B68" s="64"/>
      <c r="C68" s="64">
        <v>71</v>
      </c>
      <c r="D68" s="64">
        <v>119</v>
      </c>
      <c r="E68" s="64">
        <v>244</v>
      </c>
      <c r="F68" s="64"/>
      <c r="G68" s="64">
        <v>19</v>
      </c>
      <c r="H68" s="64"/>
      <c r="I68" s="64"/>
      <c r="J68" s="64">
        <f t="shared" si="4"/>
        <v>453</v>
      </c>
    </row>
    <row r="69" spans="1:10" x14ac:dyDescent="0.2">
      <c r="A69" s="138" t="s">
        <v>69</v>
      </c>
      <c r="B69" s="64"/>
      <c r="C69" s="64">
        <v>85</v>
      </c>
      <c r="D69" s="64">
        <v>23</v>
      </c>
      <c r="E69" s="64">
        <v>390</v>
      </c>
      <c r="F69" s="64"/>
      <c r="G69" s="64">
        <v>29</v>
      </c>
      <c r="H69" s="64"/>
      <c r="I69" s="64"/>
      <c r="J69" s="64">
        <f t="shared" si="4"/>
        <v>527</v>
      </c>
    </row>
    <row r="70" spans="1:10" s="31" customFormat="1" x14ac:dyDescent="0.2">
      <c r="A70" s="138" t="s">
        <v>70</v>
      </c>
      <c r="B70" s="64"/>
      <c r="C70" s="64"/>
      <c r="D70" s="64"/>
      <c r="E70" s="64"/>
      <c r="F70" s="64"/>
      <c r="G70" s="64">
        <v>21</v>
      </c>
      <c r="H70" s="64"/>
      <c r="I70" s="64">
        <v>187</v>
      </c>
      <c r="J70" s="64">
        <f t="shared" si="4"/>
        <v>208</v>
      </c>
    </row>
    <row r="71" spans="1:10" s="31" customFormat="1" x14ac:dyDescent="0.2">
      <c r="A71" s="138" t="s">
        <v>71</v>
      </c>
      <c r="B71" s="64"/>
      <c r="C71" s="64">
        <v>62</v>
      </c>
      <c r="D71" s="64">
        <v>17</v>
      </c>
      <c r="E71" s="64">
        <v>194</v>
      </c>
      <c r="F71" s="64"/>
      <c r="G71" s="64">
        <v>57</v>
      </c>
      <c r="H71" s="64"/>
      <c r="I71" s="64"/>
      <c r="J71" s="64">
        <f t="shared" si="4"/>
        <v>330</v>
      </c>
    </row>
    <row r="72" spans="1:10" x14ac:dyDescent="0.2">
      <c r="A72" s="138" t="s">
        <v>72</v>
      </c>
      <c r="B72" s="64"/>
      <c r="C72" s="64">
        <v>17</v>
      </c>
      <c r="D72" s="64">
        <v>88</v>
      </c>
      <c r="E72" s="64">
        <v>205</v>
      </c>
      <c r="F72" s="64"/>
      <c r="G72" s="64">
        <v>26</v>
      </c>
      <c r="H72" s="64"/>
      <c r="I72" s="64"/>
      <c r="J72" s="64">
        <f t="shared" si="4"/>
        <v>336</v>
      </c>
    </row>
    <row r="73" spans="1:10" x14ac:dyDescent="0.2">
      <c r="A73" s="138" t="s">
        <v>73</v>
      </c>
      <c r="B73" s="64"/>
      <c r="C73" s="64">
        <v>102</v>
      </c>
      <c r="D73" s="64">
        <v>134</v>
      </c>
      <c r="E73" s="64">
        <v>958</v>
      </c>
      <c r="F73" s="64">
        <v>39</v>
      </c>
      <c r="G73" s="64">
        <v>520</v>
      </c>
      <c r="H73" s="64">
        <v>12</v>
      </c>
      <c r="I73" s="64">
        <v>52</v>
      </c>
      <c r="J73" s="64">
        <f t="shared" si="4"/>
        <v>1817</v>
      </c>
    </row>
    <row r="74" spans="1:10" x14ac:dyDescent="0.2">
      <c r="A74" s="138" t="s">
        <v>74</v>
      </c>
      <c r="B74" s="64"/>
      <c r="C74" s="64"/>
      <c r="D74" s="64"/>
      <c r="E74" s="64"/>
      <c r="F74" s="64"/>
      <c r="G74" s="64"/>
      <c r="H74" s="64"/>
      <c r="I74" s="64">
        <v>36</v>
      </c>
      <c r="J74" s="64">
        <f t="shared" si="4"/>
        <v>36</v>
      </c>
    </row>
    <row r="75" spans="1:10" x14ac:dyDescent="0.2">
      <c r="A75" s="138" t="s">
        <v>75</v>
      </c>
      <c r="B75" s="64"/>
      <c r="C75" s="64">
        <v>147</v>
      </c>
      <c r="D75" s="64">
        <v>167</v>
      </c>
      <c r="E75" s="64">
        <v>558</v>
      </c>
      <c r="F75" s="64"/>
      <c r="G75" s="64">
        <v>66</v>
      </c>
      <c r="H75" s="64"/>
      <c r="I75" s="64"/>
      <c r="J75" s="64">
        <f t="shared" si="4"/>
        <v>938</v>
      </c>
    </row>
    <row r="76" spans="1:10" x14ac:dyDescent="0.2">
      <c r="A76" s="138" t="s">
        <v>76</v>
      </c>
      <c r="B76" s="64"/>
      <c r="C76" s="64">
        <v>138</v>
      </c>
      <c r="D76" s="64">
        <v>50</v>
      </c>
      <c r="E76" s="64">
        <v>480</v>
      </c>
      <c r="F76" s="64">
        <v>38</v>
      </c>
      <c r="G76" s="64">
        <v>124</v>
      </c>
      <c r="H76" s="64"/>
      <c r="I76" s="64">
        <v>23</v>
      </c>
      <c r="J76" s="64">
        <f t="shared" si="4"/>
        <v>853</v>
      </c>
    </row>
    <row r="77" spans="1:10" x14ac:dyDescent="0.2">
      <c r="A77" s="138" t="s">
        <v>164</v>
      </c>
      <c r="B77" s="64"/>
      <c r="C77" s="64"/>
      <c r="D77" s="64"/>
      <c r="E77" s="64"/>
      <c r="F77" s="64"/>
      <c r="G77" s="64">
        <v>309</v>
      </c>
      <c r="H77" s="64"/>
      <c r="I77" s="64"/>
      <c r="J77" s="64">
        <f t="shared" si="4"/>
        <v>309</v>
      </c>
    </row>
    <row r="78" spans="1:10" x14ac:dyDescent="0.2">
      <c r="A78" s="138" t="s">
        <v>77</v>
      </c>
      <c r="B78" s="64"/>
      <c r="C78" s="64">
        <v>386</v>
      </c>
      <c r="D78" s="64">
        <v>276</v>
      </c>
      <c r="E78" s="64">
        <v>1390</v>
      </c>
      <c r="F78" s="64">
        <v>17</v>
      </c>
      <c r="G78" s="64">
        <v>659</v>
      </c>
      <c r="H78" s="64"/>
      <c r="I78" s="64">
        <v>7</v>
      </c>
      <c r="J78" s="64">
        <f t="shared" si="4"/>
        <v>2735</v>
      </c>
    </row>
    <row r="79" spans="1:10" x14ac:dyDescent="0.2">
      <c r="A79" s="138" t="s">
        <v>78</v>
      </c>
      <c r="B79" s="64"/>
      <c r="C79" s="64"/>
      <c r="D79" s="64">
        <v>1</v>
      </c>
      <c r="E79" s="64">
        <v>465</v>
      </c>
      <c r="F79" s="64"/>
      <c r="G79" s="64">
        <v>247</v>
      </c>
      <c r="H79" s="64"/>
      <c r="I79" s="64"/>
      <c r="J79" s="64">
        <f t="shared" si="4"/>
        <v>713</v>
      </c>
    </row>
    <row r="80" spans="1:10" x14ac:dyDescent="0.2">
      <c r="A80" s="109" t="s">
        <v>320</v>
      </c>
      <c r="B80" s="139">
        <f>SUM(B31:B79)</f>
        <v>89</v>
      </c>
      <c r="C80" s="139">
        <f t="shared" ref="C80:H80" si="5">SUM(C31:C79)</f>
        <v>2332</v>
      </c>
      <c r="D80" s="139">
        <f t="shared" si="5"/>
        <v>3660</v>
      </c>
      <c r="E80" s="139">
        <f t="shared" si="5"/>
        <v>11864</v>
      </c>
      <c r="F80" s="139">
        <f t="shared" si="5"/>
        <v>153</v>
      </c>
      <c r="G80" s="139">
        <f t="shared" si="5"/>
        <v>4606</v>
      </c>
      <c r="H80" s="139">
        <f t="shared" si="5"/>
        <v>25</v>
      </c>
      <c r="I80" s="139">
        <v>797</v>
      </c>
      <c r="J80" s="139">
        <f t="shared" ref="J80:J103" si="6">SUM(B80:I80)</f>
        <v>23526</v>
      </c>
    </row>
    <row r="81" spans="1:20" x14ac:dyDescent="0.2">
      <c r="A81" s="109" t="s">
        <v>79</v>
      </c>
      <c r="B81" s="139"/>
      <c r="C81" s="139"/>
      <c r="D81" s="139"/>
      <c r="E81" s="139"/>
      <c r="F81" s="139"/>
      <c r="G81" s="139"/>
      <c r="H81" s="139"/>
      <c r="I81" s="64"/>
      <c r="J81" s="64"/>
    </row>
    <row r="82" spans="1:20" x14ac:dyDescent="0.2">
      <c r="A82" s="138" t="s">
        <v>51</v>
      </c>
      <c r="B82" s="64"/>
      <c r="C82" s="64">
        <v>74</v>
      </c>
      <c r="D82" s="64">
        <v>65</v>
      </c>
      <c r="E82" s="64">
        <v>51</v>
      </c>
      <c r="F82" s="64"/>
      <c r="G82" s="64"/>
      <c r="H82" s="64"/>
      <c r="I82" s="64"/>
      <c r="J82" s="64">
        <f t="shared" ref="J82:J101" si="7">SUM(B82:I82)</f>
        <v>190</v>
      </c>
      <c r="K82" s="155"/>
      <c r="L82" s="155"/>
      <c r="M82" s="155"/>
      <c r="N82" s="155"/>
      <c r="O82" s="155"/>
      <c r="P82" s="155"/>
      <c r="Q82" s="155"/>
      <c r="R82" s="155"/>
      <c r="S82" s="155"/>
      <c r="T82" s="155"/>
    </row>
    <row r="83" spans="1:20" x14ac:dyDescent="0.2">
      <c r="A83" s="138" t="s">
        <v>95</v>
      </c>
      <c r="B83" s="64"/>
      <c r="C83" s="64">
        <v>24</v>
      </c>
      <c r="D83" s="64">
        <v>131</v>
      </c>
      <c r="E83" s="64">
        <v>85</v>
      </c>
      <c r="F83" s="64"/>
      <c r="G83" s="64"/>
      <c r="H83" s="64"/>
      <c r="I83" s="64"/>
      <c r="J83" s="64">
        <f t="shared" si="7"/>
        <v>240</v>
      </c>
    </row>
    <row r="84" spans="1:20" x14ac:dyDescent="0.2">
      <c r="A84" s="138" t="s">
        <v>261</v>
      </c>
      <c r="B84" s="64"/>
      <c r="C84" s="64">
        <v>9</v>
      </c>
      <c r="D84" s="64">
        <v>52</v>
      </c>
      <c r="E84" s="64">
        <v>27</v>
      </c>
      <c r="F84" s="64"/>
      <c r="G84" s="64"/>
      <c r="H84" s="64"/>
      <c r="I84" s="64"/>
      <c r="J84" s="64">
        <f t="shared" si="7"/>
        <v>88</v>
      </c>
      <c r="K84" s="155"/>
      <c r="L84" s="155"/>
      <c r="M84" s="155"/>
      <c r="N84" s="155"/>
      <c r="O84" s="155"/>
      <c r="P84" s="155"/>
      <c r="Q84" s="155"/>
      <c r="R84" s="155"/>
      <c r="S84" s="155"/>
      <c r="T84" s="155"/>
    </row>
    <row r="85" spans="1:20" x14ac:dyDescent="0.2">
      <c r="A85" s="138" t="s">
        <v>52</v>
      </c>
      <c r="B85" s="64"/>
      <c r="C85" s="64">
        <v>86</v>
      </c>
      <c r="D85" s="64">
        <v>142</v>
      </c>
      <c r="E85" s="64">
        <v>116</v>
      </c>
      <c r="F85" s="64"/>
      <c r="G85" s="64"/>
      <c r="H85" s="64"/>
      <c r="I85" s="64"/>
      <c r="J85" s="64">
        <f t="shared" si="7"/>
        <v>344</v>
      </c>
    </row>
    <row r="86" spans="1:20" ht="12.75" customHeight="1" x14ac:dyDescent="0.25">
      <c r="A86" s="138" t="s">
        <v>80</v>
      </c>
      <c r="B86" s="64">
        <v>11</v>
      </c>
      <c r="C86" s="64">
        <v>161</v>
      </c>
      <c r="D86" s="64">
        <v>112</v>
      </c>
      <c r="E86" s="64"/>
      <c r="F86" s="64"/>
      <c r="G86" s="64"/>
      <c r="H86" s="64"/>
      <c r="I86" s="64"/>
      <c r="J86" s="64">
        <f t="shared" si="7"/>
        <v>284</v>
      </c>
      <c r="K86" s="67"/>
      <c r="L86" s="67"/>
      <c r="M86" s="67"/>
      <c r="N86" s="67"/>
      <c r="O86" s="67"/>
      <c r="P86" s="67"/>
      <c r="Q86" s="67"/>
      <c r="R86" s="67"/>
      <c r="S86" s="67"/>
      <c r="T86" s="67"/>
    </row>
    <row r="87" spans="1:20" x14ac:dyDescent="0.2">
      <c r="A87" s="138" t="s">
        <v>223</v>
      </c>
      <c r="B87" s="64"/>
      <c r="C87" s="64">
        <v>6</v>
      </c>
      <c r="D87" s="64">
        <v>283</v>
      </c>
      <c r="E87" s="64">
        <v>224</v>
      </c>
      <c r="F87" s="64"/>
      <c r="G87" s="64">
        <v>79</v>
      </c>
      <c r="H87" s="64"/>
      <c r="I87" s="64"/>
      <c r="J87" s="64">
        <f t="shared" si="7"/>
        <v>592</v>
      </c>
    </row>
    <row r="88" spans="1:20" s="145" customFormat="1" x14ac:dyDescent="0.2">
      <c r="A88" s="138" t="s">
        <v>224</v>
      </c>
      <c r="B88" s="64"/>
      <c r="C88" s="64">
        <v>13</v>
      </c>
      <c r="D88" s="64">
        <v>84</v>
      </c>
      <c r="E88" s="64">
        <v>45</v>
      </c>
      <c r="F88" s="64"/>
      <c r="G88" s="64"/>
      <c r="H88" s="64"/>
      <c r="I88" s="64"/>
      <c r="J88" s="64">
        <f t="shared" si="7"/>
        <v>142</v>
      </c>
      <c r="K88" s="31"/>
      <c r="L88" s="31"/>
      <c r="M88" s="31"/>
      <c r="N88" s="31"/>
      <c r="O88" s="31"/>
      <c r="P88" s="31"/>
      <c r="Q88" s="31"/>
      <c r="R88" s="31"/>
      <c r="S88" s="31"/>
      <c r="T88" s="31"/>
    </row>
    <row r="89" spans="1:20" x14ac:dyDescent="0.2">
      <c r="A89" s="138" t="s">
        <v>81</v>
      </c>
      <c r="B89" s="64"/>
      <c r="C89" s="64">
        <v>576</v>
      </c>
      <c r="D89" s="64">
        <v>294</v>
      </c>
      <c r="E89" s="64"/>
      <c r="F89" s="64"/>
      <c r="G89" s="64"/>
      <c r="H89" s="64"/>
      <c r="I89" s="64"/>
      <c r="J89" s="64">
        <f t="shared" si="7"/>
        <v>870</v>
      </c>
    </row>
    <row r="90" spans="1:20" x14ac:dyDescent="0.2">
      <c r="A90" s="138" t="s">
        <v>351</v>
      </c>
      <c r="B90" s="64"/>
      <c r="C90" s="64">
        <v>113</v>
      </c>
      <c r="D90" s="64"/>
      <c r="E90" s="64"/>
      <c r="F90" s="64"/>
      <c r="G90" s="64"/>
      <c r="H90" s="64"/>
      <c r="I90" s="64"/>
      <c r="J90" s="64">
        <f t="shared" si="7"/>
        <v>113</v>
      </c>
    </row>
    <row r="91" spans="1:20" x14ac:dyDescent="0.2">
      <c r="A91" s="138" t="s">
        <v>182</v>
      </c>
      <c r="B91" s="64">
        <v>41</v>
      </c>
      <c r="C91" s="64">
        <v>97</v>
      </c>
      <c r="D91" s="64">
        <v>228</v>
      </c>
      <c r="E91" s="64">
        <v>106</v>
      </c>
      <c r="F91" s="64"/>
      <c r="G91" s="64"/>
      <c r="H91" s="64"/>
      <c r="I91" s="64"/>
      <c r="J91" s="64">
        <f t="shared" si="7"/>
        <v>472</v>
      </c>
    </row>
    <row r="92" spans="1:20" x14ac:dyDescent="0.2">
      <c r="A92" s="138" t="s">
        <v>82</v>
      </c>
      <c r="B92" s="64">
        <v>59</v>
      </c>
      <c r="C92" s="64">
        <v>44</v>
      </c>
      <c r="D92" s="64">
        <v>52</v>
      </c>
      <c r="E92" s="64"/>
      <c r="F92" s="64"/>
      <c r="G92" s="64"/>
      <c r="H92" s="64"/>
      <c r="I92" s="64"/>
      <c r="J92" s="64">
        <f t="shared" si="7"/>
        <v>155</v>
      </c>
    </row>
    <row r="93" spans="1:20" x14ac:dyDescent="0.2">
      <c r="A93" s="138" t="s">
        <v>83</v>
      </c>
      <c r="B93" s="64">
        <v>75</v>
      </c>
      <c r="C93" s="64">
        <v>102</v>
      </c>
      <c r="D93" s="64">
        <v>25</v>
      </c>
      <c r="E93" s="64"/>
      <c r="F93" s="64"/>
      <c r="G93" s="64"/>
      <c r="H93" s="64"/>
      <c r="I93" s="64"/>
      <c r="J93" s="64">
        <f t="shared" si="7"/>
        <v>202</v>
      </c>
    </row>
    <row r="94" spans="1:20" x14ac:dyDescent="0.2">
      <c r="A94" s="138" t="s">
        <v>149</v>
      </c>
      <c r="B94" s="64">
        <v>46</v>
      </c>
      <c r="C94" s="64">
        <v>89</v>
      </c>
      <c r="D94" s="64">
        <v>41</v>
      </c>
      <c r="E94" s="64"/>
      <c r="F94" s="64"/>
      <c r="G94" s="64"/>
      <c r="H94" s="64"/>
      <c r="I94" s="64"/>
      <c r="J94" s="64">
        <f t="shared" si="7"/>
        <v>176</v>
      </c>
      <c r="K94" s="155"/>
      <c r="L94" s="155"/>
      <c r="M94" s="155"/>
      <c r="N94" s="155"/>
      <c r="O94" s="155"/>
      <c r="P94" s="155"/>
      <c r="Q94" s="155"/>
      <c r="R94" s="155"/>
      <c r="S94" s="155"/>
      <c r="T94" s="155"/>
    </row>
    <row r="95" spans="1:20" x14ac:dyDescent="0.2">
      <c r="A95" s="138" t="s">
        <v>84</v>
      </c>
      <c r="B95" s="64">
        <v>7</v>
      </c>
      <c r="C95" s="64">
        <v>58</v>
      </c>
      <c r="D95" s="64">
        <v>60</v>
      </c>
      <c r="E95" s="64"/>
      <c r="F95" s="64"/>
      <c r="G95" s="64"/>
      <c r="H95" s="64"/>
      <c r="I95" s="64"/>
      <c r="J95" s="64">
        <f t="shared" si="7"/>
        <v>125</v>
      </c>
    </row>
    <row r="96" spans="1:20" s="31" customFormat="1" x14ac:dyDescent="0.2">
      <c r="A96" s="138" t="s">
        <v>85</v>
      </c>
      <c r="B96" s="64">
        <v>1214</v>
      </c>
      <c r="C96" s="64">
        <v>4851</v>
      </c>
      <c r="D96" s="64">
        <v>45</v>
      </c>
      <c r="E96" s="64"/>
      <c r="F96" s="64"/>
      <c r="G96" s="64"/>
      <c r="H96" s="64"/>
      <c r="I96" s="64"/>
      <c r="J96" s="64">
        <f t="shared" si="7"/>
        <v>6110</v>
      </c>
      <c r="K96" s="151"/>
      <c r="L96" s="151"/>
      <c r="M96" s="151"/>
      <c r="N96" s="151"/>
      <c r="O96" s="151"/>
      <c r="P96" s="151"/>
      <c r="Q96" s="151"/>
      <c r="R96" s="151"/>
      <c r="S96" s="151"/>
      <c r="T96" s="151"/>
    </row>
    <row r="97" spans="1:20" s="67" customFormat="1" ht="15" x14ac:dyDescent="0.25">
      <c r="A97" s="138" t="s">
        <v>86</v>
      </c>
      <c r="B97" s="64"/>
      <c r="C97" s="64">
        <v>1113</v>
      </c>
      <c r="D97" s="64">
        <v>237</v>
      </c>
      <c r="E97" s="64"/>
      <c r="F97" s="64"/>
      <c r="G97" s="64"/>
      <c r="H97" s="64"/>
      <c r="I97" s="64"/>
      <c r="J97" s="64">
        <f t="shared" si="7"/>
        <v>1350</v>
      </c>
    </row>
    <row r="98" spans="1:20" s="67" customFormat="1" ht="15" x14ac:dyDescent="0.25">
      <c r="A98" s="138" t="s">
        <v>87</v>
      </c>
      <c r="B98" s="64"/>
      <c r="C98" s="64"/>
      <c r="D98" s="64">
        <v>1140</v>
      </c>
      <c r="E98" s="64">
        <v>1470</v>
      </c>
      <c r="F98" s="64"/>
      <c r="G98" s="64">
        <v>226</v>
      </c>
      <c r="H98" s="64"/>
      <c r="I98" s="64"/>
      <c r="J98" s="64">
        <f t="shared" si="7"/>
        <v>2836</v>
      </c>
      <c r="K98" s="151"/>
      <c r="L98" s="151"/>
      <c r="M98" s="151"/>
      <c r="N98" s="151"/>
      <c r="O98" s="151"/>
      <c r="P98" s="151"/>
      <c r="Q98" s="151"/>
      <c r="R98" s="151"/>
      <c r="S98" s="151"/>
      <c r="T98" s="151"/>
    </row>
    <row r="99" spans="1:20" s="6" customFormat="1" x14ac:dyDescent="0.2">
      <c r="A99" s="138" t="s">
        <v>222</v>
      </c>
      <c r="B99" s="64"/>
      <c r="C99" s="64"/>
      <c r="D99" s="64"/>
      <c r="E99" s="64"/>
      <c r="F99" s="64"/>
      <c r="G99" s="64">
        <v>100</v>
      </c>
      <c r="H99" s="64">
        <v>19</v>
      </c>
      <c r="I99" s="64">
        <v>121</v>
      </c>
      <c r="J99" s="64">
        <f t="shared" si="7"/>
        <v>240</v>
      </c>
      <c r="K99" s="151"/>
      <c r="L99" s="151"/>
      <c r="M99" s="151"/>
      <c r="N99" s="151"/>
      <c r="O99" s="151"/>
      <c r="P99" s="151"/>
      <c r="Q99" s="151"/>
      <c r="R99" s="151"/>
      <c r="S99" s="151"/>
      <c r="T99" s="151"/>
    </row>
    <row r="100" spans="1:20" s="6" customFormat="1" x14ac:dyDescent="0.2">
      <c r="A100" s="138" t="s">
        <v>88</v>
      </c>
      <c r="B100" s="64">
        <v>52</v>
      </c>
      <c r="C100" s="64">
        <v>421</v>
      </c>
      <c r="D100" s="64">
        <v>275</v>
      </c>
      <c r="E100" s="64"/>
      <c r="F100" s="64"/>
      <c r="G100" s="64"/>
      <c r="H100" s="64"/>
      <c r="I100" s="64"/>
      <c r="J100" s="64">
        <f t="shared" si="7"/>
        <v>748</v>
      </c>
      <c r="K100" s="151"/>
      <c r="L100" s="151"/>
      <c r="M100" s="151"/>
      <c r="N100" s="151"/>
      <c r="O100" s="151"/>
      <c r="P100" s="151"/>
      <c r="Q100" s="151"/>
      <c r="R100" s="151"/>
      <c r="S100" s="151"/>
      <c r="T100" s="151"/>
    </row>
    <row r="101" spans="1:20" s="6" customFormat="1" x14ac:dyDescent="0.2">
      <c r="A101" s="138" t="s">
        <v>89</v>
      </c>
      <c r="B101" s="64"/>
      <c r="C101" s="64"/>
      <c r="D101" s="64"/>
      <c r="E101" s="64">
        <v>39</v>
      </c>
      <c r="F101" s="64"/>
      <c r="G101" s="64">
        <v>87</v>
      </c>
      <c r="H101" s="64"/>
      <c r="I101" s="64"/>
      <c r="J101" s="64">
        <f t="shared" si="7"/>
        <v>126</v>
      </c>
      <c r="K101" s="151"/>
      <c r="L101" s="151"/>
      <c r="M101" s="151"/>
      <c r="N101" s="151"/>
      <c r="O101" s="151"/>
      <c r="P101" s="151"/>
      <c r="Q101" s="151"/>
      <c r="R101" s="151"/>
      <c r="S101" s="151"/>
      <c r="T101" s="151"/>
    </row>
    <row r="102" spans="1:20" x14ac:dyDescent="0.2">
      <c r="A102" s="109" t="s">
        <v>152</v>
      </c>
      <c r="B102" s="139">
        <f>SUM(B82:B101)</f>
        <v>1505</v>
      </c>
      <c r="C102" s="139">
        <f t="shared" ref="C102:H102" si="8">SUM(C82:C101)</f>
        <v>7837</v>
      </c>
      <c r="D102" s="139">
        <f t="shared" si="8"/>
        <v>3266</v>
      </c>
      <c r="E102" s="139">
        <f t="shared" si="8"/>
        <v>2163</v>
      </c>
      <c r="F102" s="139"/>
      <c r="G102" s="139">
        <f t="shared" si="8"/>
        <v>492</v>
      </c>
      <c r="H102" s="139">
        <f t="shared" si="8"/>
        <v>19</v>
      </c>
      <c r="I102" s="139">
        <v>121</v>
      </c>
      <c r="J102" s="139">
        <f t="shared" si="6"/>
        <v>15403</v>
      </c>
    </row>
    <row r="103" spans="1:20" x14ac:dyDescent="0.2">
      <c r="A103" s="109" t="s">
        <v>140</v>
      </c>
      <c r="B103" s="139">
        <f>SUM(B29,B80,B102)</f>
        <v>1647</v>
      </c>
      <c r="C103" s="139">
        <f t="shared" ref="C103:H103" si="9">SUM(C29,C80,C102)</f>
        <v>10169</v>
      </c>
      <c r="D103" s="139">
        <f t="shared" si="9"/>
        <v>8270</v>
      </c>
      <c r="E103" s="139">
        <f t="shared" si="9"/>
        <v>21011</v>
      </c>
      <c r="F103" s="139">
        <f t="shared" si="9"/>
        <v>214</v>
      </c>
      <c r="G103" s="139">
        <f t="shared" si="9"/>
        <v>5911</v>
      </c>
      <c r="H103" s="139">
        <f t="shared" si="9"/>
        <v>49</v>
      </c>
      <c r="I103" s="139">
        <v>1445</v>
      </c>
      <c r="J103" s="139">
        <f t="shared" si="6"/>
        <v>48716</v>
      </c>
    </row>
    <row r="104" spans="1:20" ht="13.5" thickBot="1" x14ac:dyDescent="0.25">
      <c r="A104" s="30"/>
      <c r="B104" s="30"/>
      <c r="C104" s="30"/>
      <c r="D104" s="30"/>
      <c r="E104" s="30"/>
      <c r="F104" s="30"/>
      <c r="G104" s="30"/>
      <c r="H104" s="30"/>
      <c r="I104" s="30"/>
    </row>
    <row r="105" spans="1:20" x14ac:dyDescent="0.2">
      <c r="A105" s="92" t="s">
        <v>201</v>
      </c>
      <c r="B105" s="117">
        <f>MIN(B11:B28,B31:B79,B82:B101)</f>
        <v>2</v>
      </c>
      <c r="C105" s="117">
        <f t="shared" ref="C105:J105" si="10">MIN(C11:C28,C31:C79,C82:C101)</f>
        <v>2</v>
      </c>
      <c r="D105" s="117">
        <f t="shared" si="10"/>
        <v>1</v>
      </c>
      <c r="E105" s="117">
        <f t="shared" si="10"/>
        <v>5</v>
      </c>
      <c r="F105" s="117">
        <f t="shared" si="10"/>
        <v>2</v>
      </c>
      <c r="G105" s="117">
        <f t="shared" si="10"/>
        <v>6</v>
      </c>
      <c r="H105" s="117">
        <f t="shared" si="10"/>
        <v>1</v>
      </c>
      <c r="I105" s="117">
        <f t="shared" si="10"/>
        <v>7</v>
      </c>
      <c r="J105" s="160">
        <f t="shared" si="10"/>
        <v>5</v>
      </c>
    </row>
    <row r="106" spans="1:20" x14ac:dyDescent="0.2">
      <c r="A106" s="93" t="s">
        <v>202</v>
      </c>
      <c r="B106" s="116">
        <f>MAX(B11:B28,B31:B79,B82:B101)</f>
        <v>1214</v>
      </c>
      <c r="C106" s="116">
        <f t="shared" ref="C106:J106" si="11">MAX(C11:C28,C31:C79,C82:C101)</f>
        <v>4851</v>
      </c>
      <c r="D106" s="116">
        <f t="shared" si="11"/>
        <v>1140</v>
      </c>
      <c r="E106" s="116">
        <f t="shared" si="11"/>
        <v>1658</v>
      </c>
      <c r="F106" s="116">
        <f t="shared" si="11"/>
        <v>49</v>
      </c>
      <c r="G106" s="116">
        <f t="shared" si="11"/>
        <v>801</v>
      </c>
      <c r="H106" s="116">
        <f t="shared" si="11"/>
        <v>19</v>
      </c>
      <c r="I106" s="116">
        <f t="shared" si="11"/>
        <v>302</v>
      </c>
      <c r="J106" s="161">
        <f t="shared" si="11"/>
        <v>6110</v>
      </c>
    </row>
    <row r="107" spans="1:20" x14ac:dyDescent="0.2">
      <c r="A107" s="93" t="s">
        <v>205</v>
      </c>
      <c r="B107" s="116">
        <f>MEDIAN(B11:B28,B31:B79,B82:B101)</f>
        <v>52</v>
      </c>
      <c r="C107" s="116">
        <f t="shared" ref="C107:J107" si="12">MEDIAN(C11:C28,C31:C79,C82:C101)</f>
        <v>79.5</v>
      </c>
      <c r="D107" s="116">
        <f t="shared" si="12"/>
        <v>64.5</v>
      </c>
      <c r="E107" s="116">
        <f t="shared" si="12"/>
        <v>154</v>
      </c>
      <c r="F107" s="116">
        <f t="shared" si="12"/>
        <v>19</v>
      </c>
      <c r="G107" s="116">
        <f t="shared" si="12"/>
        <v>60</v>
      </c>
      <c r="H107" s="116">
        <f t="shared" si="12"/>
        <v>4</v>
      </c>
      <c r="I107" s="116">
        <f t="shared" si="12"/>
        <v>56</v>
      </c>
      <c r="J107" s="161">
        <f t="shared" si="12"/>
        <v>240</v>
      </c>
    </row>
    <row r="108" spans="1:20" x14ac:dyDescent="0.2">
      <c r="A108" s="93" t="s">
        <v>203</v>
      </c>
      <c r="B108" s="116">
        <f>AVERAGE(B11:B28,B31:B79,B82:B101)</f>
        <v>149.72727272727272</v>
      </c>
      <c r="C108" s="116">
        <f t="shared" ref="C108:J108" si="13">AVERAGE(C11:C28,C31:C79,C82:C101)</f>
        <v>242.11904761904762</v>
      </c>
      <c r="D108" s="116">
        <f t="shared" si="13"/>
        <v>118.14285714285714</v>
      </c>
      <c r="E108" s="116">
        <f t="shared" si="13"/>
        <v>356.11864406779659</v>
      </c>
      <c r="F108" s="116">
        <f t="shared" si="13"/>
        <v>21.4</v>
      </c>
      <c r="G108" s="116">
        <f t="shared" si="13"/>
        <v>131.35555555555555</v>
      </c>
      <c r="H108" s="116">
        <f t="shared" si="13"/>
        <v>7</v>
      </c>
      <c r="I108" s="116">
        <f t="shared" si="13"/>
        <v>96.333333333333329</v>
      </c>
      <c r="J108" s="161">
        <f t="shared" si="13"/>
        <v>559.9540229885057</v>
      </c>
    </row>
    <row r="109" spans="1:20" ht="13.5" thickBot="1" x14ac:dyDescent="0.25">
      <c r="A109" s="94" t="s">
        <v>204</v>
      </c>
      <c r="B109" s="118">
        <f>_xlfn.STDEV.P(B11:B28,B31:B79,B82:B101)</f>
        <v>337.55190601772398</v>
      </c>
      <c r="C109" s="118">
        <f t="shared" ref="C109:J109" si="14">_xlfn.STDEV.P(C11:C28,C31:C79,C82:C101)</f>
        <v>745.30860346509689</v>
      </c>
      <c r="D109" s="118">
        <f t="shared" si="14"/>
        <v>162.93164962333006</v>
      </c>
      <c r="E109" s="118">
        <f t="shared" si="14"/>
        <v>431.92529504516909</v>
      </c>
      <c r="F109" s="118">
        <f t="shared" si="14"/>
        <v>15.153877391611692</v>
      </c>
      <c r="G109" s="118">
        <f t="shared" si="14"/>
        <v>173.03861554328213</v>
      </c>
      <c r="H109" s="118">
        <f t="shared" si="14"/>
        <v>6.568322247184371</v>
      </c>
      <c r="I109" s="118">
        <f t="shared" si="14"/>
        <v>85.376551555772949</v>
      </c>
      <c r="J109" s="162">
        <f t="shared" si="14"/>
        <v>881.40517263395077</v>
      </c>
    </row>
    <row r="110" spans="1:20" x14ac:dyDescent="0.2">
      <c r="A110" s="248" t="s">
        <v>247</v>
      </c>
      <c r="B110" s="248"/>
      <c r="C110" s="248"/>
      <c r="D110" s="248"/>
      <c r="E110" s="248"/>
      <c r="F110" s="248"/>
      <c r="G110" s="248"/>
      <c r="H110" s="248"/>
      <c r="I110" s="248"/>
      <c r="J110" s="248"/>
    </row>
    <row r="111" spans="1:20" ht="28.9" customHeight="1" x14ac:dyDescent="0.2">
      <c r="A111" s="258" t="s">
        <v>355</v>
      </c>
      <c r="B111" s="258"/>
      <c r="C111" s="258"/>
      <c r="D111" s="258"/>
      <c r="E111" s="258"/>
      <c r="F111" s="258"/>
      <c r="G111" s="258"/>
      <c r="H111" s="258"/>
      <c r="I111" s="258"/>
      <c r="J111" s="258"/>
    </row>
    <row r="112" spans="1:20" ht="14.25" x14ac:dyDescent="0.2">
      <c r="A112" s="250" t="s">
        <v>356</v>
      </c>
      <c r="B112" s="250"/>
      <c r="C112" s="250"/>
      <c r="D112" s="250"/>
      <c r="E112" s="250"/>
      <c r="F112" s="250"/>
      <c r="G112" s="250"/>
      <c r="H112" s="250"/>
      <c r="I112" s="250"/>
      <c r="J112" s="250"/>
    </row>
    <row r="113" spans="1:10" x14ac:dyDescent="0.2">
      <c r="A113" s="251" t="s">
        <v>183</v>
      </c>
      <c r="B113" s="251"/>
      <c r="C113" s="251"/>
      <c r="D113" s="251"/>
      <c r="E113" s="251"/>
      <c r="F113" s="251"/>
      <c r="G113" s="251"/>
      <c r="H113" s="251"/>
      <c r="I113" s="251"/>
      <c r="J113" s="251"/>
    </row>
    <row r="114" spans="1:10" x14ac:dyDescent="0.2">
      <c r="A114" s="251" t="s">
        <v>184</v>
      </c>
      <c r="B114" s="251"/>
      <c r="C114" s="251"/>
      <c r="D114" s="251"/>
      <c r="E114" s="251"/>
      <c r="F114" s="251"/>
      <c r="G114" s="251"/>
      <c r="H114" s="251"/>
      <c r="I114" s="251"/>
      <c r="J114" s="251"/>
    </row>
    <row r="115" spans="1:10" x14ac:dyDescent="0.2">
      <c r="A115" s="251" t="s">
        <v>185</v>
      </c>
      <c r="B115" s="251"/>
      <c r="C115" s="251"/>
      <c r="D115" s="251"/>
      <c r="E115" s="251"/>
      <c r="F115" s="251"/>
      <c r="G115" s="251"/>
      <c r="H115" s="251"/>
      <c r="I115" s="251"/>
      <c r="J115" s="251"/>
    </row>
  </sheetData>
  <sortState ref="A82:T101">
    <sortCondition ref="A82:A101"/>
  </sortState>
  <mergeCells count="20">
    <mergeCell ref="A112:J112"/>
    <mergeCell ref="A113:J113"/>
    <mergeCell ref="A114:J114"/>
    <mergeCell ref="A115:J115"/>
    <mergeCell ref="F8:F9"/>
    <mergeCell ref="G8:G9"/>
    <mergeCell ref="H8:H9"/>
    <mergeCell ref="I8:I9"/>
    <mergeCell ref="J8:J9"/>
    <mergeCell ref="A8:A9"/>
    <mergeCell ref="B8:C8"/>
    <mergeCell ref="D8:D9"/>
    <mergeCell ref="E8:E9"/>
    <mergeCell ref="A111:J111"/>
    <mergeCell ref="A1:J1"/>
    <mergeCell ref="A2:J2"/>
    <mergeCell ref="A3:J3"/>
    <mergeCell ref="A4:J4"/>
    <mergeCell ref="A110:J110"/>
    <mergeCell ref="A6:J6"/>
  </mergeCells>
  <printOptions horizontalCentered="1"/>
  <pageMargins left="0.25" right="0.25" top="0.25" bottom="0.25" header="0.3" footer="0.3"/>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zoomScale="81" zoomScaleNormal="81" workbookViewId="0">
      <selection activeCell="A49" sqref="A49:I49"/>
    </sheetView>
  </sheetViews>
  <sheetFormatPr defaultColWidth="6.140625" defaultRowHeight="12.75" x14ac:dyDescent="0.2"/>
  <cols>
    <col min="1" max="1" width="64.42578125" style="34" customWidth="1"/>
    <col min="2" max="2" width="11.28515625" style="35" bestFit="1" customWidth="1"/>
    <col min="3" max="3" width="8.85546875" style="36" customWidth="1"/>
    <col min="4" max="4" width="12.85546875" style="125" bestFit="1" customWidth="1"/>
    <col min="5" max="5" width="11.7109375" style="125" bestFit="1" customWidth="1"/>
    <col min="6" max="6" width="11.7109375" style="126" bestFit="1" customWidth="1"/>
    <col min="7" max="7" width="12.85546875" style="125" bestFit="1" customWidth="1"/>
    <col min="8" max="8" width="11.7109375" style="125" bestFit="1" customWidth="1"/>
    <col min="9" max="9" width="12" style="125" customWidth="1"/>
    <col min="10" max="10" width="10.42578125" style="33" customWidth="1"/>
    <col min="11" max="16384" width="6.140625" style="33"/>
  </cols>
  <sheetData>
    <row r="1" spans="1:10" s="5" customFormat="1" ht="23.25" x14ac:dyDescent="0.35">
      <c r="A1" s="246" t="s">
        <v>137</v>
      </c>
      <c r="B1" s="246"/>
      <c r="C1" s="246"/>
      <c r="D1" s="246"/>
      <c r="E1" s="246"/>
      <c r="F1" s="246"/>
      <c r="G1" s="246"/>
      <c r="H1" s="246"/>
      <c r="I1" s="246"/>
      <c r="J1" s="52"/>
    </row>
    <row r="2" spans="1:10" s="5" customFormat="1" ht="21" x14ac:dyDescent="0.35">
      <c r="A2" s="246" t="s">
        <v>138</v>
      </c>
      <c r="B2" s="246"/>
      <c r="C2" s="246"/>
      <c r="D2" s="246"/>
      <c r="E2" s="246"/>
      <c r="F2" s="246"/>
      <c r="G2" s="246"/>
      <c r="H2" s="246"/>
      <c r="I2" s="246"/>
      <c r="J2" s="53"/>
    </row>
    <row r="3" spans="1:10" s="5" customFormat="1" ht="15" x14ac:dyDescent="0.25">
      <c r="A3" s="221" t="s">
        <v>249</v>
      </c>
      <c r="B3" s="221"/>
      <c r="C3" s="221"/>
      <c r="D3" s="221"/>
      <c r="E3" s="221"/>
      <c r="F3" s="221"/>
      <c r="G3" s="221"/>
      <c r="H3" s="221"/>
      <c r="I3" s="221"/>
      <c r="J3" s="42"/>
    </row>
    <row r="4" spans="1:10" s="5" customFormat="1" ht="15" x14ac:dyDescent="0.25">
      <c r="A4" s="247" t="s">
        <v>350</v>
      </c>
      <c r="B4" s="247"/>
      <c r="C4" s="247"/>
      <c r="D4" s="247"/>
      <c r="E4" s="247"/>
      <c r="F4" s="247"/>
      <c r="G4" s="247"/>
      <c r="H4" s="247"/>
      <c r="I4" s="247"/>
      <c r="J4" s="54"/>
    </row>
    <row r="5" spans="1:10" ht="15" x14ac:dyDescent="0.25">
      <c r="A5" s="197"/>
      <c r="B5" s="198"/>
      <c r="C5" s="199"/>
      <c r="D5" s="194"/>
      <c r="E5" s="194"/>
      <c r="F5" s="200"/>
      <c r="G5" s="194"/>
      <c r="H5" s="194"/>
      <c r="I5" s="194"/>
    </row>
    <row r="6" spans="1:10" ht="15.75" x14ac:dyDescent="0.25">
      <c r="A6" s="260" t="s">
        <v>323</v>
      </c>
      <c r="B6" s="260"/>
      <c r="C6" s="260"/>
      <c r="D6" s="260"/>
      <c r="E6" s="260"/>
      <c r="F6" s="260"/>
      <c r="G6" s="260"/>
      <c r="H6" s="260"/>
      <c r="I6" s="260"/>
      <c r="J6" s="37"/>
    </row>
    <row r="7" spans="1:10" x14ac:dyDescent="0.2">
      <c r="A7" s="55" t="s">
        <v>305</v>
      </c>
      <c r="B7" s="41"/>
      <c r="C7" s="41"/>
      <c r="D7" s="127"/>
      <c r="E7" s="127"/>
      <c r="F7" s="127"/>
      <c r="G7" s="127"/>
      <c r="H7" s="127"/>
      <c r="I7" s="127"/>
    </row>
    <row r="8" spans="1:10" s="58" customFormat="1" x14ac:dyDescent="0.2">
      <c r="A8" s="261" t="s">
        <v>98</v>
      </c>
      <c r="B8" s="263" t="s">
        <v>141</v>
      </c>
      <c r="C8" s="262" t="s">
        <v>99</v>
      </c>
      <c r="D8" s="265" t="s">
        <v>100</v>
      </c>
      <c r="E8" s="265"/>
      <c r="F8" s="265"/>
      <c r="G8" s="262" t="s">
        <v>322</v>
      </c>
      <c r="H8" s="262"/>
      <c r="I8" s="262"/>
    </row>
    <row r="9" spans="1:10" s="59" customFormat="1" x14ac:dyDescent="0.2">
      <c r="A9" s="261"/>
      <c r="B9" s="264"/>
      <c r="C9" s="262"/>
      <c r="D9" s="163" t="s">
        <v>10</v>
      </c>
      <c r="E9" s="163" t="s">
        <v>14</v>
      </c>
      <c r="F9" s="163" t="s">
        <v>91</v>
      </c>
      <c r="G9" s="163" t="s">
        <v>10</v>
      </c>
      <c r="H9" s="163" t="s">
        <v>14</v>
      </c>
      <c r="I9" s="163" t="s">
        <v>91</v>
      </c>
    </row>
    <row r="10" spans="1:10" s="58" customFormat="1" x14ac:dyDescent="0.2">
      <c r="A10" s="152" t="s">
        <v>140</v>
      </c>
      <c r="B10" s="103"/>
      <c r="C10" s="163">
        <v>48716</v>
      </c>
      <c r="D10" s="163">
        <v>8381</v>
      </c>
      <c r="E10" s="163">
        <v>1406</v>
      </c>
      <c r="F10" s="163">
        <v>9787</v>
      </c>
      <c r="G10" s="163">
        <v>32716</v>
      </c>
      <c r="H10" s="163">
        <v>6213</v>
      </c>
      <c r="I10" s="163">
        <v>38929</v>
      </c>
    </row>
    <row r="11" spans="1:10" s="58" customFormat="1" ht="15" x14ac:dyDescent="0.25">
      <c r="A11" s="102" t="s">
        <v>130</v>
      </c>
      <c r="B11" s="74">
        <v>51</v>
      </c>
      <c r="C11" s="75">
        <v>16855</v>
      </c>
      <c r="D11" s="75">
        <v>1008</v>
      </c>
      <c r="E11" s="75">
        <v>465</v>
      </c>
      <c r="F11" s="75">
        <v>1473</v>
      </c>
      <c r="G11" s="163">
        <v>14163</v>
      </c>
      <c r="H11" s="163">
        <v>1219</v>
      </c>
      <c r="I11" s="163">
        <v>15382</v>
      </c>
    </row>
    <row r="12" spans="1:10" s="58" customFormat="1" ht="15" x14ac:dyDescent="0.25">
      <c r="A12" s="102" t="s">
        <v>131</v>
      </c>
      <c r="B12" s="74">
        <v>52</v>
      </c>
      <c r="C12" s="75">
        <v>6318</v>
      </c>
      <c r="D12" s="75">
        <v>1647</v>
      </c>
      <c r="E12" s="75">
        <v>60</v>
      </c>
      <c r="F12" s="75">
        <v>1707</v>
      </c>
      <c r="G12" s="163">
        <v>3025</v>
      </c>
      <c r="H12" s="163">
        <v>1586</v>
      </c>
      <c r="I12" s="163">
        <v>4611</v>
      </c>
    </row>
    <row r="13" spans="1:10" s="58" customFormat="1" ht="26.25" x14ac:dyDescent="0.25">
      <c r="A13" s="102" t="s">
        <v>108</v>
      </c>
      <c r="B13" s="74">
        <v>12</v>
      </c>
      <c r="C13" s="75">
        <v>3920</v>
      </c>
      <c r="D13" s="75"/>
      <c r="E13" s="75"/>
      <c r="F13" s="75">
        <v>0</v>
      </c>
      <c r="G13" s="163">
        <v>3920</v>
      </c>
      <c r="H13" s="163">
        <v>0</v>
      </c>
      <c r="I13" s="163">
        <v>3920</v>
      </c>
    </row>
    <row r="14" spans="1:10" s="58" customFormat="1" ht="15" x14ac:dyDescent="0.25">
      <c r="A14" s="102" t="s">
        <v>109</v>
      </c>
      <c r="B14" s="74">
        <v>13</v>
      </c>
      <c r="C14" s="75">
        <v>2688</v>
      </c>
      <c r="D14" s="75">
        <v>567</v>
      </c>
      <c r="E14" s="75">
        <v>111</v>
      </c>
      <c r="F14" s="75">
        <v>678</v>
      </c>
      <c r="G14" s="163">
        <v>1016</v>
      </c>
      <c r="H14" s="163">
        <v>994</v>
      </c>
      <c r="I14" s="163">
        <v>2010</v>
      </c>
    </row>
    <row r="15" spans="1:10" s="58" customFormat="1" ht="15" x14ac:dyDescent="0.25">
      <c r="A15" s="102" t="s">
        <v>117</v>
      </c>
      <c r="B15" s="74">
        <v>26</v>
      </c>
      <c r="C15" s="75">
        <v>2178</v>
      </c>
      <c r="D15" s="75">
        <v>1058</v>
      </c>
      <c r="E15" s="75">
        <v>71</v>
      </c>
      <c r="F15" s="75">
        <v>1129</v>
      </c>
      <c r="G15" s="163">
        <v>930</v>
      </c>
      <c r="H15" s="163">
        <v>119</v>
      </c>
      <c r="I15" s="163">
        <v>1049</v>
      </c>
    </row>
    <row r="16" spans="1:10" s="58" customFormat="1" ht="15" x14ac:dyDescent="0.25">
      <c r="A16" s="102" t="s">
        <v>285</v>
      </c>
      <c r="B16" s="74">
        <v>43</v>
      </c>
      <c r="C16" s="75">
        <v>1949</v>
      </c>
      <c r="D16" s="75">
        <v>154</v>
      </c>
      <c r="E16" s="75"/>
      <c r="F16" s="75">
        <v>154</v>
      </c>
      <c r="G16" s="163">
        <v>1560</v>
      </c>
      <c r="H16" s="163">
        <v>235</v>
      </c>
      <c r="I16" s="163">
        <v>1795</v>
      </c>
    </row>
    <row r="17" spans="1:9" s="58" customFormat="1" ht="15" x14ac:dyDescent="0.25">
      <c r="A17" s="102" t="s">
        <v>125</v>
      </c>
      <c r="B17" s="74">
        <v>42</v>
      </c>
      <c r="C17" s="75">
        <v>1910</v>
      </c>
      <c r="D17" s="75">
        <v>691</v>
      </c>
      <c r="E17" s="75">
        <v>29</v>
      </c>
      <c r="F17" s="75">
        <v>720</v>
      </c>
      <c r="G17" s="163">
        <v>585</v>
      </c>
      <c r="H17" s="163">
        <v>605</v>
      </c>
      <c r="I17" s="163">
        <v>1190</v>
      </c>
    </row>
    <row r="18" spans="1:9" s="58" customFormat="1" ht="15" x14ac:dyDescent="0.25">
      <c r="A18" s="102" t="s">
        <v>111</v>
      </c>
      <c r="B18" s="74">
        <v>15</v>
      </c>
      <c r="C18" s="75">
        <v>1584</v>
      </c>
      <c r="D18" s="75">
        <v>579</v>
      </c>
      <c r="E18" s="75">
        <v>0</v>
      </c>
      <c r="F18" s="75">
        <v>579</v>
      </c>
      <c r="G18" s="163">
        <v>869</v>
      </c>
      <c r="H18" s="163">
        <v>136</v>
      </c>
      <c r="I18" s="163">
        <v>1005</v>
      </c>
    </row>
    <row r="19" spans="1:9" s="58" customFormat="1" ht="15" x14ac:dyDescent="0.25">
      <c r="A19" s="102" t="s">
        <v>127</v>
      </c>
      <c r="B19" s="74">
        <v>47</v>
      </c>
      <c r="C19" s="75">
        <v>1432</v>
      </c>
      <c r="D19" s="75">
        <v>3</v>
      </c>
      <c r="E19" s="75"/>
      <c r="F19" s="75">
        <v>3</v>
      </c>
      <c r="G19" s="163">
        <v>1429</v>
      </c>
      <c r="H19" s="163">
        <v>0</v>
      </c>
      <c r="I19" s="163">
        <v>1429</v>
      </c>
    </row>
    <row r="20" spans="1:9" s="58" customFormat="1" ht="15" x14ac:dyDescent="0.25">
      <c r="A20" s="102" t="s">
        <v>107</v>
      </c>
      <c r="B20" s="74">
        <v>11</v>
      </c>
      <c r="C20" s="75">
        <v>1326</v>
      </c>
      <c r="D20" s="75">
        <v>189</v>
      </c>
      <c r="E20" s="75">
        <v>32</v>
      </c>
      <c r="F20" s="75">
        <v>221</v>
      </c>
      <c r="G20" s="163">
        <v>982</v>
      </c>
      <c r="H20" s="163">
        <v>123</v>
      </c>
      <c r="I20" s="163">
        <v>1105</v>
      </c>
    </row>
    <row r="21" spans="1:9" s="58" customFormat="1" ht="15" x14ac:dyDescent="0.25">
      <c r="A21" s="102" t="s">
        <v>110</v>
      </c>
      <c r="B21" s="74">
        <v>14</v>
      </c>
      <c r="C21" s="75">
        <v>1201</v>
      </c>
      <c r="D21" s="75">
        <v>507</v>
      </c>
      <c r="E21" s="75">
        <v>89</v>
      </c>
      <c r="F21" s="75">
        <v>596</v>
      </c>
      <c r="G21" s="163">
        <v>529</v>
      </c>
      <c r="H21" s="163">
        <v>76</v>
      </c>
      <c r="I21" s="163">
        <v>605</v>
      </c>
    </row>
    <row r="22" spans="1:9" s="58" customFormat="1" ht="15" x14ac:dyDescent="0.25">
      <c r="A22" s="102" t="s">
        <v>281</v>
      </c>
      <c r="B22" s="74">
        <v>44</v>
      </c>
      <c r="C22" s="75">
        <v>1098</v>
      </c>
      <c r="D22" s="75">
        <v>115</v>
      </c>
      <c r="E22" s="75">
        <v>100</v>
      </c>
      <c r="F22" s="75">
        <v>215</v>
      </c>
      <c r="G22" s="163">
        <v>585</v>
      </c>
      <c r="H22" s="163">
        <v>298</v>
      </c>
      <c r="I22" s="163">
        <v>883</v>
      </c>
    </row>
    <row r="23" spans="1:9" s="58" customFormat="1" ht="15" x14ac:dyDescent="0.25">
      <c r="A23" s="102" t="s">
        <v>129</v>
      </c>
      <c r="B23" s="74">
        <v>50</v>
      </c>
      <c r="C23" s="75">
        <v>840</v>
      </c>
      <c r="D23" s="75">
        <v>256</v>
      </c>
      <c r="E23" s="75">
        <v>11</v>
      </c>
      <c r="F23" s="75">
        <v>267</v>
      </c>
      <c r="G23" s="163">
        <v>541</v>
      </c>
      <c r="H23" s="163">
        <v>32</v>
      </c>
      <c r="I23" s="163">
        <v>573</v>
      </c>
    </row>
    <row r="24" spans="1:9" s="58" customFormat="1" ht="15" x14ac:dyDescent="0.25">
      <c r="A24" s="102" t="s">
        <v>126</v>
      </c>
      <c r="B24" s="74">
        <v>45</v>
      </c>
      <c r="C24" s="75">
        <v>693</v>
      </c>
      <c r="D24" s="75">
        <v>336</v>
      </c>
      <c r="E24" s="75">
        <v>19</v>
      </c>
      <c r="F24" s="75">
        <v>355</v>
      </c>
      <c r="G24" s="163">
        <v>285</v>
      </c>
      <c r="H24" s="163">
        <v>53</v>
      </c>
      <c r="I24" s="163">
        <v>338</v>
      </c>
    </row>
    <row r="25" spans="1:9" s="58" customFormat="1" ht="15" x14ac:dyDescent="0.25">
      <c r="A25" s="102" t="s">
        <v>105</v>
      </c>
      <c r="B25" s="74">
        <v>9</v>
      </c>
      <c r="C25" s="75">
        <v>613</v>
      </c>
      <c r="D25" s="75">
        <v>188</v>
      </c>
      <c r="E25" s="75">
        <v>13</v>
      </c>
      <c r="F25" s="75">
        <v>201</v>
      </c>
      <c r="G25" s="163">
        <v>364</v>
      </c>
      <c r="H25" s="163">
        <v>48</v>
      </c>
      <c r="I25" s="163">
        <v>412</v>
      </c>
    </row>
    <row r="26" spans="1:9" s="58" customFormat="1" ht="15" x14ac:dyDescent="0.25">
      <c r="A26" s="102" t="s">
        <v>113</v>
      </c>
      <c r="B26" s="74">
        <v>22</v>
      </c>
      <c r="C26" s="75">
        <v>542</v>
      </c>
      <c r="D26" s="75"/>
      <c r="E26" s="75">
        <v>176</v>
      </c>
      <c r="F26" s="75">
        <v>176</v>
      </c>
      <c r="G26" s="163">
        <v>19</v>
      </c>
      <c r="H26" s="163">
        <v>347</v>
      </c>
      <c r="I26" s="163">
        <v>366</v>
      </c>
    </row>
    <row r="27" spans="1:9" s="58" customFormat="1" ht="15" x14ac:dyDescent="0.25">
      <c r="A27" s="102" t="s">
        <v>284</v>
      </c>
      <c r="B27" s="74">
        <v>46</v>
      </c>
      <c r="C27" s="75">
        <v>436</v>
      </c>
      <c r="D27" s="75"/>
      <c r="E27" s="75"/>
      <c r="F27" s="75">
        <v>0</v>
      </c>
      <c r="G27" s="163">
        <v>436</v>
      </c>
      <c r="H27" s="163">
        <v>0</v>
      </c>
      <c r="I27" s="163">
        <v>436</v>
      </c>
    </row>
    <row r="28" spans="1:9" s="58" customFormat="1" ht="15" x14ac:dyDescent="0.25">
      <c r="A28" s="102" t="s">
        <v>120</v>
      </c>
      <c r="B28" s="74">
        <v>31</v>
      </c>
      <c r="C28" s="75">
        <v>337</v>
      </c>
      <c r="D28" s="75">
        <v>0</v>
      </c>
      <c r="E28" s="75">
        <v>4</v>
      </c>
      <c r="F28" s="75">
        <v>4</v>
      </c>
      <c r="G28" s="163">
        <v>304</v>
      </c>
      <c r="H28" s="163">
        <v>29</v>
      </c>
      <c r="I28" s="163">
        <v>333</v>
      </c>
    </row>
    <row r="29" spans="1:9" s="58" customFormat="1" ht="15" x14ac:dyDescent="0.25">
      <c r="A29" s="102" t="s">
        <v>123</v>
      </c>
      <c r="B29" s="74">
        <v>40</v>
      </c>
      <c r="C29" s="75">
        <v>325</v>
      </c>
      <c r="D29" s="75">
        <v>191</v>
      </c>
      <c r="E29" s="75">
        <v>31</v>
      </c>
      <c r="F29" s="75">
        <v>222</v>
      </c>
      <c r="G29" s="163">
        <v>102</v>
      </c>
      <c r="H29" s="163">
        <v>1</v>
      </c>
      <c r="I29" s="163">
        <v>103</v>
      </c>
    </row>
    <row r="30" spans="1:9" s="58" customFormat="1" ht="15" x14ac:dyDescent="0.25">
      <c r="A30" s="102" t="s">
        <v>106</v>
      </c>
      <c r="B30" s="74">
        <v>10</v>
      </c>
      <c r="C30" s="75">
        <v>307</v>
      </c>
      <c r="D30" s="75">
        <v>100</v>
      </c>
      <c r="E30" s="75"/>
      <c r="F30" s="75">
        <v>100</v>
      </c>
      <c r="G30" s="163">
        <v>206</v>
      </c>
      <c r="H30" s="163">
        <v>1</v>
      </c>
      <c r="I30" s="163">
        <v>207</v>
      </c>
    </row>
    <row r="31" spans="1:9" s="58" customFormat="1" ht="15" x14ac:dyDescent="0.25">
      <c r="A31" s="102" t="s">
        <v>283</v>
      </c>
      <c r="B31" s="74">
        <v>19</v>
      </c>
      <c r="C31" s="75">
        <v>299</v>
      </c>
      <c r="D31" s="75">
        <v>53</v>
      </c>
      <c r="E31" s="75">
        <v>1</v>
      </c>
      <c r="F31" s="75">
        <v>54</v>
      </c>
      <c r="G31" s="163">
        <v>245</v>
      </c>
      <c r="H31" s="163">
        <v>0</v>
      </c>
      <c r="I31" s="163">
        <v>245</v>
      </c>
    </row>
    <row r="32" spans="1:9" s="60" customFormat="1" ht="15" x14ac:dyDescent="0.25">
      <c r="A32" s="102" t="s">
        <v>128</v>
      </c>
      <c r="B32" s="74">
        <v>48</v>
      </c>
      <c r="C32" s="75">
        <v>284</v>
      </c>
      <c r="D32" s="75"/>
      <c r="E32" s="75"/>
      <c r="F32" s="75">
        <v>0</v>
      </c>
      <c r="G32" s="163">
        <v>284</v>
      </c>
      <c r="H32" s="163">
        <v>0</v>
      </c>
      <c r="I32" s="163">
        <v>284</v>
      </c>
    </row>
    <row r="33" spans="1:9" s="58" customFormat="1" ht="15" x14ac:dyDescent="0.25">
      <c r="A33" s="102" t="s">
        <v>119</v>
      </c>
      <c r="B33" s="74">
        <v>30</v>
      </c>
      <c r="C33" s="75">
        <v>275</v>
      </c>
      <c r="D33" s="75">
        <v>176</v>
      </c>
      <c r="E33" s="75">
        <v>20</v>
      </c>
      <c r="F33" s="75">
        <v>196</v>
      </c>
      <c r="G33" s="163">
        <v>60</v>
      </c>
      <c r="H33" s="163">
        <v>19</v>
      </c>
      <c r="I33" s="163">
        <v>79</v>
      </c>
    </row>
    <row r="34" spans="1:9" s="58" customFormat="1" ht="15" x14ac:dyDescent="0.25">
      <c r="A34" s="102" t="s">
        <v>101</v>
      </c>
      <c r="B34" s="74">
        <v>1</v>
      </c>
      <c r="C34" s="75">
        <v>252</v>
      </c>
      <c r="D34" s="75">
        <v>206</v>
      </c>
      <c r="E34" s="75">
        <v>45</v>
      </c>
      <c r="F34" s="75">
        <v>251</v>
      </c>
      <c r="G34" s="163">
        <v>0</v>
      </c>
      <c r="H34" s="163">
        <v>1</v>
      </c>
      <c r="I34" s="163">
        <v>1</v>
      </c>
    </row>
    <row r="35" spans="1:9" s="58" customFormat="1" ht="15" x14ac:dyDescent="0.25">
      <c r="A35" s="102" t="s">
        <v>112</v>
      </c>
      <c r="B35" s="74">
        <v>16</v>
      </c>
      <c r="C35" s="75">
        <v>189</v>
      </c>
      <c r="D35" s="75">
        <v>138</v>
      </c>
      <c r="E35" s="75">
        <v>32</v>
      </c>
      <c r="F35" s="75">
        <v>170</v>
      </c>
      <c r="G35" s="163">
        <v>18</v>
      </c>
      <c r="H35" s="163">
        <v>1</v>
      </c>
      <c r="I35" s="163">
        <v>19</v>
      </c>
    </row>
    <row r="36" spans="1:9" s="58" customFormat="1" ht="15" x14ac:dyDescent="0.25">
      <c r="A36" s="102" t="s">
        <v>103</v>
      </c>
      <c r="B36" s="74">
        <v>4</v>
      </c>
      <c r="C36" s="75">
        <v>181</v>
      </c>
      <c r="D36" s="75">
        <v>46</v>
      </c>
      <c r="E36" s="75">
        <v>35</v>
      </c>
      <c r="F36" s="75">
        <v>81</v>
      </c>
      <c r="G36" s="163">
        <v>86</v>
      </c>
      <c r="H36" s="163">
        <v>14</v>
      </c>
      <c r="I36" s="163">
        <v>100</v>
      </c>
    </row>
    <row r="37" spans="1:9" s="58" customFormat="1" ht="15" x14ac:dyDescent="0.25">
      <c r="A37" s="102" t="s">
        <v>102</v>
      </c>
      <c r="B37" s="74">
        <v>3</v>
      </c>
      <c r="C37" s="75">
        <v>137</v>
      </c>
      <c r="D37" s="75">
        <v>33</v>
      </c>
      <c r="E37" s="75">
        <v>7</v>
      </c>
      <c r="F37" s="75">
        <v>40</v>
      </c>
      <c r="G37" s="163">
        <v>8</v>
      </c>
      <c r="H37" s="163">
        <v>89</v>
      </c>
      <c r="I37" s="163">
        <v>97</v>
      </c>
    </row>
    <row r="38" spans="1:9" s="58" customFormat="1" ht="15" x14ac:dyDescent="0.25">
      <c r="A38" s="102" t="s">
        <v>104</v>
      </c>
      <c r="B38" s="74">
        <v>5</v>
      </c>
      <c r="C38" s="75">
        <v>116</v>
      </c>
      <c r="D38" s="75"/>
      <c r="E38" s="75"/>
      <c r="F38" s="75">
        <v>0</v>
      </c>
      <c r="G38" s="163">
        <v>0</v>
      </c>
      <c r="H38" s="163">
        <v>116</v>
      </c>
      <c r="I38" s="163">
        <v>116</v>
      </c>
    </row>
    <row r="39" spans="1:9" s="58" customFormat="1" ht="15" x14ac:dyDescent="0.25">
      <c r="A39" s="102" t="s">
        <v>115</v>
      </c>
      <c r="B39" s="74">
        <v>24</v>
      </c>
      <c r="C39" s="75">
        <v>100</v>
      </c>
      <c r="D39" s="75">
        <v>23</v>
      </c>
      <c r="E39" s="75"/>
      <c r="F39" s="75">
        <v>23</v>
      </c>
      <c r="G39" s="163">
        <v>77</v>
      </c>
      <c r="H39" s="163">
        <v>0</v>
      </c>
      <c r="I39" s="163">
        <v>77</v>
      </c>
    </row>
    <row r="40" spans="1:9" s="58" customFormat="1" ht="15" x14ac:dyDescent="0.25">
      <c r="A40" s="102" t="s">
        <v>132</v>
      </c>
      <c r="B40" s="74">
        <v>54</v>
      </c>
      <c r="C40" s="75">
        <v>83</v>
      </c>
      <c r="D40" s="75">
        <v>36</v>
      </c>
      <c r="E40" s="75">
        <v>15</v>
      </c>
      <c r="F40" s="75">
        <v>51</v>
      </c>
      <c r="G40" s="163">
        <v>13</v>
      </c>
      <c r="H40" s="163">
        <v>19</v>
      </c>
      <c r="I40" s="163">
        <v>32</v>
      </c>
    </row>
    <row r="41" spans="1:9" s="58" customFormat="1" ht="15" x14ac:dyDescent="0.25">
      <c r="A41" s="102" t="s">
        <v>114</v>
      </c>
      <c r="B41" s="74">
        <v>23</v>
      </c>
      <c r="C41" s="75">
        <v>71</v>
      </c>
      <c r="D41" s="75">
        <v>31</v>
      </c>
      <c r="E41" s="75">
        <v>19</v>
      </c>
      <c r="F41" s="75">
        <v>50</v>
      </c>
      <c r="G41" s="163">
        <v>11</v>
      </c>
      <c r="H41" s="163">
        <v>10</v>
      </c>
      <c r="I41" s="163">
        <v>21</v>
      </c>
    </row>
    <row r="42" spans="1:9" s="58" customFormat="1" ht="15" x14ac:dyDescent="0.25">
      <c r="A42" s="102" t="s">
        <v>118</v>
      </c>
      <c r="B42" s="74">
        <v>27</v>
      </c>
      <c r="C42" s="75">
        <v>59</v>
      </c>
      <c r="D42" s="75">
        <v>27</v>
      </c>
      <c r="E42" s="75">
        <v>17</v>
      </c>
      <c r="F42" s="75">
        <v>44</v>
      </c>
      <c r="G42" s="163">
        <v>13</v>
      </c>
      <c r="H42" s="163">
        <v>2</v>
      </c>
      <c r="I42" s="163">
        <v>15</v>
      </c>
    </row>
    <row r="43" spans="1:9" s="58" customFormat="1" ht="15" x14ac:dyDescent="0.25">
      <c r="A43" s="102" t="s">
        <v>122</v>
      </c>
      <c r="B43" s="74">
        <v>39</v>
      </c>
      <c r="C43" s="75">
        <v>38</v>
      </c>
      <c r="D43" s="75"/>
      <c r="E43" s="75"/>
      <c r="F43" s="75">
        <v>0</v>
      </c>
      <c r="G43" s="163">
        <v>14</v>
      </c>
      <c r="H43" s="163">
        <v>24</v>
      </c>
      <c r="I43" s="163">
        <v>38</v>
      </c>
    </row>
    <row r="44" spans="1:9" s="59" customFormat="1" ht="15" x14ac:dyDescent="0.25">
      <c r="A44" s="102" t="s">
        <v>121</v>
      </c>
      <c r="B44" s="74">
        <v>38</v>
      </c>
      <c r="C44" s="75">
        <v>33</v>
      </c>
      <c r="D44" s="75">
        <v>6</v>
      </c>
      <c r="E44" s="75">
        <v>2</v>
      </c>
      <c r="F44" s="75">
        <v>8</v>
      </c>
      <c r="G44" s="163">
        <v>15</v>
      </c>
      <c r="H44" s="163">
        <v>10</v>
      </c>
      <c r="I44" s="163">
        <v>25</v>
      </c>
    </row>
    <row r="45" spans="1:9" s="58" customFormat="1" ht="15" x14ac:dyDescent="0.25">
      <c r="A45" s="102" t="s">
        <v>282</v>
      </c>
      <c r="B45" s="74">
        <v>49</v>
      </c>
      <c r="C45" s="75">
        <v>22</v>
      </c>
      <c r="D45" s="75"/>
      <c r="E45" s="75"/>
      <c r="F45" s="75">
        <v>0</v>
      </c>
      <c r="G45" s="163">
        <v>22</v>
      </c>
      <c r="H45" s="163">
        <v>0</v>
      </c>
      <c r="I45" s="163">
        <v>22</v>
      </c>
    </row>
    <row r="46" spans="1:9" s="58" customFormat="1" ht="15" x14ac:dyDescent="0.25">
      <c r="A46" s="102" t="s">
        <v>124</v>
      </c>
      <c r="B46" s="74">
        <v>41</v>
      </c>
      <c r="C46" s="75">
        <v>17</v>
      </c>
      <c r="D46" s="75">
        <v>17</v>
      </c>
      <c r="E46" s="75"/>
      <c r="F46" s="75">
        <v>17</v>
      </c>
      <c r="G46" s="163">
        <v>0</v>
      </c>
      <c r="H46" s="163">
        <v>0</v>
      </c>
      <c r="I46" s="163">
        <v>0</v>
      </c>
    </row>
    <row r="47" spans="1:9" s="61" customFormat="1" ht="15" x14ac:dyDescent="0.25">
      <c r="A47" s="102" t="s">
        <v>116</v>
      </c>
      <c r="B47" s="74">
        <v>25</v>
      </c>
      <c r="C47" s="75">
        <v>8</v>
      </c>
      <c r="D47" s="75"/>
      <c r="E47" s="75">
        <v>2</v>
      </c>
      <c r="F47" s="75">
        <v>2</v>
      </c>
      <c r="G47" s="163">
        <v>0</v>
      </c>
      <c r="H47" s="163">
        <v>6</v>
      </c>
      <c r="I47" s="163">
        <v>6</v>
      </c>
    </row>
    <row r="48" spans="1:9" s="61" customFormat="1" ht="12" x14ac:dyDescent="0.2">
      <c r="A48" s="111" t="s">
        <v>247</v>
      </c>
      <c r="B48" s="72"/>
      <c r="C48" s="73"/>
      <c r="D48" s="128"/>
      <c r="E48" s="128"/>
      <c r="F48" s="128"/>
      <c r="G48" s="129"/>
      <c r="H48" s="129"/>
      <c r="I48" s="129"/>
    </row>
    <row r="49" spans="1:9" s="58" customFormat="1" ht="31.5" customHeight="1" x14ac:dyDescent="0.2">
      <c r="A49" s="259" t="s">
        <v>357</v>
      </c>
      <c r="B49" s="259"/>
      <c r="C49" s="259"/>
      <c r="D49" s="259"/>
      <c r="E49" s="259"/>
      <c r="F49" s="259"/>
      <c r="G49" s="259"/>
      <c r="H49" s="259"/>
      <c r="I49" s="259"/>
    </row>
    <row r="50" spans="1:9" x14ac:dyDescent="0.2">
      <c r="A50" s="33"/>
      <c r="B50" s="33"/>
      <c r="C50" s="33"/>
      <c r="F50" s="125"/>
    </row>
  </sheetData>
  <sortState ref="A10:I46">
    <sortCondition descending="1" ref="C10:C46"/>
  </sortState>
  <mergeCells count="11">
    <mergeCell ref="A1:I1"/>
    <mergeCell ref="A2:I2"/>
    <mergeCell ref="A3:I3"/>
    <mergeCell ref="A4:I4"/>
    <mergeCell ref="A49:I49"/>
    <mergeCell ref="A6:I6"/>
    <mergeCell ref="A8:A9"/>
    <mergeCell ref="C8:C9"/>
    <mergeCell ref="B8:B9"/>
    <mergeCell ref="D8:F8"/>
    <mergeCell ref="G8:I8"/>
  </mergeCells>
  <pageMargins left="0.7" right="0.7" top="0.75" bottom="0.75" header="0.3" footer="0.3"/>
  <pageSetup scale="6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showGridLines="0" zoomScale="84" zoomScaleNormal="84" workbookViewId="0">
      <selection activeCell="A114" sqref="A114:J114"/>
    </sheetView>
  </sheetViews>
  <sheetFormatPr defaultColWidth="9.140625" defaultRowHeight="12.75" x14ac:dyDescent="0.2"/>
  <cols>
    <col min="1" max="1" width="60.7109375" style="39" bestFit="1" customWidth="1"/>
    <col min="2" max="2" width="8.140625" style="39" bestFit="1" customWidth="1"/>
    <col min="3" max="6" width="7.140625" style="40" bestFit="1" customWidth="1"/>
    <col min="7" max="7" width="7.85546875" style="38" bestFit="1" customWidth="1"/>
    <col min="8" max="9" width="7.140625" style="38" bestFit="1" customWidth="1"/>
    <col min="10" max="10" width="8.140625" style="38" bestFit="1" customWidth="1"/>
    <col min="11" max="11" width="60.7109375" style="38" bestFit="1" customWidth="1"/>
    <col min="12" max="18" width="7.140625" style="38" bestFit="1" customWidth="1"/>
    <col min="19" max="16384" width="9.140625" style="38"/>
  </cols>
  <sheetData>
    <row r="1" spans="1:10" customFormat="1" ht="18.75" x14ac:dyDescent="0.3">
      <c r="A1" s="229" t="s">
        <v>146</v>
      </c>
      <c r="B1" s="229"/>
      <c r="C1" s="229"/>
      <c r="D1" s="229"/>
      <c r="E1" s="229"/>
      <c r="F1" s="229"/>
      <c r="G1" s="229"/>
      <c r="H1" s="229"/>
      <c r="I1" s="229"/>
      <c r="J1" s="229"/>
    </row>
    <row r="2" spans="1:10" customFormat="1" ht="18.75" x14ac:dyDescent="0.3">
      <c r="A2" s="229" t="s">
        <v>147</v>
      </c>
      <c r="B2" s="229"/>
      <c r="C2" s="229"/>
      <c r="D2" s="229"/>
      <c r="E2" s="229"/>
      <c r="F2" s="229"/>
      <c r="G2" s="229"/>
      <c r="H2" s="229"/>
      <c r="I2" s="229"/>
      <c r="J2" s="229"/>
    </row>
    <row r="3" spans="1:10" customFormat="1" ht="15" x14ac:dyDescent="0.25">
      <c r="A3" s="221" t="s">
        <v>249</v>
      </c>
      <c r="B3" s="221"/>
      <c r="C3" s="221"/>
      <c r="D3" s="221"/>
      <c r="E3" s="221"/>
      <c r="F3" s="221"/>
      <c r="G3" s="221"/>
      <c r="H3" s="221"/>
      <c r="I3" s="221"/>
      <c r="J3" s="221"/>
    </row>
    <row r="4" spans="1:10" customFormat="1" ht="15" x14ac:dyDescent="0.25">
      <c r="A4" s="220" t="s">
        <v>348</v>
      </c>
      <c r="B4" s="220"/>
      <c r="C4" s="220"/>
      <c r="D4" s="220"/>
      <c r="E4" s="220"/>
      <c r="F4" s="220"/>
      <c r="G4" s="220"/>
      <c r="H4" s="220"/>
      <c r="I4" s="220"/>
      <c r="J4" s="220"/>
    </row>
    <row r="5" spans="1:10" ht="14.25" x14ac:dyDescent="0.2">
      <c r="A5" s="201"/>
      <c r="B5" s="202"/>
      <c r="C5" s="203"/>
      <c r="D5" s="203"/>
      <c r="E5" s="203"/>
      <c r="F5" s="203"/>
      <c r="G5" s="201"/>
      <c r="H5" s="201"/>
      <c r="I5" s="201"/>
      <c r="J5" s="201"/>
    </row>
    <row r="6" spans="1:10" ht="15" x14ac:dyDescent="0.25">
      <c r="A6" s="267" t="s">
        <v>251</v>
      </c>
      <c r="B6" s="267"/>
      <c r="C6" s="267"/>
      <c r="D6" s="267"/>
      <c r="E6" s="267"/>
      <c r="F6" s="267"/>
      <c r="G6" s="267"/>
      <c r="H6" s="267"/>
      <c r="I6" s="267"/>
      <c r="J6" s="267"/>
    </row>
    <row r="7" spans="1:10" ht="15" customHeight="1" x14ac:dyDescent="0.25">
      <c r="A7" s="268" t="s">
        <v>154</v>
      </c>
      <c r="B7" s="269" t="s">
        <v>140</v>
      </c>
      <c r="C7" s="270"/>
      <c r="D7" s="271"/>
      <c r="E7" s="242" t="s">
        <v>139</v>
      </c>
      <c r="F7" s="242"/>
      <c r="G7" s="242"/>
      <c r="H7" s="242" t="s">
        <v>225</v>
      </c>
      <c r="I7" s="242"/>
      <c r="J7" s="242"/>
    </row>
    <row r="8" spans="1:10" ht="15" customHeight="1" x14ac:dyDescent="0.25">
      <c r="A8" s="268"/>
      <c r="B8" s="164" t="s">
        <v>91</v>
      </c>
      <c r="C8" s="76" t="s">
        <v>144</v>
      </c>
      <c r="D8" s="76" t="s">
        <v>145</v>
      </c>
      <c r="E8" s="76" t="s">
        <v>91</v>
      </c>
      <c r="F8" s="76" t="s">
        <v>144</v>
      </c>
      <c r="G8" s="76" t="s">
        <v>145</v>
      </c>
      <c r="H8" s="76" t="s">
        <v>91</v>
      </c>
      <c r="I8" s="76" t="s">
        <v>144</v>
      </c>
      <c r="J8" s="76" t="s">
        <v>145</v>
      </c>
    </row>
    <row r="9" spans="1:10" ht="15" x14ac:dyDescent="0.25">
      <c r="A9" s="29" t="s">
        <v>23</v>
      </c>
      <c r="B9" s="76"/>
      <c r="C9" s="76"/>
      <c r="D9" s="76"/>
      <c r="E9" s="76"/>
      <c r="F9" s="76"/>
      <c r="G9" s="76"/>
      <c r="H9" s="76"/>
      <c r="I9" s="76"/>
      <c r="J9" s="76"/>
    </row>
    <row r="10" spans="1:10" ht="15" x14ac:dyDescent="0.25">
      <c r="A10" s="130" t="s">
        <v>24</v>
      </c>
      <c r="B10" s="75">
        <f t="shared" ref="B10:B28" si="0">SUM(E10,H10)</f>
        <v>150</v>
      </c>
      <c r="C10" s="75">
        <f t="shared" ref="C10:C28" si="1">SUM(F10,I10)</f>
        <v>62</v>
      </c>
      <c r="D10" s="75">
        <f t="shared" ref="D10:D28" si="2">SUM(G10,J10)</f>
        <v>88</v>
      </c>
      <c r="E10" s="75">
        <v>24</v>
      </c>
      <c r="F10" s="75">
        <v>10</v>
      </c>
      <c r="G10" s="75">
        <v>14</v>
      </c>
      <c r="H10" s="75">
        <v>126</v>
      </c>
      <c r="I10" s="75">
        <v>52</v>
      </c>
      <c r="J10" s="75">
        <v>74</v>
      </c>
    </row>
    <row r="11" spans="1:10" ht="15" x14ac:dyDescent="0.25">
      <c r="A11" s="130" t="s">
        <v>26</v>
      </c>
      <c r="B11" s="75">
        <f t="shared" si="0"/>
        <v>81</v>
      </c>
      <c r="C11" s="75">
        <f t="shared" si="1"/>
        <v>60</v>
      </c>
      <c r="D11" s="75">
        <f t="shared" si="2"/>
        <v>21</v>
      </c>
      <c r="E11" s="75">
        <v>48</v>
      </c>
      <c r="F11" s="75">
        <v>37</v>
      </c>
      <c r="G11" s="75">
        <v>11</v>
      </c>
      <c r="H11" s="75">
        <v>33</v>
      </c>
      <c r="I11" s="75">
        <v>23</v>
      </c>
      <c r="J11" s="75">
        <v>10</v>
      </c>
    </row>
    <row r="12" spans="1:10" ht="15" x14ac:dyDescent="0.25">
      <c r="A12" s="130" t="s">
        <v>27</v>
      </c>
      <c r="B12" s="75">
        <f t="shared" si="0"/>
        <v>66</v>
      </c>
      <c r="C12" s="75">
        <f t="shared" si="1"/>
        <v>30</v>
      </c>
      <c r="D12" s="75">
        <f t="shared" si="2"/>
        <v>36</v>
      </c>
      <c r="E12" s="75">
        <v>19</v>
      </c>
      <c r="F12" s="75">
        <v>10</v>
      </c>
      <c r="G12" s="75">
        <v>9</v>
      </c>
      <c r="H12" s="75">
        <v>47</v>
      </c>
      <c r="I12" s="75">
        <v>20</v>
      </c>
      <c r="J12" s="75">
        <v>27</v>
      </c>
    </row>
    <row r="13" spans="1:10" ht="15" x14ac:dyDescent="0.25">
      <c r="A13" s="130" t="s">
        <v>28</v>
      </c>
      <c r="B13" s="75">
        <f t="shared" si="0"/>
        <v>54</v>
      </c>
      <c r="C13" s="75">
        <f t="shared" si="1"/>
        <v>26</v>
      </c>
      <c r="D13" s="75">
        <f t="shared" si="2"/>
        <v>28</v>
      </c>
      <c r="E13" s="75">
        <v>44</v>
      </c>
      <c r="F13" s="75">
        <v>20</v>
      </c>
      <c r="G13" s="75">
        <v>24</v>
      </c>
      <c r="H13" s="75">
        <v>10</v>
      </c>
      <c r="I13" s="75">
        <v>6</v>
      </c>
      <c r="J13" s="75">
        <v>4</v>
      </c>
    </row>
    <row r="14" spans="1:10" ht="15" x14ac:dyDescent="0.25">
      <c r="A14" s="130" t="s">
        <v>297</v>
      </c>
      <c r="B14" s="75">
        <f t="shared" si="0"/>
        <v>48</v>
      </c>
      <c r="C14" s="75">
        <f t="shared" si="1"/>
        <v>16</v>
      </c>
      <c r="D14" s="75">
        <f t="shared" si="2"/>
        <v>32</v>
      </c>
      <c r="E14" s="75">
        <v>48</v>
      </c>
      <c r="F14" s="75">
        <v>16</v>
      </c>
      <c r="G14" s="75">
        <v>32</v>
      </c>
      <c r="H14" s="75"/>
      <c r="I14" s="75"/>
      <c r="J14" s="75"/>
    </row>
    <row r="15" spans="1:10" ht="15" x14ac:dyDescent="0.25">
      <c r="A15" s="130" t="s">
        <v>29</v>
      </c>
      <c r="B15" s="75">
        <f t="shared" si="0"/>
        <v>34</v>
      </c>
      <c r="C15" s="75">
        <f t="shared" si="1"/>
        <v>16</v>
      </c>
      <c r="D15" s="75">
        <f t="shared" si="2"/>
        <v>18</v>
      </c>
      <c r="E15" s="75">
        <v>23</v>
      </c>
      <c r="F15" s="75">
        <v>11</v>
      </c>
      <c r="G15" s="75">
        <v>12</v>
      </c>
      <c r="H15" s="75">
        <v>11</v>
      </c>
      <c r="I15" s="75">
        <v>5</v>
      </c>
      <c r="J15" s="75">
        <v>6</v>
      </c>
    </row>
    <row r="16" spans="1:10" ht="15" x14ac:dyDescent="0.25">
      <c r="A16" s="130" t="s">
        <v>30</v>
      </c>
      <c r="B16" s="75">
        <f t="shared" si="0"/>
        <v>48</v>
      </c>
      <c r="C16" s="75">
        <f t="shared" si="1"/>
        <v>19</v>
      </c>
      <c r="D16" s="75">
        <f t="shared" si="2"/>
        <v>29</v>
      </c>
      <c r="E16" s="75">
        <v>48</v>
      </c>
      <c r="F16" s="75">
        <v>19</v>
      </c>
      <c r="G16" s="75">
        <v>29</v>
      </c>
      <c r="H16" s="75"/>
      <c r="I16" s="75"/>
      <c r="J16" s="75"/>
    </row>
    <row r="17" spans="1:10" ht="15" x14ac:dyDescent="0.25">
      <c r="A17" s="130" t="s">
        <v>246</v>
      </c>
      <c r="B17" s="75">
        <f t="shared" si="0"/>
        <v>19</v>
      </c>
      <c r="C17" s="75">
        <f t="shared" si="1"/>
        <v>10</v>
      </c>
      <c r="D17" s="75">
        <f t="shared" si="2"/>
        <v>9</v>
      </c>
      <c r="E17" s="75">
        <v>16</v>
      </c>
      <c r="F17" s="75">
        <v>8</v>
      </c>
      <c r="G17" s="75">
        <v>8</v>
      </c>
      <c r="H17" s="75">
        <v>3</v>
      </c>
      <c r="I17" s="75">
        <v>2</v>
      </c>
      <c r="J17" s="75">
        <v>1</v>
      </c>
    </row>
    <row r="18" spans="1:10" ht="15" x14ac:dyDescent="0.25">
      <c r="A18" s="130" t="s">
        <v>31</v>
      </c>
      <c r="B18" s="75">
        <f t="shared" si="0"/>
        <v>175</v>
      </c>
      <c r="C18" s="75">
        <f t="shared" si="1"/>
        <v>92</v>
      </c>
      <c r="D18" s="75">
        <f t="shared" si="2"/>
        <v>83</v>
      </c>
      <c r="E18" s="75">
        <v>118</v>
      </c>
      <c r="F18" s="75">
        <v>61</v>
      </c>
      <c r="G18" s="75">
        <v>57</v>
      </c>
      <c r="H18" s="75">
        <v>57</v>
      </c>
      <c r="I18" s="75">
        <v>31</v>
      </c>
      <c r="J18" s="75">
        <v>26</v>
      </c>
    </row>
    <row r="19" spans="1:10" ht="15" x14ac:dyDescent="0.25">
      <c r="A19" s="130" t="s">
        <v>32</v>
      </c>
      <c r="B19" s="75">
        <f t="shared" si="0"/>
        <v>201</v>
      </c>
      <c r="C19" s="75">
        <f t="shared" si="1"/>
        <v>99</v>
      </c>
      <c r="D19" s="75">
        <f t="shared" si="2"/>
        <v>102</v>
      </c>
      <c r="E19" s="75">
        <v>133</v>
      </c>
      <c r="F19" s="75">
        <v>68</v>
      </c>
      <c r="G19" s="75">
        <v>65</v>
      </c>
      <c r="H19" s="75">
        <v>68</v>
      </c>
      <c r="I19" s="75">
        <v>31</v>
      </c>
      <c r="J19" s="75">
        <v>37</v>
      </c>
    </row>
    <row r="20" spans="1:10" ht="15" x14ac:dyDescent="0.25">
      <c r="A20" s="130" t="s">
        <v>33</v>
      </c>
      <c r="B20" s="75">
        <f t="shared" si="0"/>
        <v>228</v>
      </c>
      <c r="C20" s="75">
        <f t="shared" si="1"/>
        <v>111</v>
      </c>
      <c r="D20" s="75">
        <f t="shared" si="2"/>
        <v>117</v>
      </c>
      <c r="E20" s="75">
        <v>186</v>
      </c>
      <c r="F20" s="75">
        <v>89</v>
      </c>
      <c r="G20" s="75">
        <v>97</v>
      </c>
      <c r="H20" s="75">
        <v>42</v>
      </c>
      <c r="I20" s="75">
        <v>22</v>
      </c>
      <c r="J20" s="75">
        <v>20</v>
      </c>
    </row>
    <row r="21" spans="1:10" ht="15" x14ac:dyDescent="0.25">
      <c r="A21" s="130" t="s">
        <v>34</v>
      </c>
      <c r="B21" s="75">
        <f t="shared" si="0"/>
        <v>200</v>
      </c>
      <c r="C21" s="75">
        <f t="shared" si="1"/>
        <v>103</v>
      </c>
      <c r="D21" s="75">
        <f t="shared" si="2"/>
        <v>97</v>
      </c>
      <c r="E21" s="75">
        <v>93</v>
      </c>
      <c r="F21" s="75">
        <v>48</v>
      </c>
      <c r="G21" s="75">
        <v>45</v>
      </c>
      <c r="H21" s="75">
        <v>107</v>
      </c>
      <c r="I21" s="75">
        <v>55</v>
      </c>
      <c r="J21" s="75">
        <v>52</v>
      </c>
    </row>
    <row r="22" spans="1:10" ht="15" x14ac:dyDescent="0.25">
      <c r="A22" s="130" t="s">
        <v>35</v>
      </c>
      <c r="B22" s="75">
        <f t="shared" si="0"/>
        <v>167</v>
      </c>
      <c r="C22" s="75">
        <f t="shared" si="1"/>
        <v>82</v>
      </c>
      <c r="D22" s="75">
        <f t="shared" si="2"/>
        <v>85</v>
      </c>
      <c r="E22" s="75">
        <v>142</v>
      </c>
      <c r="F22" s="75">
        <v>70</v>
      </c>
      <c r="G22" s="75">
        <v>72</v>
      </c>
      <c r="H22" s="75">
        <v>25</v>
      </c>
      <c r="I22" s="75">
        <v>12</v>
      </c>
      <c r="J22" s="75">
        <v>13</v>
      </c>
    </row>
    <row r="23" spans="1:10" ht="15" x14ac:dyDescent="0.25">
      <c r="A23" s="130" t="s">
        <v>36</v>
      </c>
      <c r="B23" s="75">
        <f t="shared" si="0"/>
        <v>1145</v>
      </c>
      <c r="C23" s="75">
        <f t="shared" si="1"/>
        <v>500</v>
      </c>
      <c r="D23" s="75">
        <f t="shared" si="2"/>
        <v>645</v>
      </c>
      <c r="E23" s="75">
        <v>722</v>
      </c>
      <c r="F23" s="75">
        <v>274</v>
      </c>
      <c r="G23" s="75">
        <v>448</v>
      </c>
      <c r="H23" s="75">
        <v>423</v>
      </c>
      <c r="I23" s="75">
        <v>226</v>
      </c>
      <c r="J23" s="75">
        <v>197</v>
      </c>
    </row>
    <row r="24" spans="1:10" ht="15" x14ac:dyDescent="0.25">
      <c r="A24" s="130" t="s">
        <v>37</v>
      </c>
      <c r="B24" s="75">
        <f t="shared" si="0"/>
        <v>258</v>
      </c>
      <c r="C24" s="75">
        <f t="shared" si="1"/>
        <v>117</v>
      </c>
      <c r="D24" s="75">
        <f t="shared" si="2"/>
        <v>141</v>
      </c>
      <c r="E24" s="75">
        <v>157</v>
      </c>
      <c r="F24" s="75">
        <v>75</v>
      </c>
      <c r="G24" s="75">
        <v>82</v>
      </c>
      <c r="H24" s="75">
        <v>101</v>
      </c>
      <c r="I24" s="75">
        <v>42</v>
      </c>
      <c r="J24" s="75">
        <v>59</v>
      </c>
    </row>
    <row r="25" spans="1:10" ht="15" x14ac:dyDescent="0.25">
      <c r="A25" s="130" t="s">
        <v>38</v>
      </c>
      <c r="B25" s="75">
        <f t="shared" si="0"/>
        <v>848</v>
      </c>
      <c r="C25" s="75">
        <f t="shared" si="1"/>
        <v>473</v>
      </c>
      <c r="D25" s="75">
        <f t="shared" si="2"/>
        <v>375</v>
      </c>
      <c r="E25" s="75">
        <v>813</v>
      </c>
      <c r="F25" s="75">
        <v>458</v>
      </c>
      <c r="G25" s="75">
        <v>355</v>
      </c>
      <c r="H25" s="75">
        <v>35</v>
      </c>
      <c r="I25" s="75">
        <v>15</v>
      </c>
      <c r="J25" s="75">
        <v>20</v>
      </c>
    </row>
    <row r="26" spans="1:10" ht="15" x14ac:dyDescent="0.25">
      <c r="A26" s="130" t="s">
        <v>39</v>
      </c>
      <c r="B26" s="75">
        <f t="shared" si="0"/>
        <v>169</v>
      </c>
      <c r="C26" s="75">
        <f t="shared" si="1"/>
        <v>79</v>
      </c>
      <c r="D26" s="75">
        <f t="shared" si="2"/>
        <v>90</v>
      </c>
      <c r="E26" s="75">
        <v>82</v>
      </c>
      <c r="F26" s="75">
        <v>34</v>
      </c>
      <c r="G26" s="75">
        <v>48</v>
      </c>
      <c r="H26" s="75">
        <v>87</v>
      </c>
      <c r="I26" s="75">
        <v>45</v>
      </c>
      <c r="J26" s="75">
        <v>42</v>
      </c>
    </row>
    <row r="27" spans="1:10" ht="15" x14ac:dyDescent="0.25">
      <c r="A27" s="130" t="s">
        <v>40</v>
      </c>
      <c r="B27" s="75">
        <f t="shared" si="0"/>
        <v>1293</v>
      </c>
      <c r="C27" s="75">
        <f t="shared" si="1"/>
        <v>593</v>
      </c>
      <c r="D27" s="75">
        <f t="shared" si="2"/>
        <v>700</v>
      </c>
      <c r="E27" s="75">
        <v>1032</v>
      </c>
      <c r="F27" s="75">
        <v>479</v>
      </c>
      <c r="G27" s="75">
        <v>553</v>
      </c>
      <c r="H27" s="75">
        <v>261</v>
      </c>
      <c r="I27" s="75">
        <v>114</v>
      </c>
      <c r="J27" s="75">
        <v>147</v>
      </c>
    </row>
    <row r="28" spans="1:10" ht="15" x14ac:dyDescent="0.25">
      <c r="A28" s="130" t="s">
        <v>41</v>
      </c>
      <c r="B28" s="75">
        <f t="shared" si="0"/>
        <v>72</v>
      </c>
      <c r="C28" s="75">
        <f t="shared" si="1"/>
        <v>41</v>
      </c>
      <c r="D28" s="75">
        <f t="shared" si="2"/>
        <v>31</v>
      </c>
      <c r="E28" s="75">
        <v>60</v>
      </c>
      <c r="F28" s="75">
        <v>33</v>
      </c>
      <c r="G28" s="75">
        <v>27</v>
      </c>
      <c r="H28" s="75">
        <v>12</v>
      </c>
      <c r="I28" s="75">
        <v>8</v>
      </c>
      <c r="J28" s="75">
        <v>4</v>
      </c>
    </row>
    <row r="29" spans="1:10" ht="15" x14ac:dyDescent="0.25">
      <c r="A29" s="29" t="s">
        <v>155</v>
      </c>
      <c r="B29" s="76">
        <f>SUM(B10:B28)</f>
        <v>5256</v>
      </c>
      <c r="C29" s="76">
        <f t="shared" ref="C29:D29" si="3">SUM(F29,I29)</f>
        <v>2529</v>
      </c>
      <c r="D29" s="76">
        <f t="shared" si="3"/>
        <v>2727</v>
      </c>
      <c r="E29" s="76">
        <f t="shared" ref="E29:J29" si="4">SUM(E10:E28)</f>
        <v>3808</v>
      </c>
      <c r="F29" s="76">
        <f t="shared" si="4"/>
        <v>1820</v>
      </c>
      <c r="G29" s="76">
        <f t="shared" si="4"/>
        <v>1988</v>
      </c>
      <c r="H29" s="76">
        <f t="shared" si="4"/>
        <v>1448</v>
      </c>
      <c r="I29" s="76">
        <f t="shared" si="4"/>
        <v>709</v>
      </c>
      <c r="J29" s="76">
        <f t="shared" si="4"/>
        <v>739</v>
      </c>
    </row>
    <row r="30" spans="1:10" ht="15" x14ac:dyDescent="0.25">
      <c r="A30" s="29" t="s">
        <v>42</v>
      </c>
      <c r="B30" s="76"/>
      <c r="C30" s="76"/>
      <c r="D30" s="76"/>
      <c r="E30" s="76"/>
      <c r="F30" s="76"/>
      <c r="G30" s="76"/>
      <c r="H30" s="76"/>
      <c r="I30" s="76"/>
      <c r="J30" s="76"/>
    </row>
    <row r="31" spans="1:10" ht="15" x14ac:dyDescent="0.25">
      <c r="A31" s="130" t="s">
        <v>43</v>
      </c>
      <c r="B31" s="75">
        <f t="shared" ref="B31:B50" si="5">SUM(E31,H31)</f>
        <v>47</v>
      </c>
      <c r="C31" s="75">
        <f t="shared" ref="C31:C50" si="6">SUM(F31,I31)</f>
        <v>29</v>
      </c>
      <c r="D31" s="75">
        <f t="shared" ref="D31:D50" si="7">SUM(G31,J31)</f>
        <v>18</v>
      </c>
      <c r="E31" s="75">
        <v>13</v>
      </c>
      <c r="F31" s="75">
        <v>6</v>
      </c>
      <c r="G31" s="75">
        <v>7</v>
      </c>
      <c r="H31" s="75">
        <v>34</v>
      </c>
      <c r="I31" s="75">
        <v>23</v>
      </c>
      <c r="J31" s="75">
        <v>11</v>
      </c>
    </row>
    <row r="32" spans="1:10" ht="15" x14ac:dyDescent="0.25">
      <c r="A32" s="130" t="s">
        <v>44</v>
      </c>
      <c r="B32" s="75">
        <f t="shared" si="5"/>
        <v>51</v>
      </c>
      <c r="C32" s="75">
        <f t="shared" si="6"/>
        <v>22</v>
      </c>
      <c r="D32" s="75">
        <f t="shared" si="7"/>
        <v>29</v>
      </c>
      <c r="E32" s="75">
        <v>8</v>
      </c>
      <c r="F32" s="75">
        <v>4</v>
      </c>
      <c r="G32" s="75">
        <v>4</v>
      </c>
      <c r="H32" s="75">
        <v>43</v>
      </c>
      <c r="I32" s="75">
        <v>18</v>
      </c>
      <c r="J32" s="75">
        <v>25</v>
      </c>
    </row>
    <row r="33" spans="1:10" ht="15" x14ac:dyDescent="0.25">
      <c r="A33" s="130" t="s">
        <v>45</v>
      </c>
      <c r="B33" s="75">
        <f t="shared" si="5"/>
        <v>54</v>
      </c>
      <c r="C33" s="75">
        <f t="shared" si="6"/>
        <v>18</v>
      </c>
      <c r="D33" s="75">
        <f t="shared" si="7"/>
        <v>36</v>
      </c>
      <c r="E33" s="75">
        <v>24</v>
      </c>
      <c r="F33" s="75">
        <v>6</v>
      </c>
      <c r="G33" s="75">
        <v>18</v>
      </c>
      <c r="H33" s="75">
        <v>30</v>
      </c>
      <c r="I33" s="75">
        <v>12</v>
      </c>
      <c r="J33" s="75">
        <v>18</v>
      </c>
    </row>
    <row r="34" spans="1:10" ht="15" x14ac:dyDescent="0.25">
      <c r="A34" s="130" t="s">
        <v>156</v>
      </c>
      <c r="B34" s="75">
        <f t="shared" si="5"/>
        <v>82</v>
      </c>
      <c r="C34" s="75">
        <f t="shared" si="6"/>
        <v>50</v>
      </c>
      <c r="D34" s="75">
        <f t="shared" si="7"/>
        <v>32</v>
      </c>
      <c r="E34" s="75">
        <v>55</v>
      </c>
      <c r="F34" s="75">
        <v>32</v>
      </c>
      <c r="G34" s="75">
        <v>23</v>
      </c>
      <c r="H34" s="75">
        <v>27</v>
      </c>
      <c r="I34" s="75">
        <v>18</v>
      </c>
      <c r="J34" s="75">
        <v>9</v>
      </c>
    </row>
    <row r="35" spans="1:10" ht="12.75" customHeight="1" x14ac:dyDescent="0.25">
      <c r="A35" s="130" t="s">
        <v>46</v>
      </c>
      <c r="B35" s="75">
        <f t="shared" si="5"/>
        <v>152</v>
      </c>
      <c r="C35" s="75">
        <f t="shared" si="6"/>
        <v>76</v>
      </c>
      <c r="D35" s="75">
        <f t="shared" si="7"/>
        <v>76</v>
      </c>
      <c r="E35" s="75">
        <v>38</v>
      </c>
      <c r="F35" s="75">
        <v>22</v>
      </c>
      <c r="G35" s="75">
        <v>16</v>
      </c>
      <c r="H35" s="75">
        <v>114</v>
      </c>
      <c r="I35" s="75">
        <v>54</v>
      </c>
      <c r="J35" s="75">
        <v>60</v>
      </c>
    </row>
    <row r="36" spans="1:10" ht="15" x14ac:dyDescent="0.25">
      <c r="A36" s="130" t="s">
        <v>47</v>
      </c>
      <c r="B36" s="75">
        <f t="shared" si="5"/>
        <v>58</v>
      </c>
      <c r="C36" s="75">
        <f t="shared" si="6"/>
        <v>23</v>
      </c>
      <c r="D36" s="75">
        <f t="shared" si="7"/>
        <v>35</v>
      </c>
      <c r="E36" s="75">
        <v>8</v>
      </c>
      <c r="F36" s="75">
        <v>4</v>
      </c>
      <c r="G36" s="75">
        <v>4</v>
      </c>
      <c r="H36" s="75">
        <v>50</v>
      </c>
      <c r="I36" s="75">
        <v>19</v>
      </c>
      <c r="J36" s="75">
        <v>31</v>
      </c>
    </row>
    <row r="37" spans="1:10" ht="15" x14ac:dyDescent="0.25">
      <c r="A37" s="130" t="s">
        <v>48</v>
      </c>
      <c r="B37" s="75">
        <f t="shared" si="5"/>
        <v>108</v>
      </c>
      <c r="C37" s="75">
        <f t="shared" si="6"/>
        <v>64</v>
      </c>
      <c r="D37" s="75">
        <f t="shared" si="7"/>
        <v>44</v>
      </c>
      <c r="E37" s="75">
        <v>26</v>
      </c>
      <c r="F37" s="75">
        <v>10</v>
      </c>
      <c r="G37" s="75">
        <v>16</v>
      </c>
      <c r="H37" s="75">
        <v>82</v>
      </c>
      <c r="I37" s="75">
        <v>54</v>
      </c>
      <c r="J37" s="75">
        <v>28</v>
      </c>
    </row>
    <row r="38" spans="1:10" ht="15" x14ac:dyDescent="0.25">
      <c r="A38" s="130" t="s">
        <v>49</v>
      </c>
      <c r="B38" s="75">
        <f t="shared" si="5"/>
        <v>42</v>
      </c>
      <c r="C38" s="75">
        <f t="shared" si="6"/>
        <v>18</v>
      </c>
      <c r="D38" s="75">
        <f t="shared" si="7"/>
        <v>24</v>
      </c>
      <c r="E38" s="75">
        <v>12</v>
      </c>
      <c r="F38" s="75">
        <v>4</v>
      </c>
      <c r="G38" s="75">
        <v>8</v>
      </c>
      <c r="H38" s="75">
        <v>30</v>
      </c>
      <c r="I38" s="75">
        <v>14</v>
      </c>
      <c r="J38" s="75">
        <v>16</v>
      </c>
    </row>
    <row r="39" spans="1:10" ht="15" x14ac:dyDescent="0.25">
      <c r="A39" s="130" t="s">
        <v>50</v>
      </c>
      <c r="B39" s="75">
        <f t="shared" si="5"/>
        <v>31</v>
      </c>
      <c r="C39" s="75">
        <f t="shared" si="6"/>
        <v>21</v>
      </c>
      <c r="D39" s="75">
        <f t="shared" si="7"/>
        <v>10</v>
      </c>
      <c r="E39" s="75"/>
      <c r="F39" s="75"/>
      <c r="G39" s="75"/>
      <c r="H39" s="75">
        <v>31</v>
      </c>
      <c r="I39" s="75">
        <v>21</v>
      </c>
      <c r="J39" s="75">
        <v>10</v>
      </c>
    </row>
    <row r="40" spans="1:10" ht="15" customHeight="1" x14ac:dyDescent="0.25">
      <c r="A40" s="130" t="s">
        <v>157</v>
      </c>
      <c r="B40" s="75">
        <f t="shared" si="5"/>
        <v>2</v>
      </c>
      <c r="C40" s="75">
        <f t="shared" si="6"/>
        <v>1</v>
      </c>
      <c r="D40" s="75">
        <f t="shared" si="7"/>
        <v>1</v>
      </c>
      <c r="E40" s="75">
        <v>2</v>
      </c>
      <c r="F40" s="75">
        <v>1</v>
      </c>
      <c r="G40" s="75">
        <v>1</v>
      </c>
      <c r="H40" s="75"/>
      <c r="I40" s="75"/>
      <c r="J40" s="75"/>
    </row>
    <row r="41" spans="1:10" ht="15" customHeight="1" x14ac:dyDescent="0.25">
      <c r="A41" s="130" t="s">
        <v>158</v>
      </c>
      <c r="B41" s="75">
        <f t="shared" si="5"/>
        <v>64</v>
      </c>
      <c r="C41" s="75">
        <f t="shared" si="6"/>
        <v>28</v>
      </c>
      <c r="D41" s="75">
        <f t="shared" si="7"/>
        <v>36</v>
      </c>
      <c r="E41" s="75">
        <v>64</v>
      </c>
      <c r="F41" s="75">
        <v>28</v>
      </c>
      <c r="G41" s="75">
        <v>36</v>
      </c>
      <c r="H41" s="75"/>
      <c r="I41" s="75"/>
      <c r="J41" s="75"/>
    </row>
    <row r="42" spans="1:10" ht="15" customHeight="1" x14ac:dyDescent="0.25">
      <c r="A42" s="130" t="s">
        <v>159</v>
      </c>
      <c r="B42" s="75">
        <f t="shared" si="5"/>
        <v>6</v>
      </c>
      <c r="C42" s="75">
        <f t="shared" si="6"/>
        <v>3</v>
      </c>
      <c r="D42" s="75">
        <f t="shared" si="7"/>
        <v>3</v>
      </c>
      <c r="E42" s="75">
        <v>4</v>
      </c>
      <c r="F42" s="75">
        <v>2</v>
      </c>
      <c r="G42" s="75">
        <v>2</v>
      </c>
      <c r="H42" s="75">
        <v>2</v>
      </c>
      <c r="I42" s="75">
        <v>1</v>
      </c>
      <c r="J42" s="75">
        <v>1</v>
      </c>
    </row>
    <row r="43" spans="1:10" ht="15" customHeight="1" x14ac:dyDescent="0.25">
      <c r="A43" s="130" t="s">
        <v>160</v>
      </c>
      <c r="B43" s="75">
        <f t="shared" si="5"/>
        <v>274</v>
      </c>
      <c r="C43" s="75">
        <f t="shared" si="6"/>
        <v>118</v>
      </c>
      <c r="D43" s="75">
        <f t="shared" si="7"/>
        <v>156</v>
      </c>
      <c r="E43" s="75">
        <v>269</v>
      </c>
      <c r="F43" s="75">
        <v>118</v>
      </c>
      <c r="G43" s="75">
        <v>151</v>
      </c>
      <c r="H43" s="75">
        <v>5</v>
      </c>
      <c r="I43" s="75"/>
      <c r="J43" s="75">
        <v>5</v>
      </c>
    </row>
    <row r="44" spans="1:10" ht="15" customHeight="1" x14ac:dyDescent="0.25">
      <c r="A44" s="130" t="s">
        <v>161</v>
      </c>
      <c r="B44" s="75">
        <f t="shared" si="5"/>
        <v>2</v>
      </c>
      <c r="C44" s="75">
        <f t="shared" si="6"/>
        <v>1</v>
      </c>
      <c r="D44" s="75">
        <f t="shared" si="7"/>
        <v>1</v>
      </c>
      <c r="E44" s="75">
        <v>2</v>
      </c>
      <c r="F44" s="75">
        <v>1</v>
      </c>
      <c r="G44" s="75">
        <v>1</v>
      </c>
      <c r="H44" s="75"/>
      <c r="I44" s="75"/>
      <c r="J44" s="75"/>
    </row>
    <row r="45" spans="1:10" ht="15" customHeight="1" x14ac:dyDescent="0.25">
      <c r="A45" s="130" t="s">
        <v>259</v>
      </c>
      <c r="B45" s="75">
        <f t="shared" si="5"/>
        <v>4</v>
      </c>
      <c r="C45" s="75">
        <f t="shared" si="6"/>
        <v>2</v>
      </c>
      <c r="D45" s="75">
        <f t="shared" si="7"/>
        <v>2</v>
      </c>
      <c r="E45" s="75">
        <v>2</v>
      </c>
      <c r="F45" s="75">
        <v>1</v>
      </c>
      <c r="G45" s="75">
        <v>1</v>
      </c>
      <c r="H45" s="75">
        <v>2</v>
      </c>
      <c r="I45" s="75">
        <v>1</v>
      </c>
      <c r="J45" s="75">
        <v>1</v>
      </c>
    </row>
    <row r="46" spans="1:10" ht="15" customHeight="1" x14ac:dyDescent="0.25">
      <c r="A46" s="130" t="s">
        <v>260</v>
      </c>
      <c r="B46" s="75">
        <f t="shared" si="5"/>
        <v>4</v>
      </c>
      <c r="C46" s="75">
        <f t="shared" si="6"/>
        <v>2</v>
      </c>
      <c r="D46" s="75">
        <f t="shared" si="7"/>
        <v>2</v>
      </c>
      <c r="E46" s="75">
        <v>2</v>
      </c>
      <c r="F46" s="75">
        <v>1</v>
      </c>
      <c r="G46" s="75">
        <v>1</v>
      </c>
      <c r="H46" s="75">
        <v>2</v>
      </c>
      <c r="I46" s="75">
        <v>1</v>
      </c>
      <c r="J46" s="75">
        <v>1</v>
      </c>
    </row>
    <row r="47" spans="1:10" ht="15" customHeight="1" x14ac:dyDescent="0.25">
      <c r="A47" s="130" t="s">
        <v>280</v>
      </c>
      <c r="B47" s="75">
        <f t="shared" si="5"/>
        <v>47</v>
      </c>
      <c r="C47" s="75">
        <f t="shared" si="6"/>
        <v>17</v>
      </c>
      <c r="D47" s="75">
        <f t="shared" si="7"/>
        <v>30</v>
      </c>
      <c r="E47" s="75">
        <v>46</v>
      </c>
      <c r="F47" s="75">
        <v>16</v>
      </c>
      <c r="G47" s="75">
        <v>30</v>
      </c>
      <c r="H47" s="75">
        <v>1</v>
      </c>
      <c r="I47" s="75">
        <v>1</v>
      </c>
      <c r="J47" s="75"/>
    </row>
    <row r="48" spans="1:10" ht="15" x14ac:dyDescent="0.25">
      <c r="A48" s="130" t="s">
        <v>300</v>
      </c>
      <c r="B48" s="75">
        <f t="shared" si="5"/>
        <v>26</v>
      </c>
      <c r="C48" s="75">
        <f t="shared" si="6"/>
        <v>7</v>
      </c>
      <c r="D48" s="75">
        <f t="shared" si="7"/>
        <v>19</v>
      </c>
      <c r="E48" s="75">
        <v>26</v>
      </c>
      <c r="F48" s="75">
        <v>7</v>
      </c>
      <c r="G48" s="75">
        <v>19</v>
      </c>
      <c r="H48" s="75"/>
      <c r="I48" s="75"/>
      <c r="J48" s="75"/>
    </row>
    <row r="49" spans="1:10" ht="15" customHeight="1" x14ac:dyDescent="0.25">
      <c r="A49" s="130" t="s">
        <v>162</v>
      </c>
      <c r="B49" s="75">
        <f t="shared" si="5"/>
        <v>101</v>
      </c>
      <c r="C49" s="75">
        <f t="shared" si="6"/>
        <v>51</v>
      </c>
      <c r="D49" s="75">
        <f t="shared" si="7"/>
        <v>50</v>
      </c>
      <c r="E49" s="75">
        <v>41</v>
      </c>
      <c r="F49" s="75">
        <v>25</v>
      </c>
      <c r="G49" s="75">
        <v>16</v>
      </c>
      <c r="H49" s="75">
        <v>60</v>
      </c>
      <c r="I49" s="75">
        <v>26</v>
      </c>
      <c r="J49" s="75">
        <v>34</v>
      </c>
    </row>
    <row r="50" spans="1:10" ht="15" customHeight="1" x14ac:dyDescent="0.25">
      <c r="A50" s="130" t="s">
        <v>53</v>
      </c>
      <c r="B50" s="75">
        <f t="shared" si="5"/>
        <v>44</v>
      </c>
      <c r="C50" s="75">
        <f t="shared" si="6"/>
        <v>17</v>
      </c>
      <c r="D50" s="75">
        <f t="shared" si="7"/>
        <v>27</v>
      </c>
      <c r="E50" s="75">
        <v>18</v>
      </c>
      <c r="F50" s="75">
        <v>10</v>
      </c>
      <c r="G50" s="75">
        <v>8</v>
      </c>
      <c r="H50" s="75">
        <v>26</v>
      </c>
      <c r="I50" s="75">
        <v>7</v>
      </c>
      <c r="J50" s="75">
        <v>19</v>
      </c>
    </row>
    <row r="51" spans="1:10" ht="15" customHeight="1" x14ac:dyDescent="0.25">
      <c r="A51" s="130" t="s">
        <v>221</v>
      </c>
      <c r="B51" s="75">
        <f t="shared" ref="B51:B81" si="8">SUM(E51,H51)</f>
        <v>9</v>
      </c>
      <c r="C51" s="75"/>
      <c r="D51" s="75">
        <f t="shared" ref="D51:D81" si="9">SUM(G51,J51)</f>
        <v>9</v>
      </c>
      <c r="E51" s="75"/>
      <c r="F51" s="75"/>
      <c r="G51" s="75"/>
      <c r="H51" s="75">
        <v>9</v>
      </c>
      <c r="I51" s="75"/>
      <c r="J51" s="75">
        <v>9</v>
      </c>
    </row>
    <row r="52" spans="1:10" ht="15" x14ac:dyDescent="0.25">
      <c r="A52" s="130" t="s">
        <v>54</v>
      </c>
      <c r="B52" s="75">
        <f t="shared" si="8"/>
        <v>69</v>
      </c>
      <c r="C52" s="75">
        <f t="shared" ref="C52:C81" si="10">SUM(F52,I52)</f>
        <v>31</v>
      </c>
      <c r="D52" s="75">
        <f t="shared" si="9"/>
        <v>38</v>
      </c>
      <c r="E52" s="75">
        <v>25</v>
      </c>
      <c r="F52" s="75">
        <v>11</v>
      </c>
      <c r="G52" s="75">
        <v>14</v>
      </c>
      <c r="H52" s="75">
        <v>44</v>
      </c>
      <c r="I52" s="75">
        <v>20</v>
      </c>
      <c r="J52" s="75">
        <v>24</v>
      </c>
    </row>
    <row r="53" spans="1:10" ht="15" x14ac:dyDescent="0.25">
      <c r="A53" s="130" t="s">
        <v>55</v>
      </c>
      <c r="B53" s="75">
        <f t="shared" si="8"/>
        <v>77</v>
      </c>
      <c r="C53" s="75">
        <f t="shared" si="10"/>
        <v>37</v>
      </c>
      <c r="D53" s="75">
        <f t="shared" si="9"/>
        <v>40</v>
      </c>
      <c r="E53" s="75">
        <v>39</v>
      </c>
      <c r="F53" s="75">
        <v>20</v>
      </c>
      <c r="G53" s="75">
        <v>19</v>
      </c>
      <c r="H53" s="75">
        <v>38</v>
      </c>
      <c r="I53" s="75">
        <v>17</v>
      </c>
      <c r="J53" s="75">
        <v>21</v>
      </c>
    </row>
    <row r="54" spans="1:10" ht="12.75" customHeight="1" x14ac:dyDescent="0.25">
      <c r="A54" s="130" t="s">
        <v>56</v>
      </c>
      <c r="B54" s="75">
        <f t="shared" si="8"/>
        <v>383</v>
      </c>
      <c r="C54" s="75">
        <f t="shared" si="10"/>
        <v>178</v>
      </c>
      <c r="D54" s="75">
        <f t="shared" si="9"/>
        <v>205</v>
      </c>
      <c r="E54" s="75">
        <v>243</v>
      </c>
      <c r="F54" s="75">
        <v>98</v>
      </c>
      <c r="G54" s="75">
        <v>145</v>
      </c>
      <c r="H54" s="75">
        <v>140</v>
      </c>
      <c r="I54" s="75">
        <v>80</v>
      </c>
      <c r="J54" s="75">
        <v>60</v>
      </c>
    </row>
    <row r="55" spans="1:10" ht="12.75" customHeight="1" x14ac:dyDescent="0.25">
      <c r="A55" s="130" t="s">
        <v>57</v>
      </c>
      <c r="B55" s="75">
        <f t="shared" si="8"/>
        <v>22</v>
      </c>
      <c r="C55" s="75">
        <f t="shared" si="10"/>
        <v>13</v>
      </c>
      <c r="D55" s="75">
        <f t="shared" si="9"/>
        <v>9</v>
      </c>
      <c r="E55" s="75">
        <v>7</v>
      </c>
      <c r="F55" s="75">
        <v>5</v>
      </c>
      <c r="G55" s="75">
        <v>2</v>
      </c>
      <c r="H55" s="75">
        <v>15</v>
      </c>
      <c r="I55" s="75">
        <v>8</v>
      </c>
      <c r="J55" s="75">
        <v>7</v>
      </c>
    </row>
    <row r="56" spans="1:10" ht="15" x14ac:dyDescent="0.25">
      <c r="A56" s="130" t="s">
        <v>262</v>
      </c>
      <c r="B56" s="75">
        <f t="shared" si="8"/>
        <v>5</v>
      </c>
      <c r="C56" s="75">
        <f t="shared" si="10"/>
        <v>3</v>
      </c>
      <c r="D56" s="75">
        <f t="shared" si="9"/>
        <v>2</v>
      </c>
      <c r="E56" s="75">
        <v>4</v>
      </c>
      <c r="F56" s="75">
        <v>3</v>
      </c>
      <c r="G56" s="75">
        <v>1</v>
      </c>
      <c r="H56" s="75">
        <v>1</v>
      </c>
      <c r="I56" s="75"/>
      <c r="J56" s="75">
        <v>1</v>
      </c>
    </row>
    <row r="57" spans="1:10" ht="15" x14ac:dyDescent="0.25">
      <c r="A57" s="130" t="s">
        <v>163</v>
      </c>
      <c r="B57" s="75">
        <f t="shared" si="8"/>
        <v>17</v>
      </c>
      <c r="C57" s="75">
        <f t="shared" si="10"/>
        <v>4</v>
      </c>
      <c r="D57" s="75">
        <f t="shared" si="9"/>
        <v>13</v>
      </c>
      <c r="E57" s="75">
        <v>15</v>
      </c>
      <c r="F57" s="75">
        <v>3</v>
      </c>
      <c r="G57" s="75">
        <v>12</v>
      </c>
      <c r="H57" s="75">
        <v>2</v>
      </c>
      <c r="I57" s="75">
        <v>1</v>
      </c>
      <c r="J57" s="75">
        <v>1</v>
      </c>
    </row>
    <row r="58" spans="1:10" ht="12.75" customHeight="1" x14ac:dyDescent="0.25">
      <c r="A58" s="130" t="s">
        <v>58</v>
      </c>
      <c r="B58" s="75">
        <f t="shared" si="8"/>
        <v>90</v>
      </c>
      <c r="C58" s="75">
        <f t="shared" si="10"/>
        <v>37</v>
      </c>
      <c r="D58" s="75">
        <f t="shared" si="9"/>
        <v>53</v>
      </c>
      <c r="E58" s="75">
        <v>29</v>
      </c>
      <c r="F58" s="75">
        <v>15</v>
      </c>
      <c r="G58" s="75">
        <v>14</v>
      </c>
      <c r="H58" s="75">
        <v>61</v>
      </c>
      <c r="I58" s="75">
        <v>22</v>
      </c>
      <c r="J58" s="75">
        <v>39</v>
      </c>
    </row>
    <row r="59" spans="1:10" ht="15" x14ac:dyDescent="0.25">
      <c r="A59" s="130" t="s">
        <v>59</v>
      </c>
      <c r="B59" s="75">
        <f t="shared" si="8"/>
        <v>114</v>
      </c>
      <c r="C59" s="75">
        <f t="shared" si="10"/>
        <v>47</v>
      </c>
      <c r="D59" s="75">
        <f t="shared" si="9"/>
        <v>67</v>
      </c>
      <c r="E59" s="75">
        <v>43</v>
      </c>
      <c r="F59" s="75">
        <v>21</v>
      </c>
      <c r="G59" s="75">
        <v>22</v>
      </c>
      <c r="H59" s="75">
        <v>71</v>
      </c>
      <c r="I59" s="75">
        <v>26</v>
      </c>
      <c r="J59" s="75">
        <v>45</v>
      </c>
    </row>
    <row r="60" spans="1:10" ht="15" x14ac:dyDescent="0.25">
      <c r="A60" s="130" t="s">
        <v>301</v>
      </c>
      <c r="B60" s="75">
        <f t="shared" si="8"/>
        <v>19</v>
      </c>
      <c r="C60" s="75">
        <f t="shared" si="10"/>
        <v>12</v>
      </c>
      <c r="D60" s="75">
        <f t="shared" si="9"/>
        <v>7</v>
      </c>
      <c r="E60" s="75">
        <v>1</v>
      </c>
      <c r="F60" s="75"/>
      <c r="G60" s="75">
        <v>1</v>
      </c>
      <c r="H60" s="75">
        <v>18</v>
      </c>
      <c r="I60" s="75">
        <v>12</v>
      </c>
      <c r="J60" s="75">
        <v>6</v>
      </c>
    </row>
    <row r="61" spans="1:10" ht="15" x14ac:dyDescent="0.25">
      <c r="A61" s="130" t="s">
        <v>60</v>
      </c>
      <c r="B61" s="75">
        <f t="shared" si="8"/>
        <v>213</v>
      </c>
      <c r="C61" s="75">
        <f t="shared" si="10"/>
        <v>56</v>
      </c>
      <c r="D61" s="75">
        <f t="shared" si="9"/>
        <v>157</v>
      </c>
      <c r="E61" s="75">
        <v>27</v>
      </c>
      <c r="F61" s="75">
        <v>12</v>
      </c>
      <c r="G61" s="75">
        <v>15</v>
      </c>
      <c r="H61" s="75">
        <v>186</v>
      </c>
      <c r="I61" s="75">
        <v>44</v>
      </c>
      <c r="J61" s="75">
        <v>142</v>
      </c>
    </row>
    <row r="62" spans="1:10" ht="12.75" customHeight="1" x14ac:dyDescent="0.25">
      <c r="A62" s="130" t="s">
        <v>61</v>
      </c>
      <c r="B62" s="75">
        <f t="shared" si="8"/>
        <v>149</v>
      </c>
      <c r="C62" s="75">
        <f t="shared" si="10"/>
        <v>60</v>
      </c>
      <c r="D62" s="75">
        <f t="shared" si="9"/>
        <v>89</v>
      </c>
      <c r="E62" s="75">
        <v>40</v>
      </c>
      <c r="F62" s="75">
        <v>10</v>
      </c>
      <c r="G62" s="75">
        <v>30</v>
      </c>
      <c r="H62" s="75">
        <v>109</v>
      </c>
      <c r="I62" s="75">
        <v>50</v>
      </c>
      <c r="J62" s="75">
        <v>59</v>
      </c>
    </row>
    <row r="63" spans="1:10" ht="12.75" customHeight="1" x14ac:dyDescent="0.25">
      <c r="A63" s="130" t="s">
        <v>62</v>
      </c>
      <c r="B63" s="75">
        <f t="shared" si="8"/>
        <v>98</v>
      </c>
      <c r="C63" s="75">
        <f t="shared" si="10"/>
        <v>45</v>
      </c>
      <c r="D63" s="75">
        <f t="shared" si="9"/>
        <v>53</v>
      </c>
      <c r="E63" s="75">
        <v>92</v>
      </c>
      <c r="F63" s="75">
        <v>44</v>
      </c>
      <c r="G63" s="75">
        <v>48</v>
      </c>
      <c r="H63" s="75">
        <v>6</v>
      </c>
      <c r="I63" s="75">
        <v>1</v>
      </c>
      <c r="J63" s="75">
        <v>5</v>
      </c>
    </row>
    <row r="64" spans="1:10" ht="15" x14ac:dyDescent="0.25">
      <c r="A64" s="130" t="s">
        <v>63</v>
      </c>
      <c r="B64" s="75">
        <f t="shared" si="8"/>
        <v>897</v>
      </c>
      <c r="C64" s="75">
        <f t="shared" si="10"/>
        <v>355</v>
      </c>
      <c r="D64" s="75">
        <f t="shared" si="9"/>
        <v>542</v>
      </c>
      <c r="E64" s="75">
        <v>160</v>
      </c>
      <c r="F64" s="75">
        <v>63</v>
      </c>
      <c r="G64" s="75">
        <v>97</v>
      </c>
      <c r="H64" s="75">
        <v>737</v>
      </c>
      <c r="I64" s="75">
        <v>292</v>
      </c>
      <c r="J64" s="75">
        <v>445</v>
      </c>
    </row>
    <row r="65" spans="1:10" ht="12.75" customHeight="1" x14ac:dyDescent="0.25">
      <c r="A65" s="130" t="s">
        <v>64</v>
      </c>
      <c r="B65" s="75">
        <f t="shared" si="8"/>
        <v>456</v>
      </c>
      <c r="C65" s="75">
        <f t="shared" si="10"/>
        <v>188</v>
      </c>
      <c r="D65" s="75">
        <f t="shared" si="9"/>
        <v>268</v>
      </c>
      <c r="E65" s="75">
        <v>94</v>
      </c>
      <c r="F65" s="75">
        <v>34</v>
      </c>
      <c r="G65" s="75">
        <v>60</v>
      </c>
      <c r="H65" s="75">
        <v>362</v>
      </c>
      <c r="I65" s="75">
        <v>154</v>
      </c>
      <c r="J65" s="75">
        <v>208</v>
      </c>
    </row>
    <row r="66" spans="1:10" ht="15" x14ac:dyDescent="0.25">
      <c r="A66" s="130" t="s">
        <v>65</v>
      </c>
      <c r="B66" s="75">
        <f t="shared" si="8"/>
        <v>1065</v>
      </c>
      <c r="C66" s="75">
        <f t="shared" si="10"/>
        <v>473</v>
      </c>
      <c r="D66" s="75">
        <f t="shared" si="9"/>
        <v>592</v>
      </c>
      <c r="E66" s="75">
        <v>179</v>
      </c>
      <c r="F66" s="75">
        <v>85</v>
      </c>
      <c r="G66" s="75">
        <v>94</v>
      </c>
      <c r="H66" s="75">
        <v>886</v>
      </c>
      <c r="I66" s="75">
        <v>388</v>
      </c>
      <c r="J66" s="75">
        <v>498</v>
      </c>
    </row>
    <row r="67" spans="1:10" ht="15" x14ac:dyDescent="0.25">
      <c r="A67" s="130" t="s">
        <v>66</v>
      </c>
      <c r="B67" s="75">
        <f t="shared" si="8"/>
        <v>242</v>
      </c>
      <c r="C67" s="75">
        <f t="shared" si="10"/>
        <v>95</v>
      </c>
      <c r="D67" s="75">
        <f t="shared" si="9"/>
        <v>147</v>
      </c>
      <c r="E67" s="75">
        <v>78</v>
      </c>
      <c r="F67" s="75">
        <v>28</v>
      </c>
      <c r="G67" s="75">
        <v>50</v>
      </c>
      <c r="H67" s="75">
        <v>164</v>
      </c>
      <c r="I67" s="75">
        <v>67</v>
      </c>
      <c r="J67" s="75">
        <v>97</v>
      </c>
    </row>
    <row r="68" spans="1:10" ht="15" x14ac:dyDescent="0.25">
      <c r="A68" s="130" t="s">
        <v>67</v>
      </c>
      <c r="B68" s="75">
        <f t="shared" si="8"/>
        <v>273</v>
      </c>
      <c r="C68" s="75">
        <f t="shared" si="10"/>
        <v>106</v>
      </c>
      <c r="D68" s="75">
        <f t="shared" si="9"/>
        <v>167</v>
      </c>
      <c r="E68" s="75">
        <v>83</v>
      </c>
      <c r="F68" s="75">
        <v>37</v>
      </c>
      <c r="G68" s="75">
        <v>46</v>
      </c>
      <c r="H68" s="75">
        <v>190</v>
      </c>
      <c r="I68" s="75">
        <v>69</v>
      </c>
      <c r="J68" s="75">
        <v>121</v>
      </c>
    </row>
    <row r="69" spans="1:10" ht="15" x14ac:dyDescent="0.25">
      <c r="A69" s="130" t="s">
        <v>68</v>
      </c>
      <c r="B69" s="75">
        <f t="shared" si="8"/>
        <v>147</v>
      </c>
      <c r="C69" s="75">
        <f t="shared" si="10"/>
        <v>52</v>
      </c>
      <c r="D69" s="75">
        <f t="shared" si="9"/>
        <v>95</v>
      </c>
      <c r="E69" s="75">
        <v>34</v>
      </c>
      <c r="F69" s="75">
        <v>14</v>
      </c>
      <c r="G69" s="75">
        <v>20</v>
      </c>
      <c r="H69" s="75">
        <v>113</v>
      </c>
      <c r="I69" s="75">
        <v>38</v>
      </c>
      <c r="J69" s="75">
        <v>75</v>
      </c>
    </row>
    <row r="70" spans="1:10" ht="15" x14ac:dyDescent="0.25">
      <c r="A70" s="130" t="s">
        <v>69</v>
      </c>
      <c r="B70" s="75">
        <f t="shared" si="8"/>
        <v>255</v>
      </c>
      <c r="C70" s="75">
        <f t="shared" si="10"/>
        <v>150</v>
      </c>
      <c r="D70" s="75">
        <f t="shared" si="9"/>
        <v>105</v>
      </c>
      <c r="E70" s="75">
        <v>95</v>
      </c>
      <c r="F70" s="75">
        <v>58</v>
      </c>
      <c r="G70" s="75">
        <v>37</v>
      </c>
      <c r="H70" s="75">
        <v>160</v>
      </c>
      <c r="I70" s="75">
        <v>92</v>
      </c>
      <c r="J70" s="75">
        <v>68</v>
      </c>
    </row>
    <row r="71" spans="1:10" ht="15" x14ac:dyDescent="0.25">
      <c r="A71" s="130" t="s">
        <v>70</v>
      </c>
      <c r="B71" s="75">
        <f t="shared" si="8"/>
        <v>87</v>
      </c>
      <c r="C71" s="75">
        <f t="shared" si="10"/>
        <v>58</v>
      </c>
      <c r="D71" s="75">
        <f t="shared" si="9"/>
        <v>29</v>
      </c>
      <c r="E71" s="75">
        <v>34</v>
      </c>
      <c r="F71" s="75">
        <v>18</v>
      </c>
      <c r="G71" s="75">
        <v>16</v>
      </c>
      <c r="H71" s="75">
        <v>53</v>
      </c>
      <c r="I71" s="75">
        <v>40</v>
      </c>
      <c r="J71" s="75">
        <v>13</v>
      </c>
    </row>
    <row r="72" spans="1:10" ht="15" x14ac:dyDescent="0.25">
      <c r="A72" s="130" t="s">
        <v>71</v>
      </c>
      <c r="B72" s="75">
        <f t="shared" si="8"/>
        <v>151</v>
      </c>
      <c r="C72" s="75">
        <f t="shared" si="10"/>
        <v>54</v>
      </c>
      <c r="D72" s="75">
        <f t="shared" si="9"/>
        <v>97</v>
      </c>
      <c r="E72" s="75">
        <v>45</v>
      </c>
      <c r="F72" s="75">
        <v>16</v>
      </c>
      <c r="G72" s="75">
        <v>29</v>
      </c>
      <c r="H72" s="75">
        <v>106</v>
      </c>
      <c r="I72" s="75">
        <v>38</v>
      </c>
      <c r="J72" s="75">
        <v>68</v>
      </c>
    </row>
    <row r="73" spans="1:10" ht="15" x14ac:dyDescent="0.25">
      <c r="A73" s="130" t="s">
        <v>72</v>
      </c>
      <c r="B73" s="75">
        <f t="shared" si="8"/>
        <v>179</v>
      </c>
      <c r="C73" s="75">
        <f t="shared" si="10"/>
        <v>63</v>
      </c>
      <c r="D73" s="75">
        <f t="shared" si="9"/>
        <v>116</v>
      </c>
      <c r="E73" s="75">
        <v>46</v>
      </c>
      <c r="F73" s="75">
        <v>20</v>
      </c>
      <c r="G73" s="75">
        <v>26</v>
      </c>
      <c r="H73" s="75">
        <v>133</v>
      </c>
      <c r="I73" s="75">
        <v>43</v>
      </c>
      <c r="J73" s="75">
        <v>90</v>
      </c>
    </row>
    <row r="74" spans="1:10" ht="12.75" customHeight="1" x14ac:dyDescent="0.25">
      <c r="A74" s="130" t="s">
        <v>73</v>
      </c>
      <c r="B74" s="75">
        <f t="shared" si="8"/>
        <v>611</v>
      </c>
      <c r="C74" s="75">
        <f t="shared" si="10"/>
        <v>267</v>
      </c>
      <c r="D74" s="75">
        <f t="shared" si="9"/>
        <v>344</v>
      </c>
      <c r="E74" s="75">
        <v>200</v>
      </c>
      <c r="F74" s="75">
        <v>86</v>
      </c>
      <c r="G74" s="75">
        <v>114</v>
      </c>
      <c r="H74" s="75">
        <v>411</v>
      </c>
      <c r="I74" s="75">
        <v>181</v>
      </c>
      <c r="J74" s="75">
        <v>230</v>
      </c>
    </row>
    <row r="75" spans="1:10" ht="12.75" customHeight="1" x14ac:dyDescent="0.25">
      <c r="A75" s="130" t="s">
        <v>263</v>
      </c>
      <c r="B75" s="75">
        <f t="shared" si="8"/>
        <v>11</v>
      </c>
      <c r="C75" s="75">
        <f t="shared" si="10"/>
        <v>2</v>
      </c>
      <c r="D75" s="75">
        <f t="shared" si="9"/>
        <v>9</v>
      </c>
      <c r="E75" s="75">
        <v>11</v>
      </c>
      <c r="F75" s="75">
        <v>2</v>
      </c>
      <c r="G75" s="75">
        <v>9</v>
      </c>
      <c r="H75" s="75"/>
      <c r="I75" s="75"/>
      <c r="J75" s="75"/>
    </row>
    <row r="76" spans="1:10" ht="15" x14ac:dyDescent="0.25">
      <c r="A76" s="130" t="s">
        <v>74</v>
      </c>
      <c r="B76" s="75">
        <f t="shared" si="8"/>
        <v>46</v>
      </c>
      <c r="C76" s="75">
        <f t="shared" si="10"/>
        <v>21</v>
      </c>
      <c r="D76" s="75">
        <f t="shared" si="9"/>
        <v>25</v>
      </c>
      <c r="E76" s="75">
        <v>28</v>
      </c>
      <c r="F76" s="75">
        <v>13</v>
      </c>
      <c r="G76" s="75">
        <v>15</v>
      </c>
      <c r="H76" s="75">
        <v>18</v>
      </c>
      <c r="I76" s="75">
        <v>8</v>
      </c>
      <c r="J76" s="75">
        <v>10</v>
      </c>
    </row>
    <row r="77" spans="1:10" ht="15" x14ac:dyDescent="0.25">
      <c r="A77" s="130" t="s">
        <v>75</v>
      </c>
      <c r="B77" s="75">
        <f t="shared" si="8"/>
        <v>261</v>
      </c>
      <c r="C77" s="75">
        <f t="shared" si="10"/>
        <v>121</v>
      </c>
      <c r="D77" s="75">
        <f t="shared" si="9"/>
        <v>140</v>
      </c>
      <c r="E77" s="75">
        <v>104</v>
      </c>
      <c r="F77" s="75">
        <v>44</v>
      </c>
      <c r="G77" s="75">
        <v>60</v>
      </c>
      <c r="H77" s="75">
        <v>157</v>
      </c>
      <c r="I77" s="75">
        <v>77</v>
      </c>
      <c r="J77" s="75">
        <v>80</v>
      </c>
    </row>
    <row r="78" spans="1:10" ht="15" x14ac:dyDescent="0.25">
      <c r="A78" s="130" t="s">
        <v>76</v>
      </c>
      <c r="B78" s="75">
        <f t="shared" si="8"/>
        <v>333</v>
      </c>
      <c r="C78" s="75">
        <f t="shared" si="10"/>
        <v>132</v>
      </c>
      <c r="D78" s="75">
        <f t="shared" si="9"/>
        <v>201</v>
      </c>
      <c r="E78" s="75">
        <v>108</v>
      </c>
      <c r="F78" s="75">
        <v>47</v>
      </c>
      <c r="G78" s="75">
        <v>61</v>
      </c>
      <c r="H78" s="75">
        <v>225</v>
      </c>
      <c r="I78" s="75">
        <v>85</v>
      </c>
      <c r="J78" s="75">
        <v>140</v>
      </c>
    </row>
    <row r="79" spans="1:10" ht="15" x14ac:dyDescent="0.25">
      <c r="A79" s="130" t="s">
        <v>164</v>
      </c>
      <c r="B79" s="75">
        <f t="shared" si="8"/>
        <v>34</v>
      </c>
      <c r="C79" s="75">
        <f t="shared" si="10"/>
        <v>15</v>
      </c>
      <c r="D79" s="75">
        <f t="shared" si="9"/>
        <v>19</v>
      </c>
      <c r="E79" s="75">
        <v>34</v>
      </c>
      <c r="F79" s="75">
        <v>15</v>
      </c>
      <c r="G79" s="75">
        <v>19</v>
      </c>
      <c r="H79" s="75"/>
      <c r="I79" s="75"/>
      <c r="J79" s="75"/>
    </row>
    <row r="80" spans="1:10" ht="15" x14ac:dyDescent="0.25">
      <c r="A80" s="130" t="s">
        <v>77</v>
      </c>
      <c r="B80" s="75">
        <f t="shared" si="8"/>
        <v>934</v>
      </c>
      <c r="C80" s="75">
        <f t="shared" si="10"/>
        <v>345</v>
      </c>
      <c r="D80" s="75">
        <f t="shared" si="9"/>
        <v>589</v>
      </c>
      <c r="E80" s="75">
        <v>195</v>
      </c>
      <c r="F80" s="75">
        <v>57</v>
      </c>
      <c r="G80" s="75">
        <v>138</v>
      </c>
      <c r="H80" s="75">
        <v>739</v>
      </c>
      <c r="I80" s="75">
        <v>288</v>
      </c>
      <c r="J80" s="75">
        <v>451</v>
      </c>
    </row>
    <row r="81" spans="1:10" ht="15" x14ac:dyDescent="0.25">
      <c r="A81" s="130" t="s">
        <v>78</v>
      </c>
      <c r="B81" s="75">
        <f t="shared" si="8"/>
        <v>212</v>
      </c>
      <c r="C81" s="75">
        <f t="shared" si="10"/>
        <v>137</v>
      </c>
      <c r="D81" s="75">
        <f t="shared" si="9"/>
        <v>75</v>
      </c>
      <c r="E81" s="75">
        <v>133</v>
      </c>
      <c r="F81" s="75">
        <v>87</v>
      </c>
      <c r="G81" s="75">
        <v>46</v>
      </c>
      <c r="H81" s="75">
        <v>79</v>
      </c>
      <c r="I81" s="75">
        <v>50</v>
      </c>
      <c r="J81" s="75">
        <v>29</v>
      </c>
    </row>
    <row r="82" spans="1:10" ht="15" x14ac:dyDescent="0.25">
      <c r="A82" s="29" t="s">
        <v>165</v>
      </c>
      <c r="B82" s="76">
        <f>SUM(B31:B81)</f>
        <v>8658</v>
      </c>
      <c r="C82" s="76">
        <f t="shared" ref="B82:D104" si="11">SUM(F82,I82)</f>
        <v>3725</v>
      </c>
      <c r="D82" s="76">
        <f t="shared" si="11"/>
        <v>4933</v>
      </c>
      <c r="E82" s="76">
        <f t="shared" ref="E82:J82" si="12">SUM(E31:E81)</f>
        <v>2886</v>
      </c>
      <c r="F82" s="76">
        <f t="shared" si="12"/>
        <v>1264</v>
      </c>
      <c r="G82" s="76">
        <f t="shared" si="12"/>
        <v>1622</v>
      </c>
      <c r="H82" s="76">
        <f t="shared" si="12"/>
        <v>5772</v>
      </c>
      <c r="I82" s="76">
        <f t="shared" si="12"/>
        <v>2461</v>
      </c>
      <c r="J82" s="76">
        <f t="shared" si="12"/>
        <v>3311</v>
      </c>
    </row>
    <row r="83" spans="1:10" ht="15" x14ac:dyDescent="0.25">
      <c r="A83" s="29" t="s">
        <v>79</v>
      </c>
      <c r="B83" s="76"/>
      <c r="C83" s="76"/>
      <c r="D83" s="76"/>
      <c r="E83" s="76"/>
      <c r="F83" s="76"/>
      <c r="G83" s="76"/>
      <c r="H83" s="76"/>
      <c r="I83" s="76"/>
      <c r="J83" s="76"/>
    </row>
    <row r="84" spans="1:10" ht="15" x14ac:dyDescent="0.25">
      <c r="A84" s="130" t="s">
        <v>51</v>
      </c>
      <c r="B84" s="75">
        <f t="shared" si="11"/>
        <v>34</v>
      </c>
      <c r="C84" s="75">
        <f t="shared" si="11"/>
        <v>15</v>
      </c>
      <c r="D84" s="75">
        <f t="shared" si="11"/>
        <v>19</v>
      </c>
      <c r="E84" s="75">
        <v>2</v>
      </c>
      <c r="F84" s="75">
        <v>1</v>
      </c>
      <c r="G84" s="75">
        <v>1</v>
      </c>
      <c r="H84" s="75">
        <v>32</v>
      </c>
      <c r="I84" s="75">
        <v>14</v>
      </c>
      <c r="J84" s="75">
        <v>18</v>
      </c>
    </row>
    <row r="85" spans="1:10" ht="15" x14ac:dyDescent="0.25">
      <c r="A85" s="130" t="s">
        <v>95</v>
      </c>
      <c r="B85" s="75">
        <f t="shared" si="11"/>
        <v>48</v>
      </c>
      <c r="C85" s="75">
        <f t="shared" si="11"/>
        <v>19</v>
      </c>
      <c r="D85" s="75">
        <f t="shared" si="11"/>
        <v>29</v>
      </c>
      <c r="E85" s="75">
        <v>3</v>
      </c>
      <c r="F85" s="75"/>
      <c r="G85" s="75">
        <v>3</v>
      </c>
      <c r="H85" s="75">
        <v>45</v>
      </c>
      <c r="I85" s="75">
        <v>19</v>
      </c>
      <c r="J85" s="75">
        <v>26</v>
      </c>
    </row>
    <row r="86" spans="1:10" ht="15" x14ac:dyDescent="0.25">
      <c r="A86" s="130" t="s">
        <v>261</v>
      </c>
      <c r="B86" s="75">
        <f t="shared" si="11"/>
        <v>29</v>
      </c>
      <c r="C86" s="75">
        <f t="shared" si="11"/>
        <v>11</v>
      </c>
      <c r="D86" s="75">
        <f t="shared" si="11"/>
        <v>18</v>
      </c>
      <c r="E86" s="75">
        <v>2</v>
      </c>
      <c r="F86" s="75">
        <v>2</v>
      </c>
      <c r="G86" s="75"/>
      <c r="H86" s="75">
        <v>27</v>
      </c>
      <c r="I86" s="75">
        <v>9</v>
      </c>
      <c r="J86" s="75">
        <v>18</v>
      </c>
    </row>
    <row r="87" spans="1:10" ht="15" x14ac:dyDescent="0.25">
      <c r="A87" s="130" t="s">
        <v>52</v>
      </c>
      <c r="B87" s="75">
        <f t="shared" si="11"/>
        <v>59</v>
      </c>
      <c r="C87" s="75">
        <f t="shared" si="11"/>
        <v>24</v>
      </c>
      <c r="D87" s="75">
        <f t="shared" si="11"/>
        <v>35</v>
      </c>
      <c r="E87" s="75">
        <v>4</v>
      </c>
      <c r="F87" s="75">
        <v>2</v>
      </c>
      <c r="G87" s="75">
        <v>2</v>
      </c>
      <c r="H87" s="75">
        <v>55</v>
      </c>
      <c r="I87" s="75">
        <v>22</v>
      </c>
      <c r="J87" s="75">
        <v>33</v>
      </c>
    </row>
    <row r="88" spans="1:10" ht="15" x14ac:dyDescent="0.25">
      <c r="A88" s="130" t="s">
        <v>80</v>
      </c>
      <c r="B88" s="75">
        <f t="shared" si="11"/>
        <v>62</v>
      </c>
      <c r="C88" s="75">
        <f t="shared" si="11"/>
        <v>42</v>
      </c>
      <c r="D88" s="75">
        <f t="shared" si="11"/>
        <v>20</v>
      </c>
      <c r="E88" s="75">
        <v>12</v>
      </c>
      <c r="F88" s="75">
        <v>7</v>
      </c>
      <c r="G88" s="75">
        <v>5</v>
      </c>
      <c r="H88" s="75">
        <v>50</v>
      </c>
      <c r="I88" s="75">
        <v>35</v>
      </c>
      <c r="J88" s="75">
        <v>15</v>
      </c>
    </row>
    <row r="89" spans="1:10" ht="15" x14ac:dyDescent="0.25">
      <c r="A89" s="130" t="s">
        <v>223</v>
      </c>
      <c r="B89" s="75">
        <f t="shared" si="11"/>
        <v>103</v>
      </c>
      <c r="C89" s="75">
        <f t="shared" si="11"/>
        <v>45</v>
      </c>
      <c r="D89" s="75">
        <f t="shared" si="11"/>
        <v>58</v>
      </c>
      <c r="E89" s="75">
        <v>29</v>
      </c>
      <c r="F89" s="75">
        <v>8</v>
      </c>
      <c r="G89" s="75">
        <v>21</v>
      </c>
      <c r="H89" s="75">
        <v>74</v>
      </c>
      <c r="I89" s="75">
        <v>37</v>
      </c>
      <c r="J89" s="75">
        <v>37</v>
      </c>
    </row>
    <row r="90" spans="1:10" ht="15" x14ac:dyDescent="0.25">
      <c r="A90" s="130" t="s">
        <v>224</v>
      </c>
      <c r="B90" s="75">
        <f t="shared" si="11"/>
        <v>32</v>
      </c>
      <c r="C90" s="75">
        <f t="shared" si="11"/>
        <v>14</v>
      </c>
      <c r="D90" s="75">
        <f t="shared" si="11"/>
        <v>18</v>
      </c>
      <c r="E90" s="75">
        <v>8</v>
      </c>
      <c r="F90" s="75">
        <v>2</v>
      </c>
      <c r="G90" s="75">
        <v>6</v>
      </c>
      <c r="H90" s="75">
        <v>24</v>
      </c>
      <c r="I90" s="75">
        <v>12</v>
      </c>
      <c r="J90" s="75">
        <v>12</v>
      </c>
    </row>
    <row r="91" spans="1:10" ht="15" x14ac:dyDescent="0.25">
      <c r="A91" s="130" t="s">
        <v>81</v>
      </c>
      <c r="B91" s="75">
        <f t="shared" si="11"/>
        <v>42</v>
      </c>
      <c r="C91" s="75">
        <f t="shared" si="11"/>
        <v>14</v>
      </c>
      <c r="D91" s="75">
        <f t="shared" si="11"/>
        <v>28</v>
      </c>
      <c r="E91" s="75">
        <v>42</v>
      </c>
      <c r="F91" s="75">
        <v>14</v>
      </c>
      <c r="G91" s="75">
        <v>28</v>
      </c>
      <c r="H91" s="75"/>
      <c r="I91" s="75"/>
      <c r="J91" s="75"/>
    </row>
    <row r="92" spans="1:10" ht="15" x14ac:dyDescent="0.25">
      <c r="A92" s="130" t="s">
        <v>187</v>
      </c>
      <c r="B92" s="75">
        <f t="shared" si="11"/>
        <v>26</v>
      </c>
      <c r="C92" s="75">
        <f t="shared" si="11"/>
        <v>7</v>
      </c>
      <c r="D92" s="75">
        <f t="shared" si="11"/>
        <v>19</v>
      </c>
      <c r="E92" s="75"/>
      <c r="F92" s="75"/>
      <c r="G92" s="75"/>
      <c r="H92" s="75">
        <v>26</v>
      </c>
      <c r="I92" s="75">
        <v>7</v>
      </c>
      <c r="J92" s="75">
        <v>19</v>
      </c>
    </row>
    <row r="93" spans="1:10" ht="15" x14ac:dyDescent="0.25">
      <c r="A93" s="130" t="s">
        <v>182</v>
      </c>
      <c r="B93" s="75">
        <f t="shared" si="11"/>
        <v>72</v>
      </c>
      <c r="C93" s="75">
        <f t="shared" si="11"/>
        <v>29</v>
      </c>
      <c r="D93" s="75">
        <f t="shared" si="11"/>
        <v>43</v>
      </c>
      <c r="E93" s="75">
        <v>13</v>
      </c>
      <c r="F93" s="75">
        <v>3</v>
      </c>
      <c r="G93" s="75">
        <v>10</v>
      </c>
      <c r="H93" s="75">
        <v>59</v>
      </c>
      <c r="I93" s="75">
        <v>26</v>
      </c>
      <c r="J93" s="75">
        <v>33</v>
      </c>
    </row>
    <row r="94" spans="1:10" ht="12.75" customHeight="1" x14ac:dyDescent="0.25">
      <c r="A94" s="130" t="s">
        <v>82</v>
      </c>
      <c r="B94" s="75">
        <f t="shared" si="11"/>
        <v>28</v>
      </c>
      <c r="C94" s="75">
        <f t="shared" si="11"/>
        <v>9</v>
      </c>
      <c r="D94" s="75">
        <f t="shared" si="11"/>
        <v>19</v>
      </c>
      <c r="E94" s="75">
        <v>10</v>
      </c>
      <c r="F94" s="75">
        <v>3</v>
      </c>
      <c r="G94" s="75">
        <v>7</v>
      </c>
      <c r="H94" s="75">
        <v>18</v>
      </c>
      <c r="I94" s="75">
        <v>6</v>
      </c>
      <c r="J94" s="75">
        <v>12</v>
      </c>
    </row>
    <row r="95" spans="1:10" ht="15" x14ac:dyDescent="0.25">
      <c r="A95" s="130" t="s">
        <v>83</v>
      </c>
      <c r="B95" s="75">
        <f t="shared" si="11"/>
        <v>45</v>
      </c>
      <c r="C95" s="75">
        <f t="shared" si="11"/>
        <v>17</v>
      </c>
      <c r="D95" s="75">
        <f t="shared" si="11"/>
        <v>28</v>
      </c>
      <c r="E95" s="75">
        <v>7</v>
      </c>
      <c r="F95" s="75">
        <v>3</v>
      </c>
      <c r="G95" s="75">
        <v>4</v>
      </c>
      <c r="H95" s="75">
        <v>38</v>
      </c>
      <c r="I95" s="75">
        <v>14</v>
      </c>
      <c r="J95" s="75">
        <v>24</v>
      </c>
    </row>
    <row r="96" spans="1:10" ht="15" x14ac:dyDescent="0.25">
      <c r="A96" s="130" t="s">
        <v>149</v>
      </c>
      <c r="B96" s="75">
        <f t="shared" si="11"/>
        <v>31</v>
      </c>
      <c r="C96" s="75">
        <f t="shared" si="11"/>
        <v>8</v>
      </c>
      <c r="D96" s="75">
        <f t="shared" si="11"/>
        <v>23</v>
      </c>
      <c r="E96" s="75">
        <v>13</v>
      </c>
      <c r="F96" s="75">
        <v>3</v>
      </c>
      <c r="G96" s="75">
        <v>10</v>
      </c>
      <c r="H96" s="75">
        <v>18</v>
      </c>
      <c r="I96" s="75">
        <v>5</v>
      </c>
      <c r="J96" s="75">
        <v>13</v>
      </c>
    </row>
    <row r="97" spans="1:10" ht="15" x14ac:dyDescent="0.25">
      <c r="A97" s="130" t="s">
        <v>84</v>
      </c>
      <c r="B97" s="75">
        <f t="shared" si="11"/>
        <v>39</v>
      </c>
      <c r="C97" s="75">
        <f t="shared" si="11"/>
        <v>13</v>
      </c>
      <c r="D97" s="75">
        <f t="shared" si="11"/>
        <v>26</v>
      </c>
      <c r="E97" s="75">
        <v>11</v>
      </c>
      <c r="F97" s="75">
        <v>3</v>
      </c>
      <c r="G97" s="75">
        <v>8</v>
      </c>
      <c r="H97" s="75">
        <v>28</v>
      </c>
      <c r="I97" s="75">
        <v>10</v>
      </c>
      <c r="J97" s="75">
        <v>18</v>
      </c>
    </row>
    <row r="98" spans="1:10" ht="15" x14ac:dyDescent="0.25">
      <c r="A98" s="130" t="s">
        <v>85</v>
      </c>
      <c r="B98" s="75">
        <f t="shared" si="11"/>
        <v>631</v>
      </c>
      <c r="C98" s="75">
        <f t="shared" si="11"/>
        <v>306</v>
      </c>
      <c r="D98" s="75">
        <f t="shared" si="11"/>
        <v>325</v>
      </c>
      <c r="E98" s="75">
        <v>146</v>
      </c>
      <c r="F98" s="75">
        <v>71</v>
      </c>
      <c r="G98" s="75">
        <v>75</v>
      </c>
      <c r="H98" s="75">
        <v>485</v>
      </c>
      <c r="I98" s="75">
        <v>235</v>
      </c>
      <c r="J98" s="75">
        <v>250</v>
      </c>
    </row>
    <row r="99" spans="1:10" ht="15" x14ac:dyDescent="0.25">
      <c r="A99" s="130" t="s">
        <v>316</v>
      </c>
      <c r="B99" s="75">
        <f t="shared" si="11"/>
        <v>13</v>
      </c>
      <c r="C99" s="75">
        <f t="shared" si="11"/>
        <v>5</v>
      </c>
      <c r="D99" s="75">
        <f t="shared" si="11"/>
        <v>8</v>
      </c>
      <c r="E99" s="75">
        <v>1</v>
      </c>
      <c r="F99" s="75"/>
      <c r="G99" s="75">
        <v>1</v>
      </c>
      <c r="H99" s="75">
        <v>12</v>
      </c>
      <c r="I99" s="75">
        <v>5</v>
      </c>
      <c r="J99" s="75">
        <v>7</v>
      </c>
    </row>
    <row r="100" spans="1:10" ht="15" x14ac:dyDescent="0.25">
      <c r="A100" s="130" t="s">
        <v>86</v>
      </c>
      <c r="B100" s="75">
        <f t="shared" si="11"/>
        <v>73</v>
      </c>
      <c r="C100" s="75">
        <f t="shared" si="11"/>
        <v>64</v>
      </c>
      <c r="D100" s="75">
        <f t="shared" si="11"/>
        <v>9</v>
      </c>
      <c r="E100" s="75">
        <v>73</v>
      </c>
      <c r="F100" s="75">
        <v>64</v>
      </c>
      <c r="G100" s="75">
        <v>9</v>
      </c>
      <c r="H100" s="75"/>
      <c r="I100" s="75"/>
      <c r="J100" s="75"/>
    </row>
    <row r="101" spans="1:10" ht="15" x14ac:dyDescent="0.25">
      <c r="A101" s="130" t="s">
        <v>315</v>
      </c>
      <c r="B101" s="75">
        <f t="shared" si="11"/>
        <v>661</v>
      </c>
      <c r="C101" s="75">
        <f t="shared" si="11"/>
        <v>214</v>
      </c>
      <c r="D101" s="75">
        <f t="shared" si="11"/>
        <v>447</v>
      </c>
      <c r="E101" s="75">
        <v>163</v>
      </c>
      <c r="F101" s="75">
        <v>32</v>
      </c>
      <c r="G101" s="75">
        <v>131</v>
      </c>
      <c r="H101" s="75">
        <v>498</v>
      </c>
      <c r="I101" s="75">
        <v>182</v>
      </c>
      <c r="J101" s="75">
        <v>316</v>
      </c>
    </row>
    <row r="102" spans="1:10" ht="15" x14ac:dyDescent="0.25">
      <c r="A102" s="130" t="s">
        <v>222</v>
      </c>
      <c r="B102" s="75">
        <f t="shared" si="11"/>
        <v>418</v>
      </c>
      <c r="C102" s="75">
        <f t="shared" si="11"/>
        <v>207</v>
      </c>
      <c r="D102" s="75">
        <f t="shared" si="11"/>
        <v>211</v>
      </c>
      <c r="E102" s="75">
        <v>154</v>
      </c>
      <c r="F102" s="75">
        <v>48</v>
      </c>
      <c r="G102" s="75">
        <v>106</v>
      </c>
      <c r="H102" s="75">
        <v>264</v>
      </c>
      <c r="I102" s="75">
        <v>159</v>
      </c>
      <c r="J102" s="75">
        <v>105</v>
      </c>
    </row>
    <row r="103" spans="1:10" ht="15" x14ac:dyDescent="0.25">
      <c r="A103" s="130" t="s">
        <v>88</v>
      </c>
      <c r="B103" s="75">
        <f t="shared" si="11"/>
        <v>153</v>
      </c>
      <c r="C103" s="75">
        <f t="shared" si="11"/>
        <v>54</v>
      </c>
      <c r="D103" s="75">
        <f t="shared" si="11"/>
        <v>99</v>
      </c>
      <c r="E103" s="75">
        <v>45</v>
      </c>
      <c r="F103" s="75">
        <v>13</v>
      </c>
      <c r="G103" s="75">
        <v>32</v>
      </c>
      <c r="H103" s="75">
        <v>108</v>
      </c>
      <c r="I103" s="75">
        <v>41</v>
      </c>
      <c r="J103" s="75">
        <v>67</v>
      </c>
    </row>
    <row r="104" spans="1:10" ht="15" customHeight="1" x14ac:dyDescent="0.25">
      <c r="A104" s="130" t="s">
        <v>89</v>
      </c>
      <c r="B104" s="75">
        <f t="shared" si="11"/>
        <v>50</v>
      </c>
      <c r="C104" s="75">
        <f t="shared" si="11"/>
        <v>31</v>
      </c>
      <c r="D104" s="75">
        <f t="shared" si="11"/>
        <v>19</v>
      </c>
      <c r="E104" s="75"/>
      <c r="F104" s="75"/>
      <c r="G104" s="75"/>
      <c r="H104" s="75">
        <v>50</v>
      </c>
      <c r="I104" s="75">
        <v>31</v>
      </c>
      <c r="J104" s="75">
        <v>19</v>
      </c>
    </row>
    <row r="105" spans="1:10" ht="15" x14ac:dyDescent="0.25">
      <c r="A105" s="29" t="s">
        <v>152</v>
      </c>
      <c r="B105" s="76">
        <f>SUM(B84:B104)</f>
        <v>2649</v>
      </c>
      <c r="C105" s="76">
        <f t="shared" ref="C105:D106" si="13">SUM(F105,I105)</f>
        <v>1148</v>
      </c>
      <c r="D105" s="76">
        <f t="shared" si="13"/>
        <v>1501</v>
      </c>
      <c r="E105" s="76">
        <f t="shared" ref="E105:J105" si="14">SUM(E84:E104)</f>
        <v>738</v>
      </c>
      <c r="F105" s="76">
        <f t="shared" si="14"/>
        <v>279</v>
      </c>
      <c r="G105" s="76">
        <f t="shared" si="14"/>
        <v>459</v>
      </c>
      <c r="H105" s="76">
        <f t="shared" si="14"/>
        <v>1911</v>
      </c>
      <c r="I105" s="76">
        <f t="shared" si="14"/>
        <v>869</v>
      </c>
      <c r="J105" s="76">
        <f t="shared" si="14"/>
        <v>1042</v>
      </c>
    </row>
    <row r="106" spans="1:10" ht="12.75" customHeight="1" x14ac:dyDescent="0.25">
      <c r="A106" s="29" t="s">
        <v>140</v>
      </c>
      <c r="B106" s="76">
        <f>SUM(B29,B82,B105)</f>
        <v>16563</v>
      </c>
      <c r="C106" s="76">
        <f t="shared" si="13"/>
        <v>7402</v>
      </c>
      <c r="D106" s="76">
        <f t="shared" si="13"/>
        <v>9161</v>
      </c>
      <c r="E106" s="76">
        <f t="shared" ref="E106:J106" si="15">SUM(E29,E82,E105)</f>
        <v>7432</v>
      </c>
      <c r="F106" s="76">
        <f t="shared" si="15"/>
        <v>3363</v>
      </c>
      <c r="G106" s="76">
        <f t="shared" si="15"/>
        <v>4069</v>
      </c>
      <c r="H106" s="76">
        <f t="shared" si="15"/>
        <v>9131</v>
      </c>
      <c r="I106" s="76">
        <f t="shared" si="15"/>
        <v>4039</v>
      </c>
      <c r="J106" s="76">
        <f t="shared" si="15"/>
        <v>5092</v>
      </c>
    </row>
    <row r="107" spans="1:10" ht="13.5" thickBot="1" x14ac:dyDescent="0.25">
      <c r="A107" s="38"/>
      <c r="B107" s="38"/>
      <c r="C107" s="38"/>
      <c r="D107" s="38"/>
      <c r="E107" s="38"/>
      <c r="F107" s="38"/>
    </row>
    <row r="108" spans="1:10" x14ac:dyDescent="0.2">
      <c r="A108" s="92" t="s">
        <v>201</v>
      </c>
      <c r="B108" s="95">
        <f>MIN(B10:B28,B31:B81,B84:B104)</f>
        <v>2</v>
      </c>
      <c r="C108" s="95">
        <f t="shared" ref="C108:J108" si="16">MIN(C10:C28,C31:C81,C84:C104)</f>
        <v>1</v>
      </c>
      <c r="D108" s="95">
        <f t="shared" si="16"/>
        <v>1</v>
      </c>
      <c r="E108" s="95">
        <f t="shared" si="16"/>
        <v>1</v>
      </c>
      <c r="F108" s="95">
        <f t="shared" si="16"/>
        <v>1</v>
      </c>
      <c r="G108" s="95">
        <f t="shared" si="16"/>
        <v>1</v>
      </c>
      <c r="H108" s="95">
        <f t="shared" si="16"/>
        <v>1</v>
      </c>
      <c r="I108" s="95">
        <f t="shared" si="16"/>
        <v>1</v>
      </c>
      <c r="J108" s="165">
        <f t="shared" si="16"/>
        <v>1</v>
      </c>
    </row>
    <row r="109" spans="1:10" x14ac:dyDescent="0.2">
      <c r="A109" s="93" t="s">
        <v>202</v>
      </c>
      <c r="B109" s="96">
        <f>MAX(B10:B28,B31:B81,B84:B104)</f>
        <v>1293</v>
      </c>
      <c r="C109" s="96">
        <f t="shared" ref="C109:J109" si="17">MAX(C10:C28,C31:C81,C84:C104)</f>
        <v>593</v>
      </c>
      <c r="D109" s="96">
        <f t="shared" si="17"/>
        <v>700</v>
      </c>
      <c r="E109" s="96">
        <f t="shared" si="17"/>
        <v>1032</v>
      </c>
      <c r="F109" s="96">
        <f t="shared" si="17"/>
        <v>479</v>
      </c>
      <c r="G109" s="96">
        <f t="shared" si="17"/>
        <v>553</v>
      </c>
      <c r="H109" s="96">
        <f t="shared" si="17"/>
        <v>886</v>
      </c>
      <c r="I109" s="96">
        <f t="shared" si="17"/>
        <v>388</v>
      </c>
      <c r="J109" s="166">
        <f t="shared" si="17"/>
        <v>498</v>
      </c>
    </row>
    <row r="110" spans="1:10" x14ac:dyDescent="0.2">
      <c r="A110" s="93" t="s">
        <v>205</v>
      </c>
      <c r="B110" s="96">
        <f>MEDIAN(B10:B28,B31:B81,B84:B104)</f>
        <v>72</v>
      </c>
      <c r="C110" s="96">
        <f t="shared" ref="C110:J110" si="18">MEDIAN(C10:C28,C31:C81,C84:C104)</f>
        <v>39</v>
      </c>
      <c r="D110" s="96">
        <f t="shared" si="18"/>
        <v>36</v>
      </c>
      <c r="E110" s="96">
        <f t="shared" si="18"/>
        <v>39</v>
      </c>
      <c r="F110" s="96">
        <f t="shared" si="18"/>
        <v>16</v>
      </c>
      <c r="G110" s="96">
        <f t="shared" si="18"/>
        <v>19</v>
      </c>
      <c r="H110" s="96">
        <f t="shared" si="18"/>
        <v>50</v>
      </c>
      <c r="I110" s="96">
        <f t="shared" si="18"/>
        <v>23</v>
      </c>
      <c r="J110" s="166">
        <f t="shared" si="18"/>
        <v>25.5</v>
      </c>
    </row>
    <row r="111" spans="1:10" x14ac:dyDescent="0.2">
      <c r="A111" s="93" t="s">
        <v>203</v>
      </c>
      <c r="B111" s="96">
        <f>AVERAGE(B10:B28,B31:B81,B84:B104)</f>
        <v>182.01098901098902</v>
      </c>
      <c r="C111" s="96">
        <f t="shared" ref="C111:J111" si="19">AVERAGE(C10:C28,C31:C81,C84:C104)</f>
        <v>82.24444444444444</v>
      </c>
      <c r="D111" s="96">
        <f t="shared" si="19"/>
        <v>100.67032967032966</v>
      </c>
      <c r="E111" s="96">
        <f t="shared" si="19"/>
        <v>85.425287356321846</v>
      </c>
      <c r="F111" s="96">
        <f t="shared" si="19"/>
        <v>40.035714285714285</v>
      </c>
      <c r="G111" s="96">
        <f t="shared" si="19"/>
        <v>47.313953488372093</v>
      </c>
      <c r="H111" s="96">
        <f t="shared" si="19"/>
        <v>112.72839506172839</v>
      </c>
      <c r="I111" s="96">
        <f t="shared" si="19"/>
        <v>51.782051282051285</v>
      </c>
      <c r="J111" s="166">
        <f t="shared" si="19"/>
        <v>63.65</v>
      </c>
    </row>
    <row r="112" spans="1:10" ht="13.5" thickBot="1" x14ac:dyDescent="0.25">
      <c r="A112" s="94" t="s">
        <v>204</v>
      </c>
      <c r="B112" s="97">
        <f>_xlfn.STDEV.P(B10:B28,B31:B81,B84:B104)</f>
        <v>265.33787270653329</v>
      </c>
      <c r="C112" s="97">
        <f t="shared" ref="C112:J112" si="20">_xlfn.STDEV.P(C10:C28,C31:C81,C84:C104)</f>
        <v>118.13150027839608</v>
      </c>
      <c r="D112" s="97">
        <f t="shared" si="20"/>
        <v>150.4050249734162</v>
      </c>
      <c r="E112" s="97">
        <f t="shared" si="20"/>
        <v>159.48809145065533</v>
      </c>
      <c r="F112" s="97">
        <f t="shared" si="20"/>
        <v>77.077642739020519</v>
      </c>
      <c r="G112" s="97">
        <f t="shared" si="20"/>
        <v>86.188984029810101</v>
      </c>
      <c r="H112" s="97">
        <f t="shared" si="20"/>
        <v>171.00682336727067</v>
      </c>
      <c r="I112" s="97">
        <f t="shared" si="20"/>
        <v>73.927137974667843</v>
      </c>
      <c r="J112" s="167">
        <f t="shared" si="20"/>
        <v>99.929237463317008</v>
      </c>
    </row>
    <row r="113" spans="1:10" x14ac:dyDescent="0.2">
      <c r="A113" s="239" t="s">
        <v>220</v>
      </c>
      <c r="B113" s="239"/>
      <c r="C113" s="239"/>
      <c r="D113" s="239"/>
      <c r="E113" s="239"/>
      <c r="F113" s="239"/>
      <c r="G113" s="239"/>
      <c r="H113" s="239"/>
      <c r="I113" s="239"/>
      <c r="J113" s="239"/>
    </row>
    <row r="114" spans="1:10" x14ac:dyDescent="0.2">
      <c r="A114" s="266" t="s">
        <v>306</v>
      </c>
      <c r="B114" s="266"/>
      <c r="C114" s="266"/>
      <c r="D114" s="266"/>
      <c r="E114" s="266"/>
      <c r="F114" s="266"/>
      <c r="G114" s="266"/>
      <c r="H114" s="266"/>
      <c r="I114" s="266"/>
      <c r="J114" s="266"/>
    </row>
  </sheetData>
  <sortState ref="A31:K81">
    <sortCondition ref="A31:A81"/>
  </sortState>
  <mergeCells count="11">
    <mergeCell ref="A1:J1"/>
    <mergeCell ref="A2:J2"/>
    <mergeCell ref="A3:J3"/>
    <mergeCell ref="A4:J4"/>
    <mergeCell ref="A114:J114"/>
    <mergeCell ref="A113:J113"/>
    <mergeCell ref="A6:J6"/>
    <mergeCell ref="A7:A8"/>
    <mergeCell ref="B7:D7"/>
    <mergeCell ref="E7:G7"/>
    <mergeCell ref="H7:J7"/>
  </mergeCells>
  <printOptions horizontalCentered="1"/>
  <pageMargins left="0.45" right="0.45" top="0.5" bottom="0.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INDICE</vt:lpstr>
      <vt:lpstr>Infografía</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INDICE!Print_Area</vt:lpstr>
      <vt:lpstr>'Tabla 1'!Print_Area</vt:lpstr>
      <vt:lpstr>'Tabla 2'!Print_Area</vt:lpstr>
      <vt:lpstr>'Tabla 4'!Print_Titles</vt:lpstr>
      <vt:lpstr>'Tabla 5'!Print_Titles</vt:lpstr>
      <vt:lpstr>'Tabla 7'!Print_Titles</vt:lpstr>
    </vt:vector>
  </TitlesOfParts>
  <Company>iepr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Margarita Rivera</cp:lastModifiedBy>
  <cp:lastPrinted>2018-09-28T13:09:54Z</cp:lastPrinted>
  <dcterms:created xsi:type="dcterms:W3CDTF">2011-07-21T01:15:18Z</dcterms:created>
  <dcterms:modified xsi:type="dcterms:W3CDTF">2018-09-28T20:00:59Z</dcterms:modified>
</cp:coreProperties>
</file>