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.jara\Downloads\"/>
    </mc:Choice>
  </mc:AlternateContent>
  <bookViews>
    <workbookView xWindow="0" yWindow="0" windowWidth="24000" windowHeight="10425" firstSheet="1" activeTab="3"/>
  </bookViews>
  <sheets>
    <sheet name="Índice" sheetId="25" r:id="rId1"/>
    <sheet name="Vocabulario" sheetId="32" r:id="rId2"/>
    <sheet name="1. Solicitantes" sheetId="1" r:id="rId3"/>
    <sheet name="2. Admitidos" sheetId="2" r:id="rId4"/>
    <sheet name="2b. Admitidos matriculados" sheetId="34" r:id="rId5"/>
    <sheet name="3. % Adm" sheetId="24" r:id="rId6"/>
    <sheet name="4. First Time" sheetId="23" r:id="rId7"/>
    <sheet name="5. Remediales" sheetId="35" r:id="rId8"/>
    <sheet name="6. Matrícula BM" sheetId="6" r:id="rId9"/>
    <sheet name="6b. Matrícula Prog Graduados" sheetId="36" r:id="rId10"/>
    <sheet name="6c. Matrícula Prog No grado" sheetId="37" r:id="rId11"/>
    <sheet name="6d Total Matrícula" sheetId="38" r:id="rId12"/>
    <sheet name="7. Matrícula por sexo" sheetId="39" r:id="rId13"/>
    <sheet name="8. Matr Sexo Prg" sheetId="31" r:id="rId14"/>
    <sheet name="9. Est. Intl." sheetId="7" r:id="rId15"/>
    <sheet name="10. FT-PT" sheetId="8" r:id="rId16"/>
    <sheet name="11. Matrícula no duplicada" sheetId="9" r:id="rId17"/>
    <sheet name="11b. Matr No dupl por sexo" sheetId="40" r:id="rId18"/>
    <sheet name="12. PCMAS" sheetId="10" r:id="rId19"/>
    <sheet name="13. Retención" sheetId="11" r:id="rId20"/>
    <sheet name="13b. Retención por sexo" sheetId="41" r:id="rId21"/>
    <sheet name="13c.Retención por concentración" sheetId="42" r:id="rId22"/>
    <sheet name="14. Facultad" sheetId="12" r:id="rId23"/>
    <sheet name="15. Tasas de graduación" sheetId="13" r:id="rId24"/>
    <sheet name="16. Clases graduadas por sexo" sheetId="43" r:id="rId25"/>
    <sheet name="17. Graduados por programa sub" sheetId="27" r:id="rId26"/>
    <sheet name="18. Completers 4yrs" sheetId="14" r:id="rId27"/>
    <sheet name="19. Alumni Grad Sch" sheetId="15" r:id="rId28"/>
    <sheet name="20. Alumni Employers" sheetId="20" r:id="rId29"/>
    <sheet name="21. CRAFAR" sheetId="21" r:id="rId30"/>
    <sheet name="22. Esc Preparatoria" sheetId="16" r:id="rId31"/>
    <sheet name="23. Desp. Mus." sheetId="18" r:id="rId32"/>
    <sheet name="24. Mus 100x35" sheetId="19" r:id="rId33"/>
    <sheet name="25. Sch Default Rate" sheetId="30" r:id="rId34"/>
    <sheet name="26. Full time Equivalent (FTE)" sheetId="33" r:id="rId3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33" l="1"/>
  <c r="N3" i="33"/>
  <c r="M3" i="33"/>
  <c r="L3" i="33"/>
  <c r="K3" i="33"/>
  <c r="J3" i="33"/>
  <c r="I3" i="33"/>
  <c r="H3" i="33"/>
  <c r="G3" i="33"/>
  <c r="F3" i="33"/>
  <c r="E3" i="33"/>
  <c r="D3" i="33"/>
  <c r="C3" i="33"/>
  <c r="B3" i="33"/>
  <c r="AO38" i="27"/>
  <c r="AN38" i="27"/>
  <c r="AM38" i="27"/>
  <c r="AL38" i="27"/>
  <c r="AK38" i="27"/>
  <c r="AJ38" i="27"/>
  <c r="AI38" i="27"/>
  <c r="AH38" i="27"/>
  <c r="AO34" i="27"/>
  <c r="AN34" i="27"/>
  <c r="AM34" i="27"/>
  <c r="AL34" i="27"/>
  <c r="AK34" i="27"/>
  <c r="AJ34" i="27"/>
  <c r="AI34" i="27"/>
  <c r="AH34" i="27"/>
  <c r="AG34" i="27"/>
  <c r="AF34" i="27"/>
  <c r="AE34" i="27"/>
  <c r="AD34" i="27"/>
  <c r="AC34" i="27"/>
  <c r="AB34" i="27"/>
  <c r="AA34" i="27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AO24" i="27"/>
  <c r="AN24" i="27"/>
  <c r="AM24" i="27"/>
  <c r="AL24" i="27"/>
  <c r="AK24" i="27"/>
  <c r="AJ24" i="27"/>
  <c r="AI24" i="27"/>
  <c r="AH24" i="27"/>
  <c r="AG24" i="27"/>
  <c r="AF24" i="27"/>
  <c r="AE24" i="27"/>
  <c r="AD24" i="27"/>
  <c r="AC24" i="27"/>
  <c r="AB24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C24" i="27"/>
  <c r="AO4" i="27"/>
  <c r="AN4" i="27"/>
  <c r="AM4" i="27"/>
  <c r="AL4" i="27"/>
  <c r="AK4" i="27"/>
  <c r="AJ4" i="27"/>
  <c r="AI4" i="27"/>
  <c r="AH4" i="27"/>
  <c r="AG4" i="27"/>
  <c r="AG38" i="27" s="1"/>
  <c r="AF4" i="27"/>
  <c r="AE4" i="27"/>
  <c r="AD4" i="27"/>
  <c r="AC4" i="27"/>
  <c r="AB4" i="27"/>
  <c r="AA4" i="27"/>
  <c r="Z4" i="27"/>
  <c r="Y4" i="27"/>
  <c r="X4" i="27"/>
  <c r="W4" i="27"/>
  <c r="V4" i="27"/>
  <c r="V38" i="27" s="1"/>
  <c r="U4" i="27"/>
  <c r="T4" i="27"/>
  <c r="S4" i="27"/>
  <c r="R4" i="27"/>
  <c r="Q4" i="27"/>
  <c r="P4" i="27"/>
  <c r="O4" i="27"/>
  <c r="N4" i="27"/>
  <c r="M4" i="27"/>
  <c r="L4" i="27"/>
  <c r="K4" i="27"/>
  <c r="J4" i="27"/>
  <c r="J38" i="27" s="1"/>
  <c r="I4" i="27"/>
  <c r="H4" i="27"/>
  <c r="G4" i="27"/>
  <c r="F4" i="27"/>
  <c r="E4" i="27"/>
  <c r="D4" i="27"/>
  <c r="D38" i="27" s="1"/>
  <c r="C4" i="27"/>
  <c r="V10" i="43"/>
  <c r="U10" i="43"/>
  <c r="T10" i="43"/>
  <c r="S10" i="43"/>
  <c r="R10" i="43"/>
  <c r="Q10" i="43"/>
  <c r="P10" i="43"/>
  <c r="O10" i="43"/>
  <c r="N10" i="43"/>
  <c r="M10" i="43"/>
  <c r="L10" i="43"/>
  <c r="K10" i="43"/>
  <c r="J10" i="43"/>
  <c r="I10" i="43"/>
  <c r="H10" i="43"/>
  <c r="V5" i="43"/>
  <c r="U5" i="43"/>
  <c r="T5" i="43"/>
  <c r="S5" i="43"/>
  <c r="R5" i="43"/>
  <c r="Q5" i="43"/>
  <c r="P5" i="43"/>
  <c r="O5" i="43"/>
  <c r="N5" i="43"/>
  <c r="M5" i="43"/>
  <c r="L5" i="43"/>
  <c r="K5" i="43"/>
  <c r="J5" i="43"/>
  <c r="I5" i="43"/>
  <c r="H5" i="43"/>
  <c r="G5" i="43"/>
  <c r="F5" i="43"/>
  <c r="E5" i="43"/>
  <c r="D5" i="43"/>
  <c r="C5" i="43"/>
  <c r="B5" i="43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R5" i="40"/>
  <c r="Q5" i="40"/>
  <c r="P5" i="40"/>
  <c r="O5" i="40"/>
  <c r="N5" i="40"/>
  <c r="M5" i="40"/>
  <c r="L5" i="40"/>
  <c r="K5" i="40"/>
  <c r="J5" i="40"/>
  <c r="I5" i="40"/>
  <c r="H5" i="40"/>
  <c r="G5" i="40"/>
  <c r="F5" i="40"/>
  <c r="E5" i="40"/>
  <c r="D5" i="40"/>
  <c r="C5" i="40"/>
  <c r="B5" i="40"/>
  <c r="D7" i="9"/>
  <c r="C7" i="9"/>
  <c r="B7" i="9"/>
  <c r="U5" i="9"/>
  <c r="U7" i="9" s="1"/>
  <c r="T5" i="9"/>
  <c r="T7" i="9" s="1"/>
  <c r="S5" i="9"/>
  <c r="S7" i="9" s="1"/>
  <c r="R5" i="9"/>
  <c r="R7" i="9" s="1"/>
  <c r="Q5" i="9"/>
  <c r="Q7" i="9" s="1"/>
  <c r="P5" i="9"/>
  <c r="P7" i="9" s="1"/>
  <c r="O5" i="9"/>
  <c r="O7" i="9" s="1"/>
  <c r="N5" i="9"/>
  <c r="N7" i="9" s="1"/>
  <c r="M5" i="9"/>
  <c r="M7" i="9" s="1"/>
  <c r="L5" i="9"/>
  <c r="L7" i="9" s="1"/>
  <c r="K5" i="9"/>
  <c r="K7" i="9" s="1"/>
  <c r="J5" i="9"/>
  <c r="J7" i="9" s="1"/>
  <c r="I5" i="9"/>
  <c r="I7" i="9" s="1"/>
  <c r="H5" i="9"/>
  <c r="H7" i="9" s="1"/>
  <c r="G5" i="9"/>
  <c r="G7" i="9" s="1"/>
  <c r="F5" i="9"/>
  <c r="F7" i="9" s="1"/>
  <c r="E5" i="9"/>
  <c r="E7" i="9" s="1"/>
  <c r="B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J84" i="31"/>
  <c r="AI84" i="31"/>
  <c r="AH84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AJ36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L11" i="39"/>
  <c r="K11" i="39"/>
  <c r="J11" i="39"/>
  <c r="I11" i="39"/>
  <c r="H11" i="39"/>
  <c r="G11" i="39"/>
  <c r="V15" i="39"/>
  <c r="U15" i="39"/>
  <c r="T15" i="39"/>
  <c r="S15" i="39"/>
  <c r="R15" i="39"/>
  <c r="Q15" i="39"/>
  <c r="P15" i="39"/>
  <c r="O15" i="39"/>
  <c r="N15" i="39"/>
  <c r="M15" i="39"/>
  <c r="L15" i="39"/>
  <c r="K15" i="39"/>
  <c r="J15" i="39"/>
  <c r="I15" i="39"/>
  <c r="H15" i="39"/>
  <c r="G15" i="39"/>
  <c r="V11" i="39"/>
  <c r="U11" i="39"/>
  <c r="T11" i="39"/>
  <c r="S11" i="39"/>
  <c r="R11" i="39"/>
  <c r="Q11" i="39"/>
  <c r="P11" i="39"/>
  <c r="O11" i="39"/>
  <c r="N11" i="39"/>
  <c r="M11" i="39"/>
  <c r="V5" i="39"/>
  <c r="U5" i="39"/>
  <c r="T5" i="39"/>
  <c r="S5" i="39"/>
  <c r="R5" i="39"/>
  <c r="Q5" i="39"/>
  <c r="P5" i="39"/>
  <c r="O5" i="39"/>
  <c r="N5" i="39"/>
  <c r="M5" i="39"/>
  <c r="L5" i="39"/>
  <c r="K5" i="39"/>
  <c r="J5" i="39"/>
  <c r="I5" i="39"/>
  <c r="H5" i="39"/>
  <c r="G5" i="39"/>
  <c r="F5" i="39"/>
  <c r="E5" i="39"/>
  <c r="D5" i="39"/>
  <c r="C5" i="39"/>
  <c r="B5" i="39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B7" i="37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B6" i="3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U7" i="6"/>
  <c r="U38" i="6" s="1"/>
  <c r="T7" i="6"/>
  <c r="S7" i="6"/>
  <c r="S38" i="6" s="1"/>
  <c r="R7" i="6"/>
  <c r="Q7" i="6"/>
  <c r="Q38" i="6" s="1"/>
  <c r="P7" i="6"/>
  <c r="O7" i="6"/>
  <c r="O38" i="6" s="1"/>
  <c r="N7" i="6"/>
  <c r="M7" i="6"/>
  <c r="M38" i="6" s="1"/>
  <c r="L7" i="6"/>
  <c r="K7" i="6"/>
  <c r="K38" i="6" s="1"/>
  <c r="J7" i="6"/>
  <c r="I7" i="6"/>
  <c r="I38" i="6" s="1"/>
  <c r="H7" i="6"/>
  <c r="G7" i="6"/>
  <c r="G38" i="6" s="1"/>
  <c r="F7" i="6"/>
  <c r="E7" i="6"/>
  <c r="E38" i="6" s="1"/>
  <c r="D7" i="6"/>
  <c r="D38" i="6" s="1"/>
  <c r="C7" i="6"/>
  <c r="C38" i="6" s="1"/>
  <c r="B7" i="6"/>
  <c r="B38" i="6" s="1"/>
  <c r="M9" i="35"/>
  <c r="L9" i="35"/>
  <c r="K9" i="35"/>
  <c r="J9" i="35"/>
  <c r="I9" i="35"/>
  <c r="H9" i="35"/>
  <c r="G9" i="35"/>
  <c r="F9" i="35"/>
  <c r="E9" i="35"/>
  <c r="D9" i="35"/>
  <c r="C9" i="35"/>
  <c r="B9" i="35"/>
  <c r="M5" i="35"/>
  <c r="L5" i="35"/>
  <c r="K5" i="35"/>
  <c r="J5" i="35"/>
  <c r="I5" i="35"/>
  <c r="H5" i="35"/>
  <c r="G5" i="35"/>
  <c r="F5" i="35"/>
  <c r="E5" i="35"/>
  <c r="D5" i="35"/>
  <c r="C5" i="35"/>
  <c r="B5" i="35"/>
  <c r="U21" i="23"/>
  <c r="T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D21" i="23"/>
  <c r="C21" i="23"/>
  <c r="B21" i="23"/>
  <c r="U17" i="23"/>
  <c r="T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D17" i="23"/>
  <c r="C17" i="23"/>
  <c r="B17" i="23"/>
  <c r="U13" i="23"/>
  <c r="T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U9" i="23"/>
  <c r="T9" i="23"/>
  <c r="S9" i="23"/>
  <c r="R9" i="23"/>
  <c r="Q9" i="23"/>
  <c r="P9" i="23"/>
  <c r="O9" i="23"/>
  <c r="N9" i="23"/>
  <c r="M9" i="23"/>
  <c r="L9" i="23"/>
  <c r="K9" i="23"/>
  <c r="J9" i="23"/>
  <c r="I9" i="23"/>
  <c r="H9" i="23"/>
  <c r="G9" i="23"/>
  <c r="F9" i="23"/>
  <c r="E9" i="23"/>
  <c r="D9" i="23"/>
  <c r="C9" i="23"/>
  <c r="B9" i="23"/>
  <c r="U5" i="23"/>
  <c r="T5" i="23"/>
  <c r="S5" i="23"/>
  <c r="R5" i="23"/>
  <c r="Q5" i="23"/>
  <c r="P5" i="23"/>
  <c r="O5" i="23"/>
  <c r="N5" i="23"/>
  <c r="M5" i="23"/>
  <c r="L5" i="23"/>
  <c r="K5" i="23"/>
  <c r="J5" i="23"/>
  <c r="I5" i="23"/>
  <c r="H5" i="23"/>
  <c r="G5" i="23"/>
  <c r="F5" i="23"/>
  <c r="E5" i="23"/>
  <c r="D5" i="23"/>
  <c r="C5" i="23"/>
  <c r="B5" i="23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E38" i="27" l="1"/>
  <c r="AD38" i="27"/>
  <c r="U38" i="27"/>
  <c r="N38" i="27"/>
  <c r="AB38" i="27"/>
  <c r="P38" i="27"/>
  <c r="L38" i="27"/>
  <c r="H38" i="27"/>
  <c r="X38" i="27"/>
  <c r="T38" i="27"/>
  <c r="O38" i="27"/>
  <c r="I38" i="27"/>
  <c r="C38" i="27"/>
  <c r="S38" i="27"/>
  <c r="R38" i="27"/>
  <c r="Y38" i="27"/>
  <c r="M38" i="27"/>
  <c r="G38" i="27"/>
  <c r="F38" i="27"/>
  <c r="Q38" i="27"/>
  <c r="E38" i="27"/>
  <c r="AF38" i="27"/>
  <c r="AC38" i="27"/>
  <c r="AA38" i="27"/>
  <c r="Z38" i="27"/>
  <c r="W38" i="27"/>
  <c r="K38" i="27"/>
  <c r="F38" i="6"/>
  <c r="H38" i="6"/>
  <c r="J38" i="6"/>
  <c r="L38" i="6"/>
  <c r="N38" i="6"/>
  <c r="P38" i="6"/>
  <c r="R38" i="6"/>
  <c r="T38" i="6"/>
  <c r="H19" i="12" l="1"/>
  <c r="G19" i="12"/>
  <c r="F19" i="12"/>
  <c r="E19" i="12"/>
  <c r="D19" i="12"/>
  <c r="C19" i="12"/>
  <c r="B19" i="12"/>
  <c r="L18" i="12"/>
  <c r="K18" i="12"/>
  <c r="J18" i="12"/>
  <c r="I18" i="12"/>
  <c r="H18" i="12"/>
  <c r="G18" i="12"/>
  <c r="F18" i="12"/>
  <c r="E18" i="12"/>
  <c r="D18" i="12"/>
  <c r="C18" i="12"/>
  <c r="B18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R5" i="12"/>
  <c r="R10" i="12" s="1"/>
  <c r="Q5" i="12"/>
  <c r="Q10" i="12" s="1"/>
  <c r="P5" i="12"/>
  <c r="P10" i="12" s="1"/>
  <c r="O5" i="12"/>
  <c r="N5" i="12"/>
  <c r="N10" i="12" s="1"/>
  <c r="M5" i="12"/>
  <c r="L5" i="12"/>
  <c r="K5" i="12"/>
  <c r="J5" i="12"/>
  <c r="I5" i="12"/>
  <c r="I10" i="12" s="1"/>
  <c r="H5" i="12"/>
  <c r="H10" i="12" s="1"/>
  <c r="G5" i="12"/>
  <c r="G10" i="12" s="1"/>
  <c r="F5" i="12"/>
  <c r="F10" i="12" s="1"/>
  <c r="E5" i="12"/>
  <c r="E10" i="12" s="1"/>
  <c r="D5" i="12"/>
  <c r="D10" i="12" s="1"/>
  <c r="C5" i="12"/>
  <c r="C10" i="12" s="1"/>
  <c r="B5" i="12"/>
  <c r="B10" i="12" s="1"/>
  <c r="O10" i="12" l="1"/>
  <c r="M10" i="12"/>
  <c r="L10" i="12"/>
  <c r="K10" i="12"/>
  <c r="J10" i="12"/>
  <c r="F32" i="10" l="1"/>
  <c r="F31" i="10"/>
  <c r="F30" i="10"/>
  <c r="F29" i="10"/>
  <c r="F28" i="10"/>
  <c r="F27" i="10"/>
  <c r="F26" i="10"/>
  <c r="F25" i="10"/>
  <c r="K23" i="16" l="1"/>
  <c r="I23" i="16"/>
  <c r="H23" i="16"/>
  <c r="G23" i="16"/>
  <c r="F23" i="16"/>
  <c r="E23" i="16"/>
  <c r="D23" i="16"/>
  <c r="C23" i="16"/>
  <c r="F22" i="16"/>
  <c r="E22" i="16"/>
  <c r="D22" i="16"/>
  <c r="C22" i="16"/>
  <c r="B23" i="16"/>
  <c r="B22" i="16"/>
  <c r="L78" i="19" l="1"/>
  <c r="K78" i="19"/>
  <c r="J78" i="19"/>
  <c r="I78" i="19"/>
  <c r="H78" i="19"/>
  <c r="G78" i="19"/>
  <c r="F78" i="19"/>
  <c r="E78" i="19"/>
  <c r="D78" i="19" l="1"/>
  <c r="C78" i="19"/>
  <c r="G65" i="19"/>
  <c r="F65" i="19"/>
  <c r="E65" i="19"/>
  <c r="D65" i="19"/>
  <c r="C65" i="19"/>
  <c r="H22" i="16" l="1"/>
  <c r="I22" i="16"/>
  <c r="J22" i="16"/>
  <c r="K22" i="16"/>
  <c r="G22" i="16"/>
  <c r="F55" i="19" l="1"/>
  <c r="E55" i="19"/>
  <c r="D55" i="19"/>
  <c r="C55" i="19"/>
  <c r="A51" i="19"/>
  <c r="L45" i="19"/>
  <c r="K45" i="19"/>
  <c r="J45" i="19"/>
  <c r="I45" i="19"/>
  <c r="H45" i="19"/>
  <c r="G45" i="19"/>
  <c r="F45" i="19"/>
  <c r="D45" i="19"/>
  <c r="C45" i="19"/>
  <c r="H33" i="19"/>
  <c r="M22" i="19"/>
  <c r="L22" i="19"/>
  <c r="K22" i="19"/>
  <c r="J22" i="19"/>
  <c r="A18" i="19"/>
  <c r="A19" i="19" s="1"/>
  <c r="A20" i="19" s="1"/>
  <c r="A21" i="19" s="1"/>
  <c r="M12" i="19"/>
  <c r="L12" i="19"/>
  <c r="K12" i="19"/>
  <c r="J12" i="19"/>
  <c r="I12" i="19"/>
  <c r="H12" i="19"/>
  <c r="G12" i="19"/>
  <c r="F12" i="19"/>
  <c r="E12" i="19"/>
  <c r="D12" i="19"/>
  <c r="C12" i="19"/>
  <c r="A8" i="19"/>
  <c r="A9" i="19" s="1"/>
  <c r="A10" i="19" s="1"/>
  <c r="A11" i="19" s="1"/>
</calcChain>
</file>

<file path=xl/comments1.xml><?xml version="1.0" encoding="utf-8"?>
<comments xmlns="http://schemas.openxmlformats.org/spreadsheetml/2006/main">
  <authors>
    <author>esantiago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Estudiante admitida optó por ingresar a MMEd.</t>
        </r>
      </text>
    </comment>
  </commentList>
</comments>
</file>

<file path=xl/comments2.xml><?xml version="1.0" encoding="utf-8"?>
<comments xmlns="http://schemas.openxmlformats.org/spreadsheetml/2006/main">
  <authors>
    <author>esantiago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esantiago:</t>
        </r>
        <r>
          <rPr>
            <sz val="9"/>
            <color indexed="81"/>
            <rFont val="Tahoma"/>
            <family val="2"/>
          </rPr>
          <t xml:space="preserve">
No debe ser mayor de 30</t>
        </r>
      </text>
    </comment>
  </commentList>
</comments>
</file>

<file path=xl/sharedStrings.xml><?xml version="1.0" encoding="utf-8"?>
<sst xmlns="http://schemas.openxmlformats.org/spreadsheetml/2006/main" count="2106" uniqueCount="1081">
  <si>
    <r>
      <t xml:space="preserve">Agosto-Diciembre / </t>
    </r>
    <r>
      <rPr>
        <b/>
        <i/>
        <sz val="12"/>
        <color theme="1"/>
        <rFont val="Times New Roman"/>
        <family val="1"/>
      </rPr>
      <t>Fall</t>
    </r>
  </si>
  <si>
    <t>Maestría en Música en Educación Musical</t>
  </si>
  <si>
    <t>Subgraduados (otoño)              Undergraduate (fall)</t>
  </si>
  <si>
    <t>Diploma en Ejecución                 Performance Diploma</t>
  </si>
  <si>
    <t>Maestría en Música en Educación Musical          MM in Music Education</t>
  </si>
  <si>
    <t>Maestría en Música en Ejecución                             MM in Music Performance</t>
  </si>
  <si>
    <t> 2001</t>
  </si>
  <si>
    <t>Diploma en Ejecución      Performance Diploma</t>
  </si>
  <si>
    <t>Maestría en Música en Educación Musical   MM Music Education</t>
  </si>
  <si>
    <t>Maestría en Música en Ejecución  MM in Music Performance</t>
  </si>
  <si>
    <t>Total Graduados   Total Graduate</t>
  </si>
  <si>
    <t>Total</t>
  </si>
  <si>
    <t>Matrícula de Otoño: primer semestre (Agosto/Diciembre)</t>
  </si>
  <si>
    <t>Tuba</t>
  </si>
  <si>
    <t>Piano</t>
  </si>
  <si>
    <t>Violín</t>
  </si>
  <si>
    <t>Violin</t>
  </si>
  <si>
    <t>Viola</t>
  </si>
  <si>
    <t>Oboe</t>
  </si>
  <si>
    <t>BM Educación Musical            BM Music Education</t>
  </si>
  <si>
    <t>Trompa   / Horn</t>
  </si>
  <si>
    <t>Trompeta   /  Trumpet</t>
  </si>
  <si>
    <t>Trombón   /  Trombone</t>
  </si>
  <si>
    <t>Guitarra   /  Guitar</t>
  </si>
  <si>
    <t>Arpa   Harp</t>
  </si>
  <si>
    <t>Percusión   /  Percussion</t>
  </si>
  <si>
    <t>Violonchelo   /  Cello</t>
  </si>
  <si>
    <t>Contrabajo   /  Bass</t>
  </si>
  <si>
    <t>Canto   /  Voice</t>
  </si>
  <si>
    <t>Flauta   /  Flute</t>
  </si>
  <si>
    <t>Clarinete   /  Clarinet</t>
  </si>
  <si>
    <t>Fagot   /  Bassoon</t>
  </si>
  <si>
    <t>Saxofón    /  Saxophone</t>
  </si>
  <si>
    <t>BM Ejecución en Jazz y Música Caribeña   BM Jazz and Caribbean Music Perfoarmance</t>
  </si>
  <si>
    <t>Matrícula Programas Graduados</t>
  </si>
  <si>
    <t>Maestría en Música  en Educación Musical               MM in Music Education</t>
  </si>
  <si>
    <t>Maestría en Música en Ejecución                                       MM in Music Performance</t>
  </si>
  <si>
    <t>Diploma Graduado en Ejecución                  Performance  Diploma</t>
  </si>
  <si>
    <t>Consorcio Sagrado Corazón</t>
  </si>
  <si>
    <t>Certificación Kodaly</t>
  </si>
  <si>
    <t>Certificación de Maestros    Teacher Certificate</t>
  </si>
  <si>
    <t>Educación Contínua         Continuing Education</t>
  </si>
  <si>
    <t>Matricula de Programas conducentes a grados y Programas no conducentes a grado</t>
  </si>
  <si>
    <t>College Degree and Non Degree Programs Enrollment</t>
  </si>
  <si>
    <t>GRAN TOTAL</t>
  </si>
  <si>
    <t>Estudiantes Internacionales matriculados en los programas conducentes a grado</t>
  </si>
  <si>
    <t>Degree Program’s International students enrollment by country</t>
  </si>
  <si>
    <t>Argentina</t>
  </si>
  <si>
    <t>Aruba</t>
  </si>
  <si>
    <t>Chile</t>
  </si>
  <si>
    <t>Colombia</t>
  </si>
  <si>
    <t>Costa Rica</t>
  </si>
  <si>
    <t>España</t>
  </si>
  <si>
    <t>Spain</t>
  </si>
  <si>
    <t>Guatemala</t>
  </si>
  <si>
    <t>Honduras</t>
  </si>
  <si>
    <t>México</t>
  </si>
  <si>
    <t>Panama</t>
  </si>
  <si>
    <t>Perú</t>
  </si>
  <si>
    <t>Venezuela</t>
  </si>
  <si>
    <t>TOTAL</t>
  </si>
  <si>
    <t>Año</t>
  </si>
  <si>
    <t>Year</t>
  </si>
  <si>
    <t>Total de candidatos del CMPR</t>
  </si>
  <si>
    <t>Total CMPR Candidates</t>
  </si>
  <si>
    <t>Estudiantes que aprobaron</t>
  </si>
  <si>
    <t>Passing Students</t>
  </si>
  <si>
    <t>Tasa de aprobación CMPR</t>
  </si>
  <si>
    <t xml:space="preserve">CMPR Pass Rate </t>
  </si>
  <si>
    <t>Tasa de aprobación PR</t>
  </si>
  <si>
    <t>PR pass rate</t>
  </si>
  <si>
    <t>Estudiantes que no pasaron</t>
  </si>
  <si>
    <t>Not passing students</t>
  </si>
  <si>
    <t>Tasa de no aprobación CMPR</t>
  </si>
  <si>
    <t>CMPR not pass rate</t>
  </si>
  <si>
    <t>2001-2002</t>
  </si>
  <si>
    <t>2002-2003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</si>
  <si>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</si>
  <si>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</si>
  <si>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</si>
  <si>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</si>
  <si>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</si>
  <si>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</si>
  <si>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</si>
  <si>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</si>
  <si>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</si>
  <si>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2003-2004</t>
  </si>
  <si>
    <t>2013-2014</t>
  </si>
  <si>
    <t>Cohorte</t>
  </si>
  <si>
    <t>Femenino (Female)</t>
  </si>
  <si>
    <t>Masculino (Male)</t>
  </si>
  <si>
    <t>Todos</t>
  </si>
  <si>
    <t>Femenino (Female</t>
  </si>
  <si>
    <t>COMPOSICIÓN</t>
  </si>
  <si>
    <t>Bachillerato en Música / Bachelor of Music</t>
  </si>
  <si>
    <t>MMI Ejecución            MMI   Performance</t>
  </si>
  <si>
    <t>Boston University</t>
  </si>
  <si>
    <t>Massachussets</t>
  </si>
  <si>
    <t>USA</t>
  </si>
  <si>
    <t>Brookling College – CUNY</t>
  </si>
  <si>
    <t>New York</t>
  </si>
  <si>
    <t>California Institute of the Arts</t>
  </si>
  <si>
    <t>California</t>
  </si>
  <si>
    <t>California University</t>
  </si>
  <si>
    <t>Los Angleles, California</t>
  </si>
  <si>
    <t>Cambirdge College</t>
  </si>
  <si>
    <t>San Juan</t>
  </si>
  <si>
    <t>Puerto Rico</t>
  </si>
  <si>
    <t>Cap21 Conservatory and Theatre Co.</t>
  </si>
  <si>
    <t>Catholic University of America</t>
  </si>
  <si>
    <t>Washington DC</t>
  </si>
  <si>
    <t>Chicago College of Performing Arts</t>
  </si>
  <si>
    <t>Illinois</t>
  </si>
  <si>
    <t>Conservatorie Nationale D’Aubervilliers</t>
  </si>
  <si>
    <t>Paris</t>
  </si>
  <si>
    <t>France</t>
  </si>
  <si>
    <t>Conservatorie Regional de Rueil Malmalson</t>
  </si>
  <si>
    <t>Conservatorio Luigi Cherubini</t>
  </si>
  <si>
    <t>Florencia</t>
  </si>
  <si>
    <t>Italia</t>
  </si>
  <si>
    <t>CUNY Graduate Center</t>
  </si>
  <si>
    <t>Curtis Institute of Music</t>
  </si>
  <si>
    <t>De Paul University</t>
  </si>
  <si>
    <t>Chicago, Ill</t>
  </si>
  <si>
    <t>Diplome Superieur de Guitare</t>
  </si>
  <si>
    <t>Eastern Michigan University</t>
  </si>
  <si>
    <t>Michigan</t>
  </si>
  <si>
    <t>Eastman School of Music</t>
  </si>
  <si>
    <t>Escuela Superior de Música Reina Sofía</t>
  </si>
  <si>
    <t>Madrid</t>
  </si>
  <si>
    <t>Escole Normale de Musique de Paris</t>
  </si>
  <si>
    <t>Florida International University</t>
  </si>
  <si>
    <t>Florida</t>
  </si>
  <si>
    <t>Florida State University</t>
  </si>
  <si>
    <t>Georgia State University</t>
  </si>
  <si>
    <t>Georgia</t>
  </si>
  <si>
    <t>Hartt School of Music</t>
  </si>
  <si>
    <t>Connecticut</t>
  </si>
  <si>
    <t>Holy Name University</t>
  </si>
  <si>
    <t>Oakland</t>
  </si>
  <si>
    <t>Illinois State University</t>
  </si>
  <si>
    <t>Indiana University</t>
  </si>
  <si>
    <t>Indiana</t>
  </si>
  <si>
    <t>Instituo Oscar Espla</t>
  </si>
  <si>
    <t>Alicante</t>
  </si>
  <si>
    <t>InterAmerican University</t>
  </si>
  <si>
    <t>Istituto Superiore di Studi Musicali "O.Vecchi - A.Tonelli"</t>
  </si>
  <si>
    <t>Modena</t>
  </si>
  <si>
    <t>Ken State University</t>
  </si>
  <si>
    <t>Ohio</t>
  </si>
  <si>
    <t>Louisiana State University</t>
  </si>
  <si>
    <t>Louisiana</t>
  </si>
  <si>
    <t>Lynn University</t>
  </si>
  <si>
    <t>Manhattan School of Music</t>
  </si>
  <si>
    <t>Mannes College of Music</t>
  </si>
  <si>
    <t>Michigan State University</t>
  </si>
  <si>
    <t>Moores School of Music</t>
  </si>
  <si>
    <t>Houston, Texas</t>
  </si>
  <si>
    <t>New England Conservatory of Music</t>
  </si>
  <si>
    <t>Boston, Massachusetts</t>
  </si>
  <si>
    <t>New York University</t>
  </si>
  <si>
    <t>NY Film Academy</t>
  </si>
  <si>
    <t>NY School of Music</t>
  </si>
  <si>
    <t>Pacific Norwest Film Scoring Program</t>
  </si>
  <si>
    <t>Penn State University</t>
  </si>
  <si>
    <t>Pennsylvania</t>
  </si>
  <si>
    <t xml:space="preserve">Pontificia Universidad Católica </t>
  </si>
  <si>
    <t>Ponce</t>
  </si>
  <si>
    <t>Robert Schumann Hochschule</t>
  </si>
  <si>
    <t>North Rhine-Westphalia</t>
  </si>
  <si>
    <t>Germany</t>
  </si>
  <si>
    <t>Roosevelt University</t>
  </si>
  <si>
    <t>Rutgers University</t>
  </si>
  <si>
    <t>New Jersey, NY</t>
  </si>
  <si>
    <t>San Francisco Conservatory of Music</t>
  </si>
  <si>
    <t>Strayer University</t>
  </si>
  <si>
    <t>Virginia</t>
  </si>
  <si>
    <t>SUNY Stony Brooks</t>
  </si>
  <si>
    <t>Schwob School of Music Columbus State Univ</t>
  </si>
  <si>
    <t>Temple University</t>
  </si>
  <si>
    <t>Philadelphia</t>
  </si>
  <si>
    <t>Texas Christian University</t>
  </si>
  <si>
    <t>Texas</t>
  </si>
  <si>
    <t xml:space="preserve">The Peabody Institue </t>
  </si>
  <si>
    <t>Maryland</t>
  </si>
  <si>
    <t>Conneticut</t>
  </si>
  <si>
    <t>Universidad Carlos Albizu</t>
  </si>
  <si>
    <t>Universidad Complutense de Madrid</t>
  </si>
  <si>
    <t>Universidad de Granada</t>
  </si>
  <si>
    <t>Granada</t>
  </si>
  <si>
    <t>Universidad del Turabo</t>
  </si>
  <si>
    <t>Gurabo</t>
  </si>
  <si>
    <t>Puerto Ricoo</t>
  </si>
  <si>
    <t>University of Akron</t>
  </si>
  <si>
    <t>University of Alabama</t>
  </si>
  <si>
    <t>Alabama</t>
  </si>
  <si>
    <t>University of Arizona</t>
  </si>
  <si>
    <t>Arizona</t>
  </si>
  <si>
    <t>University of California</t>
  </si>
  <si>
    <t>University of Central Florida</t>
  </si>
  <si>
    <t>University of Cincinnati</t>
  </si>
  <si>
    <t>University of Illinois at Urbana Champaign</t>
  </si>
  <si>
    <t>University of Iowa</t>
  </si>
  <si>
    <t>Iowa</t>
  </si>
  <si>
    <t>University of Kansas</t>
  </si>
  <si>
    <t>Kansas</t>
  </si>
  <si>
    <t>University of Miami</t>
  </si>
  <si>
    <t>University of Michigan</t>
  </si>
  <si>
    <t>Ann Harbor, Michigan</t>
  </si>
  <si>
    <t>University of Milwakee</t>
  </si>
  <si>
    <t>Milwakee</t>
  </si>
  <si>
    <t>University of Nevada</t>
  </si>
  <si>
    <t>Nevada</t>
  </si>
  <si>
    <t>University of New Mexico</t>
  </si>
  <si>
    <t>New Mexico</t>
  </si>
  <si>
    <t>University of North Texas</t>
  </si>
  <si>
    <t>University of Oklahoma</t>
  </si>
  <si>
    <t>Oklahoma</t>
  </si>
  <si>
    <t>University of Phoenix</t>
  </si>
  <si>
    <t>University of Puerto Rico</t>
  </si>
  <si>
    <t>University of South Carolina</t>
  </si>
  <si>
    <t>South Carolina</t>
  </si>
  <si>
    <t>University of Tennessee</t>
  </si>
  <si>
    <t>Noxvile</t>
  </si>
  <si>
    <t>University of Texas</t>
  </si>
  <si>
    <t>University of Utah</t>
  </si>
  <si>
    <t>Utah</t>
  </si>
  <si>
    <t>University of Wisconsin</t>
  </si>
  <si>
    <t>Wisconsin</t>
  </si>
  <si>
    <t>Westminter Choir College</t>
  </si>
  <si>
    <t>Princenton, NJ</t>
  </si>
  <si>
    <t>Yale University</t>
  </si>
  <si>
    <t>New England</t>
  </si>
  <si>
    <t>M</t>
  </si>
  <si>
    <t>F</t>
  </si>
  <si>
    <t>CONTRABAJO</t>
  </si>
  <si>
    <t> BASS</t>
  </si>
  <si>
    <t>VIOLA</t>
  </si>
  <si>
    <t> VIOLA</t>
  </si>
  <si>
    <t>VIOLONCHELO</t>
  </si>
  <si>
    <t> CELLO</t>
  </si>
  <si>
    <t>VIOLÍN</t>
  </si>
  <si>
    <t> VIOLIN</t>
  </si>
  <si>
    <t>CLARINETE</t>
  </si>
  <si>
    <t> CLARINET</t>
  </si>
  <si>
    <t>FAGOT</t>
  </si>
  <si>
    <t> BASSOON</t>
  </si>
  <si>
    <t>FLAUTA</t>
  </si>
  <si>
    <t> FLUTE</t>
  </si>
  <si>
    <t>OBOE</t>
  </si>
  <si>
    <t> OBOE</t>
  </si>
  <si>
    <t>SAXOFÓN</t>
  </si>
  <si>
    <t> SAXOPHONE</t>
  </si>
  <si>
    <t>TROMPA</t>
  </si>
  <si>
    <t>FRENCH HORN </t>
  </si>
  <si>
    <t>TROMPETA</t>
  </si>
  <si>
    <t> TRUMPET</t>
  </si>
  <si>
    <t>TROMBÓN</t>
  </si>
  <si>
    <t> TROMBONE</t>
  </si>
  <si>
    <t>TUBA</t>
  </si>
  <si>
    <t> TUBA</t>
  </si>
  <si>
    <t>PERCUSSION</t>
  </si>
  <si>
    <t>PERCUSIÓN</t>
  </si>
  <si>
    <t> PERCUSSION</t>
  </si>
  <si>
    <t>CANTO</t>
  </si>
  <si>
    <t> VOICE</t>
  </si>
  <si>
    <t>PIANO</t>
  </si>
  <si>
    <t> PIANO</t>
  </si>
  <si>
    <t>GUITARRA</t>
  </si>
  <si>
    <t> GUITARRA</t>
  </si>
  <si>
    <t>GUITAR</t>
  </si>
  <si>
    <t> COMPOSITION</t>
  </si>
  <si>
    <t>JAZZ Y MÚSICA CARIBEÑA</t>
  </si>
  <si>
    <t> JAZZ AND CARIBBEAN MUSIC</t>
  </si>
  <si>
    <t>BATERÍA</t>
  </si>
  <si>
    <t>DRUMS</t>
  </si>
  <si>
    <t>SAXOPHONE</t>
  </si>
  <si>
    <t>TRUMPET</t>
  </si>
  <si>
    <t>TROMBONE</t>
  </si>
  <si>
    <t>BASS</t>
  </si>
  <si>
    <t>EDUCACIÓN MUSICAL</t>
  </si>
  <si>
    <t> MUSIC EDUCATION</t>
  </si>
  <si>
    <t>CORAL</t>
  </si>
  <si>
    <t>INSTRUMENTAL</t>
  </si>
  <si>
    <t>GENERAL</t>
  </si>
  <si>
    <t>Suzuki</t>
  </si>
  <si>
    <t>Ballet Concierto</t>
  </si>
  <si>
    <t>Banda Estatal de Puerto Rico</t>
  </si>
  <si>
    <t>Banda Municipal de Caguas</t>
  </si>
  <si>
    <t>Banda Municipal de Ponce</t>
  </si>
  <si>
    <t>Banda Municipal de Humacao</t>
  </si>
  <si>
    <t>Boston Pro Art Chamber Orchestra</t>
  </si>
  <si>
    <t>CamerataFilarmónica</t>
  </si>
  <si>
    <t>Charlotte Philarmonic</t>
  </si>
  <si>
    <t>Cinema Pop Studio, California</t>
  </si>
  <si>
    <t>Coliseo de Puerto Rico</t>
  </si>
  <si>
    <t>Conservatorio Nacional de Perú</t>
  </si>
  <si>
    <t>Coral Filarmónica de San Juan</t>
  </si>
  <si>
    <t>Corfu Chamber Orchestra, Grecia</t>
  </si>
  <si>
    <t>Culturarte</t>
  </si>
  <si>
    <t>Florida Symphony</t>
  </si>
  <si>
    <t>Fundación Puertorriqueña de Zarzuela y Opereta</t>
  </si>
  <si>
    <t>Gold Coast Opera</t>
  </si>
  <si>
    <t>La Champang-Urbana Synphony</t>
  </si>
  <si>
    <t>Lansing Symphony Orchestra, MI</t>
  </si>
  <si>
    <t>Latin American Chamber Ensemble</t>
  </si>
  <si>
    <t>Louisville Sympony</t>
  </si>
  <si>
    <t>Mainsfield Symphony</t>
  </si>
  <si>
    <t>Miami Symphony</t>
  </si>
  <si>
    <t>Midland Synphony Orchestra, MI</t>
  </si>
  <si>
    <t>Norwergian Cruise Line</t>
  </si>
  <si>
    <t>Ópera de Baviera, Alemania</t>
  </si>
  <si>
    <t>Ópera de Puerto Rico</t>
  </si>
  <si>
    <t>Orchestre Philharmonique d’Europe</t>
  </si>
  <si>
    <t>Orquesta de Cámara de Bayam;on Guillermo Figueroa Sanabria</t>
  </si>
  <si>
    <t>Orquesta de la Ciudad deTrujillo, Perú</t>
  </si>
  <si>
    <t>Orquesta deCámaro Concerto</t>
  </si>
  <si>
    <t>Orquesta Filarmónica Arturo Somohano</t>
  </si>
  <si>
    <t>Orquesta Filarmónica de Bogotá</t>
  </si>
  <si>
    <t>Orquesta Filarmónica de Caracas</t>
  </si>
  <si>
    <t>Orquesta Nacional Juvenil de Venezuela</t>
  </si>
  <si>
    <t>Orquesta Nacional de Panamá</t>
  </si>
  <si>
    <t>Orquesta Sinfónica de Bayamón</t>
  </si>
  <si>
    <t>Orquesta Sinfónica de Córdova, España</t>
  </si>
  <si>
    <t>Orquesta Sinfónica de Galicia</t>
  </si>
  <si>
    <t>Orquesta Sinfónica de Harrisburg</t>
  </si>
  <si>
    <t>Orquesta Sinfónica de Puerto Rico</t>
  </si>
  <si>
    <t>Orquesta Sinfónica de Valencia, España</t>
  </si>
  <si>
    <t>Orquesta Sinfónica del Principado de Asturias</t>
  </si>
  <si>
    <t>Orquesta Sinfónica Nacional de Ecuador</t>
  </si>
  <si>
    <t>Orquesta Sinfónica Nacional de Santo Domingo</t>
  </si>
  <si>
    <t>Por Arte Lírico</t>
  </si>
  <si>
    <t>Puerto Rico Chamber Ensemble</t>
  </si>
  <si>
    <t>Rome Festival</t>
  </si>
  <si>
    <t>Salisbury symphony (NC)</t>
  </si>
  <si>
    <t>Symphony of the Americas (FL)</t>
  </si>
  <si>
    <t>Universidad de Nuevo Mexico</t>
  </si>
  <si>
    <t>Universidad de Texas</t>
  </si>
  <si>
    <t>US Army Field Band</t>
  </si>
  <si>
    <t>Academia de Artes Franceschi</t>
  </si>
  <si>
    <t xml:space="preserve">Acordi Music, </t>
  </si>
  <si>
    <t>Akron University</t>
  </si>
  <si>
    <t>Art Music</t>
  </si>
  <si>
    <t>Bayamón Military Academy</t>
  </si>
  <si>
    <t>Bloomingdale School of Music</t>
  </si>
  <si>
    <t>Boston Conservatory of Music</t>
  </si>
  <si>
    <t>Brokline Adult Education</t>
  </si>
  <si>
    <t>Cincinnati University</t>
  </si>
  <si>
    <t>Colegio Bautista de Caguas</t>
  </si>
  <si>
    <t>Colegio Perpetuo Socorro</t>
  </si>
  <si>
    <t>Coro de Niños de San Juan</t>
  </si>
  <si>
    <t>Departamento de Educación de Puerto Rico</t>
  </si>
  <si>
    <t>Escuela de Artistas</t>
  </si>
  <si>
    <t>Escuela Música sin Barreras</t>
  </si>
  <si>
    <t>Escuelas Libres de Música</t>
  </si>
  <si>
    <t>Escuelas de Bellas Artes Municipales</t>
  </si>
  <si>
    <t>Escuelas Pirvadas de Puerto Rico</t>
  </si>
  <si>
    <t>Escuela Preparatoria CMPR</t>
  </si>
  <si>
    <t>Instituto Juan Morel Campos</t>
  </si>
  <si>
    <t>Instituto de Cultura Puertorriqueña</t>
  </si>
  <si>
    <t>Interamerican University</t>
  </si>
  <si>
    <t>John Dewey College</t>
  </si>
  <si>
    <t>Kids and Music</t>
  </si>
  <si>
    <t>Laredo Community College</t>
  </si>
  <si>
    <t>La Salle University</t>
  </si>
  <si>
    <t>Let’s Play Music Suzuki Music Institute</t>
  </si>
  <si>
    <t>Milikin University School of Music</t>
  </si>
  <si>
    <t>Música 100x35</t>
  </si>
  <si>
    <t>Sonomon Music</t>
  </si>
  <si>
    <t>Studio Artis Forth Worth Opera, Texas</t>
  </si>
  <si>
    <t>Universidad Interamericana</t>
  </si>
  <si>
    <t>Universidad de Puerto Rico</t>
  </si>
  <si>
    <t>University Of Texas Pan American</t>
  </si>
  <si>
    <t>US Navy School of Music</t>
  </si>
  <si>
    <t>Trinity College, Conneticut</t>
  </si>
  <si>
    <t>Databases</t>
  </si>
  <si>
    <t>Solicitantes</t>
  </si>
  <si>
    <t>Admitidos</t>
  </si>
  <si>
    <t>Subgraduados (otoño)   Undergraduate (fall)</t>
  </si>
  <si>
    <t>ARPA</t>
  </si>
  <si>
    <t>HARP</t>
  </si>
  <si>
    <t>CUATRO</t>
  </si>
  <si>
    <t>EUFONIO</t>
  </si>
  <si>
    <t>EUPHONIUM</t>
  </si>
  <si>
    <t>Programa Música 100x35</t>
  </si>
  <si>
    <t>BAYAMON</t>
  </si>
  <si>
    <t>GUAYAMA</t>
  </si>
  <si>
    <t>SAN JUAN</t>
  </si>
  <si>
    <t>CATAÑO I</t>
  </si>
  <si>
    <t>CATAÑO II *</t>
  </si>
  <si>
    <t xml:space="preserve">  25 *</t>
  </si>
  <si>
    <t>CATAÑO II</t>
  </si>
  <si>
    <t>SAN JUAN I</t>
  </si>
  <si>
    <t>SAN JUAN I Y II</t>
  </si>
  <si>
    <t>SAN JUAN II</t>
  </si>
  <si>
    <t>Periodo</t>
  </si>
  <si>
    <t>Cantidad de centros adicionales en el periodo</t>
  </si>
  <si>
    <t>Cantidad de salones/ambientes adicionales en el periodo</t>
  </si>
  <si>
    <t>Cantidad de personal (maestros, asistentes, supervisores, personal de apoyo, directores) adicional en el periodo</t>
  </si>
  <si>
    <t>Cantidad de niños/ familias beneficiados en el periodo</t>
  </si>
  <si>
    <t>Cantidad de municipios adicionales servidos en el periodo</t>
  </si>
  <si>
    <t>2006-07</t>
  </si>
  <si>
    <t>43 (Programa Head Start de Caguas)</t>
  </si>
  <si>
    <t>4 (Caguas, Juncos, Gurabo y Aguas Buenas)</t>
  </si>
  <si>
    <t>2007-08</t>
  </si>
  <si>
    <t>16 (Programa Head Start de Caguas)</t>
  </si>
  <si>
    <t>2008-09</t>
  </si>
  <si>
    <t>29 (Prog. Head Start y Early Head Start Carolina y Early Head Start Caguas)</t>
  </si>
  <si>
    <t>1 (Carolina)</t>
  </si>
  <si>
    <t>2009-10</t>
  </si>
  <si>
    <t>8 (Prog. HS y EHS Carolina y Fundación PR Síndrome Down)</t>
  </si>
  <si>
    <t>1 San Juan (Cupey)</t>
  </si>
  <si>
    <t>2010-11</t>
  </si>
  <si>
    <t>31 (Prog. HS y  EHS Guaynabo, Prog. HS Presbiterio de SJ y Prog. HS y  EHS de Community Development Institute del Noreste)</t>
  </si>
  <si>
    <t>3 (Guaynabo, Canóvanas, Loiza)</t>
  </si>
  <si>
    <t>2011-12</t>
  </si>
  <si>
    <t>38 (Prog. HS y  EHS Guaynabo, Prog. HS y EHS Community Development Institute del Noreste,  Prog. HS Patillas, Prog. HS y EHS Bayamón, Prog.  HS Puerto Rican Family Institute, Preescolar YMCA de SJ)</t>
  </si>
  <si>
    <t>6 (Ceiba, Rio Grande, Las Piedras, Patillas, Bayamón, Trujillo Alto)</t>
  </si>
  <si>
    <t>2012-13</t>
  </si>
  <si>
    <t>43 (Prog. HS y EHS Guaynabo, Prog. HS Bayamón, Prog. HS y EHS Fundación para el Desarrollo del Hogar Propio, Prog. EHS Caguas, Hogar del Niño El Ave María)</t>
  </si>
  <si>
    <t>4 (Cayey, San Lorenzo, Aguadilla, Vega Alta)</t>
  </si>
  <si>
    <t>2013-14</t>
  </si>
  <si>
    <t>35 (Prog. HS y EHS Fundación para el Desarrollo del Hogar Propio, Prog. HS y EHS Isabela, Prog. EHS Caguas, Prog. HS Bayamón, Prog. HS Aguadilla, Prog. EHS Community Development Institute de San Sebastián y Moca, Prog. HS y EHS San Juan)</t>
  </si>
  <si>
    <t>7 (Aibonito, Comerío, Naranjito, San Sebastián, Moca, Isabela)</t>
  </si>
  <si>
    <t>2014-15</t>
  </si>
  <si>
    <t>55 (Prog. HS y EHS Fundación para el Desarrollo del Hogar Propio/Concesionario y Agencia Delegada, Prog. HS Bayamón, Prog. HS Aguadilla, Prog. HS y EHS San Juan, Prog. HS y EHS New York Foundling, Prog. HS y EHS Puerto Rican Family Institute, Prog. HS Mayagüez, Prog. HS Quebradillas, Col. María Auxiliadora)</t>
  </si>
  <si>
    <t>4 (Quebradillas, Mayagüez, Corozal, Guayama)</t>
  </si>
  <si>
    <t>2014-2015</t>
  </si>
  <si>
    <t>Femenino / Female</t>
  </si>
  <si>
    <t>Masculino / Male</t>
  </si>
  <si>
    <t>Total Conducentes a grado</t>
  </si>
  <si>
    <t>Maestría en Dirección</t>
  </si>
  <si>
    <t>2015-2016</t>
  </si>
  <si>
    <t>Eufonio</t>
  </si>
  <si>
    <t xml:space="preserve">CATAÑO I </t>
  </si>
  <si>
    <t xml:space="preserve">CATAÑO II </t>
  </si>
  <si>
    <t xml:space="preserve">SAN JUAN </t>
  </si>
  <si>
    <t xml:space="preserve">CASA CUNA </t>
  </si>
  <si>
    <t>SER DE PUERTO RICO</t>
  </si>
  <si>
    <t>2015-16</t>
  </si>
  <si>
    <t>35 (Programas Head Start de los municipios de Bayamón, Aguadilla, Quebradillas y de los programas Head Start Fundación para el Desarrollo del Hogar Propio (Agencia Delegada) y Puerto Rican Family Institute así como de los Programas Head Start y Early Head Start  Fundación para el Desarrollo del Hogar Propio (Concesionario), New York Foundling y de los municipios de San Juan y Manatí)</t>
  </si>
  <si>
    <t>74 salones</t>
  </si>
  <si>
    <t>1 (Manatí)</t>
  </si>
  <si>
    <t>Total 1Sem</t>
  </si>
  <si>
    <t>Total 2Sem</t>
  </si>
  <si>
    <t>Enrollment</t>
  </si>
  <si>
    <t>% admitidos</t>
  </si>
  <si>
    <t>Matriculados</t>
  </si>
  <si>
    <t>NASM</t>
  </si>
  <si>
    <t>Austria</t>
  </si>
  <si>
    <t>El Salvador</t>
  </si>
  <si>
    <t>University of Hartford</t>
  </si>
  <si>
    <t>Chung-Ang University</t>
  </si>
  <si>
    <t>Korea</t>
  </si>
  <si>
    <t>Staatliche Hochschule für Musik und darstellende Kunst Mannheim</t>
  </si>
  <si>
    <t>Stephen F. Austin State University</t>
  </si>
  <si>
    <t>Columbus Sate University</t>
  </si>
  <si>
    <t>Western Illinois University</t>
  </si>
  <si>
    <t>Winston/Salem County Schools</t>
  </si>
  <si>
    <t>Lyon Elementary School</t>
  </si>
  <si>
    <t>Universidad de La Salle</t>
  </si>
  <si>
    <t>Grand Canyon University</t>
  </si>
  <si>
    <t>Fort Worth Opera, Texas</t>
  </si>
  <si>
    <t>Blake Neely, Cinema Pop Studio</t>
  </si>
  <si>
    <t>Fundación Francisco López Cruz</t>
  </si>
  <si>
    <t>New Jersey Opera House</t>
  </si>
  <si>
    <t>Teatro de la Ópera</t>
  </si>
  <si>
    <t>Finalis Voice Workshop</t>
  </si>
  <si>
    <t>Colegio Saint Francis</t>
  </si>
  <si>
    <t>Newburg United Methodist</t>
  </si>
  <si>
    <t>Instituto Canzión</t>
  </si>
  <si>
    <t>Universidad Veracruzana</t>
  </si>
  <si>
    <t>Centro de las Artes, San Luis Potosi</t>
  </si>
  <si>
    <t>Conservatorio Nacional de Música Santo Domingo, RD</t>
  </si>
  <si>
    <t>Academia Wesleyana</t>
  </si>
  <si>
    <t>Pontificia Universidad Católica de Ponce</t>
  </si>
  <si>
    <t>Univeridad Sagrado Corazón</t>
  </si>
  <si>
    <t>Áreas de contenido de PCMAS General</t>
  </si>
  <si>
    <t>Promedio PR</t>
  </si>
  <si>
    <t>Promedio CMPR</t>
  </si>
  <si>
    <t>Ciencias Sociales / Humanidades</t>
  </si>
  <si>
    <t>Ciencias y Matemáticas</t>
  </si>
  <si>
    <t>Inglés</t>
  </si>
  <si>
    <t>Español</t>
  </si>
  <si>
    <t>Metodología/Evaluación</t>
  </si>
  <si>
    <t>Fundamentos Sociológicos y Filosóficos</t>
  </si>
  <si>
    <t>Desarrollo Humano y Psicología</t>
  </si>
  <si>
    <t>Situación Pedagógica</t>
  </si>
  <si>
    <t>Diferencia</t>
  </si>
  <si>
    <t>Fuente de información: Oficina de Recursos Humanos, Conservatorio de Música de Puerto Rico</t>
  </si>
  <si>
    <t>Fuente de Información: Oficina de Admisiones,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</si>
  <si>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</si>
  <si>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</si>
  <si>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Oficina de Registraduría en Sistema JKL, Conservatorio de Música de Puerto Rico</t>
  </si>
  <si>
    <t>Fuente de información: Informe Pruebas para la Certificación de Maestros (PCMAS) Informe Institucional, College Board.</t>
  </si>
  <si>
    <t>Fuente de información: Oficina de Investigación Institucional, Conservatorio de Música de Puerto Rico</t>
  </si>
  <si>
    <t>Fuente de Información: Escuela Preparatoria en Sistema JKL, Conservatorio de Música de Puerto Rico</t>
  </si>
  <si>
    <t>Fuente de información: Programa Despertar Musical, Conservatorio de Música de Puerto Rico</t>
  </si>
  <si>
    <t>Fuente de información: Programa de Orquestas y Coros Juveniles Música 100x35, Conservatorio de Música de Puerto Rico</t>
  </si>
  <si>
    <t>OFICINA DE INVESTIGACIÓN INSTITUCIONAL</t>
  </si>
  <si>
    <t>BASE DE DATOS ESTADÍSTICOS DESDE 2001 EN ADELANTE</t>
  </si>
  <si>
    <t>NOMBRE DEL PRODUCTO:</t>
  </si>
  <si>
    <t>Solicitantes a admisión programas conducentes a grado</t>
  </si>
  <si>
    <t>Estudiantes Admitidos a programas conducentes a grado</t>
  </si>
  <si>
    <t>Porciento de estudiantes admitidos y estudiantes matriculados en programas subgraduados</t>
  </si>
  <si>
    <t>Estudiantes admitidos por primera vez en estudios universitarios</t>
  </si>
  <si>
    <t xml:space="preserve">1. Solicitantes: </t>
  </si>
  <si>
    <t>2. Admitidos:</t>
  </si>
  <si>
    <t>3. % Adm:</t>
  </si>
  <si>
    <t>5. Remediales:</t>
  </si>
  <si>
    <t>Estudiantes subgraduados matriculados y que aprueban cursos remediales</t>
  </si>
  <si>
    <t>Matrícula subgraduada por programa e instrumento</t>
  </si>
  <si>
    <t>Matrícula histórica de estdiantes internacionales</t>
  </si>
  <si>
    <t>Estudiantes subgraduados a tiempo completo y a tiempo parcial</t>
  </si>
  <si>
    <t>Matrícula no duplicada sub graduados y graduados</t>
  </si>
  <si>
    <t>Resultados Institucionales de Pruebas de Certificación de Maestros</t>
  </si>
  <si>
    <t>Estadísticas de retención subgraduados por programa de estudio</t>
  </si>
  <si>
    <t>Facultad a tiempo completo y a tiempo parcial</t>
  </si>
  <si>
    <t>Tasas de graduación t tamaño de las clases</t>
  </si>
  <si>
    <t>Clases graduadas por programas subgraduados</t>
  </si>
  <si>
    <t>Estudiantes subgraduados que completaron el grado a tiempo normal (4 años)</t>
  </si>
  <si>
    <t>Instituciones universitarias en las cuales los egresados continuaron estudios graduados</t>
  </si>
  <si>
    <t>Empleadores de nuestros egresados</t>
  </si>
  <si>
    <t>Estadísticas del Centro de Recursos Fundación Ángel Ramos</t>
  </si>
  <si>
    <t>Matrícula de la Escuela Preparatoria</t>
  </si>
  <si>
    <t>Estadísticas del Programa Despertar Musical</t>
  </si>
  <si>
    <t>Estadísticas del Programa Música 100 x35</t>
  </si>
  <si>
    <t>Persona contacto:</t>
  </si>
  <si>
    <t>Eutimia Santiago, MS Ed. Directora Oficina de Investigación Institucional</t>
  </si>
  <si>
    <t>Dirección postal:</t>
  </si>
  <si>
    <t>951 Ave. Ponce de León, San Juan, Puerto Rico 00907-3379</t>
  </si>
  <si>
    <t>Dirección física:</t>
  </si>
  <si>
    <t>Teléfono:</t>
  </si>
  <si>
    <t>787-751-0160 Ext. 289</t>
  </si>
  <si>
    <t>Fax:</t>
  </si>
  <si>
    <t>787-766-1216</t>
  </si>
  <si>
    <t>Correo electrónico:</t>
  </si>
  <si>
    <t>esantiago@cmpr.pr.gov      oii@cmpr.edu</t>
  </si>
  <si>
    <t>Fecha de publicación:</t>
  </si>
  <si>
    <t>Agosto 2017</t>
  </si>
  <si>
    <t>Cómo obtener este informe:</t>
  </si>
  <si>
    <t>Parte de estos datos se encuentran en la página web del Conservatorio</t>
  </si>
  <si>
    <t xml:space="preserve">https://cmpr.edu/oii/  </t>
  </si>
  <si>
    <t xml:space="preserve">por teléfono 787-751-0160 Ext. 289; por correo regular, correo electrónico </t>
  </si>
  <si>
    <t>o dirección física en los horarios de 8:00 -12:00m  1:00 p.m. a 4:30 p.m.</t>
  </si>
  <si>
    <t>Informe disponible en PDF</t>
  </si>
  <si>
    <t>Marco Legal:</t>
  </si>
  <si>
    <t>El Code of Federal Regulations, Title 34: Education, Part 668.43: Institutional Information</t>
  </si>
  <si>
    <t>requiere que las instituciones educativas tenga disponible información para estudiantes</t>
  </si>
  <si>
    <t>y público en general de manera precisa y completa sobre el calendario académico, sistema de notas,</t>
  </si>
  <si>
    <t>información sobre admisiones, los requisitos de los programas académicos, costos de</t>
  </si>
  <si>
    <t>matrícula y cuotas y otra información relevante.</t>
  </si>
  <si>
    <t xml:space="preserve">El Code of Federal Regulations, Title 34: Education, Part 668.41 y 668.45 </t>
  </si>
  <si>
    <t>requiere que las instituciones educativas recipientes de fondos Title IV</t>
  </si>
  <si>
    <t>deben proveer a los candidatos a admisión información, pero no limitada sobre</t>
  </si>
  <si>
    <t>Tasas de retención, tasas de graduación, matrícula, entre otros.</t>
  </si>
  <si>
    <t>Student Right to Know and Campus Security Act (1990)</t>
  </si>
  <si>
    <t>Title I: Student Right to Know</t>
  </si>
  <si>
    <t>Title 2: Crime Awareness and Campus Security</t>
  </si>
  <si>
    <t>Title 3: Calculation Default Rates</t>
  </si>
  <si>
    <t>Title 4: Conforming Regulations</t>
  </si>
  <si>
    <t>CONSERVATORIO DE MÚSICA DE PUERTO RICO</t>
  </si>
  <si>
    <t>SCHOOL DEFAULT RATE</t>
  </si>
  <si>
    <t>Default Rate</t>
  </si>
  <si>
    <t>No. in Default</t>
  </si>
  <si>
    <t>No. in Repay</t>
  </si>
  <si>
    <t>Enrollment figures</t>
  </si>
  <si>
    <t>Percentage calculations</t>
  </si>
  <si>
    <t>FY2009</t>
  </si>
  <si>
    <t>FY2010</t>
  </si>
  <si>
    <t>FY2011</t>
  </si>
  <si>
    <t>FY2012</t>
  </si>
  <si>
    <t>FY2013</t>
  </si>
  <si>
    <t xml:space="preserve">Fuente de Información: </t>
  </si>
  <si>
    <t>Department of Education, Federal Student Aid Office</t>
  </si>
  <si>
    <t>Código Institucional</t>
  </si>
  <si>
    <t>2016-2017</t>
  </si>
  <si>
    <t>SUBGRADUADOS / UNDERGRADUATE</t>
  </si>
  <si>
    <t>Bachillerato en Música en Ejecución de Arpa</t>
  </si>
  <si>
    <t>ARP</t>
  </si>
  <si>
    <t>Bachillerato en Música en Ejecución de Contrabajo</t>
  </si>
  <si>
    <t>CBO</t>
  </si>
  <si>
    <t>Bachillerato en Música en Ejecución de Clarinete</t>
  </si>
  <si>
    <t>CLR</t>
  </si>
  <si>
    <t xml:space="preserve">Bachillerato en Música en Composición </t>
  </si>
  <si>
    <t>COM</t>
  </si>
  <si>
    <t>Bachillerato en Música en Ejecución de Canto</t>
  </si>
  <si>
    <t>CTO</t>
  </si>
  <si>
    <t>Bachillerato en Música en Educación Musical con concentración en Música Coral</t>
  </si>
  <si>
    <t>EMC</t>
  </si>
  <si>
    <t>Bachillerato en Música en Educación Musical con concentración en Música Instrumental</t>
  </si>
  <si>
    <t>EMI</t>
  </si>
  <si>
    <t>Bachillerato en Música en Educación Musical con concentración en Música General</t>
  </si>
  <si>
    <t>EMU</t>
  </si>
  <si>
    <t>Bachillerato en Música en Ejecución de Fagot</t>
  </si>
  <si>
    <t>FGT</t>
  </si>
  <si>
    <t>Bachillerato en Música en Ejecución de Flauta</t>
  </si>
  <si>
    <t>FLT</t>
  </si>
  <si>
    <t>Bachillerato en Música en Ejecución de Guitarra</t>
  </si>
  <si>
    <t>GTR</t>
  </si>
  <si>
    <t>Bachillerato en Música en Ejecución de Jazz y Música Caribeña,  Batería</t>
  </si>
  <si>
    <t>JBT</t>
  </si>
  <si>
    <t>Bachillerato en Música en Ejecución de Jazz y Música Caribeña, Bajo</t>
  </si>
  <si>
    <t>JCB</t>
  </si>
  <si>
    <t>Bachillerato en Música en Ejecución de Jazz y Música Caribeña, Cuatro Puertorriqueño</t>
  </si>
  <si>
    <t>JCU</t>
  </si>
  <si>
    <t>Bachillerato en Música en Ejecución de Jazz y Música Caribeña, Guitarra</t>
  </si>
  <si>
    <t>JGT</t>
  </si>
  <si>
    <t>Bachillerato en Música en Ejecución de Jazz y Música Caribeña, Percusión Latina</t>
  </si>
  <si>
    <t>JPE</t>
  </si>
  <si>
    <t>Bachillerato en Música en Ejecución de Jazz y Música Caribeña, Piano</t>
  </si>
  <si>
    <t>JPN</t>
  </si>
  <si>
    <t>Bachillerato en Música en Ejecución de Jazz y Música Caribeña, Saxofón</t>
  </si>
  <si>
    <t>JSX</t>
  </si>
  <si>
    <t>Bachillerato en Música en Ejecución de Jazz y Música Caribeña,  Trombón</t>
  </si>
  <si>
    <t>JTB</t>
  </si>
  <si>
    <t>Bachillerato en Música en Ejecución de Jazz y Música Caribeña, Trompeta</t>
  </si>
  <si>
    <t>JTP</t>
  </si>
  <si>
    <t>Bachillerato en Música en Ejecución de Oboe</t>
  </si>
  <si>
    <t>OBE</t>
  </si>
  <si>
    <t xml:space="preserve">Bachillerato en Música en Ejecución de Percusión </t>
  </si>
  <si>
    <t>PER</t>
  </si>
  <si>
    <t>Bachillerato en Música en Ejecución de Piano</t>
  </si>
  <si>
    <t>PNO</t>
  </si>
  <si>
    <t>Bachillerato en Música en Ejecución de Saxofón</t>
  </si>
  <si>
    <t>SAX</t>
  </si>
  <si>
    <t>Bachillerato en Música en Ejecución de Trombón</t>
  </si>
  <si>
    <t>TBN</t>
  </si>
  <si>
    <t>Bachillerato en Música en Ejecución de Eufonio</t>
  </si>
  <si>
    <t>TEU</t>
  </si>
  <si>
    <t>Bachillerato en Música en Ejecución de Trompa</t>
  </si>
  <si>
    <t>TPA</t>
  </si>
  <si>
    <t>Bachillerato en Música en Ejecución de Trompeta</t>
  </si>
  <si>
    <t>TPT</t>
  </si>
  <si>
    <t>Bachillerato en Música en Ejecución de Tuba</t>
  </si>
  <si>
    <t>TBA</t>
  </si>
  <si>
    <t>Bachillerato en Música en Ejecución de Violoncello</t>
  </si>
  <si>
    <t>VCL</t>
  </si>
  <si>
    <t>Bachillerato en Música en Ejecución de Viola</t>
  </si>
  <si>
    <t>VLA</t>
  </si>
  <si>
    <t>Bachillerato en Música en Ejecución de Violín</t>
  </si>
  <si>
    <t>VLN</t>
  </si>
  <si>
    <t>PROGRAMAS GRADUADOS / GRADUATE PROGRAMS</t>
  </si>
  <si>
    <t>Diploma Graduado en Música en Ejecución de Canto</t>
  </si>
  <si>
    <t>1CT</t>
  </si>
  <si>
    <t>Diploma Graduado en Música en Ejecución de Guitarra</t>
  </si>
  <si>
    <t>1GT</t>
  </si>
  <si>
    <t>Diploma Graduado en Música en Ejecución de Piano</t>
  </si>
  <si>
    <t>*</t>
  </si>
  <si>
    <t>Diploma Graduado en Música en Ejecución de Violín</t>
  </si>
  <si>
    <t>Diploma Graduado en Música en Ejecución de Viola</t>
  </si>
  <si>
    <t>Diploma Graduado en Música en Ejecución de Violonchelo</t>
  </si>
  <si>
    <t>Diploma Graduado en Música en Ejecución de Contrabajo</t>
  </si>
  <si>
    <t>Diploma Graduado en Música en Ejecución de Arpa</t>
  </si>
  <si>
    <t>Diploma Graduado en Música en Ejecución de Flauta</t>
  </si>
  <si>
    <t>Diploma Graduado en Música en Ejecución de Oboe</t>
  </si>
  <si>
    <t>Diploma Graduado en Música en Ejecución  de Clarinete</t>
  </si>
  <si>
    <t>1CL</t>
  </si>
  <si>
    <t>Diploma Graduado en Música en Ejecución de Fagot</t>
  </si>
  <si>
    <t>Diploma Graduado en Música en Ejecución de Saxofón</t>
  </si>
  <si>
    <t>Diploma Graduado en Música en Ejecución de Trompeta</t>
  </si>
  <si>
    <t>Diploma Graduado en Música en Ejecución de Trompa</t>
  </si>
  <si>
    <t>Diploma Graduado en Música en Ejecución de Trombón</t>
  </si>
  <si>
    <t>Diploma Graduado en Música en Ejecución de Tuba</t>
  </si>
  <si>
    <t>Diploma Graduado en Música en Ejecución de Percusión</t>
  </si>
  <si>
    <t>1PE</t>
  </si>
  <si>
    <t>Diploma Graduado en Música en Ejecución de Jazz y Música Caribeña en Bajo</t>
  </si>
  <si>
    <t>1CB</t>
  </si>
  <si>
    <t>Diploma Graduado en Música en Ejecución de Jazz y Música Caribeña en Batería</t>
  </si>
  <si>
    <t>1BT</t>
  </si>
  <si>
    <t>Diploma Graduado en Música en Ejecución de Jazz y Música Caribeña en Guitarra</t>
  </si>
  <si>
    <t>Diploma Graduado en Música en Ejecución de Jazz y Música Caribeña en Piano</t>
  </si>
  <si>
    <t>1PN</t>
  </si>
  <si>
    <t>Diploma Graduado en Música en Ejecución de Jazz y Música Caribeña en Percusión Latina</t>
  </si>
  <si>
    <t>Diploma Graduado en Música en Ejecución de Jazz y Música Caribeña en Saxofón</t>
  </si>
  <si>
    <t>1SX</t>
  </si>
  <si>
    <t>Diploma Graduado en Música en Ejecución de Jazz y Música Caribeña en Trombón</t>
  </si>
  <si>
    <t>1TB</t>
  </si>
  <si>
    <t>Diploma Graduado en Música en Ejecución de Jazz y Música Caribeña en Trompeta</t>
  </si>
  <si>
    <t>1TP</t>
  </si>
  <si>
    <t>ZME</t>
  </si>
  <si>
    <t>Maestría en Música en Ejecución con especialidad en Canto</t>
  </si>
  <si>
    <t>4CT</t>
  </si>
  <si>
    <t>Maestría en Música en Ejecución con especialidad en Guitarra</t>
  </si>
  <si>
    <t>4GT</t>
  </si>
  <si>
    <t>Maestría en Música en Ejecución con especialidad en Piano</t>
  </si>
  <si>
    <t>4PN</t>
  </si>
  <si>
    <t>Maestría en Música en Ejecución con especialidad en Violín</t>
  </si>
  <si>
    <t>4VN</t>
  </si>
  <si>
    <t>Maestría en Música en Ejecución con especialidad en Viola</t>
  </si>
  <si>
    <t>4VL</t>
  </si>
  <si>
    <t>Maestría en Música en Ejecución con especialidad en de Violonchelo</t>
  </si>
  <si>
    <t>4VC</t>
  </si>
  <si>
    <t>Maestría en Música en Ejecución con especialidad en Contrabajo</t>
  </si>
  <si>
    <t>4CB</t>
  </si>
  <si>
    <t>Maestría en Música en Ejecución con especialidad en Oboe</t>
  </si>
  <si>
    <t>4OB</t>
  </si>
  <si>
    <t>Maestría en Música en Ejecución con especialidad en Flauta</t>
  </si>
  <si>
    <t>4FL</t>
  </si>
  <si>
    <t>Maestría en Música en Ejecución con especialidad en Clarinete</t>
  </si>
  <si>
    <t>4CL</t>
  </si>
  <si>
    <t>Maestría en Música en Ejecución con especialidad en  Fagot</t>
  </si>
  <si>
    <t>4FT</t>
  </si>
  <si>
    <t>Maestría en Música en Ejecución con especialidad en Saxofón</t>
  </si>
  <si>
    <t>4SX</t>
  </si>
  <si>
    <t>Maestría en Música en Ejecución con especialidad en Trompeta</t>
  </si>
  <si>
    <t>4TP</t>
  </si>
  <si>
    <t>Maestría en Música en Ejecución con especialidad en Trompa</t>
  </si>
  <si>
    <t>Maestría en Música en Ejecución con especialidad en Trombón</t>
  </si>
  <si>
    <t>4TB</t>
  </si>
  <si>
    <t>Maestría en Música en Ejecución con especialidad en Tuba</t>
  </si>
  <si>
    <t>4TU</t>
  </si>
  <si>
    <t>Maestría en Música en Ejecución con especialidad en Percusión</t>
  </si>
  <si>
    <t>4PE</t>
  </si>
  <si>
    <t>Maestría en Música en Dirección Coral</t>
  </si>
  <si>
    <t>ZDC</t>
  </si>
  <si>
    <t>Maestría en Música en Dirección Orquestal</t>
  </si>
  <si>
    <t>ZDI</t>
  </si>
  <si>
    <t>9. Est. Intl.</t>
  </si>
  <si>
    <t>10. FT-PT:</t>
  </si>
  <si>
    <t>12. PCMAS:</t>
  </si>
  <si>
    <t>13. Retención:</t>
  </si>
  <si>
    <t>14. Facultad:</t>
  </si>
  <si>
    <t>15. Tasas de graduación</t>
  </si>
  <si>
    <t>17. Graduados por programa</t>
  </si>
  <si>
    <t>18. Completers</t>
  </si>
  <si>
    <t>19. Alumni Grad Sch</t>
  </si>
  <si>
    <t>20. Alumni Employers</t>
  </si>
  <si>
    <t>21. CRAFAR</t>
  </si>
  <si>
    <t>22. Esc Preparatoria</t>
  </si>
  <si>
    <t>23. Desp. Mus.</t>
  </si>
  <si>
    <t>24. Mus 100x35</t>
  </si>
  <si>
    <t>Ley 190 del 2007</t>
  </si>
  <si>
    <t>Physical Collection</t>
  </si>
  <si>
    <t>Books</t>
  </si>
  <si>
    <t>Media</t>
  </si>
  <si>
    <t>Total Collection</t>
  </si>
  <si>
    <t>Digital/Electronic Collection</t>
  </si>
  <si>
    <t xml:space="preserve">  </t>
  </si>
  <si>
    <t>Total Circulation</t>
  </si>
  <si>
    <t>Serials</t>
  </si>
  <si>
    <t>Expenses</t>
  </si>
  <si>
    <t>Salaries and wages</t>
  </si>
  <si>
    <t>Fringe benefits</t>
  </si>
  <si>
    <t>Materials/services expenses</t>
  </si>
  <si>
    <t>Operations and maintenance expenses</t>
  </si>
  <si>
    <t>Total Expenses</t>
  </si>
  <si>
    <t>candidatos que solicitan admisión a un programa conducente a grado</t>
  </si>
  <si>
    <t>candidatos que fueron aceptados al programa de estudio superior</t>
  </si>
  <si>
    <t>estudiantes admitidos que completaron el proceso de matrícula</t>
  </si>
  <si>
    <t>Cohorte FTFT</t>
  </si>
  <si>
    <t>Cohorte PTFT</t>
  </si>
  <si>
    <t>Cohorte FTNFT</t>
  </si>
  <si>
    <t>estudiantes que cursan por primera vez estudios universitarios y que en su primer semestre tienen programa de clases a tiempo completo (12 créditos o más)</t>
  </si>
  <si>
    <t>estudiantes que cursan por primera vez estudios universitarios y que en su primer semestre tienen programa de clases a tiempo parcial (11 créditos o menos)</t>
  </si>
  <si>
    <t>estudiantes de traslado de otra institución universitaria que en su primer semestre tienen un programa de clases a tiempo completo (12 créditos o más)</t>
  </si>
  <si>
    <t>Cohorte PTNFY</t>
  </si>
  <si>
    <t>estudiantes de traslado de otra institución universitaria que en su primer semestre tienen un programa de clases a tiempo parcial (11 créditos o menos)</t>
  </si>
  <si>
    <t>Remediales</t>
  </si>
  <si>
    <t>cursos de instrumento y solfeo para los estudiantes que no demostraron dominio de primer año en el proceso de admisión. No conlleva crédito.</t>
  </si>
  <si>
    <t>Unduplicate</t>
  </si>
  <si>
    <t>PCMAS</t>
  </si>
  <si>
    <t>Pruebas de Certificación de Maestros</t>
  </si>
  <si>
    <t>Retención</t>
  </si>
  <si>
    <t>estudiantes que regresan a su segundo año de estudio</t>
  </si>
  <si>
    <t>Tasa de graduación</t>
  </si>
  <si>
    <t>Completers</t>
  </si>
  <si>
    <t>Estudiantes que completaron sus estudios</t>
  </si>
  <si>
    <t>Alumni</t>
  </si>
  <si>
    <t>estudiantes egresados de nuestros programas</t>
  </si>
  <si>
    <t>CRAFAR</t>
  </si>
  <si>
    <t>Centro de Recursos Fundación Ángel Ramos. Incluye Biblioteca, Servicios Tecnológicos y Archivo Histórico, entre otros.</t>
  </si>
  <si>
    <t>Escuela Preparatoria</t>
  </si>
  <si>
    <t>Programa de la comunidad que sirve a niños y adultos en el cual se le ofrecen cursos de música y baile</t>
  </si>
  <si>
    <t>Despertar Musical</t>
  </si>
  <si>
    <t>Programa de la comunidad en el cual se adiestran a maestros pre escolares a incluir en la música en su metodología de la enseñanza</t>
  </si>
  <si>
    <t>Corporación adscrita al Conservatorio de Música de P. R. y que ofrece clases y experiencias musicales a niños desventajados.</t>
  </si>
  <si>
    <t>Funciona en horario extendido, luego de las clases regulares.</t>
  </si>
  <si>
    <t>School Default Rate</t>
  </si>
  <si>
    <t>Concepto</t>
  </si>
  <si>
    <t>Descripción</t>
  </si>
  <si>
    <t>FTFY</t>
  </si>
  <si>
    <t>First Time-Fist Year estudiantes que cursan estudios universitarios por primera vez a tiempo completo o a tiempo parcial</t>
  </si>
  <si>
    <t>Es la tasa de cumplimiento de pago de los egresados con préstamos federales estudiantiles.</t>
  </si>
  <si>
    <t>Estudiantes que se graduaron a los seis años de haber iniciado sus estudios (150% del tiempo). Estudiantes que se graduaron a los ocho años de haber iniciado sus estudios (200% del tiempo)</t>
  </si>
  <si>
    <t>Matrícula no duplicada. Estudiantes que estudian en la institución independientemente que hayan iniciado sus estudios en el segundo semestre. Se contabilizan una sola vez.</t>
  </si>
  <si>
    <t>Matrícula otoñal</t>
  </si>
  <si>
    <t>Matrícula durante el semestre agosot a diciembre (Fall enrollment)</t>
  </si>
  <si>
    <t>Sexo</t>
  </si>
  <si>
    <t>16. Graduados por Sexo</t>
  </si>
  <si>
    <t>Para establecer como política pública el desglose por Sexo en la tabulación y la divulgación de los datos estadísticos conforme a la Ley 209 de 2003: Ley del Instituto de Estadísticas de Puerto Rico</t>
  </si>
  <si>
    <t>Requiere el desglose por Sexo de los datos estadísticos</t>
  </si>
  <si>
    <t>8. Matr Sexo Prg:</t>
  </si>
  <si>
    <t>Matrícula otoñal por sexo subgraduado y graduados</t>
  </si>
  <si>
    <t>Matrícula por programa por sexo</t>
  </si>
  <si>
    <t>Clases graduadas por sexo</t>
  </si>
  <si>
    <t>(femenino o Masculino) sexo asignado al nacer, según las características biológicas y fisiológicas.</t>
  </si>
  <si>
    <t>12-month Full-time equivalent</t>
  </si>
  <si>
    <t>Undergraduate FTE</t>
  </si>
  <si>
    <t>25. School Default Rate</t>
  </si>
  <si>
    <t>Relacionado al pago de préstamos estudiantiles de los estudiantes egresados.</t>
  </si>
  <si>
    <t>26. Full Time Equivalent</t>
  </si>
  <si>
    <t>Cálculo de la matrícula equivalente a tiempo completo</t>
  </si>
  <si>
    <t>2b. Admitidos matriculados</t>
  </si>
  <si>
    <t>Estudiantes admitidos matriculados en programas conducente a grado</t>
  </si>
  <si>
    <t>Subgraduados (otoño)  Undergraduate (fall)</t>
  </si>
  <si>
    <t>Diploma en Ejecución Performance Diploma</t>
  </si>
  <si>
    <t>Maestría en Música en Educación Musical  MM Music Education</t>
  </si>
  <si>
    <t>Maestría en Música en Ejecución MM in Music Performance</t>
  </si>
  <si>
    <t>Total Graduados  Total Graduate</t>
  </si>
  <si>
    <t>Solicitantes masculinos</t>
  </si>
  <si>
    <t>solicitantes femeninos</t>
  </si>
  <si>
    <t>Total de solicitantes</t>
  </si>
  <si>
    <t>Solicitantes admitidos masculinos</t>
  </si>
  <si>
    <t xml:space="preserve">Solicitantes admitidas  femeninas </t>
  </si>
  <si>
    <t>Total de admitidos</t>
  </si>
  <si>
    <t>Admitidos masculinos matriculados a tiempo completo</t>
  </si>
  <si>
    <t>Admitidas femeninas matriculadas a tiempo completo</t>
  </si>
  <si>
    <t>Total estudiantes a tiempo completo</t>
  </si>
  <si>
    <t>Admitidos masculinos matriculados a tiempo parcial</t>
  </si>
  <si>
    <t>Admitidas femeninas matriculadas a tiempo parcial</t>
  </si>
  <si>
    <t>Total estudiantes a tiempo parcial</t>
  </si>
  <si>
    <t>Fuente de información: Oficina de Admisiones, Oficina de Registraduría en Sistema JKL, Conservatorio de Música de Puerto Rico</t>
  </si>
  <si>
    <t>Total matriculados masculino</t>
  </si>
  <si>
    <t>Total matriculados femeninas</t>
  </si>
  <si>
    <t>Gran Total Matriculados</t>
  </si>
  <si>
    <t>Estudiantes admitidos primera vez en estudios universitarios</t>
  </si>
  <si>
    <t>Mariculados en Instrumento Remedial</t>
  </si>
  <si>
    <t>Aprobaron Instrumento Remedial</t>
  </si>
  <si>
    <t>Porciento de aprobación de Instrumento Remedial</t>
  </si>
  <si>
    <t>Matriculados en Solfeo Remedial</t>
  </si>
  <si>
    <t>Porciento de aprobación de Solfeo Remedial</t>
  </si>
  <si>
    <t>Estudiantes Sub graduados matriculados en cursos de nivel remedial</t>
  </si>
  <si>
    <t>BM Composición                            BM Composition</t>
  </si>
  <si>
    <t>BM Ejecución                                   BM Performance</t>
  </si>
  <si>
    <t>Total subgraduados                       Total Undergraduate</t>
  </si>
  <si>
    <t>6b. Matrícula Prog Graduados</t>
  </si>
  <si>
    <t>6. Matrícula BM</t>
  </si>
  <si>
    <t>n/d</t>
  </si>
  <si>
    <t>6c. Matrícula Prog No Grado</t>
  </si>
  <si>
    <t>Matrícula de Programas no conducentes a grado</t>
  </si>
  <si>
    <t>BM Femenino / Female</t>
  </si>
  <si>
    <t>BM Masculino / Male</t>
  </si>
  <si>
    <t>Grad Prog Femenino / Female</t>
  </si>
  <si>
    <t>Grad Prog Masculino / Male</t>
  </si>
  <si>
    <t>Total BM Matrícula / Enrollment</t>
  </si>
  <si>
    <t>Total Grad Matrícula / Enrollment</t>
  </si>
  <si>
    <t>Porciento Masculino / Percent Male</t>
  </si>
  <si>
    <t>Porciento Femenino / Percent Female</t>
  </si>
  <si>
    <t>Matrícula Otoñal programas conducentes a grado por sexo / Degrre Program's fall  enrollment by sex</t>
  </si>
  <si>
    <t>7. Matrícula por Sexo:</t>
  </si>
  <si>
    <t>2017-2018</t>
  </si>
  <si>
    <t>2018-2019</t>
  </si>
  <si>
    <t>2019-2020</t>
  </si>
  <si>
    <t>2020-2021</t>
  </si>
  <si>
    <t>Matrícula por programa conducente a grado,  por sexo / Degree Program enrollmen by gender</t>
  </si>
  <si>
    <t>Rep Dominicana</t>
  </si>
  <si>
    <t>Subgraduados a tiempo completo / Full Time undergraduates</t>
  </si>
  <si>
    <t>Sub graduados a tiempo parcial / Part time undergraduates</t>
  </si>
  <si>
    <t xml:space="preserve">Graduados a tiempo completo / Full time graduate </t>
  </si>
  <si>
    <t>Graduados a timepo parcial / Part Time undergraduate</t>
  </si>
  <si>
    <t>Matrícula no duplicada / 12 Month Enrollment Data</t>
  </si>
  <si>
    <t>Subgraduados / Undergraduate</t>
  </si>
  <si>
    <t>Graduados / Graduate</t>
  </si>
  <si>
    <t>No conducente a grado / non degree programs</t>
  </si>
  <si>
    <t>11b. Matrícula no duplicada por sexo</t>
  </si>
  <si>
    <t>Matrícula no duplicada sub graduados y graduados por sexo</t>
  </si>
  <si>
    <t>11. Matrícula no duplicada</t>
  </si>
  <si>
    <t>Matrícula no duplicada sub graduada - Femenino</t>
  </si>
  <si>
    <t>Matrícula no duplicada sub graduada - Masculino</t>
  </si>
  <si>
    <t>Matrícula no duplicada prog graduados - Femenino</t>
  </si>
  <si>
    <t>Matrícula no duplicada prog graduados - Masculino</t>
  </si>
  <si>
    <t>Matrícula no duplicada de programas conducente a grado / Unduplicate enrollment of degree programs</t>
  </si>
  <si>
    <t>13b. Retención por sexo</t>
  </si>
  <si>
    <t>13c. Retención por concentración</t>
  </si>
  <si>
    <t>Retención por sexo</t>
  </si>
  <si>
    <t>Retención por concentración dentro de programa de estudio</t>
  </si>
  <si>
    <t>Año admitidos / Entering class</t>
  </si>
  <si>
    <t>Composición / Composition</t>
  </si>
  <si>
    <t>Ejecución / Performance</t>
  </si>
  <si>
    <t>Canto / Voice</t>
  </si>
  <si>
    <t>Guitarra  / Guitar</t>
  </si>
  <si>
    <t>Clarinete / Clarinet</t>
  </si>
  <si>
    <t>Fagot / Bassom</t>
  </si>
  <si>
    <t>Flauta / Flute</t>
  </si>
  <si>
    <t>Saxofón / Saxophone</t>
  </si>
  <si>
    <t>Violonchelo / Cello</t>
  </si>
  <si>
    <t>Contrabajo / Bass</t>
  </si>
  <si>
    <t>Trombón / Trombone</t>
  </si>
  <si>
    <t>Trompa / Horn</t>
  </si>
  <si>
    <t>Trompeta / Trumpet</t>
  </si>
  <si>
    <t>Tuba / Tube</t>
  </si>
  <si>
    <t>Percusión / Percussion</t>
  </si>
  <si>
    <t>Arpa / Harp</t>
  </si>
  <si>
    <t>Jazz y Música Caribeña / Jazz and Caribbean Music</t>
  </si>
  <si>
    <t>J&amp;M Batería / Drums</t>
  </si>
  <si>
    <t>J&amp;M Percusión / Percussion</t>
  </si>
  <si>
    <t>J&amp;M Piano</t>
  </si>
  <si>
    <t>J&amp;M Guitarra / Guitar</t>
  </si>
  <si>
    <t>J&amp;M Saxofón / Saxophone</t>
  </si>
  <si>
    <t>J&amp;M Trombón / Trombone</t>
  </si>
  <si>
    <t>J&amp;M Trompeta / Trumpet</t>
  </si>
  <si>
    <t>J&amp;M Contrabajo / Bass</t>
  </si>
  <si>
    <t>J&amp;M Cuatro</t>
  </si>
  <si>
    <t>Educación Musical / Music Education</t>
  </si>
  <si>
    <t>EM Canto / Voice</t>
  </si>
  <si>
    <t>EM Piano</t>
  </si>
  <si>
    <t>EM guitarra / Guitar</t>
  </si>
  <si>
    <t>EM Clarinete / Clarinet</t>
  </si>
  <si>
    <t>EM Fagot / Bassom</t>
  </si>
  <si>
    <t>EM Flauta / Flute</t>
  </si>
  <si>
    <t>EM Oboe</t>
  </si>
  <si>
    <t>EM Saxofón / Saxophone</t>
  </si>
  <si>
    <t>EM Viola</t>
  </si>
  <si>
    <t>EM Violin</t>
  </si>
  <si>
    <t>EM Violonchelo / Cello</t>
  </si>
  <si>
    <t>EM Contrabajo / Bass</t>
  </si>
  <si>
    <t>EM Trombón / Trombone</t>
  </si>
  <si>
    <t>EM Trompa / Horn</t>
  </si>
  <si>
    <t>EM Trompeta / Trumpet</t>
  </si>
  <si>
    <t>EM Tuba / Tube</t>
  </si>
  <si>
    <t>EM Percusión / Percussion</t>
  </si>
  <si>
    <t>Facultad Masculino a tiempo completo / Full Time Male Faculty</t>
  </si>
  <si>
    <t>Facultad femenina a tiempo completo / Part Time Female Faculty</t>
  </si>
  <si>
    <t>Total Facultad a tiempo completo / Total Full time Faculty</t>
  </si>
  <si>
    <t>Facultad Masculino a tiempo parcial / Part Time Male Faculty</t>
  </si>
  <si>
    <t>Fcultad Femenina a tiempo parcial / Part Time Female Faculty</t>
  </si>
  <si>
    <t>Total Facultad a tiempo parcial /  Total Part Time Faculty</t>
  </si>
  <si>
    <t>Gran total Facultad / Faculty Grand Total</t>
  </si>
  <si>
    <t>Facultad programas conducente a grado por carga académica / Degree program's faculty by academic load</t>
  </si>
  <si>
    <t>Facultad por status / Faculty by status</t>
  </si>
  <si>
    <t xml:space="preserve">Facultad con nombremiento / Tenure </t>
  </si>
  <si>
    <t>Total con nombramiento y probatoria  /          total tenure and tenure track</t>
  </si>
  <si>
    <t>Tasa de graduación al 150% del tiempo normal (completers) / Graduation Rate withing 150%</t>
  </si>
  <si>
    <t>Cohorte Sub graduado  (FTFT) - Undergraduate cohort</t>
  </si>
  <si>
    <t>Todos los aubgraduados / All undergraduates</t>
  </si>
  <si>
    <t>Cohorte subgraduado / Undergraduate cohort</t>
  </si>
  <si>
    <t>Todos los subgraduados / All undergraduate students</t>
  </si>
  <si>
    <t>Tamaño de la clase grauada / Graduation class size</t>
  </si>
  <si>
    <t>Programas Subgraduados / Undergraduate Programs</t>
  </si>
  <si>
    <t>Programas Graduados / Graduate Programs</t>
  </si>
  <si>
    <t>MM Ed Musical / MM Music Education</t>
  </si>
  <si>
    <t>Total Graduados / Total Graduate</t>
  </si>
  <si>
    <t>Grand Total Graduation Class</t>
  </si>
  <si>
    <t>Bachillerato / Bachelor Degree</t>
  </si>
  <si>
    <t>Diploma Graduado y Maestría / Graduate Diploma and Master Degree</t>
  </si>
  <si>
    <t>Graduación del cohorte al 150%</t>
  </si>
  <si>
    <t>Female cohort</t>
  </si>
  <si>
    <t>Male cohort</t>
  </si>
  <si>
    <t>Clases Graduadas Programas Graduados por sexo / Graduate Programs Completers Class by gender</t>
  </si>
  <si>
    <t>Female completers at 150%</t>
  </si>
  <si>
    <t>male completers at 150%</t>
  </si>
  <si>
    <t>EJECUCIÓN CLÁSICA</t>
  </si>
  <si>
    <t>Clases Graduadas por programa y concentración subgraduado / Undergraduate Completers by Program and concentration</t>
  </si>
  <si>
    <t>CLASSIC PERFORMANCE</t>
  </si>
  <si>
    <t>Edad Temprana / Early Chilhood</t>
  </si>
  <si>
    <t>Edad Primaria / Primary Years</t>
  </si>
  <si>
    <t>Estudios Corales / Choral Studies</t>
  </si>
  <si>
    <t>Estudios Pre-Universitarios / Formative Studies (pre-college)</t>
  </si>
  <si>
    <t>Jóvenes y Adultos / Youth and Adult</t>
  </si>
  <si>
    <t>Solicitantes por programa /  Applicants by program</t>
  </si>
  <si>
    <t>Total Programas Graduados                               Total Graduate</t>
  </si>
  <si>
    <t>Agosto-Diciembre / Fall</t>
  </si>
  <si>
    <t>Admisión a programas conducentes a grado / Degree Program's Admission</t>
  </si>
  <si>
    <t>Admisión a programas conducentes a grado /  Degree Program's Admission</t>
  </si>
  <si>
    <t xml:space="preserve">Gran total todos / All Grand Total </t>
  </si>
  <si>
    <t>Estudiantes admitidos matriculados por programa / Admitted students enrolled by program</t>
  </si>
  <si>
    <t xml:space="preserve">Gran Total Todos / All Grand Total </t>
  </si>
  <si>
    <t>Porciento de estudiantes admitidos y estudiantes matriculados en programas sub graduados</t>
  </si>
  <si>
    <t>% matriculados</t>
  </si>
  <si>
    <t>Subgraduado por programa / Undergraduate by instrument</t>
  </si>
  <si>
    <t>Matrícula subgraduada por programa y instrumentos/ Undergraduate enrollment by program and by concentration</t>
  </si>
  <si>
    <t>Por instrumentos /  By Instruments</t>
  </si>
  <si>
    <t>Eufonio /  Euphonium</t>
  </si>
  <si>
    <t>Jazz Contrabajo   /  Bass</t>
  </si>
  <si>
    <t>Jazz &amp; MC Batería    /  Drums</t>
  </si>
  <si>
    <t>Jazz &amp; MC Percusión   /  Percussion</t>
  </si>
  <si>
    <t>Jazz &amp; MC Saxofón    /  Saxophone</t>
  </si>
  <si>
    <t>Jazz &amp; MC Trombón   /  Trombone</t>
  </si>
  <si>
    <t>Jazz &amp; MC Piano</t>
  </si>
  <si>
    <t>Jazz &amp; MC Cuatro</t>
  </si>
  <si>
    <t>Matrícula Programas Graduados/ Graduate Program enrollment</t>
  </si>
  <si>
    <t>Matrícula de programas no conducentes a grado / Non degree program's enrollment</t>
  </si>
  <si>
    <t xml:space="preserve">Total </t>
  </si>
  <si>
    <t>Total Programas Graduados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</si>
  <si>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 *Estos cursos no tienen código en el sistema JKG</t>
    </r>
  </si>
  <si>
    <t>Estudiantes por tipo de carga académica (completa o parcial)</t>
  </si>
  <si>
    <t>Resultados pruebas de Certificación de Maestros / Teacher Certification Test</t>
  </si>
  <si>
    <t>Competencias Profesionales Nivel Secundario / Professional Competencies Secundary Level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</si>
  <si>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Se superan los promedios nacionales excepto Metodología/Evaluación y Situación Pedagógica.</t>
    </r>
  </si>
  <si>
    <t xml:space="preserve">Estadísticas de Retención / Retention Statistics </t>
  </si>
  <si>
    <t>Tasa de retención programas subgraduados / Retention Rate Undergraduate Programs</t>
  </si>
  <si>
    <t xml:space="preserve">Retención por género / Retention by gender </t>
  </si>
  <si>
    <t>Retención por concentración por programas de estudio  (Total Admitidos) / Undergraduate retenrion rate by program (all admitted students)</t>
  </si>
  <si>
    <t>Cohorte subgraduado / undergraduate cohort (FTFT)</t>
  </si>
  <si>
    <t xml:space="preserve">Todos los subgraduados </t>
  </si>
  <si>
    <t>Facultad en probatoria  /On tenure track</t>
  </si>
  <si>
    <t>Porciento de facultad con nombramiento o en probatoria</t>
  </si>
  <si>
    <t>Estadísticas de graduación / Completition Statistics</t>
  </si>
  <si>
    <t>Tasa de graduación al 200% del tiempo / Graduation Rate within 200%  (completers)</t>
  </si>
  <si>
    <r>
      <t>*</t>
    </r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data 1996, 1997 y 1998 recronstruida en feb 2017</t>
    </r>
  </si>
  <si>
    <t>Diploma Graduado / Graduate Diploma</t>
  </si>
  <si>
    <t>1964-2001</t>
  </si>
  <si>
    <t>Programas</t>
  </si>
  <si>
    <t>Programs</t>
  </si>
  <si>
    <t>Información de egresados / Alumni Information</t>
  </si>
  <si>
    <t>Institución / Institution</t>
  </si>
  <si>
    <t>Cuidad / City</t>
  </si>
  <si>
    <t>País / Country</t>
  </si>
  <si>
    <t>Accreditted by NASM</t>
  </si>
  <si>
    <t xml:space="preserve">Instituciones en las cuales nuestros egresados continúan estudios / Institutions where our alumni continue studies </t>
  </si>
  <si>
    <t>EMPLEADORES DE EGRESADOS / ALUMNI EMPLOYERS</t>
  </si>
  <si>
    <r>
      <t xml:space="preserve">Ejecución   /  </t>
    </r>
    <r>
      <rPr>
        <b/>
        <i/>
        <sz val="12"/>
        <color theme="1"/>
        <rFont val="Times New Roman"/>
        <family val="1"/>
      </rPr>
      <t>Performance</t>
    </r>
  </si>
  <si>
    <r>
      <t xml:space="preserve">Educación  /  </t>
    </r>
    <r>
      <rPr>
        <b/>
        <i/>
        <sz val="12"/>
        <color theme="1"/>
        <rFont val="Times New Roman"/>
        <family val="1"/>
      </rPr>
      <t>Education</t>
    </r>
  </si>
  <si>
    <t xml:space="preserve">Centro de Recursos Fundación Ángel Ramos </t>
  </si>
  <si>
    <r>
      <t xml:space="preserve">Agosto / </t>
    </r>
    <r>
      <rPr>
        <i/>
        <sz val="12"/>
        <color theme="1"/>
        <rFont val="Times New Roman"/>
        <family val="1"/>
      </rPr>
      <t>August</t>
    </r>
  </si>
  <si>
    <r>
      <t xml:space="preserve">Enero / </t>
    </r>
    <r>
      <rPr>
        <i/>
        <sz val="12"/>
        <color theme="1"/>
        <rFont val="Times New Roman"/>
        <family val="1"/>
      </rPr>
      <t>January</t>
    </r>
  </si>
  <si>
    <t xml:space="preserve">Matrícula Escuela Preparatoria / Preparatory School Enrollment </t>
  </si>
  <si>
    <t xml:space="preserve">Contribución a la educación musical en la comunidad / Music Education contribution to the community </t>
  </si>
  <si>
    <t>Datos sobre Programa Despertar Musical / Music Awarness data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</si>
  <si>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*adicionales quiere decir que no se repiten</t>
    </r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</si>
  <si>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</si>
  <si>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</si>
  <si>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</si>
  <si>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</si>
  <si>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</si>
  <si>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</si>
  <si>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</si>
  <si>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</si>
  <si>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</si>
  <si>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</si>
  <si>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</si>
  <si>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Bayamón</t>
  </si>
  <si>
    <t>Guayama</t>
  </si>
  <si>
    <t>Guaynabo</t>
  </si>
  <si>
    <t>Toa Baja / Cataño</t>
  </si>
  <si>
    <t>Cataño II</t>
  </si>
  <si>
    <t>Toa Baja / Cataño (I)</t>
  </si>
  <si>
    <t>San Juan I</t>
  </si>
  <si>
    <t>San Juan II</t>
  </si>
  <si>
    <t xml:space="preserve"> Año Académico 2014-2015 Sem. 2</t>
  </si>
  <si>
    <t xml:space="preserve">Febrero </t>
  </si>
  <si>
    <t xml:space="preserve">Abril </t>
  </si>
  <si>
    <t>Información General:</t>
  </si>
  <si>
    <t>Total impactados enero 2011 a abril 2015: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</si>
  <si>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Default rate no puede llegar a 30.</t>
    </r>
  </si>
  <si>
    <t>Graduate FTE</t>
  </si>
  <si>
    <t>Matrícula equivalente a tiempo completo / Full Time Equivalent Enrollment</t>
  </si>
  <si>
    <t>EM Arpa / Harp</t>
  </si>
  <si>
    <t>Fecha de graduación</t>
  </si>
  <si>
    <t>Jazz &amp; MC Guitarra    /  Guitar</t>
  </si>
  <si>
    <t>Escuela</t>
  </si>
  <si>
    <t>Núcleo</t>
  </si>
  <si>
    <t>Escuela Arturo Somohano</t>
  </si>
  <si>
    <t>Escuela Elemental Mariano Abril</t>
  </si>
  <si>
    <t>Escuela Elemental Moisés Meléndez</t>
  </si>
  <si>
    <t>Escuela Elemental Dr. Santos Sepúlveda</t>
  </si>
  <si>
    <t>Escuela Superior Rafael López Landrón</t>
  </si>
  <si>
    <t>Escuela Intermedia Onofre Carballeira Umpierre</t>
  </si>
  <si>
    <t>Cataño I</t>
  </si>
  <si>
    <t>Escuela Elemental Rafael Cordero Molina</t>
  </si>
  <si>
    <t>Escuela Superior Carlos Escobar</t>
  </si>
  <si>
    <t>Loíza</t>
  </si>
  <si>
    <t>Escuela Ser de Puerto Rico</t>
  </si>
  <si>
    <t>Casa Cuna de San Juan</t>
  </si>
  <si>
    <t>Hogar Niñito Jesús</t>
  </si>
  <si>
    <t>Hogar CASA</t>
  </si>
  <si>
    <t>Aguas Buenas / proyecto especial</t>
  </si>
  <si>
    <t>Matrícula por semestre Música 100 x 35</t>
  </si>
  <si>
    <t>San Juan / Proyecto Especial</t>
  </si>
  <si>
    <t>Matrícula 1 sem 2017-2018</t>
  </si>
  <si>
    <t xml:space="preserve">TOTAL ESTUDIANTE </t>
  </si>
  <si>
    <r>
      <rPr>
        <i/>
        <sz val="8"/>
        <color theme="1"/>
        <rFont val="Times New Roman"/>
        <family val="1"/>
      </rPr>
      <t>Nota</t>
    </r>
    <r>
      <rPr>
        <sz val="8"/>
        <color theme="1"/>
        <rFont val="Times New Roman"/>
        <family val="1"/>
      </rPr>
      <t>: A partir del 2017 las matrículas se realizan cada semestre</t>
    </r>
  </si>
  <si>
    <t xml:space="preserve">4. First Time: </t>
  </si>
  <si>
    <t>FY2014</t>
  </si>
  <si>
    <t>Total Matrícula / Enrollment</t>
  </si>
  <si>
    <t>Total Programas Gracuados</t>
  </si>
  <si>
    <t>Total Bachillerato</t>
  </si>
  <si>
    <t>Clases Graduadas Programas sub graduados por sexo / Undergraduate Completers Class by Gender</t>
  </si>
  <si>
    <t>Estudiantes subgraduados que completaron el bachillerato en tiempo normal (cuatro años) / Undegraduate students completing degree within normal time (4 years)</t>
  </si>
  <si>
    <t>Gran Total  Sub  Graduados y Graduados   Under Graduate &amp;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</si>
</sst>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%"/>
  </numFmts>
  <fonts count="2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1"/>
      <name val="STi"/>
    </font>
    <font>
      <sz val="11"/>
      <color theme="1"/>
      <name val="STi"/>
    </font>
    <font>
      <sz val="9"/>
      <color theme="1"/>
      <name val="STi"/>
    </font>
    <font>
      <b/>
      <i/>
      <sz val="11"/>
      <color theme="1"/>
      <name val="STi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3">
    <xf numFmtId="0" fontId="0" fillId="0" borderId="0" xfId="0"/>
    <xf numFmtId="0" fontId="9" fillId="0" borderId="0" xfId="0" applyFont="1"/>
    <xf numFmtId="0" fontId="9" fillId="0" borderId="0" xfId="0" applyFont="1" applyBorder="1"/>
    <xf numFmtId="0" fontId="12" fillId="0" borderId="0" xfId="0" applyFont="1"/>
    <xf numFmtId="0" fontId="13" fillId="0" borderId="0" xfId="0" applyFont="1"/>
    <xf numFmtId="0" fontId="1" fillId="0" borderId="0" xfId="0" applyFont="1" applyBorder="1"/>
    <xf numFmtId="0" fontId="12" fillId="0" borderId="0" xfId="0" applyFont="1" applyBorder="1"/>
    <xf numFmtId="0" fontId="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1" applyFont="1"/>
    <xf numFmtId="0" fontId="1" fillId="0" borderId="0" xfId="0" applyFont="1"/>
    <xf numFmtId="0" fontId="12" fillId="0" borderId="0" xfId="0" applyFont="1" applyAlignment="1">
      <alignment horizontal="left" wrapText="1"/>
    </xf>
    <xf numFmtId="0" fontId="1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Fill="1"/>
    <xf numFmtId="0" fontId="12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2" fillId="0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/>
    <xf numFmtId="0" fontId="1" fillId="0" borderId="8" xfId="0" applyFont="1" applyFill="1" applyBorder="1"/>
    <xf numFmtId="0" fontId="1" fillId="0" borderId="0" xfId="0" applyFont="1" applyFill="1" applyBorder="1"/>
    <xf numFmtId="0" fontId="12" fillId="0" borderId="8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/>
    </xf>
    <xf numFmtId="0" fontId="9" fillId="0" borderId="0" xfId="0" applyFont="1" applyFill="1" applyBorder="1"/>
    <xf numFmtId="0" fontId="11" fillId="0" borderId="0" xfId="0" applyFont="1" applyFill="1" applyBorder="1"/>
    <xf numFmtId="0" fontId="1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/>
    <xf numFmtId="0" fontId="9" fillId="0" borderId="0" xfId="0" applyFont="1" applyFill="1"/>
    <xf numFmtId="0" fontId="13" fillId="0" borderId="0" xfId="0" applyFont="1" applyFill="1"/>
    <xf numFmtId="164" fontId="12" fillId="0" borderId="8" xfId="0" applyNumberFormat="1" applyFont="1" applyFill="1" applyBorder="1" applyAlignment="1">
      <alignment horizontal="right" vertical="center" wrapText="1"/>
    </xf>
    <xf numFmtId="164" fontId="12" fillId="0" borderId="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164" fontId="12" fillId="0" borderId="0" xfId="0" applyNumberFormat="1" applyFont="1"/>
    <xf numFmtId="0" fontId="1" fillId="0" borderId="8" xfId="0" applyFont="1" applyBorder="1"/>
    <xf numFmtId="164" fontId="12" fillId="0" borderId="8" xfId="0" applyNumberFormat="1" applyFont="1" applyBorder="1"/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0" borderId="9" xfId="0" applyFont="1" applyBorder="1"/>
    <xf numFmtId="164" fontId="12" fillId="0" borderId="0" xfId="0" applyNumberFormat="1" applyFont="1" applyBorder="1"/>
    <xf numFmtId="0" fontId="12" fillId="0" borderId="9" xfId="0" applyFont="1" applyBorder="1"/>
    <xf numFmtId="0" fontId="12" fillId="0" borderId="8" xfId="0" applyFont="1" applyBorder="1"/>
    <xf numFmtId="0" fontId="12" fillId="0" borderId="3" xfId="0" applyFont="1" applyFill="1" applyBorder="1"/>
    <xf numFmtId="0" fontId="1" fillId="0" borderId="9" xfId="0" applyFont="1" applyFill="1" applyBorder="1"/>
    <xf numFmtId="0" fontId="1" fillId="0" borderId="4" xfId="0" applyFont="1" applyFill="1" applyBorder="1"/>
    <xf numFmtId="0" fontId="12" fillId="0" borderId="9" xfId="0" applyFont="1" applyFill="1" applyBorder="1"/>
    <xf numFmtId="0" fontId="12" fillId="0" borderId="9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/>
    </xf>
    <xf numFmtId="0" fontId="1" fillId="0" borderId="6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right"/>
    </xf>
    <xf numFmtId="0" fontId="13" fillId="0" borderId="0" xfId="0" applyFont="1" applyFill="1" applyBorder="1"/>
    <xf numFmtId="0" fontId="2" fillId="0" borderId="0" xfId="0" applyFont="1" applyFill="1" applyBorder="1"/>
    <xf numFmtId="0" fontId="12" fillId="0" borderId="0" xfId="0" applyFont="1" applyAlignment="1">
      <alignment horizontal="right"/>
    </xf>
    <xf numFmtId="0" fontId="12" fillId="0" borderId="9" xfId="0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top" wrapText="1"/>
    </xf>
    <xf numFmtId="0" fontId="15" fillId="0" borderId="0" xfId="0" applyFont="1" applyFill="1" applyBorder="1"/>
    <xf numFmtId="0" fontId="16" fillId="0" borderId="0" xfId="0" applyFont="1" applyFill="1" applyBorder="1" applyAlignment="1">
      <alignment vertical="center" wrapText="1"/>
    </xf>
    <xf numFmtId="9" fontId="16" fillId="0" borderId="0" xfId="0" applyNumberFormat="1" applyFont="1" applyFill="1" applyBorder="1" applyAlignment="1">
      <alignment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15" fillId="0" borderId="8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/>
    </xf>
    <xf numFmtId="0" fontId="2" fillId="0" borderId="0" xfId="0" applyFont="1" applyFill="1"/>
    <xf numFmtId="0" fontId="12" fillId="0" borderId="0" xfId="0" applyFont="1" applyBorder="1" applyAlignment="1">
      <alignment wrapText="1"/>
    </xf>
    <xf numFmtId="0" fontId="12" fillId="2" borderId="0" xfId="0" applyFont="1" applyFill="1" applyBorder="1" applyAlignment="1">
      <alignment wrapText="1"/>
    </xf>
    <xf numFmtId="0" fontId="12" fillId="2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7" fillId="0" borderId="0" xfId="0" applyFont="1" applyFill="1" applyBorder="1"/>
    <xf numFmtId="9" fontId="1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9" fontId="12" fillId="0" borderId="0" xfId="0" applyNumberFormat="1" applyFont="1" applyFill="1" applyBorder="1"/>
    <xf numFmtId="0" fontId="20" fillId="0" borderId="0" xfId="0" applyFont="1" applyFill="1" applyBorder="1" applyAlignment="1">
      <alignment horizontal="right" vertical="center"/>
    </xf>
    <xf numFmtId="9" fontId="20" fillId="0" borderId="0" xfId="0" applyNumberFormat="1" applyFont="1" applyFill="1" applyBorder="1" applyAlignment="1">
      <alignment horizontal="right" vertical="center"/>
    </xf>
    <xf numFmtId="9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/>
    </xf>
    <xf numFmtId="9" fontId="12" fillId="0" borderId="8" xfId="0" applyNumberFormat="1" applyFont="1" applyFill="1" applyBorder="1"/>
    <xf numFmtId="9" fontId="20" fillId="0" borderId="8" xfId="0" applyNumberFormat="1" applyFont="1" applyFill="1" applyBorder="1" applyAlignment="1">
      <alignment vertical="center" wrapText="1"/>
    </xf>
    <xf numFmtId="9" fontId="12" fillId="0" borderId="9" xfId="0" applyNumberFormat="1" applyFont="1" applyFill="1" applyBorder="1"/>
    <xf numFmtId="9" fontId="12" fillId="0" borderId="0" xfId="0" applyNumberFormat="1" applyFont="1" applyFill="1" applyBorder="1" applyAlignment="1">
      <alignment horizontal="right" vertical="center" wrapText="1"/>
    </xf>
    <xf numFmtId="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left" vertical="center" wrapText="1"/>
    </xf>
    <xf numFmtId="9" fontId="12" fillId="0" borderId="9" xfId="0" applyNumberFormat="1" applyFont="1" applyFill="1" applyBorder="1" applyAlignment="1">
      <alignment horizontal="right" vertical="center" wrapText="1"/>
    </xf>
    <xf numFmtId="0" fontId="20" fillId="0" borderId="9" xfId="0" applyFont="1" applyFill="1" applyBorder="1" applyAlignment="1">
      <alignment horizontal="right" vertical="center"/>
    </xf>
    <xf numFmtId="9" fontId="20" fillId="0" borderId="9" xfId="0" applyNumberFormat="1" applyFont="1" applyFill="1" applyBorder="1" applyAlignment="1">
      <alignment horizontal="right" vertical="center"/>
    </xf>
    <xf numFmtId="9" fontId="20" fillId="0" borderId="9" xfId="0" applyNumberFormat="1" applyFont="1" applyFill="1" applyBorder="1" applyAlignment="1">
      <alignment horizontal="right" vertical="center" wrapText="1"/>
    </xf>
    <xf numFmtId="9" fontId="12" fillId="0" borderId="0" xfId="0" applyNumberFormat="1" applyFont="1" applyFill="1" applyBorder="1" applyAlignment="1">
      <alignment horizontal="center" vertical="center" wrapText="1"/>
    </xf>
    <xf numFmtId="9" fontId="12" fillId="0" borderId="0" xfId="0" applyNumberFormat="1" applyFont="1" applyFill="1" applyBorder="1" applyAlignment="1">
      <alignment horizontal="center" vertical="center"/>
    </xf>
    <xf numFmtId="9" fontId="12" fillId="0" borderId="9" xfId="0" applyNumberFormat="1" applyFont="1" applyFill="1" applyBorder="1" applyAlignment="1">
      <alignment horizontal="center" vertical="center" wrapText="1"/>
    </xf>
    <xf numFmtId="9" fontId="12" fillId="0" borderId="9" xfId="0" applyNumberFormat="1" applyFont="1" applyFill="1" applyBorder="1" applyAlignment="1">
      <alignment horizontal="center" vertical="center"/>
    </xf>
    <xf numFmtId="9" fontId="12" fillId="0" borderId="9" xfId="0" applyNumberFormat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/>
    </xf>
    <xf numFmtId="0" fontId="16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center" vertical="center" wrapText="1"/>
    </xf>
    <xf numFmtId="9" fontId="16" fillId="0" borderId="9" xfId="0" applyNumberFormat="1" applyFont="1" applyFill="1" applyBorder="1" applyAlignment="1">
      <alignment vertical="center" wrapText="1"/>
    </xf>
    <xf numFmtId="9" fontId="16" fillId="0" borderId="9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wrapText="1"/>
    </xf>
    <xf numFmtId="9" fontId="12" fillId="0" borderId="8" xfId="0" applyNumberFormat="1" applyFont="1" applyBorder="1"/>
    <xf numFmtId="0" fontId="13" fillId="0" borderId="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 wrapText="1"/>
    </xf>
    <xf numFmtId="0" fontId="1" fillId="2" borderId="8" xfId="0" applyFont="1" applyFill="1" applyBorder="1"/>
    <xf numFmtId="0" fontId="19" fillId="2" borderId="8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wrapText="1"/>
    </xf>
    <xf numFmtId="0" fontId="2" fillId="0" borderId="8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6" fontId="12" fillId="0" borderId="0" xfId="0" applyNumberFormat="1" applyFont="1" applyFill="1" applyBorder="1" applyAlignment="1">
      <alignment horizontal="right"/>
    </xf>
    <xf numFmtId="6" fontId="1" fillId="0" borderId="8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17" fontId="1" fillId="0" borderId="8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0" fontId="22" fillId="0" borderId="0" xfId="0" applyFont="1" applyFill="1"/>
    <xf numFmtId="0" fontId="12" fillId="0" borderId="0" xfId="0" applyFont="1" applyFill="1" applyAlignment="1"/>
    <xf numFmtId="3" fontId="12" fillId="0" borderId="0" xfId="0" applyNumberFormat="1" applyFont="1" applyFill="1"/>
    <xf numFmtId="0" fontId="12" fillId="0" borderId="7" xfId="0" applyFont="1" applyFill="1" applyBorder="1" applyAlignment="1"/>
    <xf numFmtId="0" fontId="12" fillId="0" borderId="0" xfId="0" applyFont="1" applyFill="1" applyBorder="1" applyAlignment="1"/>
    <xf numFmtId="0" fontId="2" fillId="0" borderId="8" xfId="0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right"/>
    </xf>
    <xf numFmtId="1" fontId="2" fillId="0" borderId="8" xfId="0" applyNumberFormat="1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right"/>
    </xf>
    <xf numFmtId="1" fontId="1" fillId="0" borderId="8" xfId="0" applyNumberFormat="1" applyFont="1" applyFill="1" applyBorder="1" applyAlignment="1">
      <alignment horizontal="center"/>
    </xf>
    <xf numFmtId="3" fontId="1" fillId="0" borderId="0" xfId="0" applyNumberFormat="1" applyFont="1" applyFill="1"/>
    <xf numFmtId="0" fontId="12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0" xfId="0" applyFont="1" applyFill="1" applyBorder="1"/>
    <xf numFmtId="9" fontId="12" fillId="0" borderId="0" xfId="0" applyNumberFormat="1" applyFont="1" applyFill="1" applyBorder="1" applyAlignment="1">
      <alignment horizontal="right"/>
    </xf>
    <xf numFmtId="9" fontId="12" fillId="0" borderId="9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0" fontId="23" fillId="0" borderId="0" xfId="0" applyFont="1" applyFill="1" applyBorder="1"/>
    <xf numFmtId="0" fontId="12" fillId="0" borderId="4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/>
    </xf>
    <xf numFmtId="0" fontId="12" fillId="0" borderId="9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/>
    </xf>
    <xf numFmtId="0" fontId="12" fillId="0" borderId="6" xfId="0" applyFont="1" applyBorder="1"/>
    <xf numFmtId="0" fontId="1" fillId="0" borderId="8" xfId="0" applyFont="1" applyBorder="1" applyAlignment="1">
      <alignment horizontal="righ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wrapText="1"/>
    </xf>
    <xf numFmtId="0" fontId="19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8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/>
    </xf>
    <xf numFmtId="0" fontId="21" fillId="0" borderId="8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2" fillId="0" borderId="9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6" fillId="0" borderId="8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ACBA4"/>
      <color rgb="FFFFCC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409575</xdr:colOff>
      <xdr:row>5</xdr:row>
      <xdr:rowOff>133208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0CF294B-DF51-4FFF-AE6F-FC9811D0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435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59531</xdr:rowOff>
    </xdr:from>
    <xdr:to>
      <xdr:col>1</xdr:col>
      <xdr:colOff>1178719</xdr:colOff>
      <xdr:row>6</xdr:row>
      <xdr:rowOff>88106</xdr:rowOff>
    </xdr:to>
    <xdr:pic>
      <xdr:nvPicPr>
        <xdr:cNvPr id="3" name="Picture 2" descr="logo 3.PNG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4" y="59531"/>
          <a:ext cx="1178720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mpr.edu/oii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79"/>
  <sheetViews>
    <sheetView workbookViewId="0">
      <selection activeCell="F42" sqref="F42"/>
    </sheetView>
  </sheetViews>
  <sheetFormatPr defaultRowHeight="15.75"/>
  <cols>
    <col min="1" max="1" width="26.7109375" style="6" bestFit="1" customWidth="1"/>
    <col min="2" max="2" width="4.5703125" style="6" customWidth="1"/>
    <col min="3" max="16384" width="9.140625" style="3"/>
  </cols>
  <sheetData>
    <row r="7" spans="1:9">
      <c r="A7" s="214" t="s">
        <v>499</v>
      </c>
      <c r="B7" s="214"/>
      <c r="C7" s="214"/>
      <c r="D7" s="214"/>
      <c r="E7" s="214"/>
      <c r="F7" s="214"/>
      <c r="G7" s="214"/>
      <c r="H7" s="214"/>
      <c r="I7" s="214"/>
    </row>
    <row r="9" spans="1:9" s="4" customFormat="1">
      <c r="A9" s="215" t="s">
        <v>500</v>
      </c>
      <c r="B9" s="215"/>
      <c r="C9" s="215"/>
      <c r="D9" s="215"/>
      <c r="E9" s="215"/>
      <c r="F9" s="215"/>
      <c r="G9" s="215"/>
      <c r="H9" s="215"/>
      <c r="I9" s="215"/>
    </row>
    <row r="11" spans="1:9">
      <c r="A11" s="5" t="s">
        <v>501</v>
      </c>
    </row>
    <row r="13" spans="1:9">
      <c r="A13" s="7" t="s">
        <v>506</v>
      </c>
      <c r="B13" s="8"/>
      <c r="C13" s="9" t="s">
        <v>502</v>
      </c>
      <c r="D13" s="9"/>
      <c r="E13" s="9"/>
      <c r="F13" s="9"/>
      <c r="G13" s="9"/>
      <c r="H13" s="9"/>
      <c r="I13" s="9"/>
    </row>
    <row r="14" spans="1:9">
      <c r="A14" s="7" t="s">
        <v>507</v>
      </c>
      <c r="B14" s="8"/>
      <c r="C14" s="9" t="s">
        <v>503</v>
      </c>
      <c r="D14" s="9"/>
      <c r="E14" s="9"/>
      <c r="F14" s="9"/>
      <c r="G14" s="9"/>
      <c r="H14" s="9"/>
      <c r="I14" s="9"/>
    </row>
    <row r="15" spans="1:9">
      <c r="A15" s="7" t="s">
        <v>803</v>
      </c>
      <c r="B15" s="8"/>
      <c r="C15" s="9" t="s">
        <v>804</v>
      </c>
      <c r="D15" s="9"/>
      <c r="E15" s="9"/>
      <c r="F15" s="9"/>
      <c r="G15" s="9"/>
      <c r="H15" s="9"/>
      <c r="I15" s="9"/>
    </row>
    <row r="16" spans="1:9">
      <c r="A16" s="5" t="s">
        <v>508</v>
      </c>
      <c r="C16" s="3" t="s">
        <v>504</v>
      </c>
    </row>
    <row r="17" spans="1:3">
      <c r="A17" s="5" t="s">
        <v>1073</v>
      </c>
      <c r="C17" s="3" t="s">
        <v>505</v>
      </c>
    </row>
    <row r="18" spans="1:3">
      <c r="A18" s="5" t="s">
        <v>509</v>
      </c>
      <c r="C18" s="3" t="s">
        <v>510</v>
      </c>
    </row>
    <row r="19" spans="1:3">
      <c r="A19" s="5" t="s">
        <v>837</v>
      </c>
      <c r="C19" s="3" t="s">
        <v>511</v>
      </c>
    </row>
    <row r="20" spans="1:3">
      <c r="A20" s="5" t="s">
        <v>836</v>
      </c>
      <c r="C20" s="3" t="s">
        <v>34</v>
      </c>
    </row>
    <row r="21" spans="1:3">
      <c r="A21" s="5" t="s">
        <v>839</v>
      </c>
      <c r="C21" s="3" t="s">
        <v>840</v>
      </c>
    </row>
    <row r="22" spans="1:3">
      <c r="A22" s="5" t="s">
        <v>850</v>
      </c>
      <c r="C22" s="3" t="s">
        <v>793</v>
      </c>
    </row>
    <row r="23" spans="1:3">
      <c r="A23" s="5" t="s">
        <v>792</v>
      </c>
      <c r="C23" s="3" t="s">
        <v>794</v>
      </c>
    </row>
    <row r="24" spans="1:3">
      <c r="A24" s="5" t="s">
        <v>718</v>
      </c>
      <c r="C24" s="3" t="s">
        <v>512</v>
      </c>
    </row>
    <row r="25" spans="1:3">
      <c r="A25" s="5" t="s">
        <v>719</v>
      </c>
      <c r="C25" s="3" t="s">
        <v>513</v>
      </c>
    </row>
    <row r="26" spans="1:3">
      <c r="A26" s="5" t="s">
        <v>867</v>
      </c>
      <c r="C26" s="3" t="s">
        <v>514</v>
      </c>
    </row>
    <row r="27" spans="1:3">
      <c r="A27" s="5" t="s">
        <v>865</v>
      </c>
      <c r="C27" s="3" t="s">
        <v>866</v>
      </c>
    </row>
    <row r="28" spans="1:3">
      <c r="A28" s="5" t="s">
        <v>720</v>
      </c>
      <c r="C28" s="3" t="s">
        <v>515</v>
      </c>
    </row>
    <row r="29" spans="1:3">
      <c r="A29" s="5" t="s">
        <v>721</v>
      </c>
      <c r="C29" s="3" t="s">
        <v>516</v>
      </c>
    </row>
    <row r="30" spans="1:3">
      <c r="A30" s="5" t="s">
        <v>873</v>
      </c>
      <c r="C30" s="3" t="s">
        <v>875</v>
      </c>
    </row>
    <row r="31" spans="1:3">
      <c r="A31" s="5" t="s">
        <v>874</v>
      </c>
      <c r="C31" s="3" t="s">
        <v>876</v>
      </c>
    </row>
    <row r="32" spans="1:3">
      <c r="A32" s="5" t="s">
        <v>722</v>
      </c>
      <c r="C32" s="3" t="s">
        <v>517</v>
      </c>
    </row>
    <row r="33" spans="1:3">
      <c r="A33" s="5" t="s">
        <v>723</v>
      </c>
      <c r="C33" s="3" t="s">
        <v>518</v>
      </c>
    </row>
    <row r="34" spans="1:3">
      <c r="A34" s="5" t="s">
        <v>789</v>
      </c>
      <c r="C34" s="3" t="s">
        <v>795</v>
      </c>
    </row>
    <row r="35" spans="1:3">
      <c r="A35" s="5" t="s">
        <v>724</v>
      </c>
      <c r="C35" s="3" t="s">
        <v>519</v>
      </c>
    </row>
    <row r="36" spans="1:3">
      <c r="A36" s="5" t="s">
        <v>725</v>
      </c>
      <c r="C36" s="3" t="s">
        <v>520</v>
      </c>
    </row>
    <row r="37" spans="1:3">
      <c r="A37" s="5" t="s">
        <v>726</v>
      </c>
      <c r="C37" s="3" t="s">
        <v>521</v>
      </c>
    </row>
    <row r="38" spans="1:3">
      <c r="A38" s="5" t="s">
        <v>727</v>
      </c>
      <c r="C38" s="3" t="s">
        <v>522</v>
      </c>
    </row>
    <row r="39" spans="1:3">
      <c r="A39" s="5" t="s">
        <v>728</v>
      </c>
      <c r="C39" s="3" t="s">
        <v>523</v>
      </c>
    </row>
    <row r="40" spans="1:3">
      <c r="A40" s="5" t="s">
        <v>729</v>
      </c>
      <c r="C40" s="3" t="s">
        <v>524</v>
      </c>
    </row>
    <row r="41" spans="1:3">
      <c r="A41" s="5" t="s">
        <v>730</v>
      </c>
      <c r="C41" s="3" t="s">
        <v>525</v>
      </c>
    </row>
    <row r="42" spans="1:3">
      <c r="A42" s="5" t="s">
        <v>731</v>
      </c>
      <c r="C42" s="3" t="s">
        <v>526</v>
      </c>
    </row>
    <row r="43" spans="1:3">
      <c r="A43" s="5" t="s">
        <v>799</v>
      </c>
      <c r="C43" s="3" t="s">
        <v>800</v>
      </c>
    </row>
    <row r="44" spans="1:3">
      <c r="A44" s="5" t="s">
        <v>801</v>
      </c>
      <c r="C44" s="3" t="s">
        <v>802</v>
      </c>
    </row>
    <row r="46" spans="1:3">
      <c r="A46" s="5" t="s">
        <v>527</v>
      </c>
      <c r="C46" s="3" t="s">
        <v>528</v>
      </c>
    </row>
    <row r="47" spans="1:3">
      <c r="A47" s="5" t="s">
        <v>529</v>
      </c>
      <c r="C47" s="3" t="s">
        <v>530</v>
      </c>
    </row>
    <row r="48" spans="1:3">
      <c r="A48" s="5" t="s">
        <v>531</v>
      </c>
      <c r="C48" s="3" t="s">
        <v>530</v>
      </c>
    </row>
    <row r="49" spans="1:3">
      <c r="A49" s="5" t="s">
        <v>532</v>
      </c>
      <c r="C49" s="3" t="s">
        <v>533</v>
      </c>
    </row>
    <row r="50" spans="1:3">
      <c r="A50" s="5" t="s">
        <v>534</v>
      </c>
      <c r="C50" s="3" t="s">
        <v>535</v>
      </c>
    </row>
    <row r="51" spans="1:3">
      <c r="A51" s="5" t="s">
        <v>536</v>
      </c>
      <c r="C51" s="3" t="s">
        <v>537</v>
      </c>
    </row>
    <row r="52" spans="1:3">
      <c r="A52" s="5" t="s">
        <v>538</v>
      </c>
      <c r="C52" s="3" t="s">
        <v>539</v>
      </c>
    </row>
    <row r="53" spans="1:3">
      <c r="A53" s="5" t="s">
        <v>540</v>
      </c>
    </row>
    <row r="54" spans="1:3">
      <c r="C54" s="3" t="s">
        <v>541</v>
      </c>
    </row>
    <row r="55" spans="1:3">
      <c r="C55" s="10" t="s">
        <v>542</v>
      </c>
    </row>
    <row r="56" spans="1:3">
      <c r="C56" s="3" t="s">
        <v>543</v>
      </c>
    </row>
    <row r="57" spans="1:3">
      <c r="C57" s="3" t="s">
        <v>544</v>
      </c>
    </row>
    <row r="58" spans="1:3">
      <c r="C58" s="3" t="s">
        <v>545</v>
      </c>
    </row>
    <row r="60" spans="1:3">
      <c r="A60" s="5" t="s">
        <v>546</v>
      </c>
      <c r="C60" s="11" t="s">
        <v>547</v>
      </c>
    </row>
    <row r="61" spans="1:3">
      <c r="C61" s="3" t="s">
        <v>548</v>
      </c>
    </row>
    <row r="62" spans="1:3">
      <c r="C62" s="3" t="s">
        <v>549</v>
      </c>
    </row>
    <row r="63" spans="1:3">
      <c r="C63" s="3" t="s">
        <v>550</v>
      </c>
    </row>
    <row r="64" spans="1:3">
      <c r="C64" s="3" t="s">
        <v>551</v>
      </c>
    </row>
    <row r="66" spans="1:11">
      <c r="C66" s="11" t="s">
        <v>552</v>
      </c>
    </row>
    <row r="67" spans="1:11">
      <c r="C67" s="3" t="s">
        <v>553</v>
      </c>
    </row>
    <row r="68" spans="1:11">
      <c r="C68" s="3" t="s">
        <v>554</v>
      </c>
    </row>
    <row r="69" spans="1:11">
      <c r="C69" s="3" t="s">
        <v>555</v>
      </c>
    </row>
    <row r="71" spans="1:11">
      <c r="C71" s="11" t="s">
        <v>556</v>
      </c>
    </row>
    <row r="72" spans="1:11">
      <c r="D72" s="3" t="s">
        <v>557</v>
      </c>
    </row>
    <row r="73" spans="1:11">
      <c r="D73" s="3" t="s">
        <v>558</v>
      </c>
    </row>
    <row r="74" spans="1:11">
      <c r="D74" s="3" t="s">
        <v>559</v>
      </c>
    </row>
    <row r="75" spans="1:11">
      <c r="D75" s="3" t="s">
        <v>560</v>
      </c>
    </row>
    <row r="77" spans="1:11">
      <c r="C77" s="11" t="s">
        <v>732</v>
      </c>
    </row>
    <row r="78" spans="1:11" s="9" customFormat="1" ht="43.5" customHeight="1">
      <c r="A78" s="8"/>
      <c r="B78" s="8"/>
      <c r="C78" s="216" t="s">
        <v>790</v>
      </c>
      <c r="D78" s="216"/>
      <c r="E78" s="216"/>
      <c r="F78" s="216"/>
      <c r="G78" s="216"/>
      <c r="H78" s="216"/>
      <c r="I78" s="216"/>
      <c r="J78" s="216"/>
      <c r="K78" s="12"/>
    </row>
    <row r="79" spans="1:11">
      <c r="C79" s="3" t="s">
        <v>791</v>
      </c>
    </row>
  </sheetData>
  <mergeCells count="3">
    <mergeCell ref="A7:I7"/>
    <mergeCell ref="A9:I9"/>
    <mergeCell ref="C78:J78"/>
  </mergeCells>
  <hyperlinks>
    <hyperlink ref="C55" r:id="rId1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E1" workbookViewId="0">
      <selection activeCell="O3" sqref="O3:O5"/>
    </sheetView>
  </sheetViews>
  <sheetFormatPr defaultRowHeight="15.75"/>
  <cols>
    <col min="1" max="1" width="15.5703125" style="3" customWidth="1"/>
    <col min="2" max="16384" width="9.140625" style="3"/>
  </cols>
  <sheetData>
    <row r="1" spans="1:18" s="53" customFormat="1" ht="23.25" customHeight="1">
      <c r="A1" s="222" t="s">
        <v>981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8" s="51" customFormat="1">
      <c r="A2" s="49"/>
      <c r="B2" s="49">
        <v>2004</v>
      </c>
      <c r="C2" s="49">
        <v>2005</v>
      </c>
      <c r="D2" s="50">
        <v>2006</v>
      </c>
      <c r="E2" s="50">
        <v>2007</v>
      </c>
      <c r="F2" s="49">
        <v>2008</v>
      </c>
      <c r="G2" s="49">
        <v>2009</v>
      </c>
      <c r="H2" s="49">
        <v>2010</v>
      </c>
      <c r="I2" s="49">
        <v>2011</v>
      </c>
      <c r="J2" s="49">
        <v>2012</v>
      </c>
      <c r="K2" s="49">
        <v>2013</v>
      </c>
      <c r="L2" s="49">
        <v>2014</v>
      </c>
      <c r="M2" s="49">
        <v>2015</v>
      </c>
      <c r="N2" s="49">
        <v>2016</v>
      </c>
      <c r="O2" s="49">
        <v>2017</v>
      </c>
      <c r="P2" s="49">
        <v>2018</v>
      </c>
      <c r="Q2" s="49">
        <v>2019</v>
      </c>
      <c r="R2" s="49">
        <v>2020</v>
      </c>
    </row>
    <row r="3" spans="1:18" s="16" customFormat="1" ht="47.25" customHeight="1">
      <c r="A3" s="23" t="s">
        <v>35</v>
      </c>
      <c r="B3" s="37">
        <v>24</v>
      </c>
      <c r="C3" s="37">
        <v>29</v>
      </c>
      <c r="D3" s="38">
        <v>34</v>
      </c>
      <c r="E3" s="38">
        <v>27</v>
      </c>
      <c r="F3" s="37">
        <v>32</v>
      </c>
      <c r="G3" s="37">
        <v>21</v>
      </c>
      <c r="H3" s="37">
        <v>25</v>
      </c>
      <c r="I3" s="37">
        <v>28</v>
      </c>
      <c r="J3" s="37">
        <v>25</v>
      </c>
      <c r="K3" s="37">
        <v>21</v>
      </c>
      <c r="L3" s="38">
        <v>23</v>
      </c>
      <c r="M3" s="37">
        <v>20</v>
      </c>
      <c r="N3" s="37">
        <v>20</v>
      </c>
      <c r="O3" s="128">
        <v>20</v>
      </c>
      <c r="P3" s="39"/>
      <c r="Q3" s="39"/>
      <c r="R3" s="39"/>
    </row>
    <row r="4" spans="1:18" s="16" customFormat="1" ht="47.25" customHeight="1">
      <c r="A4" s="23" t="s">
        <v>36</v>
      </c>
      <c r="B4" s="37" t="s">
        <v>838</v>
      </c>
      <c r="C4" s="37" t="s">
        <v>838</v>
      </c>
      <c r="D4" s="37" t="s">
        <v>838</v>
      </c>
      <c r="E4" s="37" t="s">
        <v>838</v>
      </c>
      <c r="F4" s="37" t="s">
        <v>838</v>
      </c>
      <c r="G4" s="37" t="s">
        <v>838</v>
      </c>
      <c r="H4" s="37" t="s">
        <v>838</v>
      </c>
      <c r="I4" s="37">
        <v>8</v>
      </c>
      <c r="J4" s="37">
        <v>16</v>
      </c>
      <c r="K4" s="37">
        <v>25</v>
      </c>
      <c r="L4" s="38">
        <v>19</v>
      </c>
      <c r="M4" s="37">
        <v>18</v>
      </c>
      <c r="N4" s="37">
        <v>15</v>
      </c>
      <c r="O4" s="128">
        <v>12</v>
      </c>
      <c r="P4" s="39"/>
      <c r="Q4" s="39"/>
      <c r="R4" s="39"/>
    </row>
    <row r="5" spans="1:18" s="16" customFormat="1" ht="47.25" customHeight="1">
      <c r="A5" s="23" t="s">
        <v>37</v>
      </c>
      <c r="B5" s="37">
        <v>3</v>
      </c>
      <c r="C5" s="37">
        <v>7</v>
      </c>
      <c r="D5" s="38">
        <v>2</v>
      </c>
      <c r="E5" s="38">
        <v>1</v>
      </c>
      <c r="F5" s="37">
        <v>7</v>
      </c>
      <c r="G5" s="37">
        <v>8</v>
      </c>
      <c r="H5" s="37">
        <v>6</v>
      </c>
      <c r="I5" s="37">
        <v>6</v>
      </c>
      <c r="J5" s="37">
        <v>6</v>
      </c>
      <c r="K5" s="37">
        <v>5</v>
      </c>
      <c r="L5" s="38">
        <v>4</v>
      </c>
      <c r="M5" s="37">
        <v>5</v>
      </c>
      <c r="N5" s="37">
        <v>4</v>
      </c>
      <c r="O5" s="128">
        <v>1</v>
      </c>
      <c r="P5" s="39"/>
      <c r="Q5" s="39"/>
      <c r="R5" s="39"/>
    </row>
    <row r="6" spans="1:18" s="16" customFormat="1" ht="47.25">
      <c r="A6" s="77" t="s">
        <v>1076</v>
      </c>
      <c r="B6" s="31">
        <f>SUM(B3:B5)</f>
        <v>27</v>
      </c>
      <c r="C6" s="31">
        <f t="shared" ref="C6:R6" si="0">SUM(C3:C5)</f>
        <v>36</v>
      </c>
      <c r="D6" s="31">
        <f t="shared" si="0"/>
        <v>36</v>
      </c>
      <c r="E6" s="31">
        <f t="shared" si="0"/>
        <v>28</v>
      </c>
      <c r="F6" s="31">
        <f t="shared" si="0"/>
        <v>39</v>
      </c>
      <c r="G6" s="31">
        <f t="shared" si="0"/>
        <v>29</v>
      </c>
      <c r="H6" s="31">
        <f t="shared" si="0"/>
        <v>31</v>
      </c>
      <c r="I6" s="31">
        <f t="shared" si="0"/>
        <v>42</v>
      </c>
      <c r="J6" s="31">
        <f t="shared" si="0"/>
        <v>47</v>
      </c>
      <c r="K6" s="31">
        <f t="shared" si="0"/>
        <v>51</v>
      </c>
      <c r="L6" s="31">
        <f t="shared" si="0"/>
        <v>46</v>
      </c>
      <c r="M6" s="31">
        <f t="shared" si="0"/>
        <v>43</v>
      </c>
      <c r="N6" s="31">
        <f t="shared" si="0"/>
        <v>39</v>
      </c>
      <c r="O6" s="31">
        <f t="shared" si="0"/>
        <v>33</v>
      </c>
      <c r="P6" s="31">
        <f t="shared" si="0"/>
        <v>0</v>
      </c>
      <c r="Q6" s="31">
        <f t="shared" si="0"/>
        <v>0</v>
      </c>
      <c r="R6" s="31">
        <f t="shared" si="0"/>
        <v>0</v>
      </c>
    </row>
  </sheetData>
  <mergeCells count="1">
    <mergeCell ref="A1:R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opLeftCell="H1" workbookViewId="0">
      <selection activeCell="R3" sqref="R3:R5"/>
    </sheetView>
  </sheetViews>
  <sheetFormatPr defaultRowHeight="15.75"/>
  <cols>
    <col min="1" max="1" width="27" style="6" customWidth="1"/>
    <col min="2" max="16384" width="9.140625" style="6"/>
  </cols>
  <sheetData>
    <row r="1" spans="1:21" s="17" customFormat="1" ht="23.25" customHeight="1">
      <c r="A1" s="223" t="s">
        <v>982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</row>
    <row r="2" spans="1:21" s="33" customFormat="1">
      <c r="A2" s="77"/>
      <c r="B2" s="43">
        <v>2001</v>
      </c>
      <c r="C2" s="43">
        <v>2002</v>
      </c>
      <c r="D2" s="43">
        <v>2003</v>
      </c>
      <c r="E2" s="43">
        <v>2004</v>
      </c>
      <c r="F2" s="43">
        <v>2005</v>
      </c>
      <c r="G2" s="44">
        <v>2006</v>
      </c>
      <c r="H2" s="44">
        <v>2007</v>
      </c>
      <c r="I2" s="43">
        <v>2008</v>
      </c>
      <c r="J2" s="43">
        <v>2009</v>
      </c>
      <c r="K2" s="43">
        <v>2010</v>
      </c>
      <c r="L2" s="43">
        <v>2011</v>
      </c>
      <c r="M2" s="43">
        <v>2012</v>
      </c>
      <c r="N2" s="43">
        <v>2013</v>
      </c>
      <c r="O2" s="43">
        <v>2014</v>
      </c>
      <c r="P2" s="43">
        <v>2015</v>
      </c>
      <c r="Q2" s="43">
        <v>2016</v>
      </c>
      <c r="R2" s="43">
        <v>2017</v>
      </c>
      <c r="S2" s="43">
        <v>2018</v>
      </c>
      <c r="T2" s="43">
        <v>2019</v>
      </c>
      <c r="U2" s="43">
        <v>2020</v>
      </c>
    </row>
    <row r="3" spans="1:21" s="17" customFormat="1" ht="31.5" customHeight="1">
      <c r="A3" s="23" t="s">
        <v>40</v>
      </c>
      <c r="B3" s="37">
        <v>6</v>
      </c>
      <c r="C3" s="37">
        <v>11</v>
      </c>
      <c r="D3" s="37">
        <v>10</v>
      </c>
      <c r="E3" s="37">
        <v>8</v>
      </c>
      <c r="F3" s="37">
        <v>13</v>
      </c>
      <c r="G3" s="38">
        <v>14</v>
      </c>
      <c r="H3" s="38">
        <v>8</v>
      </c>
      <c r="I3" s="37">
        <v>10</v>
      </c>
      <c r="J3" s="37">
        <v>11</v>
      </c>
      <c r="K3" s="37">
        <v>23</v>
      </c>
      <c r="L3" s="37">
        <v>14</v>
      </c>
      <c r="M3" s="37">
        <v>11</v>
      </c>
      <c r="N3" s="37">
        <v>22</v>
      </c>
      <c r="O3" s="38">
        <v>21</v>
      </c>
      <c r="P3" s="37">
        <v>12</v>
      </c>
      <c r="Q3" s="37">
        <v>16</v>
      </c>
      <c r="R3" s="128">
        <v>17</v>
      </c>
      <c r="S3" s="39"/>
      <c r="T3" s="39"/>
      <c r="U3" s="39"/>
    </row>
    <row r="4" spans="1:21" s="17" customFormat="1" ht="31.5" customHeight="1">
      <c r="A4" s="23" t="s">
        <v>41</v>
      </c>
      <c r="B4" s="37">
        <v>5</v>
      </c>
      <c r="C4" s="37">
        <v>10</v>
      </c>
      <c r="D4" s="37">
        <v>10</v>
      </c>
      <c r="E4" s="37">
        <v>8</v>
      </c>
      <c r="F4" s="37">
        <v>5</v>
      </c>
      <c r="G4" s="38">
        <v>2</v>
      </c>
      <c r="H4" s="38">
        <v>0</v>
      </c>
      <c r="I4" s="37">
        <v>2</v>
      </c>
      <c r="J4" s="37">
        <v>2</v>
      </c>
      <c r="K4" s="37">
        <v>9</v>
      </c>
      <c r="L4" s="37">
        <v>5</v>
      </c>
      <c r="M4" s="37">
        <v>30</v>
      </c>
      <c r="N4" s="37">
        <v>6</v>
      </c>
      <c r="O4" s="38">
        <v>5</v>
      </c>
      <c r="P4" s="37">
        <v>4</v>
      </c>
      <c r="Q4" s="37">
        <v>1</v>
      </c>
      <c r="R4" s="39">
        <v>0</v>
      </c>
      <c r="S4" s="39"/>
      <c r="T4" s="39"/>
      <c r="U4" s="39"/>
    </row>
    <row r="5" spans="1:21" s="17" customFormat="1">
      <c r="A5" s="23" t="s">
        <v>38</v>
      </c>
      <c r="B5" s="37" t="s">
        <v>838</v>
      </c>
      <c r="C5" s="37" t="s">
        <v>838</v>
      </c>
      <c r="D5" s="37" t="s">
        <v>838</v>
      </c>
      <c r="E5" s="37" t="s">
        <v>838</v>
      </c>
      <c r="F5" s="37" t="s">
        <v>838</v>
      </c>
      <c r="G5" s="37" t="s">
        <v>838</v>
      </c>
      <c r="H5" s="37" t="s">
        <v>838</v>
      </c>
      <c r="I5" s="37">
        <v>1</v>
      </c>
      <c r="J5" s="37">
        <v>6</v>
      </c>
      <c r="K5" s="37">
        <v>13</v>
      </c>
      <c r="L5" s="37">
        <v>7</v>
      </c>
      <c r="M5" s="37">
        <v>6</v>
      </c>
      <c r="N5" s="37">
        <v>2</v>
      </c>
      <c r="O5" s="37">
        <v>2</v>
      </c>
      <c r="P5" s="37">
        <v>2</v>
      </c>
      <c r="Q5" s="37">
        <v>0</v>
      </c>
      <c r="R5" s="39">
        <v>0</v>
      </c>
      <c r="S5" s="39"/>
      <c r="T5" s="39"/>
      <c r="U5" s="39"/>
    </row>
    <row r="6" spans="1:21" s="17" customFormat="1">
      <c r="A6" s="23" t="s">
        <v>39</v>
      </c>
      <c r="B6" s="37" t="s">
        <v>838</v>
      </c>
      <c r="C6" s="37" t="s">
        <v>838</v>
      </c>
      <c r="D6" s="37" t="s">
        <v>838</v>
      </c>
      <c r="E6" s="37" t="s">
        <v>838</v>
      </c>
      <c r="F6" s="37" t="s">
        <v>838</v>
      </c>
      <c r="G6" s="37" t="s">
        <v>838</v>
      </c>
      <c r="H6" s="37" t="s">
        <v>838</v>
      </c>
      <c r="I6" s="37" t="s">
        <v>838</v>
      </c>
      <c r="J6" s="37" t="s">
        <v>838</v>
      </c>
      <c r="K6" s="37">
        <v>12</v>
      </c>
      <c r="L6" s="37">
        <v>26</v>
      </c>
      <c r="M6" s="37">
        <v>6</v>
      </c>
      <c r="N6" s="37" t="s">
        <v>838</v>
      </c>
      <c r="O6" s="37" t="s">
        <v>838</v>
      </c>
      <c r="P6" s="37" t="s">
        <v>838</v>
      </c>
      <c r="Q6" s="37" t="s">
        <v>838</v>
      </c>
      <c r="R6" s="39">
        <v>0</v>
      </c>
      <c r="S6" s="39"/>
      <c r="T6" s="39"/>
      <c r="U6" s="39"/>
    </row>
    <row r="7" spans="1:21" s="5" customFormat="1">
      <c r="A7" s="77" t="s">
        <v>983</v>
      </c>
      <c r="B7" s="58">
        <f>SUM(B3:B6)</f>
        <v>11</v>
      </c>
      <c r="C7" s="58">
        <f t="shared" ref="C7:U7" si="0">SUM(C3:C6)</f>
        <v>21</v>
      </c>
      <c r="D7" s="58">
        <f t="shared" si="0"/>
        <v>20</v>
      </c>
      <c r="E7" s="58">
        <f t="shared" si="0"/>
        <v>16</v>
      </c>
      <c r="F7" s="58">
        <f t="shared" si="0"/>
        <v>18</v>
      </c>
      <c r="G7" s="58">
        <f t="shared" si="0"/>
        <v>16</v>
      </c>
      <c r="H7" s="58">
        <f t="shared" si="0"/>
        <v>8</v>
      </c>
      <c r="I7" s="58">
        <f t="shared" si="0"/>
        <v>13</v>
      </c>
      <c r="J7" s="58">
        <f t="shared" si="0"/>
        <v>19</v>
      </c>
      <c r="K7" s="58">
        <f t="shared" si="0"/>
        <v>57</v>
      </c>
      <c r="L7" s="58">
        <f t="shared" si="0"/>
        <v>52</v>
      </c>
      <c r="M7" s="58">
        <f t="shared" si="0"/>
        <v>53</v>
      </c>
      <c r="N7" s="58">
        <f t="shared" si="0"/>
        <v>30</v>
      </c>
      <c r="O7" s="58">
        <f t="shared" si="0"/>
        <v>28</v>
      </c>
      <c r="P7" s="58">
        <f t="shared" si="0"/>
        <v>18</v>
      </c>
      <c r="Q7" s="58">
        <f t="shared" si="0"/>
        <v>17</v>
      </c>
      <c r="R7" s="58">
        <f t="shared" si="0"/>
        <v>17</v>
      </c>
      <c r="S7" s="58">
        <f t="shared" si="0"/>
        <v>0</v>
      </c>
      <c r="T7" s="58">
        <f t="shared" si="0"/>
        <v>0</v>
      </c>
      <c r="U7" s="58">
        <f t="shared" si="0"/>
        <v>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G15" sqref="G15"/>
    </sheetView>
  </sheetViews>
  <sheetFormatPr defaultRowHeight="15.75"/>
  <cols>
    <col min="1" max="16384" width="9.140625" style="6"/>
  </cols>
  <sheetData>
    <row r="1" spans="1:21" s="83" customFormat="1">
      <c r="A1" s="224" t="s">
        <v>42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s="83" customFormat="1" ht="16.5" customHeight="1">
      <c r="A2" s="224" t="s">
        <v>43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1" s="33" customFormat="1">
      <c r="A3" s="77"/>
      <c r="B3" s="43">
        <v>2001</v>
      </c>
      <c r="C3" s="43">
        <v>2002</v>
      </c>
      <c r="D3" s="43">
        <v>2003</v>
      </c>
      <c r="E3" s="43">
        <v>2004</v>
      </c>
      <c r="F3" s="43">
        <v>2005</v>
      </c>
      <c r="G3" s="44">
        <v>2006</v>
      </c>
      <c r="H3" s="44">
        <v>2007</v>
      </c>
      <c r="I3" s="43">
        <v>2008</v>
      </c>
      <c r="J3" s="43">
        <v>2009</v>
      </c>
      <c r="K3" s="43">
        <v>2010</v>
      </c>
      <c r="L3" s="43">
        <v>2011</v>
      </c>
      <c r="M3" s="43">
        <v>2012</v>
      </c>
      <c r="N3" s="43">
        <v>2013</v>
      </c>
      <c r="O3" s="43">
        <v>2014</v>
      </c>
      <c r="P3" s="43">
        <v>2015</v>
      </c>
      <c r="Q3" s="43">
        <v>2016</v>
      </c>
      <c r="R3" s="43">
        <v>2017</v>
      </c>
      <c r="S3" s="43">
        <v>2018</v>
      </c>
      <c r="T3" s="43">
        <v>2019</v>
      </c>
      <c r="U3" s="43">
        <v>2020</v>
      </c>
    </row>
    <row r="4" spans="1:21" s="17" customFormat="1" ht="31.5">
      <c r="A4" s="28" t="s">
        <v>44</v>
      </c>
      <c r="B4" s="34">
        <v>257</v>
      </c>
      <c r="C4" s="34">
        <v>287</v>
      </c>
      <c r="D4" s="34">
        <v>311</v>
      </c>
      <c r="E4" s="34">
        <v>340</v>
      </c>
      <c r="F4" s="34">
        <v>356</v>
      </c>
      <c r="G4" s="35">
        <v>377</v>
      </c>
      <c r="H4" s="35">
        <v>396</v>
      </c>
      <c r="I4" s="34">
        <v>456</v>
      </c>
      <c r="J4" s="34">
        <v>421</v>
      </c>
      <c r="K4" s="34">
        <v>498</v>
      </c>
      <c r="L4" s="34">
        <v>515</v>
      </c>
      <c r="M4" s="34">
        <v>502</v>
      </c>
      <c r="N4" s="34">
        <v>505</v>
      </c>
      <c r="O4" s="34">
        <v>488</v>
      </c>
      <c r="P4" s="34">
        <v>472</v>
      </c>
      <c r="Q4" s="34">
        <v>462</v>
      </c>
      <c r="R4" s="35">
        <v>466</v>
      </c>
      <c r="S4" s="35"/>
      <c r="T4" s="35"/>
      <c r="U4" s="35"/>
    </row>
    <row r="5" spans="1:21" s="17" customFormat="1"/>
  </sheetData>
  <mergeCells count="2">
    <mergeCell ref="A1:U1"/>
    <mergeCell ref="A2:U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workbookViewId="0">
      <pane xSplit="6" ySplit="10" topLeftCell="S11" activePane="bottomRight" state="frozen"/>
      <selection pane="topRight" activeCell="G1" sqref="G1"/>
      <selection pane="bottomLeft" activeCell="A12" sqref="A12"/>
      <selection pane="bottomRight" activeCell="S9" sqref="S9:S10"/>
    </sheetView>
  </sheetViews>
  <sheetFormatPr defaultRowHeight="15.75"/>
  <cols>
    <col min="1" max="1" width="49.5703125" style="3" bestFit="1" customWidth="1"/>
    <col min="2" max="16384" width="9.140625" style="3"/>
  </cols>
  <sheetData>
    <row r="1" spans="1:22">
      <c r="A1" s="225" t="s">
        <v>849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2" s="11" customFormat="1">
      <c r="A2" s="58"/>
      <c r="B2" s="58">
        <v>2000</v>
      </c>
      <c r="C2" s="58">
        <v>2001</v>
      </c>
      <c r="D2" s="58">
        <v>2002</v>
      </c>
      <c r="E2" s="58">
        <v>2003</v>
      </c>
      <c r="F2" s="58">
        <v>2004</v>
      </c>
      <c r="G2" s="58">
        <v>2005</v>
      </c>
      <c r="H2" s="58">
        <v>2006</v>
      </c>
      <c r="I2" s="58">
        <v>2007</v>
      </c>
      <c r="J2" s="58">
        <v>2008</v>
      </c>
      <c r="K2" s="58">
        <v>2009</v>
      </c>
      <c r="L2" s="58">
        <v>2010</v>
      </c>
      <c r="M2" s="58">
        <v>2011</v>
      </c>
      <c r="N2" s="58">
        <v>2012</v>
      </c>
      <c r="O2" s="58">
        <v>2013</v>
      </c>
      <c r="P2" s="58">
        <v>2014</v>
      </c>
      <c r="Q2" s="58">
        <v>2015</v>
      </c>
      <c r="R2" s="58">
        <v>2016</v>
      </c>
      <c r="S2" s="58">
        <v>2017</v>
      </c>
      <c r="T2" s="58">
        <v>2018</v>
      </c>
      <c r="U2" s="58">
        <v>2019</v>
      </c>
      <c r="V2" s="58">
        <v>2020</v>
      </c>
    </row>
    <row r="3" spans="1:22">
      <c r="A3" s="84" t="s">
        <v>841</v>
      </c>
      <c r="B3" s="3">
        <v>73</v>
      </c>
      <c r="C3" s="3">
        <v>75</v>
      </c>
      <c r="D3" s="3">
        <v>82</v>
      </c>
      <c r="E3" s="3">
        <v>84</v>
      </c>
      <c r="F3" s="3">
        <v>90</v>
      </c>
      <c r="G3" s="3">
        <v>82</v>
      </c>
      <c r="H3" s="3">
        <v>93</v>
      </c>
      <c r="I3" s="3">
        <v>101</v>
      </c>
      <c r="J3" s="3">
        <v>113</v>
      </c>
      <c r="K3" s="3">
        <v>106</v>
      </c>
      <c r="L3" s="3">
        <v>113</v>
      </c>
      <c r="M3" s="3">
        <v>128</v>
      </c>
      <c r="N3" s="3">
        <v>123</v>
      </c>
      <c r="O3" s="3">
        <v>137</v>
      </c>
      <c r="P3" s="3">
        <v>132</v>
      </c>
      <c r="Q3" s="3">
        <v>124</v>
      </c>
      <c r="R3" s="3">
        <v>125</v>
      </c>
      <c r="S3" s="3">
        <v>127</v>
      </c>
    </row>
    <row r="4" spans="1:22">
      <c r="A4" s="84" t="s">
        <v>842</v>
      </c>
      <c r="B4" s="3">
        <v>201</v>
      </c>
      <c r="C4" s="3">
        <v>171</v>
      </c>
      <c r="D4" s="3">
        <v>184</v>
      </c>
      <c r="E4" s="3">
        <v>206</v>
      </c>
      <c r="F4" s="3">
        <v>208</v>
      </c>
      <c r="G4" s="3">
        <v>222</v>
      </c>
      <c r="H4" s="3">
        <v>238</v>
      </c>
      <c r="I4" s="3">
        <v>259</v>
      </c>
      <c r="J4" s="3">
        <v>290</v>
      </c>
      <c r="K4" s="3">
        <v>267</v>
      </c>
      <c r="L4" s="3">
        <v>294</v>
      </c>
      <c r="M4" s="3">
        <v>293</v>
      </c>
      <c r="N4" s="3">
        <v>281</v>
      </c>
      <c r="O4" s="3">
        <v>287</v>
      </c>
      <c r="P4" s="3">
        <v>282</v>
      </c>
      <c r="Q4" s="3">
        <v>287</v>
      </c>
      <c r="R4" s="3">
        <v>281</v>
      </c>
      <c r="S4" s="3">
        <v>289</v>
      </c>
    </row>
    <row r="5" spans="1:22">
      <c r="A5" s="58" t="s">
        <v>845</v>
      </c>
      <c r="B5" s="68">
        <f>SUM(B3+B4)</f>
        <v>274</v>
      </c>
      <c r="C5" s="68">
        <f t="shared" ref="C5:V5" si="0">SUM(C3+C4)</f>
        <v>246</v>
      </c>
      <c r="D5" s="68">
        <f t="shared" si="0"/>
        <v>266</v>
      </c>
      <c r="E5" s="68">
        <f t="shared" si="0"/>
        <v>290</v>
      </c>
      <c r="F5" s="68">
        <f t="shared" si="0"/>
        <v>298</v>
      </c>
      <c r="G5" s="68">
        <f t="shared" si="0"/>
        <v>304</v>
      </c>
      <c r="H5" s="68">
        <f t="shared" si="0"/>
        <v>331</v>
      </c>
      <c r="I5" s="68">
        <f t="shared" si="0"/>
        <v>360</v>
      </c>
      <c r="J5" s="68">
        <f t="shared" si="0"/>
        <v>403</v>
      </c>
      <c r="K5" s="68">
        <f t="shared" si="0"/>
        <v>373</v>
      </c>
      <c r="L5" s="68">
        <f t="shared" si="0"/>
        <v>407</v>
      </c>
      <c r="M5" s="68">
        <f t="shared" si="0"/>
        <v>421</v>
      </c>
      <c r="N5" s="68">
        <f t="shared" si="0"/>
        <v>404</v>
      </c>
      <c r="O5" s="68">
        <f t="shared" si="0"/>
        <v>424</v>
      </c>
      <c r="P5" s="68">
        <f t="shared" si="0"/>
        <v>414</v>
      </c>
      <c r="Q5" s="68">
        <f t="shared" si="0"/>
        <v>411</v>
      </c>
      <c r="R5" s="68">
        <f t="shared" si="0"/>
        <v>406</v>
      </c>
      <c r="S5" s="68">
        <f t="shared" si="0"/>
        <v>416</v>
      </c>
      <c r="T5" s="68">
        <f t="shared" si="0"/>
        <v>0</v>
      </c>
      <c r="U5" s="68">
        <f t="shared" si="0"/>
        <v>0</v>
      </c>
      <c r="V5" s="68">
        <f t="shared" si="0"/>
        <v>0</v>
      </c>
    </row>
    <row r="6" spans="1:22">
      <c r="A6" s="6" t="s">
        <v>848</v>
      </c>
      <c r="B6" s="66">
        <v>0.26600000000000001</v>
      </c>
      <c r="C6" s="66">
        <v>0.30499999999999999</v>
      </c>
      <c r="D6" s="66">
        <v>0.308</v>
      </c>
      <c r="E6" s="66">
        <v>0.28999999999999998</v>
      </c>
      <c r="F6" s="66">
        <v>0.30199999999999999</v>
      </c>
      <c r="G6" s="66">
        <v>0.27</v>
      </c>
      <c r="H6" s="66">
        <v>0.28100000000000003</v>
      </c>
      <c r="I6" s="66">
        <v>0.28100000000000003</v>
      </c>
      <c r="J6" s="66">
        <v>0.28000000000000003</v>
      </c>
      <c r="K6" s="66">
        <v>0.28399999999999997</v>
      </c>
      <c r="L6" s="66">
        <v>0.27800000000000002</v>
      </c>
      <c r="M6" s="66">
        <v>0.30399999999999999</v>
      </c>
      <c r="N6" s="66">
        <v>0.30299999999999999</v>
      </c>
      <c r="O6" s="66">
        <v>0.32300000000000001</v>
      </c>
      <c r="P6" s="66">
        <v>0.31900000000000001</v>
      </c>
      <c r="Q6" s="66">
        <v>0.30199999999999999</v>
      </c>
      <c r="R6" s="66">
        <v>0.308</v>
      </c>
      <c r="S6" s="66">
        <v>0.30599999999999999</v>
      </c>
      <c r="T6" s="66"/>
      <c r="U6" s="66"/>
      <c r="V6" s="66"/>
    </row>
    <row r="7" spans="1:22">
      <c r="A7" s="6" t="s">
        <v>847</v>
      </c>
      <c r="B7" s="66">
        <v>0.73399999999999999</v>
      </c>
      <c r="C7" s="66">
        <v>0.69499999999999995</v>
      </c>
      <c r="D7" s="66">
        <v>0.69199999999999995</v>
      </c>
      <c r="E7" s="66">
        <v>0.71</v>
      </c>
      <c r="F7" s="66">
        <v>0.69799999999999995</v>
      </c>
      <c r="G7" s="66">
        <v>0.73</v>
      </c>
      <c r="H7" s="66">
        <v>0.71899999999999997</v>
      </c>
      <c r="I7" s="66">
        <v>0.71899999999999997</v>
      </c>
      <c r="J7" s="66">
        <v>0.72</v>
      </c>
      <c r="K7" s="66">
        <v>0.71599999999999997</v>
      </c>
      <c r="L7" s="66">
        <v>0.72199999999999998</v>
      </c>
      <c r="M7" s="66">
        <v>0.69599999999999995</v>
      </c>
      <c r="N7" s="66">
        <v>0.69199999999999995</v>
      </c>
      <c r="O7" s="66">
        <v>0.67700000000000005</v>
      </c>
      <c r="P7" s="66">
        <v>0.68100000000000005</v>
      </c>
      <c r="Q7" s="66">
        <v>0.69799999999999995</v>
      </c>
      <c r="R7" s="66">
        <v>0.69199999999999995</v>
      </c>
      <c r="S7" s="66">
        <v>0.69499999999999995</v>
      </c>
      <c r="T7" s="66"/>
      <c r="U7" s="66"/>
      <c r="V7" s="66"/>
    </row>
    <row r="8" spans="1:22">
      <c r="A8" s="206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</row>
    <row r="9" spans="1:22">
      <c r="A9" s="84" t="s">
        <v>843</v>
      </c>
      <c r="B9" s="84" t="s">
        <v>838</v>
      </c>
      <c r="C9" s="84" t="s">
        <v>838</v>
      </c>
      <c r="D9" s="84" t="s">
        <v>838</v>
      </c>
      <c r="E9" s="84" t="s">
        <v>838</v>
      </c>
      <c r="F9" s="84" t="s">
        <v>838</v>
      </c>
      <c r="G9" s="3">
        <v>9</v>
      </c>
      <c r="H9" s="3">
        <v>9</v>
      </c>
      <c r="I9" s="3">
        <v>3</v>
      </c>
      <c r="J9" s="3">
        <v>11</v>
      </c>
      <c r="K9" s="3">
        <v>13</v>
      </c>
      <c r="L9" s="3">
        <v>12</v>
      </c>
      <c r="M9" s="3">
        <v>14</v>
      </c>
      <c r="N9" s="3">
        <v>17</v>
      </c>
      <c r="O9" s="3">
        <v>24</v>
      </c>
      <c r="P9" s="3">
        <v>23</v>
      </c>
      <c r="Q9" s="3">
        <v>17</v>
      </c>
      <c r="R9" s="3">
        <v>12</v>
      </c>
      <c r="S9" s="3">
        <v>11</v>
      </c>
    </row>
    <row r="10" spans="1:22">
      <c r="A10" s="84" t="s">
        <v>844</v>
      </c>
      <c r="B10" s="84" t="s">
        <v>838</v>
      </c>
      <c r="C10" s="84" t="s">
        <v>838</v>
      </c>
      <c r="D10" s="84" t="s">
        <v>838</v>
      </c>
      <c r="E10" s="84" t="s">
        <v>838</v>
      </c>
      <c r="F10" s="84" t="s">
        <v>838</v>
      </c>
      <c r="G10" s="3">
        <v>27</v>
      </c>
      <c r="H10" s="3">
        <v>27</v>
      </c>
      <c r="I10" s="3">
        <v>23</v>
      </c>
      <c r="J10" s="3">
        <v>28</v>
      </c>
      <c r="K10" s="3">
        <v>16</v>
      </c>
      <c r="L10" s="3">
        <v>21</v>
      </c>
      <c r="M10" s="3">
        <v>28</v>
      </c>
      <c r="N10" s="3">
        <v>27</v>
      </c>
      <c r="O10" s="3">
        <v>27</v>
      </c>
      <c r="P10" s="3">
        <v>56</v>
      </c>
      <c r="Q10" s="3">
        <v>28</v>
      </c>
      <c r="R10" s="3">
        <v>17</v>
      </c>
      <c r="S10" s="3">
        <v>22</v>
      </c>
    </row>
    <row r="11" spans="1:22" s="11" customFormat="1">
      <c r="A11" s="58" t="s">
        <v>846</v>
      </c>
      <c r="B11" s="207"/>
      <c r="C11" s="207"/>
      <c r="D11" s="207"/>
      <c r="E11" s="207"/>
      <c r="F11" s="207"/>
      <c r="G11" s="58">
        <f t="shared" ref="G11:L11" si="1">SUM(G9+G10)</f>
        <v>36</v>
      </c>
      <c r="H11" s="58">
        <f t="shared" si="1"/>
        <v>36</v>
      </c>
      <c r="I11" s="58">
        <f t="shared" si="1"/>
        <v>26</v>
      </c>
      <c r="J11" s="58">
        <f t="shared" si="1"/>
        <v>39</v>
      </c>
      <c r="K11" s="58">
        <f t="shared" si="1"/>
        <v>29</v>
      </c>
      <c r="L11" s="58">
        <f t="shared" si="1"/>
        <v>33</v>
      </c>
      <c r="M11" s="58">
        <f>SUM(M9+M10)</f>
        <v>42</v>
      </c>
      <c r="N11" s="58">
        <f t="shared" ref="N11:V11" si="2">SUM(N9+N10)</f>
        <v>44</v>
      </c>
      <c r="O11" s="58">
        <f t="shared" si="2"/>
        <v>51</v>
      </c>
      <c r="P11" s="58">
        <f t="shared" si="2"/>
        <v>79</v>
      </c>
      <c r="Q11" s="58">
        <f t="shared" si="2"/>
        <v>45</v>
      </c>
      <c r="R11" s="58">
        <f t="shared" si="2"/>
        <v>29</v>
      </c>
      <c r="S11" s="58">
        <f t="shared" si="2"/>
        <v>33</v>
      </c>
      <c r="T11" s="58">
        <f t="shared" si="2"/>
        <v>0</v>
      </c>
      <c r="U11" s="58">
        <f t="shared" si="2"/>
        <v>0</v>
      </c>
      <c r="V11" s="58">
        <f t="shared" si="2"/>
        <v>0</v>
      </c>
    </row>
    <row r="12" spans="1:22">
      <c r="A12" s="3" t="s">
        <v>848</v>
      </c>
      <c r="B12" s="84" t="s">
        <v>838</v>
      </c>
      <c r="C12" s="84" t="s">
        <v>838</v>
      </c>
      <c r="D12" s="84" t="s">
        <v>838</v>
      </c>
      <c r="E12" s="84" t="s">
        <v>838</v>
      </c>
      <c r="F12" s="84" t="s">
        <v>838</v>
      </c>
      <c r="G12" s="57">
        <v>0.25</v>
      </c>
      <c r="H12" s="57">
        <v>0.25</v>
      </c>
      <c r="I12" s="57">
        <v>0.115</v>
      </c>
      <c r="J12" s="57">
        <v>0.28199999999999997</v>
      </c>
      <c r="K12" s="57">
        <v>0.44800000000000001</v>
      </c>
      <c r="L12" s="57">
        <v>0.36399999999999999</v>
      </c>
      <c r="M12" s="57">
        <v>0.33329999999999999</v>
      </c>
      <c r="N12" s="57">
        <v>0.38600000000000001</v>
      </c>
      <c r="O12" s="57">
        <v>0.47099999999999997</v>
      </c>
      <c r="P12" s="57">
        <v>0.29099999999999998</v>
      </c>
      <c r="Q12" s="57">
        <v>0.378</v>
      </c>
      <c r="R12" s="57">
        <v>0.41399999999999998</v>
      </c>
      <c r="S12" s="57">
        <v>0.33300000000000002</v>
      </c>
      <c r="T12" s="57"/>
      <c r="U12" s="57"/>
      <c r="V12" s="57"/>
    </row>
    <row r="13" spans="1:22">
      <c r="A13" s="3" t="s">
        <v>847</v>
      </c>
      <c r="B13" s="84" t="s">
        <v>838</v>
      </c>
      <c r="C13" s="84" t="s">
        <v>838</v>
      </c>
      <c r="D13" s="84" t="s">
        <v>838</v>
      </c>
      <c r="E13" s="84" t="s">
        <v>838</v>
      </c>
      <c r="F13" s="84" t="s">
        <v>838</v>
      </c>
      <c r="G13" s="57">
        <v>0.75</v>
      </c>
      <c r="H13" s="57">
        <v>0.75</v>
      </c>
      <c r="I13" s="57">
        <v>0.88500000000000001</v>
      </c>
      <c r="J13" s="57">
        <v>0.71799999999999997</v>
      </c>
      <c r="K13" s="57">
        <v>0.55200000000000005</v>
      </c>
      <c r="L13" s="57">
        <v>0.63600000000000001</v>
      </c>
      <c r="M13" s="57">
        <v>0.66700000000000004</v>
      </c>
      <c r="N13" s="57">
        <v>0.61399999999999999</v>
      </c>
      <c r="O13" s="57">
        <v>0.52900000000000003</v>
      </c>
      <c r="P13" s="57">
        <v>0.70899999999999996</v>
      </c>
      <c r="Q13" s="57">
        <v>0.622</v>
      </c>
      <c r="R13" s="57">
        <v>0.58599999999999997</v>
      </c>
      <c r="S13" s="57">
        <v>0.66700000000000004</v>
      </c>
      <c r="T13" s="57"/>
      <c r="U13" s="57"/>
      <c r="V13" s="57"/>
    </row>
    <row r="15" spans="1:22">
      <c r="A15" s="58" t="s">
        <v>1075</v>
      </c>
      <c r="B15" s="68">
        <v>274</v>
      </c>
      <c r="C15" s="68">
        <v>246</v>
      </c>
      <c r="D15" s="68">
        <v>266</v>
      </c>
      <c r="E15" s="68">
        <v>290</v>
      </c>
      <c r="F15" s="68">
        <v>298</v>
      </c>
      <c r="G15" s="68">
        <f>SUM(G5+G11)</f>
        <v>340</v>
      </c>
      <c r="H15" s="68">
        <f t="shared" ref="H15:V15" si="3">SUM(H5+H11)</f>
        <v>367</v>
      </c>
      <c r="I15" s="68">
        <f t="shared" si="3"/>
        <v>386</v>
      </c>
      <c r="J15" s="68">
        <f t="shared" si="3"/>
        <v>442</v>
      </c>
      <c r="K15" s="68">
        <f t="shared" si="3"/>
        <v>402</v>
      </c>
      <c r="L15" s="68">
        <f t="shared" si="3"/>
        <v>440</v>
      </c>
      <c r="M15" s="68">
        <f t="shared" si="3"/>
        <v>463</v>
      </c>
      <c r="N15" s="68">
        <f t="shared" si="3"/>
        <v>448</v>
      </c>
      <c r="O15" s="68">
        <f t="shared" si="3"/>
        <v>475</v>
      </c>
      <c r="P15" s="68">
        <f t="shared" si="3"/>
        <v>493</v>
      </c>
      <c r="Q15" s="68">
        <f t="shared" si="3"/>
        <v>456</v>
      </c>
      <c r="R15" s="68">
        <f t="shared" si="3"/>
        <v>435</v>
      </c>
      <c r="S15" s="68">
        <f t="shared" si="3"/>
        <v>449</v>
      </c>
      <c r="T15" s="68">
        <f t="shared" si="3"/>
        <v>0</v>
      </c>
      <c r="U15" s="68">
        <f t="shared" si="3"/>
        <v>0</v>
      </c>
      <c r="V15" s="68">
        <f t="shared" si="3"/>
        <v>0</v>
      </c>
    </row>
    <row r="16" spans="1:22">
      <c r="A16" s="52" t="s">
        <v>492</v>
      </c>
    </row>
  </sheetData>
  <mergeCells count="1">
    <mergeCell ref="A1:V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5"/>
  <sheetViews>
    <sheetView topLeftCell="Y3" workbookViewId="0">
      <selection activeCell="AA35" sqref="AA4:AA35"/>
    </sheetView>
  </sheetViews>
  <sheetFormatPr defaultRowHeight="15.75"/>
  <cols>
    <col min="1" max="1" width="3.42578125" style="17" bestFit="1" customWidth="1"/>
    <col min="2" max="2" width="25" style="17" customWidth="1"/>
    <col min="3" max="3" width="12" style="22" bestFit="1" customWidth="1"/>
    <col min="4" max="5" width="4.42578125" style="22" bestFit="1" customWidth="1"/>
    <col min="6" max="6" width="6.85546875" style="22" bestFit="1" customWidth="1"/>
    <col min="7" max="8" width="4.42578125" style="22" bestFit="1" customWidth="1"/>
    <col min="9" max="9" width="6.85546875" style="22" bestFit="1" customWidth="1"/>
    <col min="10" max="11" width="4.42578125" style="17" bestFit="1" customWidth="1"/>
    <col min="12" max="12" width="6.85546875" style="17" bestFit="1" customWidth="1"/>
    <col min="13" max="14" width="4.42578125" style="22" bestFit="1" customWidth="1"/>
    <col min="15" max="15" width="6.85546875" style="22" bestFit="1" customWidth="1"/>
    <col min="16" max="17" width="4.42578125" style="17" bestFit="1" customWidth="1"/>
    <col min="18" max="18" width="6.85546875" style="17" bestFit="1" customWidth="1"/>
    <col min="19" max="20" width="4.42578125" style="17" bestFit="1" customWidth="1"/>
    <col min="21" max="21" width="6.85546875" style="17" bestFit="1" customWidth="1"/>
    <col min="22" max="23" width="4.42578125" style="17" bestFit="1" customWidth="1"/>
    <col min="24" max="24" width="6.85546875" style="17" bestFit="1" customWidth="1"/>
    <col min="25" max="26" width="4.42578125" style="17" bestFit="1" customWidth="1"/>
    <col min="27" max="27" width="9.42578125" style="17" bestFit="1" customWidth="1"/>
    <col min="28" max="270" width="9.140625" style="17"/>
    <col min="271" max="271" width="3" style="17" bestFit="1" customWidth="1"/>
    <col min="272" max="272" width="25" style="17" customWidth="1"/>
    <col min="273" max="273" width="27.7109375" style="17" customWidth="1"/>
    <col min="274" max="274" width="9.140625" style="17" bestFit="1"/>
    <col min="275" max="275" width="16.140625" style="17" customWidth="1"/>
    <col min="276" max="276" width="9.140625" style="17"/>
    <col min="277" max="277" width="13.42578125" style="17" customWidth="1"/>
    <col min="278" max="526" width="9.140625" style="17"/>
    <col min="527" max="527" width="3" style="17" bestFit="1" customWidth="1"/>
    <col min="528" max="528" width="25" style="17" customWidth="1"/>
    <col min="529" max="529" width="27.7109375" style="17" customWidth="1"/>
    <col min="530" max="530" width="9.140625" style="17" bestFit="1"/>
    <col min="531" max="531" width="16.140625" style="17" customWidth="1"/>
    <col min="532" max="532" width="9.140625" style="17"/>
    <col min="533" max="533" width="13.42578125" style="17" customWidth="1"/>
    <col min="534" max="782" width="9.140625" style="17"/>
    <col min="783" max="783" width="3" style="17" bestFit="1" customWidth="1"/>
    <col min="784" max="784" width="25" style="17" customWidth="1"/>
    <col min="785" max="785" width="27.7109375" style="17" customWidth="1"/>
    <col min="786" max="786" width="9.140625" style="17" bestFit="1"/>
    <col min="787" max="787" width="16.140625" style="17" customWidth="1"/>
    <col min="788" max="788" width="9.140625" style="17"/>
    <col min="789" max="789" width="13.42578125" style="17" customWidth="1"/>
    <col min="790" max="1038" width="9.140625" style="17"/>
    <col min="1039" max="1039" width="3" style="17" bestFit="1" customWidth="1"/>
    <col min="1040" max="1040" width="25" style="17" customWidth="1"/>
    <col min="1041" max="1041" width="27.7109375" style="17" customWidth="1"/>
    <col min="1042" max="1042" width="9.140625" style="17" bestFit="1"/>
    <col min="1043" max="1043" width="16.140625" style="17" customWidth="1"/>
    <col min="1044" max="1044" width="9.140625" style="17"/>
    <col min="1045" max="1045" width="13.42578125" style="17" customWidth="1"/>
    <col min="1046" max="1294" width="9.140625" style="17"/>
    <col min="1295" max="1295" width="3" style="17" bestFit="1" customWidth="1"/>
    <col min="1296" max="1296" width="25" style="17" customWidth="1"/>
    <col min="1297" max="1297" width="27.7109375" style="17" customWidth="1"/>
    <col min="1298" max="1298" width="9.140625" style="17" bestFit="1"/>
    <col min="1299" max="1299" width="16.140625" style="17" customWidth="1"/>
    <col min="1300" max="1300" width="9.140625" style="17"/>
    <col min="1301" max="1301" width="13.42578125" style="17" customWidth="1"/>
    <col min="1302" max="1550" width="9.140625" style="17"/>
    <col min="1551" max="1551" width="3" style="17" bestFit="1" customWidth="1"/>
    <col min="1552" max="1552" width="25" style="17" customWidth="1"/>
    <col min="1553" max="1553" width="27.7109375" style="17" customWidth="1"/>
    <col min="1554" max="1554" width="9.140625" style="17" bestFit="1"/>
    <col min="1555" max="1555" width="16.140625" style="17" customWidth="1"/>
    <col min="1556" max="1556" width="9.140625" style="17"/>
    <col min="1557" max="1557" width="13.42578125" style="17" customWidth="1"/>
    <col min="1558" max="1806" width="9.140625" style="17"/>
    <col min="1807" max="1807" width="3" style="17" bestFit="1" customWidth="1"/>
    <col min="1808" max="1808" width="25" style="17" customWidth="1"/>
    <col min="1809" max="1809" width="27.7109375" style="17" customWidth="1"/>
    <col min="1810" max="1810" width="9.140625" style="17" bestFit="1"/>
    <col min="1811" max="1811" width="16.140625" style="17" customWidth="1"/>
    <col min="1812" max="1812" width="9.140625" style="17"/>
    <col min="1813" max="1813" width="13.42578125" style="17" customWidth="1"/>
    <col min="1814" max="2062" width="9.140625" style="17"/>
    <col min="2063" max="2063" width="3" style="17" bestFit="1" customWidth="1"/>
    <col min="2064" max="2064" width="25" style="17" customWidth="1"/>
    <col min="2065" max="2065" width="27.7109375" style="17" customWidth="1"/>
    <col min="2066" max="2066" width="9.140625" style="17" bestFit="1"/>
    <col min="2067" max="2067" width="16.140625" style="17" customWidth="1"/>
    <col min="2068" max="2068" width="9.140625" style="17"/>
    <col min="2069" max="2069" width="13.42578125" style="17" customWidth="1"/>
    <col min="2070" max="2318" width="9.140625" style="17"/>
    <col min="2319" max="2319" width="3" style="17" bestFit="1" customWidth="1"/>
    <col min="2320" max="2320" width="25" style="17" customWidth="1"/>
    <col min="2321" max="2321" width="27.7109375" style="17" customWidth="1"/>
    <col min="2322" max="2322" width="9.140625" style="17" bestFit="1"/>
    <col min="2323" max="2323" width="16.140625" style="17" customWidth="1"/>
    <col min="2324" max="2324" width="9.140625" style="17"/>
    <col min="2325" max="2325" width="13.42578125" style="17" customWidth="1"/>
    <col min="2326" max="2574" width="9.140625" style="17"/>
    <col min="2575" max="2575" width="3" style="17" bestFit="1" customWidth="1"/>
    <col min="2576" max="2576" width="25" style="17" customWidth="1"/>
    <col min="2577" max="2577" width="27.7109375" style="17" customWidth="1"/>
    <col min="2578" max="2578" width="9.140625" style="17" bestFit="1"/>
    <col min="2579" max="2579" width="16.140625" style="17" customWidth="1"/>
    <col min="2580" max="2580" width="9.140625" style="17"/>
    <col min="2581" max="2581" width="13.42578125" style="17" customWidth="1"/>
    <col min="2582" max="2830" width="9.140625" style="17"/>
    <col min="2831" max="2831" width="3" style="17" bestFit="1" customWidth="1"/>
    <col min="2832" max="2832" width="25" style="17" customWidth="1"/>
    <col min="2833" max="2833" width="27.7109375" style="17" customWidth="1"/>
    <col min="2834" max="2834" width="9.140625" style="17" bestFit="1"/>
    <col min="2835" max="2835" width="16.140625" style="17" customWidth="1"/>
    <col min="2836" max="2836" width="9.140625" style="17"/>
    <col min="2837" max="2837" width="13.42578125" style="17" customWidth="1"/>
    <col min="2838" max="3086" width="9.140625" style="17"/>
    <col min="3087" max="3087" width="3" style="17" bestFit="1" customWidth="1"/>
    <col min="3088" max="3088" width="25" style="17" customWidth="1"/>
    <col min="3089" max="3089" width="27.7109375" style="17" customWidth="1"/>
    <col min="3090" max="3090" width="9.140625" style="17" bestFit="1"/>
    <col min="3091" max="3091" width="16.140625" style="17" customWidth="1"/>
    <col min="3092" max="3092" width="9.140625" style="17"/>
    <col min="3093" max="3093" width="13.42578125" style="17" customWidth="1"/>
    <col min="3094" max="3342" width="9.140625" style="17"/>
    <col min="3343" max="3343" width="3" style="17" bestFit="1" customWidth="1"/>
    <col min="3344" max="3344" width="25" style="17" customWidth="1"/>
    <col min="3345" max="3345" width="27.7109375" style="17" customWidth="1"/>
    <col min="3346" max="3346" width="9.140625" style="17" bestFit="1"/>
    <col min="3347" max="3347" width="16.140625" style="17" customWidth="1"/>
    <col min="3348" max="3348" width="9.140625" style="17"/>
    <col min="3349" max="3349" width="13.42578125" style="17" customWidth="1"/>
    <col min="3350" max="3598" width="9.140625" style="17"/>
    <col min="3599" max="3599" width="3" style="17" bestFit="1" customWidth="1"/>
    <col min="3600" max="3600" width="25" style="17" customWidth="1"/>
    <col min="3601" max="3601" width="27.7109375" style="17" customWidth="1"/>
    <col min="3602" max="3602" width="9.140625" style="17" bestFit="1"/>
    <col min="3603" max="3603" width="16.140625" style="17" customWidth="1"/>
    <col min="3604" max="3604" width="9.140625" style="17"/>
    <col min="3605" max="3605" width="13.42578125" style="17" customWidth="1"/>
    <col min="3606" max="3854" width="9.140625" style="17"/>
    <col min="3855" max="3855" width="3" style="17" bestFit="1" customWidth="1"/>
    <col min="3856" max="3856" width="25" style="17" customWidth="1"/>
    <col min="3857" max="3857" width="27.7109375" style="17" customWidth="1"/>
    <col min="3858" max="3858" width="9.140625" style="17" bestFit="1"/>
    <col min="3859" max="3859" width="16.140625" style="17" customWidth="1"/>
    <col min="3860" max="3860" width="9.140625" style="17"/>
    <col min="3861" max="3861" width="13.42578125" style="17" customWidth="1"/>
    <col min="3862" max="4110" width="9.140625" style="17"/>
    <col min="4111" max="4111" width="3" style="17" bestFit="1" customWidth="1"/>
    <col min="4112" max="4112" width="25" style="17" customWidth="1"/>
    <col min="4113" max="4113" width="27.7109375" style="17" customWidth="1"/>
    <col min="4114" max="4114" width="9.140625" style="17" bestFit="1"/>
    <col min="4115" max="4115" width="16.140625" style="17" customWidth="1"/>
    <col min="4116" max="4116" width="9.140625" style="17"/>
    <col min="4117" max="4117" width="13.42578125" style="17" customWidth="1"/>
    <col min="4118" max="4366" width="9.140625" style="17"/>
    <col min="4367" max="4367" width="3" style="17" bestFit="1" customWidth="1"/>
    <col min="4368" max="4368" width="25" style="17" customWidth="1"/>
    <col min="4369" max="4369" width="27.7109375" style="17" customWidth="1"/>
    <col min="4370" max="4370" width="9.140625" style="17" bestFit="1"/>
    <col min="4371" max="4371" width="16.140625" style="17" customWidth="1"/>
    <col min="4372" max="4372" width="9.140625" style="17"/>
    <col min="4373" max="4373" width="13.42578125" style="17" customWidth="1"/>
    <col min="4374" max="4622" width="9.140625" style="17"/>
    <col min="4623" max="4623" width="3" style="17" bestFit="1" customWidth="1"/>
    <col min="4624" max="4624" width="25" style="17" customWidth="1"/>
    <col min="4625" max="4625" width="27.7109375" style="17" customWidth="1"/>
    <col min="4626" max="4626" width="9.140625" style="17" bestFit="1"/>
    <col min="4627" max="4627" width="16.140625" style="17" customWidth="1"/>
    <col min="4628" max="4628" width="9.140625" style="17"/>
    <col min="4629" max="4629" width="13.42578125" style="17" customWidth="1"/>
    <col min="4630" max="4878" width="9.140625" style="17"/>
    <col min="4879" max="4879" width="3" style="17" bestFit="1" customWidth="1"/>
    <col min="4880" max="4880" width="25" style="17" customWidth="1"/>
    <col min="4881" max="4881" width="27.7109375" style="17" customWidth="1"/>
    <col min="4882" max="4882" width="9.140625" style="17" bestFit="1"/>
    <col min="4883" max="4883" width="16.140625" style="17" customWidth="1"/>
    <col min="4884" max="4884" width="9.140625" style="17"/>
    <col min="4885" max="4885" width="13.42578125" style="17" customWidth="1"/>
    <col min="4886" max="5134" width="9.140625" style="17"/>
    <col min="5135" max="5135" width="3" style="17" bestFit="1" customWidth="1"/>
    <col min="5136" max="5136" width="25" style="17" customWidth="1"/>
    <col min="5137" max="5137" width="27.7109375" style="17" customWidth="1"/>
    <col min="5138" max="5138" width="9.140625" style="17" bestFit="1"/>
    <col min="5139" max="5139" width="16.140625" style="17" customWidth="1"/>
    <col min="5140" max="5140" width="9.140625" style="17"/>
    <col min="5141" max="5141" width="13.42578125" style="17" customWidth="1"/>
    <col min="5142" max="5390" width="9.140625" style="17"/>
    <col min="5391" max="5391" width="3" style="17" bestFit="1" customWidth="1"/>
    <col min="5392" max="5392" width="25" style="17" customWidth="1"/>
    <col min="5393" max="5393" width="27.7109375" style="17" customWidth="1"/>
    <col min="5394" max="5394" width="9.140625" style="17" bestFit="1"/>
    <col min="5395" max="5395" width="16.140625" style="17" customWidth="1"/>
    <col min="5396" max="5396" width="9.140625" style="17"/>
    <col min="5397" max="5397" width="13.42578125" style="17" customWidth="1"/>
    <col min="5398" max="5646" width="9.140625" style="17"/>
    <col min="5647" max="5647" width="3" style="17" bestFit="1" customWidth="1"/>
    <col min="5648" max="5648" width="25" style="17" customWidth="1"/>
    <col min="5649" max="5649" width="27.7109375" style="17" customWidth="1"/>
    <col min="5650" max="5650" width="9.140625" style="17" bestFit="1"/>
    <col min="5651" max="5651" width="16.140625" style="17" customWidth="1"/>
    <col min="5652" max="5652" width="9.140625" style="17"/>
    <col min="5653" max="5653" width="13.42578125" style="17" customWidth="1"/>
    <col min="5654" max="5902" width="9.140625" style="17"/>
    <col min="5903" max="5903" width="3" style="17" bestFit="1" customWidth="1"/>
    <col min="5904" max="5904" width="25" style="17" customWidth="1"/>
    <col min="5905" max="5905" width="27.7109375" style="17" customWidth="1"/>
    <col min="5906" max="5906" width="9.140625" style="17" bestFit="1"/>
    <col min="5907" max="5907" width="16.140625" style="17" customWidth="1"/>
    <col min="5908" max="5908" width="9.140625" style="17"/>
    <col min="5909" max="5909" width="13.42578125" style="17" customWidth="1"/>
    <col min="5910" max="6158" width="9.140625" style="17"/>
    <col min="6159" max="6159" width="3" style="17" bestFit="1" customWidth="1"/>
    <col min="6160" max="6160" width="25" style="17" customWidth="1"/>
    <col min="6161" max="6161" width="27.7109375" style="17" customWidth="1"/>
    <col min="6162" max="6162" width="9.140625" style="17" bestFit="1"/>
    <col min="6163" max="6163" width="16.140625" style="17" customWidth="1"/>
    <col min="6164" max="6164" width="9.140625" style="17"/>
    <col min="6165" max="6165" width="13.42578125" style="17" customWidth="1"/>
    <col min="6166" max="6414" width="9.140625" style="17"/>
    <col min="6415" max="6415" width="3" style="17" bestFit="1" customWidth="1"/>
    <col min="6416" max="6416" width="25" style="17" customWidth="1"/>
    <col min="6417" max="6417" width="27.7109375" style="17" customWidth="1"/>
    <col min="6418" max="6418" width="9.140625" style="17" bestFit="1"/>
    <col min="6419" max="6419" width="16.140625" style="17" customWidth="1"/>
    <col min="6420" max="6420" width="9.140625" style="17"/>
    <col min="6421" max="6421" width="13.42578125" style="17" customWidth="1"/>
    <col min="6422" max="6670" width="9.140625" style="17"/>
    <col min="6671" max="6671" width="3" style="17" bestFit="1" customWidth="1"/>
    <col min="6672" max="6672" width="25" style="17" customWidth="1"/>
    <col min="6673" max="6673" width="27.7109375" style="17" customWidth="1"/>
    <col min="6674" max="6674" width="9.140625" style="17" bestFit="1"/>
    <col min="6675" max="6675" width="16.140625" style="17" customWidth="1"/>
    <col min="6676" max="6676" width="9.140625" style="17"/>
    <col min="6677" max="6677" width="13.42578125" style="17" customWidth="1"/>
    <col min="6678" max="6926" width="9.140625" style="17"/>
    <col min="6927" max="6927" width="3" style="17" bestFit="1" customWidth="1"/>
    <col min="6928" max="6928" width="25" style="17" customWidth="1"/>
    <col min="6929" max="6929" width="27.7109375" style="17" customWidth="1"/>
    <col min="6930" max="6930" width="9.140625" style="17" bestFit="1"/>
    <col min="6931" max="6931" width="16.140625" style="17" customWidth="1"/>
    <col min="6932" max="6932" width="9.140625" style="17"/>
    <col min="6933" max="6933" width="13.42578125" style="17" customWidth="1"/>
    <col min="6934" max="7182" width="9.140625" style="17"/>
    <col min="7183" max="7183" width="3" style="17" bestFit="1" customWidth="1"/>
    <col min="7184" max="7184" width="25" style="17" customWidth="1"/>
    <col min="7185" max="7185" width="27.7109375" style="17" customWidth="1"/>
    <col min="7186" max="7186" width="9.140625" style="17" bestFit="1"/>
    <col min="7187" max="7187" width="16.140625" style="17" customWidth="1"/>
    <col min="7188" max="7188" width="9.140625" style="17"/>
    <col min="7189" max="7189" width="13.42578125" style="17" customWidth="1"/>
    <col min="7190" max="7438" width="9.140625" style="17"/>
    <col min="7439" max="7439" width="3" style="17" bestFit="1" customWidth="1"/>
    <col min="7440" max="7440" width="25" style="17" customWidth="1"/>
    <col min="7441" max="7441" width="27.7109375" style="17" customWidth="1"/>
    <col min="7442" max="7442" width="9.140625" style="17" bestFit="1"/>
    <col min="7443" max="7443" width="16.140625" style="17" customWidth="1"/>
    <col min="7444" max="7444" width="9.140625" style="17"/>
    <col min="7445" max="7445" width="13.42578125" style="17" customWidth="1"/>
    <col min="7446" max="7694" width="9.140625" style="17"/>
    <col min="7695" max="7695" width="3" style="17" bestFit="1" customWidth="1"/>
    <col min="7696" max="7696" width="25" style="17" customWidth="1"/>
    <col min="7697" max="7697" width="27.7109375" style="17" customWidth="1"/>
    <col min="7698" max="7698" width="9.140625" style="17" bestFit="1"/>
    <col min="7699" max="7699" width="16.140625" style="17" customWidth="1"/>
    <col min="7700" max="7700" width="9.140625" style="17"/>
    <col min="7701" max="7701" width="13.42578125" style="17" customWidth="1"/>
    <col min="7702" max="7950" width="9.140625" style="17"/>
    <col min="7951" max="7951" width="3" style="17" bestFit="1" customWidth="1"/>
    <col min="7952" max="7952" width="25" style="17" customWidth="1"/>
    <col min="7953" max="7953" width="27.7109375" style="17" customWidth="1"/>
    <col min="7954" max="7954" width="9.140625" style="17" bestFit="1"/>
    <col min="7955" max="7955" width="16.140625" style="17" customWidth="1"/>
    <col min="7956" max="7956" width="9.140625" style="17"/>
    <col min="7957" max="7957" width="13.42578125" style="17" customWidth="1"/>
    <col min="7958" max="8206" width="9.140625" style="17"/>
    <col min="8207" max="8207" width="3" style="17" bestFit="1" customWidth="1"/>
    <col min="8208" max="8208" width="25" style="17" customWidth="1"/>
    <col min="8209" max="8209" width="27.7109375" style="17" customWidth="1"/>
    <col min="8210" max="8210" width="9.140625" style="17" bestFit="1"/>
    <col min="8211" max="8211" width="16.140625" style="17" customWidth="1"/>
    <col min="8212" max="8212" width="9.140625" style="17"/>
    <col min="8213" max="8213" width="13.42578125" style="17" customWidth="1"/>
    <col min="8214" max="8462" width="9.140625" style="17"/>
    <col min="8463" max="8463" width="3" style="17" bestFit="1" customWidth="1"/>
    <col min="8464" max="8464" width="25" style="17" customWidth="1"/>
    <col min="8465" max="8465" width="27.7109375" style="17" customWidth="1"/>
    <col min="8466" max="8466" width="9.140625" style="17" bestFit="1"/>
    <col min="8467" max="8467" width="16.140625" style="17" customWidth="1"/>
    <col min="8468" max="8468" width="9.140625" style="17"/>
    <col min="8469" max="8469" width="13.42578125" style="17" customWidth="1"/>
    <col min="8470" max="8718" width="9.140625" style="17"/>
    <col min="8719" max="8719" width="3" style="17" bestFit="1" customWidth="1"/>
    <col min="8720" max="8720" width="25" style="17" customWidth="1"/>
    <col min="8721" max="8721" width="27.7109375" style="17" customWidth="1"/>
    <col min="8722" max="8722" width="9.140625" style="17" bestFit="1"/>
    <col min="8723" max="8723" width="16.140625" style="17" customWidth="1"/>
    <col min="8724" max="8724" width="9.140625" style="17"/>
    <col min="8725" max="8725" width="13.42578125" style="17" customWidth="1"/>
    <col min="8726" max="8974" width="9.140625" style="17"/>
    <col min="8975" max="8975" width="3" style="17" bestFit="1" customWidth="1"/>
    <col min="8976" max="8976" width="25" style="17" customWidth="1"/>
    <col min="8977" max="8977" width="27.7109375" style="17" customWidth="1"/>
    <col min="8978" max="8978" width="9.140625" style="17" bestFit="1"/>
    <col min="8979" max="8979" width="16.140625" style="17" customWidth="1"/>
    <col min="8980" max="8980" width="9.140625" style="17"/>
    <col min="8981" max="8981" width="13.42578125" style="17" customWidth="1"/>
    <col min="8982" max="9230" width="9.140625" style="17"/>
    <col min="9231" max="9231" width="3" style="17" bestFit="1" customWidth="1"/>
    <col min="9232" max="9232" width="25" style="17" customWidth="1"/>
    <col min="9233" max="9233" width="27.7109375" style="17" customWidth="1"/>
    <col min="9234" max="9234" width="9.140625" style="17" bestFit="1"/>
    <col min="9235" max="9235" width="16.140625" style="17" customWidth="1"/>
    <col min="9236" max="9236" width="9.140625" style="17"/>
    <col min="9237" max="9237" width="13.42578125" style="17" customWidth="1"/>
    <col min="9238" max="9486" width="9.140625" style="17"/>
    <col min="9487" max="9487" width="3" style="17" bestFit="1" customWidth="1"/>
    <col min="9488" max="9488" width="25" style="17" customWidth="1"/>
    <col min="9489" max="9489" width="27.7109375" style="17" customWidth="1"/>
    <col min="9490" max="9490" width="9.140625" style="17" bestFit="1"/>
    <col min="9491" max="9491" width="16.140625" style="17" customWidth="1"/>
    <col min="9492" max="9492" width="9.140625" style="17"/>
    <col min="9493" max="9493" width="13.42578125" style="17" customWidth="1"/>
    <col min="9494" max="9742" width="9.140625" style="17"/>
    <col min="9743" max="9743" width="3" style="17" bestFit="1" customWidth="1"/>
    <col min="9744" max="9744" width="25" style="17" customWidth="1"/>
    <col min="9745" max="9745" width="27.7109375" style="17" customWidth="1"/>
    <col min="9746" max="9746" width="9.140625" style="17" bestFit="1"/>
    <col min="9747" max="9747" width="16.140625" style="17" customWidth="1"/>
    <col min="9748" max="9748" width="9.140625" style="17"/>
    <col min="9749" max="9749" width="13.42578125" style="17" customWidth="1"/>
    <col min="9750" max="9998" width="9.140625" style="17"/>
    <col min="9999" max="9999" width="3" style="17" bestFit="1" customWidth="1"/>
    <col min="10000" max="10000" width="25" style="17" customWidth="1"/>
    <col min="10001" max="10001" width="27.7109375" style="17" customWidth="1"/>
    <col min="10002" max="10002" width="9.140625" style="17" bestFit="1"/>
    <col min="10003" max="10003" width="16.140625" style="17" customWidth="1"/>
    <col min="10004" max="10004" width="9.140625" style="17"/>
    <col min="10005" max="10005" width="13.42578125" style="17" customWidth="1"/>
    <col min="10006" max="10254" width="9.140625" style="17"/>
    <col min="10255" max="10255" width="3" style="17" bestFit="1" customWidth="1"/>
    <col min="10256" max="10256" width="25" style="17" customWidth="1"/>
    <col min="10257" max="10257" width="27.7109375" style="17" customWidth="1"/>
    <col min="10258" max="10258" width="9.140625" style="17" bestFit="1"/>
    <col min="10259" max="10259" width="16.140625" style="17" customWidth="1"/>
    <col min="10260" max="10260" width="9.140625" style="17"/>
    <col min="10261" max="10261" width="13.42578125" style="17" customWidth="1"/>
    <col min="10262" max="10510" width="9.140625" style="17"/>
    <col min="10511" max="10511" width="3" style="17" bestFit="1" customWidth="1"/>
    <col min="10512" max="10512" width="25" style="17" customWidth="1"/>
    <col min="10513" max="10513" width="27.7109375" style="17" customWidth="1"/>
    <col min="10514" max="10514" width="9.140625" style="17" bestFit="1"/>
    <col min="10515" max="10515" width="16.140625" style="17" customWidth="1"/>
    <col min="10516" max="10516" width="9.140625" style="17"/>
    <col min="10517" max="10517" width="13.42578125" style="17" customWidth="1"/>
    <col min="10518" max="10766" width="9.140625" style="17"/>
    <col min="10767" max="10767" width="3" style="17" bestFit="1" customWidth="1"/>
    <col min="10768" max="10768" width="25" style="17" customWidth="1"/>
    <col min="10769" max="10769" width="27.7109375" style="17" customWidth="1"/>
    <col min="10770" max="10770" width="9.140625" style="17" bestFit="1"/>
    <col min="10771" max="10771" width="16.140625" style="17" customWidth="1"/>
    <col min="10772" max="10772" width="9.140625" style="17"/>
    <col min="10773" max="10773" width="13.42578125" style="17" customWidth="1"/>
    <col min="10774" max="11022" width="9.140625" style="17"/>
    <col min="11023" max="11023" width="3" style="17" bestFit="1" customWidth="1"/>
    <col min="11024" max="11024" width="25" style="17" customWidth="1"/>
    <col min="11025" max="11025" width="27.7109375" style="17" customWidth="1"/>
    <col min="11026" max="11026" width="9.140625" style="17" bestFit="1"/>
    <col min="11027" max="11027" width="16.140625" style="17" customWidth="1"/>
    <col min="11028" max="11028" width="9.140625" style="17"/>
    <col min="11029" max="11029" width="13.42578125" style="17" customWidth="1"/>
    <col min="11030" max="11278" width="9.140625" style="17"/>
    <col min="11279" max="11279" width="3" style="17" bestFit="1" customWidth="1"/>
    <col min="11280" max="11280" width="25" style="17" customWidth="1"/>
    <col min="11281" max="11281" width="27.7109375" style="17" customWidth="1"/>
    <col min="11282" max="11282" width="9.140625" style="17" bestFit="1"/>
    <col min="11283" max="11283" width="16.140625" style="17" customWidth="1"/>
    <col min="11284" max="11284" width="9.140625" style="17"/>
    <col min="11285" max="11285" width="13.42578125" style="17" customWidth="1"/>
    <col min="11286" max="11534" width="9.140625" style="17"/>
    <col min="11535" max="11535" width="3" style="17" bestFit="1" customWidth="1"/>
    <col min="11536" max="11536" width="25" style="17" customWidth="1"/>
    <col min="11537" max="11537" width="27.7109375" style="17" customWidth="1"/>
    <col min="11538" max="11538" width="9.140625" style="17" bestFit="1"/>
    <col min="11539" max="11539" width="16.140625" style="17" customWidth="1"/>
    <col min="11540" max="11540" width="9.140625" style="17"/>
    <col min="11541" max="11541" width="13.42578125" style="17" customWidth="1"/>
    <col min="11542" max="11790" width="9.140625" style="17"/>
    <col min="11791" max="11791" width="3" style="17" bestFit="1" customWidth="1"/>
    <col min="11792" max="11792" width="25" style="17" customWidth="1"/>
    <col min="11793" max="11793" width="27.7109375" style="17" customWidth="1"/>
    <col min="11794" max="11794" width="9.140625" style="17" bestFit="1"/>
    <col min="11795" max="11795" width="16.140625" style="17" customWidth="1"/>
    <col min="11796" max="11796" width="9.140625" style="17"/>
    <col min="11797" max="11797" width="13.42578125" style="17" customWidth="1"/>
    <col min="11798" max="12046" width="9.140625" style="17"/>
    <col min="12047" max="12047" width="3" style="17" bestFit="1" customWidth="1"/>
    <col min="12048" max="12048" width="25" style="17" customWidth="1"/>
    <col min="12049" max="12049" width="27.7109375" style="17" customWidth="1"/>
    <col min="12050" max="12050" width="9.140625" style="17" bestFit="1"/>
    <col min="12051" max="12051" width="16.140625" style="17" customWidth="1"/>
    <col min="12052" max="12052" width="9.140625" style="17"/>
    <col min="12053" max="12053" width="13.42578125" style="17" customWidth="1"/>
    <col min="12054" max="12302" width="9.140625" style="17"/>
    <col min="12303" max="12303" width="3" style="17" bestFit="1" customWidth="1"/>
    <col min="12304" max="12304" width="25" style="17" customWidth="1"/>
    <col min="12305" max="12305" width="27.7109375" style="17" customWidth="1"/>
    <col min="12306" max="12306" width="9.140625" style="17" bestFit="1"/>
    <col min="12307" max="12307" width="16.140625" style="17" customWidth="1"/>
    <col min="12308" max="12308" width="9.140625" style="17"/>
    <col min="12309" max="12309" width="13.42578125" style="17" customWidth="1"/>
    <col min="12310" max="12558" width="9.140625" style="17"/>
    <col min="12559" max="12559" width="3" style="17" bestFit="1" customWidth="1"/>
    <col min="12560" max="12560" width="25" style="17" customWidth="1"/>
    <col min="12561" max="12561" width="27.7109375" style="17" customWidth="1"/>
    <col min="12562" max="12562" width="9.140625" style="17" bestFit="1"/>
    <col min="12563" max="12563" width="16.140625" style="17" customWidth="1"/>
    <col min="12564" max="12564" width="9.140625" style="17"/>
    <col min="12565" max="12565" width="13.42578125" style="17" customWidth="1"/>
    <col min="12566" max="12814" width="9.140625" style="17"/>
    <col min="12815" max="12815" width="3" style="17" bestFit="1" customWidth="1"/>
    <col min="12816" max="12816" width="25" style="17" customWidth="1"/>
    <col min="12817" max="12817" width="27.7109375" style="17" customWidth="1"/>
    <col min="12818" max="12818" width="9.140625" style="17" bestFit="1"/>
    <col min="12819" max="12819" width="16.140625" style="17" customWidth="1"/>
    <col min="12820" max="12820" width="9.140625" style="17"/>
    <col min="12821" max="12821" width="13.42578125" style="17" customWidth="1"/>
    <col min="12822" max="13070" width="9.140625" style="17"/>
    <col min="13071" max="13071" width="3" style="17" bestFit="1" customWidth="1"/>
    <col min="13072" max="13072" width="25" style="17" customWidth="1"/>
    <col min="13073" max="13073" width="27.7109375" style="17" customWidth="1"/>
    <col min="13074" max="13074" width="9.140625" style="17" bestFit="1"/>
    <col min="13075" max="13075" width="16.140625" style="17" customWidth="1"/>
    <col min="13076" max="13076" width="9.140625" style="17"/>
    <col min="13077" max="13077" width="13.42578125" style="17" customWidth="1"/>
    <col min="13078" max="13326" width="9.140625" style="17"/>
    <col min="13327" max="13327" width="3" style="17" bestFit="1" customWidth="1"/>
    <col min="13328" max="13328" width="25" style="17" customWidth="1"/>
    <col min="13329" max="13329" width="27.7109375" style="17" customWidth="1"/>
    <col min="13330" max="13330" width="9.140625" style="17" bestFit="1"/>
    <col min="13331" max="13331" width="16.140625" style="17" customWidth="1"/>
    <col min="13332" max="13332" width="9.140625" style="17"/>
    <col min="13333" max="13333" width="13.42578125" style="17" customWidth="1"/>
    <col min="13334" max="13582" width="9.140625" style="17"/>
    <col min="13583" max="13583" width="3" style="17" bestFit="1" customWidth="1"/>
    <col min="13584" max="13584" width="25" style="17" customWidth="1"/>
    <col min="13585" max="13585" width="27.7109375" style="17" customWidth="1"/>
    <col min="13586" max="13586" width="9.140625" style="17" bestFit="1"/>
    <col min="13587" max="13587" width="16.140625" style="17" customWidth="1"/>
    <col min="13588" max="13588" width="9.140625" style="17"/>
    <col min="13589" max="13589" width="13.42578125" style="17" customWidth="1"/>
    <col min="13590" max="13838" width="9.140625" style="17"/>
    <col min="13839" max="13839" width="3" style="17" bestFit="1" customWidth="1"/>
    <col min="13840" max="13840" width="25" style="17" customWidth="1"/>
    <col min="13841" max="13841" width="27.7109375" style="17" customWidth="1"/>
    <col min="13842" max="13842" width="9.140625" style="17" bestFit="1"/>
    <col min="13843" max="13843" width="16.140625" style="17" customWidth="1"/>
    <col min="13844" max="13844" width="9.140625" style="17"/>
    <col min="13845" max="13845" width="13.42578125" style="17" customWidth="1"/>
    <col min="13846" max="14094" width="9.140625" style="17"/>
    <col min="14095" max="14095" width="3" style="17" bestFit="1" customWidth="1"/>
    <col min="14096" max="14096" width="25" style="17" customWidth="1"/>
    <col min="14097" max="14097" width="27.7109375" style="17" customWidth="1"/>
    <col min="14098" max="14098" width="9.140625" style="17" bestFit="1"/>
    <col min="14099" max="14099" width="16.140625" style="17" customWidth="1"/>
    <col min="14100" max="14100" width="9.140625" style="17"/>
    <col min="14101" max="14101" width="13.42578125" style="17" customWidth="1"/>
    <col min="14102" max="14350" width="9.140625" style="17"/>
    <col min="14351" max="14351" width="3" style="17" bestFit="1" customWidth="1"/>
    <col min="14352" max="14352" width="25" style="17" customWidth="1"/>
    <col min="14353" max="14353" width="27.7109375" style="17" customWidth="1"/>
    <col min="14354" max="14354" width="9.140625" style="17" bestFit="1"/>
    <col min="14355" max="14355" width="16.140625" style="17" customWidth="1"/>
    <col min="14356" max="14356" width="9.140625" style="17"/>
    <col min="14357" max="14357" width="13.42578125" style="17" customWidth="1"/>
    <col min="14358" max="14606" width="9.140625" style="17"/>
    <col min="14607" max="14607" width="3" style="17" bestFit="1" customWidth="1"/>
    <col min="14608" max="14608" width="25" style="17" customWidth="1"/>
    <col min="14609" max="14609" width="27.7109375" style="17" customWidth="1"/>
    <col min="14610" max="14610" width="9.140625" style="17" bestFit="1"/>
    <col min="14611" max="14611" width="16.140625" style="17" customWidth="1"/>
    <col min="14612" max="14612" width="9.140625" style="17"/>
    <col min="14613" max="14613" width="13.42578125" style="17" customWidth="1"/>
    <col min="14614" max="14862" width="9.140625" style="17"/>
    <col min="14863" max="14863" width="3" style="17" bestFit="1" customWidth="1"/>
    <col min="14864" max="14864" width="25" style="17" customWidth="1"/>
    <col min="14865" max="14865" width="27.7109375" style="17" customWidth="1"/>
    <col min="14866" max="14866" width="9.140625" style="17" bestFit="1"/>
    <col min="14867" max="14867" width="16.140625" style="17" customWidth="1"/>
    <col min="14868" max="14868" width="9.140625" style="17"/>
    <col min="14869" max="14869" width="13.42578125" style="17" customWidth="1"/>
    <col min="14870" max="15118" width="9.140625" style="17"/>
    <col min="15119" max="15119" width="3" style="17" bestFit="1" customWidth="1"/>
    <col min="15120" max="15120" width="25" style="17" customWidth="1"/>
    <col min="15121" max="15121" width="27.7109375" style="17" customWidth="1"/>
    <col min="15122" max="15122" width="9.140625" style="17" bestFit="1"/>
    <col min="15123" max="15123" width="16.140625" style="17" customWidth="1"/>
    <col min="15124" max="15124" width="9.140625" style="17"/>
    <col min="15125" max="15125" width="13.42578125" style="17" customWidth="1"/>
    <col min="15126" max="15374" width="9.140625" style="17"/>
    <col min="15375" max="15375" width="3" style="17" bestFit="1" customWidth="1"/>
    <col min="15376" max="15376" width="25" style="17" customWidth="1"/>
    <col min="15377" max="15377" width="27.7109375" style="17" customWidth="1"/>
    <col min="15378" max="15378" width="9.140625" style="17" bestFit="1"/>
    <col min="15379" max="15379" width="16.140625" style="17" customWidth="1"/>
    <col min="15380" max="15380" width="9.140625" style="17"/>
    <col min="15381" max="15381" width="13.42578125" style="17" customWidth="1"/>
    <col min="15382" max="15630" width="9.140625" style="17"/>
    <col min="15631" max="15631" width="3" style="17" bestFit="1" customWidth="1"/>
    <col min="15632" max="15632" width="25" style="17" customWidth="1"/>
    <col min="15633" max="15633" width="27.7109375" style="17" customWidth="1"/>
    <col min="15634" max="15634" width="9.140625" style="17" bestFit="1"/>
    <col min="15635" max="15635" width="16.140625" style="17" customWidth="1"/>
    <col min="15636" max="15636" width="9.140625" style="17"/>
    <col min="15637" max="15637" width="13.42578125" style="17" customWidth="1"/>
    <col min="15638" max="15886" width="9.140625" style="17"/>
    <col min="15887" max="15887" width="3" style="17" bestFit="1" customWidth="1"/>
    <col min="15888" max="15888" width="25" style="17" customWidth="1"/>
    <col min="15889" max="15889" width="27.7109375" style="17" customWidth="1"/>
    <col min="15890" max="15890" width="9.140625" style="17" bestFit="1"/>
    <col min="15891" max="15891" width="16.140625" style="17" customWidth="1"/>
    <col min="15892" max="15892" width="9.140625" style="17"/>
    <col min="15893" max="15893" width="13.42578125" style="17" customWidth="1"/>
    <col min="15894" max="16142" width="9.140625" style="17"/>
    <col min="16143" max="16143" width="3" style="17" bestFit="1" customWidth="1"/>
    <col min="16144" max="16144" width="25" style="17" customWidth="1"/>
    <col min="16145" max="16145" width="27.7109375" style="17" customWidth="1"/>
    <col min="16146" max="16146" width="9.140625" style="17" bestFit="1"/>
    <col min="16147" max="16147" width="16.140625" style="17" customWidth="1"/>
    <col min="16148" max="16148" width="9.140625" style="17"/>
    <col min="16149" max="16149" width="13.42578125" style="17" customWidth="1"/>
    <col min="16150" max="16384" width="9.140625" style="17"/>
  </cols>
  <sheetData>
    <row r="1" spans="1:36">
      <c r="A1" s="219" t="s">
        <v>855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</row>
    <row r="2" spans="1:36" s="83" customFormat="1" ht="47.25">
      <c r="A2" s="87"/>
      <c r="B2" s="87" t="s">
        <v>483</v>
      </c>
      <c r="C2" s="87" t="s">
        <v>575</v>
      </c>
      <c r="D2" s="227" t="s">
        <v>83</v>
      </c>
      <c r="E2" s="227"/>
      <c r="F2" s="227"/>
      <c r="G2" s="227" t="s">
        <v>84</v>
      </c>
      <c r="H2" s="227"/>
      <c r="I2" s="227"/>
      <c r="J2" s="227" t="s">
        <v>85</v>
      </c>
      <c r="K2" s="227"/>
      <c r="L2" s="227"/>
      <c r="M2" s="227" t="s">
        <v>87</v>
      </c>
      <c r="N2" s="227"/>
      <c r="O2" s="227"/>
      <c r="P2" s="227" t="s">
        <v>427</v>
      </c>
      <c r="Q2" s="227"/>
      <c r="R2" s="227"/>
      <c r="S2" s="227" t="s">
        <v>432</v>
      </c>
      <c r="T2" s="227"/>
      <c r="U2" s="227"/>
      <c r="V2" s="227" t="s">
        <v>576</v>
      </c>
      <c r="W2" s="227"/>
      <c r="X2" s="227"/>
      <c r="Y2" s="227" t="s">
        <v>851</v>
      </c>
      <c r="Z2" s="227"/>
      <c r="AA2" s="227"/>
      <c r="AB2" s="227" t="s">
        <v>852</v>
      </c>
      <c r="AC2" s="227"/>
      <c r="AD2" s="227"/>
      <c r="AE2" s="227" t="s">
        <v>853</v>
      </c>
      <c r="AF2" s="227"/>
      <c r="AG2" s="227"/>
      <c r="AH2" s="227" t="s">
        <v>854</v>
      </c>
      <c r="AI2" s="227"/>
      <c r="AJ2" s="227"/>
    </row>
    <row r="3" spans="1:36" s="83" customFormat="1" ht="15.75" customHeight="1">
      <c r="A3" s="226" t="s">
        <v>577</v>
      </c>
      <c r="B3" s="226"/>
      <c r="C3" s="226"/>
      <c r="D3" s="88" t="s">
        <v>233</v>
      </c>
      <c r="E3" s="88" t="s">
        <v>234</v>
      </c>
      <c r="F3" s="88" t="s">
        <v>60</v>
      </c>
      <c r="G3" s="88" t="s">
        <v>233</v>
      </c>
      <c r="H3" s="88" t="s">
        <v>234</v>
      </c>
      <c r="I3" s="88" t="s">
        <v>60</v>
      </c>
      <c r="J3" s="88" t="s">
        <v>233</v>
      </c>
      <c r="K3" s="88" t="s">
        <v>234</v>
      </c>
      <c r="L3" s="88" t="s">
        <v>60</v>
      </c>
      <c r="M3" s="88" t="s">
        <v>233</v>
      </c>
      <c r="N3" s="88" t="s">
        <v>234</v>
      </c>
      <c r="O3" s="88" t="s">
        <v>60</v>
      </c>
      <c r="P3" s="88" t="s">
        <v>233</v>
      </c>
      <c r="Q3" s="88" t="s">
        <v>234</v>
      </c>
      <c r="R3" s="88" t="s">
        <v>60</v>
      </c>
      <c r="S3" s="88" t="s">
        <v>233</v>
      </c>
      <c r="T3" s="88" t="s">
        <v>234</v>
      </c>
      <c r="U3" s="88" t="s">
        <v>60</v>
      </c>
      <c r="V3" s="88" t="s">
        <v>233</v>
      </c>
      <c r="W3" s="88" t="s">
        <v>234</v>
      </c>
      <c r="X3" s="88" t="s">
        <v>60</v>
      </c>
      <c r="Y3" s="88" t="s">
        <v>233</v>
      </c>
      <c r="Z3" s="88" t="s">
        <v>234</v>
      </c>
      <c r="AA3" s="88" t="s">
        <v>60</v>
      </c>
      <c r="AB3" s="88" t="s">
        <v>233</v>
      </c>
      <c r="AC3" s="88" t="s">
        <v>234</v>
      </c>
      <c r="AD3" s="88" t="s">
        <v>60</v>
      </c>
      <c r="AE3" s="88" t="s">
        <v>233</v>
      </c>
      <c r="AF3" s="88" t="s">
        <v>234</v>
      </c>
      <c r="AG3" s="88" t="s">
        <v>60</v>
      </c>
      <c r="AH3" s="88" t="s">
        <v>233</v>
      </c>
      <c r="AI3" s="88" t="s">
        <v>234</v>
      </c>
      <c r="AJ3" s="88" t="s">
        <v>60</v>
      </c>
    </row>
    <row r="4" spans="1:36" ht="31.5">
      <c r="A4" s="127">
        <v>1</v>
      </c>
      <c r="B4" s="204" t="s">
        <v>578</v>
      </c>
      <c r="C4" s="22" t="s">
        <v>579</v>
      </c>
      <c r="D4" s="202">
        <v>0</v>
      </c>
      <c r="E4" s="202">
        <v>0</v>
      </c>
      <c r="F4" s="202">
        <v>0</v>
      </c>
      <c r="G4" s="202">
        <v>0</v>
      </c>
      <c r="H4" s="202">
        <v>0</v>
      </c>
      <c r="I4" s="202">
        <v>0</v>
      </c>
      <c r="J4" s="202">
        <v>0</v>
      </c>
      <c r="K4" s="202">
        <v>0</v>
      </c>
      <c r="L4" s="202">
        <v>0</v>
      </c>
      <c r="M4" s="202">
        <v>0</v>
      </c>
      <c r="N4" s="202">
        <v>0</v>
      </c>
      <c r="O4" s="202">
        <v>0</v>
      </c>
      <c r="P4" s="202">
        <v>1</v>
      </c>
      <c r="Q4" s="202">
        <v>0</v>
      </c>
      <c r="R4" s="202">
        <v>1</v>
      </c>
      <c r="S4" s="202">
        <v>0</v>
      </c>
      <c r="T4" s="202">
        <v>0</v>
      </c>
      <c r="U4" s="202">
        <v>0</v>
      </c>
      <c r="V4" s="202">
        <v>0</v>
      </c>
      <c r="W4" s="202">
        <v>0</v>
      </c>
      <c r="X4" s="202">
        <v>0</v>
      </c>
      <c r="Y4" s="202">
        <v>1</v>
      </c>
      <c r="Z4" s="202">
        <v>0</v>
      </c>
      <c r="AA4" s="202">
        <v>1</v>
      </c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36" ht="31.5">
      <c r="A5" s="127">
        <v>2</v>
      </c>
      <c r="B5" s="204" t="s">
        <v>580</v>
      </c>
      <c r="C5" s="22" t="s">
        <v>581</v>
      </c>
      <c r="D5" s="202">
        <v>6</v>
      </c>
      <c r="E5" s="202">
        <v>1</v>
      </c>
      <c r="F5" s="202">
        <v>7</v>
      </c>
      <c r="G5" s="202">
        <v>5</v>
      </c>
      <c r="H5" s="202">
        <v>1</v>
      </c>
      <c r="I5" s="202">
        <v>6</v>
      </c>
      <c r="J5" s="202">
        <v>6</v>
      </c>
      <c r="K5" s="202">
        <v>1</v>
      </c>
      <c r="L5" s="202">
        <v>7</v>
      </c>
      <c r="M5" s="202">
        <v>4</v>
      </c>
      <c r="N5" s="202">
        <v>2</v>
      </c>
      <c r="O5" s="202">
        <v>6</v>
      </c>
      <c r="P5" s="202">
        <v>4</v>
      </c>
      <c r="Q5" s="202">
        <v>2</v>
      </c>
      <c r="R5" s="202">
        <v>6</v>
      </c>
      <c r="S5" s="202">
        <v>4</v>
      </c>
      <c r="T5" s="202">
        <v>2</v>
      </c>
      <c r="U5" s="202">
        <v>6</v>
      </c>
      <c r="V5" s="202">
        <v>3</v>
      </c>
      <c r="W5" s="202">
        <v>1</v>
      </c>
      <c r="X5" s="202">
        <v>4</v>
      </c>
      <c r="Y5" s="202">
        <v>4</v>
      </c>
      <c r="Z5" s="202">
        <v>0</v>
      </c>
      <c r="AA5" s="202">
        <v>4</v>
      </c>
      <c r="AB5" s="202"/>
      <c r="AC5" s="202"/>
      <c r="AD5" s="202"/>
      <c r="AE5" s="202"/>
      <c r="AF5" s="202"/>
      <c r="AG5" s="202"/>
      <c r="AH5" s="202"/>
      <c r="AI5" s="202"/>
      <c r="AJ5" s="202"/>
    </row>
    <row r="6" spans="1:36" ht="31.5">
      <c r="A6" s="127">
        <v>3</v>
      </c>
      <c r="B6" s="204" t="s">
        <v>582</v>
      </c>
      <c r="C6" s="22" t="s">
        <v>583</v>
      </c>
      <c r="D6" s="202">
        <v>3</v>
      </c>
      <c r="E6" s="202">
        <v>3</v>
      </c>
      <c r="F6" s="202">
        <v>6</v>
      </c>
      <c r="G6" s="202">
        <v>4</v>
      </c>
      <c r="H6" s="202">
        <v>4</v>
      </c>
      <c r="I6" s="202">
        <v>8</v>
      </c>
      <c r="J6" s="202">
        <v>4</v>
      </c>
      <c r="K6" s="202">
        <v>4</v>
      </c>
      <c r="L6" s="202">
        <v>8</v>
      </c>
      <c r="M6" s="202">
        <v>5</v>
      </c>
      <c r="N6" s="202">
        <v>3</v>
      </c>
      <c r="O6" s="202">
        <v>8</v>
      </c>
      <c r="P6" s="202">
        <v>5</v>
      </c>
      <c r="Q6" s="202">
        <v>5</v>
      </c>
      <c r="R6" s="202">
        <v>10</v>
      </c>
      <c r="S6" s="202">
        <v>7</v>
      </c>
      <c r="T6" s="202">
        <v>4</v>
      </c>
      <c r="U6" s="202">
        <v>11</v>
      </c>
      <c r="V6" s="202">
        <v>7</v>
      </c>
      <c r="W6" s="202">
        <v>4</v>
      </c>
      <c r="X6" s="202">
        <v>11</v>
      </c>
      <c r="Y6" s="202">
        <v>6</v>
      </c>
      <c r="Z6" s="202">
        <v>5</v>
      </c>
      <c r="AA6" s="202">
        <v>11</v>
      </c>
      <c r="AB6" s="202"/>
      <c r="AC6" s="202"/>
      <c r="AD6" s="202"/>
      <c r="AE6" s="202"/>
      <c r="AF6" s="202"/>
      <c r="AG6" s="202"/>
      <c r="AH6" s="202"/>
      <c r="AI6" s="202"/>
      <c r="AJ6" s="202"/>
    </row>
    <row r="7" spans="1:36" ht="31.5">
      <c r="A7" s="127">
        <v>4</v>
      </c>
      <c r="B7" s="204" t="s">
        <v>584</v>
      </c>
      <c r="C7" s="22" t="s">
        <v>585</v>
      </c>
      <c r="D7" s="202">
        <v>21</v>
      </c>
      <c r="E7" s="202">
        <v>3</v>
      </c>
      <c r="F7" s="202">
        <v>24</v>
      </c>
      <c r="G7" s="202">
        <v>18</v>
      </c>
      <c r="H7" s="202">
        <v>4</v>
      </c>
      <c r="I7" s="202">
        <v>22</v>
      </c>
      <c r="J7" s="202">
        <v>19</v>
      </c>
      <c r="K7" s="202">
        <v>2</v>
      </c>
      <c r="L7" s="202">
        <v>21</v>
      </c>
      <c r="M7" s="202">
        <v>17</v>
      </c>
      <c r="N7" s="202">
        <v>4</v>
      </c>
      <c r="O7" s="202">
        <v>21</v>
      </c>
      <c r="P7" s="202">
        <v>13</v>
      </c>
      <c r="Q7" s="202">
        <v>8</v>
      </c>
      <c r="R7" s="202">
        <v>21</v>
      </c>
      <c r="S7" s="202">
        <v>18</v>
      </c>
      <c r="T7" s="202">
        <v>8</v>
      </c>
      <c r="U7" s="202">
        <v>26</v>
      </c>
      <c r="V7" s="202">
        <v>21</v>
      </c>
      <c r="W7" s="202">
        <v>6</v>
      </c>
      <c r="X7" s="202">
        <v>27</v>
      </c>
      <c r="Y7" s="202">
        <v>22</v>
      </c>
      <c r="Z7" s="202">
        <v>6</v>
      </c>
      <c r="AA7" s="202">
        <v>28</v>
      </c>
      <c r="AB7" s="202"/>
      <c r="AC7" s="202"/>
      <c r="AD7" s="202"/>
      <c r="AE7" s="202"/>
      <c r="AF7" s="202"/>
      <c r="AG7" s="202"/>
      <c r="AH7" s="202"/>
      <c r="AI7" s="202"/>
      <c r="AJ7" s="202"/>
    </row>
    <row r="8" spans="1:36" ht="31.5">
      <c r="A8" s="127">
        <v>5</v>
      </c>
      <c r="B8" s="204" t="s">
        <v>586</v>
      </c>
      <c r="C8" s="22" t="s">
        <v>587</v>
      </c>
      <c r="D8" s="202">
        <v>25</v>
      </c>
      <c r="E8" s="202">
        <v>28</v>
      </c>
      <c r="F8" s="202">
        <v>53</v>
      </c>
      <c r="G8" s="202">
        <v>25</v>
      </c>
      <c r="H8" s="202">
        <v>29</v>
      </c>
      <c r="I8" s="202">
        <v>54</v>
      </c>
      <c r="J8" s="202">
        <v>21</v>
      </c>
      <c r="K8" s="202">
        <v>34</v>
      </c>
      <c r="L8" s="202">
        <v>55</v>
      </c>
      <c r="M8" s="202">
        <v>21</v>
      </c>
      <c r="N8" s="202">
        <v>37</v>
      </c>
      <c r="O8" s="202">
        <v>58</v>
      </c>
      <c r="P8" s="202">
        <v>22</v>
      </c>
      <c r="Q8" s="202">
        <v>32</v>
      </c>
      <c r="R8" s="202">
        <v>54</v>
      </c>
      <c r="S8" s="202">
        <v>17</v>
      </c>
      <c r="T8" s="202">
        <v>29</v>
      </c>
      <c r="U8" s="202">
        <v>46</v>
      </c>
      <c r="V8" s="202">
        <v>16</v>
      </c>
      <c r="W8" s="202">
        <v>33</v>
      </c>
      <c r="X8" s="202">
        <v>49</v>
      </c>
      <c r="Y8" s="202">
        <v>14</v>
      </c>
      <c r="Z8" s="202">
        <v>36</v>
      </c>
      <c r="AA8" s="202">
        <v>50</v>
      </c>
      <c r="AB8" s="202"/>
      <c r="AC8" s="202"/>
      <c r="AD8" s="202"/>
      <c r="AE8" s="202"/>
      <c r="AF8" s="202"/>
      <c r="AG8" s="202"/>
      <c r="AH8" s="202"/>
      <c r="AI8" s="202"/>
      <c r="AJ8" s="202"/>
    </row>
    <row r="9" spans="1:36" ht="63">
      <c r="A9" s="127">
        <v>6</v>
      </c>
      <c r="B9" s="204" t="s">
        <v>588</v>
      </c>
      <c r="C9" s="22" t="s">
        <v>589</v>
      </c>
      <c r="D9" s="202">
        <v>6</v>
      </c>
      <c r="E9" s="202">
        <v>5</v>
      </c>
      <c r="F9" s="202">
        <v>11</v>
      </c>
      <c r="G9" s="202">
        <v>6</v>
      </c>
      <c r="H9" s="202">
        <v>5</v>
      </c>
      <c r="I9" s="202">
        <v>11</v>
      </c>
      <c r="J9" s="202">
        <v>5</v>
      </c>
      <c r="K9" s="202">
        <v>8</v>
      </c>
      <c r="L9" s="202">
        <v>13</v>
      </c>
      <c r="M9" s="202">
        <v>4</v>
      </c>
      <c r="N9" s="202">
        <v>11</v>
      </c>
      <c r="O9" s="202">
        <v>15</v>
      </c>
      <c r="P9" s="202">
        <v>3</v>
      </c>
      <c r="Q9" s="202">
        <v>7</v>
      </c>
      <c r="R9" s="202">
        <v>10</v>
      </c>
      <c r="S9" s="202">
        <v>2</v>
      </c>
      <c r="T9" s="202">
        <v>9</v>
      </c>
      <c r="U9" s="202">
        <v>11</v>
      </c>
      <c r="V9" s="202">
        <v>1</v>
      </c>
      <c r="W9" s="202">
        <v>7</v>
      </c>
      <c r="X9" s="202">
        <v>8</v>
      </c>
      <c r="Y9" s="202">
        <v>1</v>
      </c>
      <c r="Z9" s="202">
        <v>5</v>
      </c>
      <c r="AA9" s="202">
        <v>6</v>
      </c>
      <c r="AB9" s="202"/>
      <c r="AC9" s="202"/>
      <c r="AD9" s="202"/>
      <c r="AE9" s="202"/>
      <c r="AF9" s="202"/>
      <c r="AG9" s="202"/>
      <c r="AH9" s="202"/>
      <c r="AI9" s="202"/>
      <c r="AJ9" s="202"/>
    </row>
    <row r="10" spans="1:36" ht="63">
      <c r="A10" s="127">
        <v>7</v>
      </c>
      <c r="B10" s="204" t="s">
        <v>590</v>
      </c>
      <c r="C10" s="22" t="s">
        <v>591</v>
      </c>
      <c r="D10" s="202">
        <v>25</v>
      </c>
      <c r="E10" s="202">
        <v>23</v>
      </c>
      <c r="F10" s="202">
        <v>48</v>
      </c>
      <c r="G10" s="202">
        <v>30</v>
      </c>
      <c r="H10" s="202">
        <v>27</v>
      </c>
      <c r="I10" s="202">
        <v>57</v>
      </c>
      <c r="J10" s="202">
        <v>26</v>
      </c>
      <c r="K10" s="202">
        <v>24</v>
      </c>
      <c r="L10" s="202">
        <v>50</v>
      </c>
      <c r="M10" s="202">
        <v>25</v>
      </c>
      <c r="N10" s="202">
        <v>18</v>
      </c>
      <c r="O10" s="202">
        <v>43</v>
      </c>
      <c r="P10" s="202">
        <v>17</v>
      </c>
      <c r="Q10" s="202">
        <v>23</v>
      </c>
      <c r="R10" s="202">
        <v>40</v>
      </c>
      <c r="S10" s="202">
        <v>24</v>
      </c>
      <c r="T10" s="202">
        <v>12</v>
      </c>
      <c r="U10" s="202">
        <v>36</v>
      </c>
      <c r="V10" s="202">
        <v>15</v>
      </c>
      <c r="W10" s="202">
        <v>18</v>
      </c>
      <c r="X10" s="202">
        <v>33</v>
      </c>
      <c r="Y10" s="202">
        <v>16</v>
      </c>
      <c r="Z10" s="202">
        <v>14</v>
      </c>
      <c r="AA10" s="202">
        <v>30</v>
      </c>
      <c r="AB10" s="202"/>
      <c r="AC10" s="202"/>
      <c r="AD10" s="202"/>
      <c r="AE10" s="202"/>
      <c r="AF10" s="202"/>
      <c r="AG10" s="202"/>
      <c r="AH10" s="202"/>
      <c r="AI10" s="202"/>
      <c r="AJ10" s="202"/>
    </row>
    <row r="11" spans="1:36" ht="63">
      <c r="A11" s="127">
        <v>8</v>
      </c>
      <c r="B11" s="204" t="s">
        <v>592</v>
      </c>
      <c r="C11" s="22" t="s">
        <v>593</v>
      </c>
      <c r="D11" s="202">
        <v>9</v>
      </c>
      <c r="E11" s="202">
        <v>11</v>
      </c>
      <c r="F11" s="202">
        <v>20</v>
      </c>
      <c r="G11" s="202">
        <v>8</v>
      </c>
      <c r="H11" s="202">
        <v>8</v>
      </c>
      <c r="I11" s="202">
        <v>16</v>
      </c>
      <c r="J11" s="202">
        <v>5</v>
      </c>
      <c r="K11" s="202">
        <v>8</v>
      </c>
      <c r="L11" s="202">
        <v>13</v>
      </c>
      <c r="M11" s="202">
        <v>4</v>
      </c>
      <c r="N11" s="202">
        <v>10</v>
      </c>
      <c r="O11" s="202">
        <v>14</v>
      </c>
      <c r="P11" s="202">
        <v>4</v>
      </c>
      <c r="Q11" s="202">
        <v>10</v>
      </c>
      <c r="R11" s="202">
        <v>14</v>
      </c>
      <c r="S11" s="202">
        <v>5</v>
      </c>
      <c r="T11" s="202">
        <v>10</v>
      </c>
      <c r="U11" s="202">
        <v>15</v>
      </c>
      <c r="V11" s="202">
        <v>7</v>
      </c>
      <c r="W11" s="202">
        <v>15</v>
      </c>
      <c r="X11" s="202">
        <v>22</v>
      </c>
      <c r="Y11" s="202">
        <v>6</v>
      </c>
      <c r="Z11" s="202">
        <v>15</v>
      </c>
      <c r="AA11" s="202">
        <v>21</v>
      </c>
      <c r="AB11" s="202"/>
      <c r="AC11" s="202"/>
      <c r="AD11" s="202"/>
      <c r="AE11" s="202"/>
      <c r="AF11" s="202"/>
      <c r="AG11" s="202"/>
      <c r="AH11" s="202"/>
      <c r="AI11" s="202"/>
      <c r="AJ11" s="202"/>
    </row>
    <row r="12" spans="1:36" ht="31.5">
      <c r="A12" s="127">
        <v>9</v>
      </c>
      <c r="B12" s="204" t="s">
        <v>594</v>
      </c>
      <c r="C12" s="22" t="s">
        <v>595</v>
      </c>
      <c r="D12" s="202">
        <v>0</v>
      </c>
      <c r="E12" s="202">
        <v>0</v>
      </c>
      <c r="F12" s="202">
        <v>0</v>
      </c>
      <c r="G12" s="202">
        <v>2</v>
      </c>
      <c r="H12" s="202">
        <v>1</v>
      </c>
      <c r="I12" s="202">
        <v>3</v>
      </c>
      <c r="J12" s="202">
        <v>2</v>
      </c>
      <c r="K12" s="202">
        <v>3</v>
      </c>
      <c r="L12" s="202">
        <v>5</v>
      </c>
      <c r="M12" s="202">
        <v>3</v>
      </c>
      <c r="N12" s="202">
        <v>2</v>
      </c>
      <c r="O12" s="202">
        <v>5</v>
      </c>
      <c r="P12" s="202">
        <v>3</v>
      </c>
      <c r="Q12" s="202">
        <v>4</v>
      </c>
      <c r="R12" s="202">
        <v>7</v>
      </c>
      <c r="S12" s="202">
        <v>2</v>
      </c>
      <c r="T12" s="202">
        <v>2</v>
      </c>
      <c r="U12" s="202">
        <v>4</v>
      </c>
      <c r="V12" s="202">
        <v>0</v>
      </c>
      <c r="W12" s="202">
        <v>1</v>
      </c>
      <c r="X12" s="202">
        <v>1</v>
      </c>
      <c r="Y12" s="202">
        <v>2</v>
      </c>
      <c r="Z12" s="202">
        <v>1</v>
      </c>
      <c r="AA12" s="202">
        <v>3</v>
      </c>
      <c r="AB12" s="202"/>
      <c r="AC12" s="202"/>
      <c r="AD12" s="202"/>
      <c r="AE12" s="202"/>
      <c r="AF12" s="202"/>
      <c r="AG12" s="202"/>
      <c r="AH12" s="202"/>
      <c r="AI12" s="202"/>
      <c r="AJ12" s="202"/>
    </row>
    <row r="13" spans="1:36" ht="31.5">
      <c r="A13" s="127">
        <v>10</v>
      </c>
      <c r="B13" s="204" t="s">
        <v>596</v>
      </c>
      <c r="C13" s="22" t="s">
        <v>597</v>
      </c>
      <c r="D13" s="202">
        <v>7</v>
      </c>
      <c r="E13" s="202">
        <v>5</v>
      </c>
      <c r="F13" s="202">
        <v>12</v>
      </c>
      <c r="G13" s="202">
        <v>6</v>
      </c>
      <c r="H13" s="202">
        <v>9</v>
      </c>
      <c r="I13" s="202">
        <v>15</v>
      </c>
      <c r="J13" s="202">
        <v>5</v>
      </c>
      <c r="K13" s="202">
        <v>9</v>
      </c>
      <c r="L13" s="202">
        <v>14</v>
      </c>
      <c r="M13" s="202">
        <v>8</v>
      </c>
      <c r="N13" s="202">
        <v>10</v>
      </c>
      <c r="O13" s="202">
        <v>18</v>
      </c>
      <c r="P13" s="202">
        <v>6</v>
      </c>
      <c r="Q13" s="202">
        <v>9</v>
      </c>
      <c r="R13" s="202">
        <v>15</v>
      </c>
      <c r="S13" s="202">
        <v>5</v>
      </c>
      <c r="T13" s="202">
        <v>6</v>
      </c>
      <c r="U13" s="202">
        <v>11</v>
      </c>
      <c r="V13" s="202">
        <v>4</v>
      </c>
      <c r="W13" s="202">
        <v>7</v>
      </c>
      <c r="X13" s="202">
        <v>11</v>
      </c>
      <c r="Y13" s="202">
        <v>7</v>
      </c>
      <c r="Z13" s="202">
        <v>7</v>
      </c>
      <c r="AA13" s="202">
        <v>14</v>
      </c>
      <c r="AB13" s="202"/>
      <c r="AC13" s="202"/>
      <c r="AD13" s="202"/>
      <c r="AE13" s="202"/>
      <c r="AF13" s="202"/>
      <c r="AG13" s="202"/>
      <c r="AH13" s="202"/>
      <c r="AI13" s="202"/>
      <c r="AJ13" s="202"/>
    </row>
    <row r="14" spans="1:36" ht="31.5">
      <c r="A14" s="127">
        <v>11</v>
      </c>
      <c r="B14" s="204" t="s">
        <v>598</v>
      </c>
      <c r="C14" s="22" t="s">
        <v>599</v>
      </c>
      <c r="D14" s="202">
        <v>27</v>
      </c>
      <c r="E14" s="202">
        <v>0</v>
      </c>
      <c r="F14" s="202">
        <v>27</v>
      </c>
      <c r="G14" s="202">
        <v>32</v>
      </c>
      <c r="H14" s="202">
        <v>2</v>
      </c>
      <c r="I14" s="202">
        <v>34</v>
      </c>
      <c r="J14" s="202">
        <v>34</v>
      </c>
      <c r="K14" s="202">
        <v>2</v>
      </c>
      <c r="L14" s="202">
        <v>36</v>
      </c>
      <c r="M14" s="202">
        <v>27</v>
      </c>
      <c r="N14" s="202">
        <v>4</v>
      </c>
      <c r="O14" s="202">
        <v>31</v>
      </c>
      <c r="P14" s="202">
        <v>27</v>
      </c>
      <c r="Q14" s="202">
        <v>3</v>
      </c>
      <c r="R14" s="202">
        <v>30</v>
      </c>
      <c r="S14" s="202">
        <v>20</v>
      </c>
      <c r="T14" s="202">
        <v>4</v>
      </c>
      <c r="U14" s="202">
        <v>24</v>
      </c>
      <c r="V14" s="202">
        <v>15</v>
      </c>
      <c r="W14" s="202">
        <v>3</v>
      </c>
      <c r="X14" s="202">
        <v>18</v>
      </c>
      <c r="Y14" s="202">
        <v>17</v>
      </c>
      <c r="Z14" s="202">
        <v>4</v>
      </c>
      <c r="AA14" s="202">
        <v>21</v>
      </c>
      <c r="AB14" s="202"/>
      <c r="AC14" s="202"/>
      <c r="AD14" s="202"/>
      <c r="AE14" s="202"/>
      <c r="AF14" s="202"/>
      <c r="AG14" s="202"/>
      <c r="AH14" s="202"/>
      <c r="AI14" s="202"/>
      <c r="AJ14" s="202"/>
    </row>
    <row r="15" spans="1:36" ht="47.25">
      <c r="A15" s="127">
        <v>12</v>
      </c>
      <c r="B15" s="204" t="s">
        <v>600</v>
      </c>
      <c r="C15" s="22" t="s">
        <v>601</v>
      </c>
      <c r="D15" s="202">
        <v>16</v>
      </c>
      <c r="E15" s="202"/>
      <c r="F15" s="202">
        <v>16</v>
      </c>
      <c r="G15" s="202">
        <v>16</v>
      </c>
      <c r="H15" s="202">
        <v>0</v>
      </c>
      <c r="I15" s="202">
        <v>16</v>
      </c>
      <c r="J15" s="202">
        <v>18</v>
      </c>
      <c r="K15" s="202">
        <v>0</v>
      </c>
      <c r="L15" s="202">
        <v>18</v>
      </c>
      <c r="M15" s="202">
        <v>14</v>
      </c>
      <c r="N15" s="202">
        <v>0</v>
      </c>
      <c r="O15" s="202">
        <v>14</v>
      </c>
      <c r="P15" s="202">
        <v>15</v>
      </c>
      <c r="Q15" s="202">
        <v>1</v>
      </c>
      <c r="R15" s="202">
        <v>16</v>
      </c>
      <c r="S15" s="202">
        <v>15</v>
      </c>
      <c r="T15" s="202">
        <v>0</v>
      </c>
      <c r="U15" s="202">
        <v>15</v>
      </c>
      <c r="V15" s="202">
        <v>17</v>
      </c>
      <c r="W15" s="202">
        <v>0</v>
      </c>
      <c r="X15" s="202">
        <v>17</v>
      </c>
      <c r="Y15" s="202">
        <v>15</v>
      </c>
      <c r="Z15" s="202">
        <v>0</v>
      </c>
      <c r="AA15" s="202">
        <v>15</v>
      </c>
      <c r="AB15" s="202"/>
      <c r="AC15" s="202"/>
      <c r="AD15" s="202"/>
      <c r="AE15" s="202"/>
      <c r="AF15" s="202"/>
      <c r="AG15" s="202"/>
      <c r="AH15" s="202"/>
      <c r="AI15" s="202"/>
      <c r="AJ15" s="202"/>
    </row>
    <row r="16" spans="1:36" ht="47.25">
      <c r="A16" s="127">
        <v>13</v>
      </c>
      <c r="B16" s="204" t="s">
        <v>602</v>
      </c>
      <c r="C16" s="22" t="s">
        <v>603</v>
      </c>
      <c r="D16" s="202">
        <v>15</v>
      </c>
      <c r="E16" s="202"/>
      <c r="F16" s="202">
        <v>15</v>
      </c>
      <c r="G16" s="202">
        <v>18</v>
      </c>
      <c r="H16" s="202">
        <v>0</v>
      </c>
      <c r="I16" s="202">
        <v>18</v>
      </c>
      <c r="J16" s="202">
        <v>13</v>
      </c>
      <c r="K16" s="202">
        <v>0</v>
      </c>
      <c r="L16" s="202">
        <v>13</v>
      </c>
      <c r="M16" s="202">
        <v>17</v>
      </c>
      <c r="N16" s="202">
        <v>0</v>
      </c>
      <c r="O16" s="202">
        <v>17</v>
      </c>
      <c r="P16" s="202">
        <v>14</v>
      </c>
      <c r="Q16" s="202">
        <v>0</v>
      </c>
      <c r="R16" s="202">
        <v>14</v>
      </c>
      <c r="S16" s="202">
        <v>17</v>
      </c>
      <c r="T16" s="202">
        <v>0</v>
      </c>
      <c r="U16" s="202">
        <v>17</v>
      </c>
      <c r="V16" s="202">
        <v>17</v>
      </c>
      <c r="W16" s="202">
        <v>0</v>
      </c>
      <c r="X16" s="202">
        <v>17</v>
      </c>
      <c r="Y16" s="202">
        <v>14</v>
      </c>
      <c r="Z16" s="202">
        <v>0</v>
      </c>
      <c r="AA16" s="202">
        <v>14</v>
      </c>
      <c r="AB16" s="202"/>
      <c r="AC16" s="202"/>
      <c r="AD16" s="202"/>
      <c r="AE16" s="202"/>
      <c r="AF16" s="202"/>
      <c r="AG16" s="202"/>
      <c r="AH16" s="202"/>
      <c r="AI16" s="202"/>
      <c r="AJ16" s="202"/>
    </row>
    <row r="17" spans="1:36" ht="63">
      <c r="A17" s="127">
        <v>14</v>
      </c>
      <c r="B17" s="204" t="s">
        <v>604</v>
      </c>
      <c r="C17" s="22" t="s">
        <v>605</v>
      </c>
      <c r="D17" s="202" t="s">
        <v>838</v>
      </c>
      <c r="E17" s="202" t="s">
        <v>838</v>
      </c>
      <c r="F17" s="202" t="s">
        <v>838</v>
      </c>
      <c r="G17" s="202">
        <v>5</v>
      </c>
      <c r="H17" s="202">
        <v>0</v>
      </c>
      <c r="I17" s="202">
        <v>5</v>
      </c>
      <c r="J17" s="202">
        <v>2</v>
      </c>
      <c r="K17" s="202">
        <v>0</v>
      </c>
      <c r="L17" s="202">
        <v>2</v>
      </c>
      <c r="M17" s="202">
        <v>4</v>
      </c>
      <c r="N17" s="202">
        <v>1</v>
      </c>
      <c r="O17" s="202">
        <v>5</v>
      </c>
      <c r="P17" s="202">
        <v>3</v>
      </c>
      <c r="Q17" s="202">
        <v>1</v>
      </c>
      <c r="R17" s="202">
        <v>4</v>
      </c>
      <c r="S17" s="202">
        <v>3</v>
      </c>
      <c r="T17" s="202">
        <v>1</v>
      </c>
      <c r="U17" s="202">
        <v>4</v>
      </c>
      <c r="V17" s="202">
        <v>4</v>
      </c>
      <c r="W17" s="202">
        <v>1</v>
      </c>
      <c r="X17" s="202">
        <v>5</v>
      </c>
      <c r="Y17" s="202">
        <v>7</v>
      </c>
      <c r="Z17" s="202">
        <v>1</v>
      </c>
      <c r="AA17" s="202">
        <v>8</v>
      </c>
      <c r="AB17" s="202"/>
      <c r="AC17" s="202"/>
      <c r="AD17" s="202"/>
      <c r="AE17" s="202"/>
      <c r="AF17" s="202"/>
      <c r="AG17" s="202"/>
      <c r="AH17" s="202"/>
      <c r="AI17" s="202"/>
      <c r="AJ17" s="202"/>
    </row>
    <row r="18" spans="1:36" ht="47.25">
      <c r="A18" s="127">
        <v>15</v>
      </c>
      <c r="B18" s="204" t="s">
        <v>606</v>
      </c>
      <c r="C18" s="22" t="s">
        <v>607</v>
      </c>
      <c r="D18" s="202">
        <v>20</v>
      </c>
      <c r="E18" s="202"/>
      <c r="F18" s="202">
        <v>20</v>
      </c>
      <c r="G18" s="202">
        <v>17</v>
      </c>
      <c r="H18" s="202">
        <v>0</v>
      </c>
      <c r="I18" s="202">
        <v>17</v>
      </c>
      <c r="J18" s="202">
        <v>20</v>
      </c>
      <c r="K18" s="202">
        <v>0</v>
      </c>
      <c r="L18" s="202">
        <v>20</v>
      </c>
      <c r="M18" s="202">
        <v>18</v>
      </c>
      <c r="N18" s="202">
        <v>1</v>
      </c>
      <c r="O18" s="202">
        <v>19</v>
      </c>
      <c r="P18" s="202">
        <v>21</v>
      </c>
      <c r="Q18" s="202">
        <v>0</v>
      </c>
      <c r="R18" s="202">
        <v>21</v>
      </c>
      <c r="S18" s="202">
        <v>24</v>
      </c>
      <c r="T18" s="202">
        <v>1</v>
      </c>
      <c r="U18" s="202">
        <v>25</v>
      </c>
      <c r="V18" s="202">
        <v>20</v>
      </c>
      <c r="W18" s="202">
        <v>1</v>
      </c>
      <c r="X18" s="202">
        <v>21</v>
      </c>
      <c r="Y18" s="202">
        <v>20</v>
      </c>
      <c r="Z18" s="202">
        <v>1</v>
      </c>
      <c r="AA18" s="202">
        <v>21</v>
      </c>
      <c r="AB18" s="202"/>
      <c r="AC18" s="202"/>
      <c r="AD18" s="202"/>
      <c r="AE18" s="202"/>
      <c r="AF18" s="202"/>
      <c r="AG18" s="202"/>
      <c r="AH18" s="202"/>
      <c r="AI18" s="202"/>
      <c r="AJ18" s="202"/>
    </row>
    <row r="19" spans="1:36" ht="63">
      <c r="A19" s="127">
        <v>16</v>
      </c>
      <c r="B19" s="204" t="s">
        <v>608</v>
      </c>
      <c r="C19" s="22" t="s">
        <v>609</v>
      </c>
      <c r="D19" s="202">
        <v>12</v>
      </c>
      <c r="E19" s="202">
        <v>3</v>
      </c>
      <c r="F19" s="202">
        <v>15</v>
      </c>
      <c r="G19" s="202">
        <v>10</v>
      </c>
      <c r="H19" s="202">
        <v>4</v>
      </c>
      <c r="I19" s="202">
        <v>14</v>
      </c>
      <c r="J19" s="202">
        <v>11</v>
      </c>
      <c r="K19" s="202">
        <v>2</v>
      </c>
      <c r="L19" s="202">
        <v>13</v>
      </c>
      <c r="M19" s="202">
        <v>13</v>
      </c>
      <c r="N19" s="202">
        <v>4</v>
      </c>
      <c r="O19" s="202">
        <v>17</v>
      </c>
      <c r="P19" s="202">
        <v>12</v>
      </c>
      <c r="Q19" s="202">
        <v>3</v>
      </c>
      <c r="R19" s="202">
        <v>15</v>
      </c>
      <c r="S19" s="202">
        <v>16</v>
      </c>
      <c r="T19" s="202">
        <v>1</v>
      </c>
      <c r="U19" s="202">
        <v>17</v>
      </c>
      <c r="V19" s="202">
        <v>16</v>
      </c>
      <c r="W19" s="202">
        <v>1</v>
      </c>
      <c r="X19" s="202">
        <v>17</v>
      </c>
      <c r="Y19" s="202">
        <v>19</v>
      </c>
      <c r="Z19" s="202">
        <v>1</v>
      </c>
      <c r="AA19" s="202">
        <v>20</v>
      </c>
      <c r="AB19" s="202"/>
      <c r="AC19" s="202"/>
      <c r="AD19" s="202"/>
      <c r="AE19" s="202"/>
      <c r="AF19" s="202"/>
      <c r="AG19" s="202"/>
      <c r="AH19" s="202"/>
      <c r="AI19" s="202"/>
      <c r="AJ19" s="202"/>
    </row>
    <row r="20" spans="1:36" ht="47.25">
      <c r="A20" s="127">
        <v>17</v>
      </c>
      <c r="B20" s="204" t="s">
        <v>610</v>
      </c>
      <c r="C20" s="22" t="s">
        <v>611</v>
      </c>
      <c r="D20" s="202">
        <v>10</v>
      </c>
      <c r="E20" s="202">
        <v>3</v>
      </c>
      <c r="F20" s="202">
        <v>13</v>
      </c>
      <c r="G20" s="202">
        <v>9</v>
      </c>
      <c r="H20" s="202">
        <v>2</v>
      </c>
      <c r="I20" s="202">
        <v>11</v>
      </c>
      <c r="J20" s="202">
        <v>8</v>
      </c>
      <c r="K20" s="202">
        <v>3</v>
      </c>
      <c r="L20" s="202">
        <v>11</v>
      </c>
      <c r="M20" s="202">
        <v>12</v>
      </c>
      <c r="N20" s="202">
        <v>1</v>
      </c>
      <c r="O20" s="202">
        <v>13</v>
      </c>
      <c r="P20" s="202">
        <v>12</v>
      </c>
      <c r="Q20" s="202">
        <v>1</v>
      </c>
      <c r="R20" s="202">
        <v>13</v>
      </c>
      <c r="S20" s="202">
        <v>11</v>
      </c>
      <c r="T20" s="202">
        <v>2</v>
      </c>
      <c r="U20" s="202">
        <v>13</v>
      </c>
      <c r="V20" s="202">
        <v>7</v>
      </c>
      <c r="W20" s="202">
        <v>1</v>
      </c>
      <c r="X20" s="202">
        <v>8</v>
      </c>
      <c r="Y20" s="202">
        <v>2</v>
      </c>
      <c r="Z20" s="202">
        <v>1</v>
      </c>
      <c r="AA20" s="202">
        <v>3</v>
      </c>
      <c r="AB20" s="202"/>
      <c r="AC20" s="202"/>
      <c r="AD20" s="202"/>
      <c r="AE20" s="202"/>
      <c r="AF20" s="202"/>
      <c r="AG20" s="202"/>
      <c r="AH20" s="202"/>
      <c r="AI20" s="202"/>
      <c r="AJ20" s="202"/>
    </row>
    <row r="21" spans="1:36" ht="47.25">
      <c r="A21" s="127">
        <v>18</v>
      </c>
      <c r="B21" s="204" t="s">
        <v>612</v>
      </c>
      <c r="C21" s="22" t="s">
        <v>613</v>
      </c>
      <c r="D21" s="202">
        <v>7</v>
      </c>
      <c r="E21" s="202">
        <v>2</v>
      </c>
      <c r="F21" s="202">
        <v>9</v>
      </c>
      <c r="G21" s="202">
        <v>8</v>
      </c>
      <c r="H21" s="202">
        <v>2</v>
      </c>
      <c r="I21" s="202">
        <v>10</v>
      </c>
      <c r="J21" s="202">
        <v>6</v>
      </c>
      <c r="K21" s="202">
        <v>2</v>
      </c>
      <c r="L21" s="202">
        <v>8</v>
      </c>
      <c r="M21" s="202">
        <v>9</v>
      </c>
      <c r="N21" s="202">
        <v>1</v>
      </c>
      <c r="O21" s="202">
        <v>10</v>
      </c>
      <c r="P21" s="202">
        <v>8</v>
      </c>
      <c r="Q21" s="202">
        <v>1</v>
      </c>
      <c r="R21" s="202">
        <v>9</v>
      </c>
      <c r="S21" s="202">
        <v>9</v>
      </c>
      <c r="T21" s="202">
        <v>2</v>
      </c>
      <c r="U21" s="202">
        <v>11</v>
      </c>
      <c r="V21" s="202">
        <v>12</v>
      </c>
      <c r="W21" s="202">
        <v>2</v>
      </c>
      <c r="X21" s="202">
        <v>14</v>
      </c>
      <c r="Y21" s="202">
        <v>14</v>
      </c>
      <c r="Z21" s="202">
        <v>2</v>
      </c>
      <c r="AA21" s="202">
        <v>16</v>
      </c>
      <c r="AB21" s="202"/>
      <c r="AC21" s="202"/>
      <c r="AD21" s="202"/>
      <c r="AE21" s="202"/>
      <c r="AF21" s="202"/>
      <c r="AG21" s="202"/>
      <c r="AH21" s="202"/>
      <c r="AI21" s="202"/>
      <c r="AJ21" s="202"/>
    </row>
    <row r="22" spans="1:36" ht="63">
      <c r="A22" s="127">
        <v>19</v>
      </c>
      <c r="B22" s="204" t="s">
        <v>614</v>
      </c>
      <c r="C22" s="22" t="s">
        <v>615</v>
      </c>
      <c r="D22" s="202">
        <v>5</v>
      </c>
      <c r="E22" s="202">
        <v>0</v>
      </c>
      <c r="F22" s="202">
        <v>5</v>
      </c>
      <c r="G22" s="202">
        <v>3</v>
      </c>
      <c r="H22" s="202">
        <v>0</v>
      </c>
      <c r="I22" s="202">
        <v>3</v>
      </c>
      <c r="J22" s="202">
        <v>4</v>
      </c>
      <c r="K22" s="202">
        <v>0</v>
      </c>
      <c r="L22" s="202">
        <v>4</v>
      </c>
      <c r="M22" s="202">
        <v>4</v>
      </c>
      <c r="N22" s="202">
        <v>0</v>
      </c>
      <c r="O22" s="202">
        <v>4</v>
      </c>
      <c r="P22" s="202">
        <v>4</v>
      </c>
      <c r="Q22" s="202">
        <v>0</v>
      </c>
      <c r="R22" s="202">
        <v>4</v>
      </c>
      <c r="S22" s="202">
        <v>7</v>
      </c>
      <c r="T22" s="202">
        <v>0</v>
      </c>
      <c r="U22" s="202">
        <v>7</v>
      </c>
      <c r="V22" s="202">
        <v>6</v>
      </c>
      <c r="W22" s="202">
        <v>0</v>
      </c>
      <c r="X22" s="202">
        <v>6</v>
      </c>
      <c r="Y22" s="202">
        <v>8</v>
      </c>
      <c r="Z22" s="202">
        <v>0</v>
      </c>
      <c r="AA22" s="202">
        <v>8</v>
      </c>
      <c r="AB22" s="202"/>
      <c r="AC22" s="202"/>
      <c r="AD22" s="202"/>
      <c r="AE22" s="202"/>
      <c r="AF22" s="202"/>
      <c r="AG22" s="202"/>
      <c r="AH22" s="202"/>
      <c r="AI22" s="202"/>
      <c r="AJ22" s="202"/>
    </row>
    <row r="23" spans="1:36" ht="63">
      <c r="A23" s="127">
        <v>20</v>
      </c>
      <c r="B23" s="204" t="s">
        <v>616</v>
      </c>
      <c r="C23" s="22" t="s">
        <v>617</v>
      </c>
      <c r="D23" s="202">
        <v>7</v>
      </c>
      <c r="E23" s="202">
        <v>0</v>
      </c>
      <c r="F23" s="202">
        <v>7</v>
      </c>
      <c r="G23" s="202">
        <v>6</v>
      </c>
      <c r="H23" s="202">
        <v>0</v>
      </c>
      <c r="I23" s="202">
        <v>6</v>
      </c>
      <c r="J23" s="202">
        <v>7</v>
      </c>
      <c r="K23" s="202">
        <v>0</v>
      </c>
      <c r="L23" s="202">
        <v>7</v>
      </c>
      <c r="M23" s="202">
        <v>10</v>
      </c>
      <c r="N23" s="202">
        <v>0</v>
      </c>
      <c r="O23" s="202">
        <v>10</v>
      </c>
      <c r="P23" s="202">
        <v>5</v>
      </c>
      <c r="Q23" s="202">
        <v>0</v>
      </c>
      <c r="R23" s="202">
        <v>5</v>
      </c>
      <c r="S23" s="202">
        <v>8</v>
      </c>
      <c r="T23" s="202">
        <v>0</v>
      </c>
      <c r="U23" s="202">
        <v>8</v>
      </c>
      <c r="V23" s="202">
        <v>7</v>
      </c>
      <c r="W23" s="202">
        <v>0</v>
      </c>
      <c r="X23" s="202">
        <v>7</v>
      </c>
      <c r="Y23" s="202">
        <v>8</v>
      </c>
      <c r="Z23" s="202">
        <v>0</v>
      </c>
      <c r="AA23" s="202">
        <v>8</v>
      </c>
      <c r="AB23" s="202"/>
      <c r="AC23" s="202"/>
      <c r="AD23" s="202"/>
      <c r="AE23" s="202"/>
      <c r="AF23" s="202"/>
      <c r="AG23" s="202"/>
      <c r="AH23" s="202"/>
      <c r="AI23" s="202"/>
      <c r="AJ23" s="202"/>
    </row>
    <row r="24" spans="1:36" ht="31.5">
      <c r="A24" s="127">
        <v>21</v>
      </c>
      <c r="B24" s="204" t="s">
        <v>618</v>
      </c>
      <c r="C24" s="22" t="s">
        <v>619</v>
      </c>
      <c r="D24" s="202">
        <v>5</v>
      </c>
      <c r="E24" s="202">
        <v>2</v>
      </c>
      <c r="F24" s="202">
        <v>7</v>
      </c>
      <c r="G24" s="202">
        <v>6</v>
      </c>
      <c r="H24" s="202">
        <v>3</v>
      </c>
      <c r="I24" s="202">
        <v>9</v>
      </c>
      <c r="J24" s="202">
        <v>3</v>
      </c>
      <c r="K24" s="202">
        <v>1</v>
      </c>
      <c r="L24" s="202">
        <v>4</v>
      </c>
      <c r="M24" s="202">
        <v>6</v>
      </c>
      <c r="N24" s="202">
        <v>2</v>
      </c>
      <c r="O24" s="202">
        <v>8</v>
      </c>
      <c r="P24" s="202">
        <v>6</v>
      </c>
      <c r="Q24" s="202">
        <v>2</v>
      </c>
      <c r="R24" s="202">
        <v>8</v>
      </c>
      <c r="S24" s="202">
        <v>6</v>
      </c>
      <c r="T24" s="202">
        <v>3</v>
      </c>
      <c r="U24" s="202">
        <v>9</v>
      </c>
      <c r="V24" s="202">
        <v>5</v>
      </c>
      <c r="W24" s="202">
        <v>2</v>
      </c>
      <c r="X24" s="202">
        <v>7</v>
      </c>
      <c r="Y24" s="202">
        <v>4</v>
      </c>
      <c r="Z24" s="202">
        <v>2</v>
      </c>
      <c r="AA24" s="202">
        <v>6</v>
      </c>
      <c r="AB24" s="202"/>
      <c r="AC24" s="202"/>
      <c r="AD24" s="202"/>
      <c r="AE24" s="202"/>
      <c r="AF24" s="202"/>
      <c r="AG24" s="202"/>
      <c r="AH24" s="202"/>
      <c r="AI24" s="202"/>
      <c r="AJ24" s="202"/>
    </row>
    <row r="25" spans="1:36" ht="31.5">
      <c r="A25" s="127">
        <v>22</v>
      </c>
      <c r="B25" s="204" t="s">
        <v>620</v>
      </c>
      <c r="C25" s="22" t="s">
        <v>621</v>
      </c>
      <c r="D25" s="202">
        <v>8</v>
      </c>
      <c r="E25" s="202">
        <v>2</v>
      </c>
      <c r="F25" s="202">
        <v>10</v>
      </c>
      <c r="G25" s="202">
        <v>7</v>
      </c>
      <c r="H25" s="202">
        <v>2</v>
      </c>
      <c r="I25" s="202">
        <v>9</v>
      </c>
      <c r="J25" s="202">
        <v>10</v>
      </c>
      <c r="K25" s="202">
        <v>2</v>
      </c>
      <c r="L25" s="202">
        <v>12</v>
      </c>
      <c r="M25" s="202">
        <v>9</v>
      </c>
      <c r="N25" s="202">
        <v>1</v>
      </c>
      <c r="O25" s="202">
        <v>10</v>
      </c>
      <c r="P25" s="202">
        <v>7</v>
      </c>
      <c r="Q25" s="202">
        <v>3</v>
      </c>
      <c r="R25" s="202">
        <v>10</v>
      </c>
      <c r="S25" s="202">
        <v>10</v>
      </c>
      <c r="T25" s="202">
        <v>2</v>
      </c>
      <c r="U25" s="202">
        <v>12</v>
      </c>
      <c r="V25" s="202">
        <v>8</v>
      </c>
      <c r="W25" s="202">
        <v>1</v>
      </c>
      <c r="X25" s="202">
        <v>9</v>
      </c>
      <c r="Y25" s="202">
        <v>10</v>
      </c>
      <c r="Z25" s="202">
        <v>1</v>
      </c>
      <c r="AA25" s="202">
        <v>11</v>
      </c>
      <c r="AB25" s="202"/>
      <c r="AC25" s="202"/>
      <c r="AD25" s="202"/>
      <c r="AE25" s="202"/>
      <c r="AF25" s="202"/>
      <c r="AG25" s="202"/>
      <c r="AH25" s="202"/>
      <c r="AI25" s="202"/>
      <c r="AJ25" s="202"/>
    </row>
    <row r="26" spans="1:36" ht="31.5">
      <c r="A26" s="127">
        <v>23</v>
      </c>
      <c r="B26" s="204" t="s">
        <v>622</v>
      </c>
      <c r="C26" s="22" t="s">
        <v>623</v>
      </c>
      <c r="D26" s="202">
        <v>11</v>
      </c>
      <c r="E26" s="202">
        <v>2</v>
      </c>
      <c r="F26" s="202">
        <v>13</v>
      </c>
      <c r="G26" s="202">
        <v>9</v>
      </c>
      <c r="H26" s="202">
        <v>3</v>
      </c>
      <c r="I26" s="202">
        <v>12</v>
      </c>
      <c r="J26" s="202">
        <v>7</v>
      </c>
      <c r="K26" s="202">
        <v>4</v>
      </c>
      <c r="L26" s="202">
        <v>11</v>
      </c>
      <c r="M26" s="202">
        <v>9</v>
      </c>
      <c r="N26" s="202">
        <v>2</v>
      </c>
      <c r="O26" s="202">
        <v>11</v>
      </c>
      <c r="P26" s="202">
        <v>12</v>
      </c>
      <c r="Q26" s="202">
        <v>3</v>
      </c>
      <c r="R26" s="202">
        <v>15</v>
      </c>
      <c r="S26" s="202">
        <v>14</v>
      </c>
      <c r="T26" s="202">
        <v>3</v>
      </c>
      <c r="U26" s="202">
        <v>17</v>
      </c>
      <c r="V26" s="202">
        <v>16</v>
      </c>
      <c r="W26" s="202">
        <v>3</v>
      </c>
      <c r="X26" s="202">
        <v>19</v>
      </c>
      <c r="Y26" s="202">
        <v>13</v>
      </c>
      <c r="Z26" s="202">
        <v>3</v>
      </c>
      <c r="AA26" s="202">
        <v>16</v>
      </c>
      <c r="AB26" s="202"/>
      <c r="AC26" s="202"/>
      <c r="AD26" s="202"/>
      <c r="AE26" s="202"/>
      <c r="AF26" s="202"/>
      <c r="AG26" s="202"/>
      <c r="AH26" s="202"/>
      <c r="AI26" s="202"/>
      <c r="AJ26" s="202"/>
    </row>
    <row r="27" spans="1:36" ht="31.5">
      <c r="A27" s="127">
        <v>24</v>
      </c>
      <c r="B27" s="204" t="s">
        <v>624</v>
      </c>
      <c r="C27" s="22" t="s">
        <v>625</v>
      </c>
      <c r="D27" s="202">
        <v>5</v>
      </c>
      <c r="E27" s="202">
        <v>0</v>
      </c>
      <c r="F27" s="202">
        <v>5</v>
      </c>
      <c r="G27" s="202">
        <v>8</v>
      </c>
      <c r="H27" s="202">
        <v>0</v>
      </c>
      <c r="I27" s="202">
        <v>8</v>
      </c>
      <c r="J27" s="202">
        <v>8</v>
      </c>
      <c r="K27" s="202">
        <v>0</v>
      </c>
      <c r="L27" s="202">
        <v>8</v>
      </c>
      <c r="M27" s="202">
        <v>7</v>
      </c>
      <c r="N27" s="202">
        <v>1</v>
      </c>
      <c r="O27" s="202">
        <v>8</v>
      </c>
      <c r="P27" s="202">
        <v>10</v>
      </c>
      <c r="Q27" s="202">
        <v>1</v>
      </c>
      <c r="R27" s="202">
        <v>11</v>
      </c>
      <c r="S27" s="202">
        <v>7</v>
      </c>
      <c r="T27" s="202">
        <v>2</v>
      </c>
      <c r="U27" s="202">
        <v>9</v>
      </c>
      <c r="V27" s="202">
        <v>8</v>
      </c>
      <c r="W27" s="202">
        <v>1</v>
      </c>
      <c r="X27" s="202">
        <v>9</v>
      </c>
      <c r="Y27" s="202">
        <v>9</v>
      </c>
      <c r="Z27" s="202">
        <v>1</v>
      </c>
      <c r="AA27" s="202">
        <v>10</v>
      </c>
      <c r="AB27" s="202"/>
      <c r="AC27" s="202"/>
      <c r="AD27" s="202"/>
      <c r="AE27" s="202"/>
      <c r="AF27" s="202"/>
      <c r="AG27" s="202"/>
      <c r="AH27" s="202"/>
      <c r="AI27" s="202"/>
      <c r="AJ27" s="202"/>
    </row>
    <row r="28" spans="1:36" ht="31.5">
      <c r="A28" s="127">
        <v>25</v>
      </c>
      <c r="B28" s="204" t="s">
        <v>626</v>
      </c>
      <c r="C28" s="22" t="s">
        <v>627</v>
      </c>
      <c r="D28" s="202">
        <v>12</v>
      </c>
      <c r="E28" s="202">
        <v>1</v>
      </c>
      <c r="F28" s="202">
        <v>13</v>
      </c>
      <c r="G28" s="202">
        <v>11</v>
      </c>
      <c r="H28" s="202">
        <v>1</v>
      </c>
      <c r="I28" s="202">
        <v>12</v>
      </c>
      <c r="J28" s="202">
        <v>11</v>
      </c>
      <c r="K28" s="202">
        <v>1</v>
      </c>
      <c r="L28" s="202">
        <v>12</v>
      </c>
      <c r="M28" s="202">
        <v>11</v>
      </c>
      <c r="N28" s="202">
        <v>1</v>
      </c>
      <c r="O28" s="202">
        <v>12</v>
      </c>
      <c r="P28" s="202">
        <v>12</v>
      </c>
      <c r="Q28" s="202">
        <v>1</v>
      </c>
      <c r="R28" s="202">
        <v>13</v>
      </c>
      <c r="S28" s="202">
        <v>8</v>
      </c>
      <c r="T28" s="202">
        <v>1</v>
      </c>
      <c r="U28" s="202">
        <v>9</v>
      </c>
      <c r="V28" s="202">
        <v>10</v>
      </c>
      <c r="W28" s="202">
        <v>0</v>
      </c>
      <c r="X28" s="202">
        <v>10</v>
      </c>
      <c r="Y28" s="202">
        <v>9</v>
      </c>
      <c r="Z28" s="202">
        <v>0</v>
      </c>
      <c r="AA28" s="202">
        <v>9</v>
      </c>
      <c r="AB28" s="202"/>
      <c r="AC28" s="202"/>
      <c r="AD28" s="202"/>
      <c r="AE28" s="202"/>
      <c r="AF28" s="202"/>
      <c r="AG28" s="202"/>
      <c r="AH28" s="202"/>
      <c r="AI28" s="202"/>
      <c r="AJ28" s="202"/>
    </row>
    <row r="29" spans="1:36" ht="31.5">
      <c r="A29" s="127">
        <v>26</v>
      </c>
      <c r="B29" s="204" t="s">
        <v>628</v>
      </c>
      <c r="C29" s="22" t="s">
        <v>629</v>
      </c>
      <c r="D29" s="202" t="s">
        <v>838</v>
      </c>
      <c r="E29" s="202" t="s">
        <v>838</v>
      </c>
      <c r="F29" s="202" t="s">
        <v>838</v>
      </c>
      <c r="G29" s="202" t="s">
        <v>838</v>
      </c>
      <c r="H29" s="202" t="s">
        <v>838</v>
      </c>
      <c r="I29" s="202" t="s">
        <v>838</v>
      </c>
      <c r="J29" s="202" t="s">
        <v>838</v>
      </c>
      <c r="K29" s="202" t="s">
        <v>838</v>
      </c>
      <c r="L29" s="202" t="s">
        <v>838</v>
      </c>
      <c r="M29" s="202">
        <v>0</v>
      </c>
      <c r="N29" s="202">
        <v>0</v>
      </c>
      <c r="O29" s="202">
        <v>0</v>
      </c>
      <c r="P29" s="202">
        <v>1</v>
      </c>
      <c r="Q29" s="202">
        <v>0</v>
      </c>
      <c r="R29" s="202">
        <v>1</v>
      </c>
      <c r="S29" s="202">
        <v>0</v>
      </c>
      <c r="T29" s="202">
        <v>0</v>
      </c>
      <c r="U29" s="202">
        <v>0</v>
      </c>
      <c r="V29" s="202">
        <v>0</v>
      </c>
      <c r="W29" s="202">
        <v>0</v>
      </c>
      <c r="X29" s="202">
        <v>0</v>
      </c>
      <c r="Y29" s="202">
        <v>1</v>
      </c>
      <c r="Z29" s="202">
        <v>0</v>
      </c>
      <c r="AA29" s="202">
        <v>1</v>
      </c>
      <c r="AB29" s="202"/>
      <c r="AC29" s="202"/>
      <c r="AD29" s="202"/>
      <c r="AE29" s="202"/>
      <c r="AF29" s="202"/>
      <c r="AG29" s="202"/>
      <c r="AH29" s="202"/>
      <c r="AI29" s="202"/>
      <c r="AJ29" s="202"/>
    </row>
    <row r="30" spans="1:36" ht="31.5">
      <c r="A30" s="127">
        <v>27</v>
      </c>
      <c r="B30" s="204" t="s">
        <v>630</v>
      </c>
      <c r="C30" s="22" t="s">
        <v>631</v>
      </c>
      <c r="D30" s="202">
        <v>4</v>
      </c>
      <c r="E30" s="202">
        <v>1</v>
      </c>
      <c r="F30" s="202">
        <v>5</v>
      </c>
      <c r="G30" s="202">
        <v>3</v>
      </c>
      <c r="H30" s="202">
        <v>2</v>
      </c>
      <c r="I30" s="202">
        <v>5</v>
      </c>
      <c r="J30" s="202">
        <v>3</v>
      </c>
      <c r="K30" s="202">
        <v>1</v>
      </c>
      <c r="L30" s="202">
        <v>4</v>
      </c>
      <c r="M30" s="202">
        <v>3</v>
      </c>
      <c r="N30" s="202">
        <v>2</v>
      </c>
      <c r="O30" s="202">
        <v>5</v>
      </c>
      <c r="P30" s="202">
        <v>4</v>
      </c>
      <c r="Q30" s="202">
        <v>1</v>
      </c>
      <c r="R30" s="202">
        <v>5</v>
      </c>
      <c r="S30" s="202">
        <v>6</v>
      </c>
      <c r="T30" s="202">
        <v>2</v>
      </c>
      <c r="U30" s="202">
        <v>8</v>
      </c>
      <c r="V30" s="202">
        <v>9</v>
      </c>
      <c r="W30" s="202">
        <v>2</v>
      </c>
      <c r="X30" s="202">
        <v>11</v>
      </c>
      <c r="Y30" s="202">
        <v>9</v>
      </c>
      <c r="Z30" s="202">
        <v>3</v>
      </c>
      <c r="AA30" s="202">
        <v>12</v>
      </c>
      <c r="AB30" s="202"/>
      <c r="AC30" s="202"/>
      <c r="AD30" s="202"/>
      <c r="AE30" s="202"/>
      <c r="AF30" s="202"/>
      <c r="AG30" s="202"/>
      <c r="AH30" s="202"/>
      <c r="AI30" s="202"/>
      <c r="AJ30" s="202"/>
    </row>
    <row r="31" spans="1:36" ht="31.5">
      <c r="A31" s="127">
        <v>28</v>
      </c>
      <c r="B31" s="204" t="s">
        <v>632</v>
      </c>
      <c r="C31" s="22" t="s">
        <v>633</v>
      </c>
      <c r="D31" s="202">
        <v>8</v>
      </c>
      <c r="E31" s="202"/>
      <c r="F31" s="202">
        <v>8</v>
      </c>
      <c r="G31" s="202">
        <v>5</v>
      </c>
      <c r="H31" s="202">
        <v>0</v>
      </c>
      <c r="I31" s="202">
        <v>5</v>
      </c>
      <c r="J31" s="202">
        <v>11</v>
      </c>
      <c r="K31" s="202">
        <v>0</v>
      </c>
      <c r="L31" s="202">
        <v>11</v>
      </c>
      <c r="M31" s="202">
        <v>9</v>
      </c>
      <c r="N31" s="202">
        <v>1</v>
      </c>
      <c r="O31" s="202">
        <v>10</v>
      </c>
      <c r="P31" s="202">
        <v>7</v>
      </c>
      <c r="Q31" s="202">
        <v>1</v>
      </c>
      <c r="R31" s="202">
        <v>8</v>
      </c>
      <c r="S31" s="202">
        <v>6</v>
      </c>
      <c r="T31" s="202">
        <v>1</v>
      </c>
      <c r="U31" s="202">
        <v>7</v>
      </c>
      <c r="V31" s="202">
        <v>6</v>
      </c>
      <c r="W31" s="202">
        <v>1</v>
      </c>
      <c r="X31" s="202">
        <v>7</v>
      </c>
      <c r="Y31" s="202">
        <v>9</v>
      </c>
      <c r="Z31" s="202">
        <v>0</v>
      </c>
      <c r="AA31" s="202">
        <v>9</v>
      </c>
      <c r="AB31" s="202"/>
      <c r="AC31" s="202"/>
      <c r="AD31" s="202"/>
      <c r="AE31" s="202"/>
      <c r="AF31" s="202"/>
      <c r="AG31" s="202"/>
      <c r="AH31" s="202"/>
      <c r="AI31" s="202"/>
      <c r="AJ31" s="202"/>
    </row>
    <row r="32" spans="1:36" ht="31.5">
      <c r="A32" s="127">
        <v>29</v>
      </c>
      <c r="B32" s="204" t="s">
        <v>634</v>
      </c>
      <c r="C32" s="22" t="s">
        <v>635</v>
      </c>
      <c r="D32" s="202">
        <v>3</v>
      </c>
      <c r="E32" s="202">
        <v>0</v>
      </c>
      <c r="F32" s="202">
        <v>3</v>
      </c>
      <c r="G32" s="202">
        <v>2</v>
      </c>
      <c r="H32" s="202">
        <v>0</v>
      </c>
      <c r="I32" s="202">
        <v>2</v>
      </c>
      <c r="J32" s="202">
        <v>1</v>
      </c>
      <c r="K32" s="202">
        <v>0</v>
      </c>
      <c r="L32" s="202">
        <v>1</v>
      </c>
      <c r="M32" s="202">
        <v>0</v>
      </c>
      <c r="N32" s="202">
        <v>0</v>
      </c>
      <c r="O32" s="202">
        <v>0</v>
      </c>
      <c r="P32" s="202">
        <v>1</v>
      </c>
      <c r="Q32" s="202">
        <v>0</v>
      </c>
      <c r="R32" s="202">
        <v>1</v>
      </c>
      <c r="S32" s="202">
        <v>1</v>
      </c>
      <c r="T32" s="202">
        <v>0</v>
      </c>
      <c r="U32" s="202">
        <v>1</v>
      </c>
      <c r="V32" s="202">
        <v>2</v>
      </c>
      <c r="W32" s="202">
        <v>0</v>
      </c>
      <c r="X32" s="202">
        <v>2</v>
      </c>
      <c r="Y32" s="202">
        <v>2</v>
      </c>
      <c r="Z32" s="202">
        <v>0</v>
      </c>
      <c r="AA32" s="202">
        <v>2</v>
      </c>
      <c r="AB32" s="202"/>
      <c r="AC32" s="202"/>
      <c r="AD32" s="202"/>
      <c r="AE32" s="202"/>
      <c r="AF32" s="202"/>
      <c r="AG32" s="202"/>
      <c r="AH32" s="202"/>
      <c r="AI32" s="202"/>
      <c r="AJ32" s="202"/>
    </row>
    <row r="33" spans="1:36" ht="31.5">
      <c r="A33" s="127">
        <v>30</v>
      </c>
      <c r="B33" s="204" t="s">
        <v>636</v>
      </c>
      <c r="C33" s="22" t="s">
        <v>637</v>
      </c>
      <c r="D33" s="202">
        <v>2</v>
      </c>
      <c r="E33" s="202">
        <v>8</v>
      </c>
      <c r="F33" s="202">
        <v>10</v>
      </c>
      <c r="G33" s="202">
        <v>1</v>
      </c>
      <c r="H33" s="202">
        <v>5</v>
      </c>
      <c r="I33" s="202">
        <v>6</v>
      </c>
      <c r="J33" s="202">
        <v>3</v>
      </c>
      <c r="K33" s="202">
        <v>5</v>
      </c>
      <c r="L33" s="202">
        <v>8</v>
      </c>
      <c r="M33" s="202">
        <v>5</v>
      </c>
      <c r="N33" s="202">
        <v>2</v>
      </c>
      <c r="O33" s="202">
        <v>7</v>
      </c>
      <c r="P33" s="202">
        <v>6</v>
      </c>
      <c r="Q33" s="202">
        <v>4</v>
      </c>
      <c r="R33" s="202">
        <v>10</v>
      </c>
      <c r="S33" s="202">
        <v>4</v>
      </c>
      <c r="T33" s="202">
        <v>3</v>
      </c>
      <c r="U33" s="202">
        <v>7</v>
      </c>
      <c r="V33" s="202">
        <v>8</v>
      </c>
      <c r="W33" s="202">
        <v>3</v>
      </c>
      <c r="X33" s="202">
        <v>11</v>
      </c>
      <c r="Y33" s="202">
        <v>10</v>
      </c>
      <c r="Z33" s="202">
        <v>5</v>
      </c>
      <c r="AA33" s="202">
        <v>15</v>
      </c>
      <c r="AB33" s="202"/>
      <c r="AC33" s="202"/>
      <c r="AD33" s="202"/>
      <c r="AE33" s="202"/>
      <c r="AF33" s="202"/>
      <c r="AG33" s="202"/>
      <c r="AH33" s="202"/>
      <c r="AI33" s="202"/>
      <c r="AJ33" s="202"/>
    </row>
    <row r="34" spans="1:36" ht="31.5">
      <c r="A34" s="127">
        <v>31</v>
      </c>
      <c r="B34" s="204" t="s">
        <v>638</v>
      </c>
      <c r="C34" s="22" t="s">
        <v>639</v>
      </c>
      <c r="D34" s="202">
        <v>6</v>
      </c>
      <c r="E34" s="202">
        <v>1</v>
      </c>
      <c r="F34" s="202">
        <v>7</v>
      </c>
      <c r="G34" s="202">
        <v>3</v>
      </c>
      <c r="H34" s="202">
        <v>1</v>
      </c>
      <c r="I34" s="202">
        <v>4</v>
      </c>
      <c r="J34" s="202">
        <v>2</v>
      </c>
      <c r="K34" s="202">
        <v>1</v>
      </c>
      <c r="L34" s="202">
        <v>3</v>
      </c>
      <c r="M34" s="202">
        <v>4</v>
      </c>
      <c r="N34" s="202">
        <v>3</v>
      </c>
      <c r="O34" s="202">
        <v>7</v>
      </c>
      <c r="P34" s="202">
        <v>3</v>
      </c>
      <c r="Q34" s="202">
        <v>3</v>
      </c>
      <c r="R34" s="202">
        <v>6</v>
      </c>
      <c r="S34" s="202">
        <v>4</v>
      </c>
      <c r="T34" s="202">
        <v>3</v>
      </c>
      <c r="U34" s="202">
        <v>7</v>
      </c>
      <c r="V34" s="202">
        <v>3</v>
      </c>
      <c r="W34" s="202">
        <v>3</v>
      </c>
      <c r="X34" s="202">
        <v>6</v>
      </c>
      <c r="Y34" s="202">
        <v>1</v>
      </c>
      <c r="Z34" s="202">
        <v>3</v>
      </c>
      <c r="AA34" s="202">
        <v>4</v>
      </c>
      <c r="AB34" s="202"/>
      <c r="AC34" s="202"/>
      <c r="AD34" s="202"/>
      <c r="AE34" s="202"/>
      <c r="AF34" s="202"/>
      <c r="AG34" s="202"/>
      <c r="AH34" s="202"/>
      <c r="AI34" s="202"/>
      <c r="AJ34" s="202"/>
    </row>
    <row r="35" spans="1:36" ht="31.5">
      <c r="A35" s="127">
        <v>32</v>
      </c>
      <c r="B35" s="204" t="s">
        <v>640</v>
      </c>
      <c r="C35" s="22" t="s">
        <v>641</v>
      </c>
      <c r="D35" s="202">
        <v>10</v>
      </c>
      <c r="E35" s="202">
        <v>9</v>
      </c>
      <c r="F35" s="202">
        <v>19</v>
      </c>
      <c r="G35" s="202">
        <v>11</v>
      </c>
      <c r="H35" s="202">
        <v>12</v>
      </c>
      <c r="I35" s="202">
        <v>23</v>
      </c>
      <c r="J35" s="202">
        <v>9</v>
      </c>
      <c r="K35" s="202">
        <v>7</v>
      </c>
      <c r="L35" s="202">
        <v>16</v>
      </c>
      <c r="M35" s="202">
        <v>9</v>
      </c>
      <c r="N35" s="202">
        <v>9</v>
      </c>
      <c r="O35" s="202">
        <v>18</v>
      </c>
      <c r="P35" s="202">
        <v>8</v>
      </c>
      <c r="Q35" s="202">
        <v>9</v>
      </c>
      <c r="R35" s="202">
        <v>17</v>
      </c>
      <c r="S35" s="202">
        <v>7</v>
      </c>
      <c r="T35" s="202">
        <v>11</v>
      </c>
      <c r="U35" s="202">
        <v>18</v>
      </c>
      <c r="V35" s="202">
        <v>8</v>
      </c>
      <c r="W35" s="202">
        <v>11</v>
      </c>
      <c r="X35" s="202">
        <v>19</v>
      </c>
      <c r="Y35" s="202">
        <v>8</v>
      </c>
      <c r="Z35" s="202">
        <v>11</v>
      </c>
      <c r="AA35" s="202">
        <v>19</v>
      </c>
      <c r="AB35" s="202"/>
      <c r="AC35" s="202"/>
      <c r="AD35" s="202"/>
      <c r="AE35" s="202"/>
      <c r="AF35" s="202"/>
      <c r="AG35" s="202"/>
      <c r="AH35" s="202"/>
      <c r="AI35" s="202"/>
      <c r="AJ35" s="202"/>
    </row>
    <row r="36" spans="1:36" s="33" customFormat="1">
      <c r="A36" s="49"/>
      <c r="B36" s="208" t="s">
        <v>1077</v>
      </c>
      <c r="C36" s="209"/>
      <c r="D36" s="209">
        <f>SUM(D4:D35)</f>
        <v>295</v>
      </c>
      <c r="E36" s="209">
        <f t="shared" ref="E36:AJ36" si="0">SUM(E4:E35)</f>
        <v>113</v>
      </c>
      <c r="F36" s="209">
        <f t="shared" si="0"/>
        <v>408</v>
      </c>
      <c r="G36" s="209">
        <f t="shared" si="0"/>
        <v>294</v>
      </c>
      <c r="H36" s="209">
        <f t="shared" si="0"/>
        <v>127</v>
      </c>
      <c r="I36" s="209">
        <f t="shared" si="0"/>
        <v>421</v>
      </c>
      <c r="J36" s="209">
        <f t="shared" si="0"/>
        <v>284</v>
      </c>
      <c r="K36" s="209">
        <f t="shared" si="0"/>
        <v>124</v>
      </c>
      <c r="L36" s="209">
        <f t="shared" si="0"/>
        <v>408</v>
      </c>
      <c r="M36" s="209">
        <f t="shared" si="0"/>
        <v>291</v>
      </c>
      <c r="N36" s="209">
        <f t="shared" si="0"/>
        <v>133</v>
      </c>
      <c r="O36" s="209">
        <f t="shared" si="0"/>
        <v>424</v>
      </c>
      <c r="P36" s="209">
        <f t="shared" si="0"/>
        <v>276</v>
      </c>
      <c r="Q36" s="209">
        <f t="shared" si="0"/>
        <v>138</v>
      </c>
      <c r="R36" s="209">
        <f t="shared" si="0"/>
        <v>414</v>
      </c>
      <c r="S36" s="209">
        <f t="shared" si="0"/>
        <v>287</v>
      </c>
      <c r="T36" s="209">
        <f t="shared" si="0"/>
        <v>124</v>
      </c>
      <c r="U36" s="209">
        <f t="shared" si="0"/>
        <v>411</v>
      </c>
      <c r="V36" s="209">
        <f t="shared" si="0"/>
        <v>278</v>
      </c>
      <c r="W36" s="209">
        <f t="shared" si="0"/>
        <v>128</v>
      </c>
      <c r="X36" s="209">
        <f t="shared" si="0"/>
        <v>406</v>
      </c>
      <c r="Y36" s="209">
        <f t="shared" si="0"/>
        <v>288</v>
      </c>
      <c r="Z36" s="209">
        <f t="shared" si="0"/>
        <v>128</v>
      </c>
      <c r="AA36" s="209">
        <f t="shared" si="0"/>
        <v>416</v>
      </c>
      <c r="AB36" s="209">
        <f t="shared" si="0"/>
        <v>0</v>
      </c>
      <c r="AC36" s="209">
        <f t="shared" si="0"/>
        <v>0</v>
      </c>
      <c r="AD36" s="209">
        <f t="shared" si="0"/>
        <v>0</v>
      </c>
      <c r="AE36" s="209">
        <f t="shared" si="0"/>
        <v>0</v>
      </c>
      <c r="AF36" s="209">
        <f t="shared" si="0"/>
        <v>0</v>
      </c>
      <c r="AG36" s="209">
        <f t="shared" si="0"/>
        <v>0</v>
      </c>
      <c r="AH36" s="209">
        <f t="shared" si="0"/>
        <v>0</v>
      </c>
      <c r="AI36" s="209">
        <f t="shared" si="0"/>
        <v>0</v>
      </c>
      <c r="AJ36" s="209">
        <f t="shared" si="0"/>
        <v>0</v>
      </c>
    </row>
    <row r="37" spans="1:36" ht="15.75" customHeight="1">
      <c r="A37" s="220" t="s">
        <v>642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  <c r="AJ37" s="220"/>
    </row>
    <row r="38" spans="1:36" ht="47.25">
      <c r="A38" s="23">
        <v>33</v>
      </c>
      <c r="B38" s="23" t="s">
        <v>643</v>
      </c>
      <c r="C38" s="22" t="s">
        <v>644</v>
      </c>
      <c r="D38" s="202">
        <v>0</v>
      </c>
      <c r="E38" s="202">
        <v>1</v>
      </c>
      <c r="F38" s="202">
        <v>1</v>
      </c>
      <c r="G38" s="202">
        <v>0</v>
      </c>
      <c r="H38" s="202">
        <v>2</v>
      </c>
      <c r="I38" s="202">
        <v>2</v>
      </c>
      <c r="J38" s="202">
        <v>1</v>
      </c>
      <c r="K38" s="202">
        <v>3</v>
      </c>
      <c r="L38" s="202">
        <v>4</v>
      </c>
      <c r="M38" s="202">
        <v>2</v>
      </c>
      <c r="N38" s="202">
        <v>1</v>
      </c>
      <c r="O38" s="202">
        <v>3</v>
      </c>
      <c r="P38" s="202">
        <v>1</v>
      </c>
      <c r="Q38" s="202">
        <v>3</v>
      </c>
      <c r="R38" s="202">
        <v>4</v>
      </c>
      <c r="S38" s="202">
        <v>2</v>
      </c>
      <c r="T38" s="202">
        <v>2</v>
      </c>
      <c r="U38" s="202">
        <v>4</v>
      </c>
      <c r="V38" s="202">
        <v>0</v>
      </c>
      <c r="W38" s="202">
        <v>2</v>
      </c>
      <c r="X38" s="202">
        <v>2</v>
      </c>
      <c r="Y38" s="202">
        <v>0</v>
      </c>
      <c r="Z38" s="182">
        <v>0</v>
      </c>
      <c r="AA38" s="202">
        <v>0</v>
      </c>
      <c r="AB38" s="202"/>
      <c r="AC38" s="202"/>
      <c r="AD38" s="202"/>
      <c r="AE38" s="202"/>
      <c r="AF38" s="202"/>
      <c r="AG38" s="202"/>
      <c r="AH38" s="202"/>
      <c r="AI38" s="202"/>
      <c r="AJ38" s="202"/>
    </row>
    <row r="39" spans="1:36" ht="47.25">
      <c r="A39" s="23">
        <v>34</v>
      </c>
      <c r="B39" s="23" t="s">
        <v>645</v>
      </c>
      <c r="C39" s="22" t="s">
        <v>646</v>
      </c>
      <c r="D39" s="202">
        <v>3</v>
      </c>
      <c r="E39" s="202">
        <v>0</v>
      </c>
      <c r="F39" s="202">
        <v>3</v>
      </c>
      <c r="G39" s="202">
        <v>1</v>
      </c>
      <c r="H39" s="202">
        <v>0</v>
      </c>
      <c r="I39" s="202">
        <v>1</v>
      </c>
      <c r="J39" s="202">
        <v>0</v>
      </c>
      <c r="K39" s="202">
        <v>0</v>
      </c>
      <c r="L39" s="202">
        <v>0</v>
      </c>
      <c r="M39" s="202">
        <v>0</v>
      </c>
      <c r="N39" s="202">
        <v>0</v>
      </c>
      <c r="O39" s="202">
        <v>0</v>
      </c>
      <c r="P39" s="202">
        <v>0</v>
      </c>
      <c r="Q39" s="202">
        <v>0</v>
      </c>
      <c r="R39" s="202">
        <v>0</v>
      </c>
      <c r="S39" s="202">
        <v>0</v>
      </c>
      <c r="T39" s="202">
        <v>0</v>
      </c>
      <c r="U39" s="202">
        <v>0</v>
      </c>
      <c r="V39" s="202">
        <v>1</v>
      </c>
      <c r="W39" s="202">
        <v>0</v>
      </c>
      <c r="X39" s="202">
        <v>1</v>
      </c>
      <c r="Y39" s="202">
        <v>0</v>
      </c>
      <c r="Z39" s="182">
        <v>0</v>
      </c>
      <c r="AA39" s="202">
        <v>0</v>
      </c>
      <c r="AB39" s="202"/>
      <c r="AC39" s="202"/>
      <c r="AD39" s="202"/>
      <c r="AE39" s="202"/>
      <c r="AF39" s="202"/>
      <c r="AG39" s="202"/>
      <c r="AH39" s="202"/>
      <c r="AI39" s="202"/>
      <c r="AJ39" s="202"/>
    </row>
    <row r="40" spans="1:36" ht="47.25">
      <c r="A40" s="23">
        <v>35</v>
      </c>
      <c r="B40" s="23" t="s">
        <v>647</v>
      </c>
      <c r="C40" s="22" t="s">
        <v>648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2">
        <v>0</v>
      </c>
      <c r="K40" s="202">
        <v>0</v>
      </c>
      <c r="L40" s="202">
        <v>0</v>
      </c>
      <c r="M40" s="202">
        <v>0</v>
      </c>
      <c r="N40" s="202">
        <v>0</v>
      </c>
      <c r="O40" s="202">
        <v>0</v>
      </c>
      <c r="P40" s="202">
        <v>0</v>
      </c>
      <c r="Q40" s="202">
        <v>0</v>
      </c>
      <c r="R40" s="202">
        <v>0</v>
      </c>
      <c r="S40" s="202">
        <v>0</v>
      </c>
      <c r="T40" s="202">
        <v>0</v>
      </c>
      <c r="U40" s="202">
        <v>0</v>
      </c>
      <c r="V40" s="202">
        <v>0</v>
      </c>
      <c r="W40" s="202">
        <v>0</v>
      </c>
      <c r="X40" s="202">
        <v>0</v>
      </c>
      <c r="Y40" s="202">
        <v>0</v>
      </c>
      <c r="Z40" s="182">
        <v>1</v>
      </c>
      <c r="AA40" s="202">
        <v>1</v>
      </c>
      <c r="AB40" s="202"/>
      <c r="AC40" s="202"/>
      <c r="AD40" s="202"/>
      <c r="AE40" s="202"/>
      <c r="AF40" s="202"/>
      <c r="AG40" s="202"/>
      <c r="AH40" s="202"/>
      <c r="AI40" s="202"/>
      <c r="AJ40" s="202"/>
    </row>
    <row r="41" spans="1:36" ht="47.25">
      <c r="A41" s="23">
        <v>36</v>
      </c>
      <c r="B41" s="23" t="s">
        <v>649</v>
      </c>
      <c r="C41" s="22" t="s">
        <v>648</v>
      </c>
      <c r="D41" s="202">
        <v>1</v>
      </c>
      <c r="E41" s="202">
        <v>0</v>
      </c>
      <c r="F41" s="202">
        <v>1</v>
      </c>
      <c r="G41" s="202">
        <v>0</v>
      </c>
      <c r="H41" s="202">
        <v>0</v>
      </c>
      <c r="I41" s="202">
        <v>0</v>
      </c>
      <c r="J41" s="202">
        <v>0</v>
      </c>
      <c r="K41" s="202">
        <v>0</v>
      </c>
      <c r="L41" s="202">
        <v>0</v>
      </c>
      <c r="M41" s="202">
        <v>0</v>
      </c>
      <c r="N41" s="202">
        <v>0</v>
      </c>
      <c r="O41" s="202">
        <v>0</v>
      </c>
      <c r="P41" s="202">
        <v>0</v>
      </c>
      <c r="Q41" s="202">
        <v>0</v>
      </c>
      <c r="R41" s="202">
        <v>0</v>
      </c>
      <c r="S41" s="202">
        <v>0</v>
      </c>
      <c r="T41" s="202">
        <v>0</v>
      </c>
      <c r="U41" s="202">
        <v>0</v>
      </c>
      <c r="V41" s="202">
        <v>0</v>
      </c>
      <c r="W41" s="202">
        <v>0</v>
      </c>
      <c r="X41" s="202">
        <v>0</v>
      </c>
      <c r="Y41" s="202">
        <v>0</v>
      </c>
      <c r="Z41" s="182">
        <v>0</v>
      </c>
      <c r="AA41" s="202">
        <v>0</v>
      </c>
      <c r="AB41" s="202"/>
      <c r="AC41" s="202"/>
      <c r="AD41" s="202"/>
      <c r="AE41" s="202"/>
      <c r="AF41" s="202"/>
      <c r="AG41" s="202"/>
      <c r="AH41" s="202"/>
      <c r="AI41" s="202"/>
      <c r="AJ41" s="202"/>
    </row>
    <row r="42" spans="1:36" ht="47.25">
      <c r="A42" s="23">
        <v>37</v>
      </c>
      <c r="B42" s="23" t="s">
        <v>650</v>
      </c>
      <c r="C42" s="22" t="s">
        <v>648</v>
      </c>
      <c r="D42" s="202">
        <v>0</v>
      </c>
      <c r="E42" s="202">
        <v>0</v>
      </c>
      <c r="F42" s="202">
        <v>0</v>
      </c>
      <c r="G42" s="202">
        <v>0</v>
      </c>
      <c r="H42" s="202">
        <v>0</v>
      </c>
      <c r="I42" s="202">
        <v>0</v>
      </c>
      <c r="J42" s="202">
        <v>0</v>
      </c>
      <c r="K42" s="202">
        <v>0</v>
      </c>
      <c r="L42" s="202">
        <v>0</v>
      </c>
      <c r="M42" s="202">
        <v>0</v>
      </c>
      <c r="N42" s="202">
        <v>0</v>
      </c>
      <c r="O42" s="202">
        <v>0</v>
      </c>
      <c r="P42" s="202">
        <v>0</v>
      </c>
      <c r="Q42" s="202">
        <v>0</v>
      </c>
      <c r="R42" s="202">
        <v>0</v>
      </c>
      <c r="S42" s="202">
        <v>0</v>
      </c>
      <c r="T42" s="202">
        <v>0</v>
      </c>
      <c r="U42" s="202">
        <v>0</v>
      </c>
      <c r="V42" s="202">
        <v>0</v>
      </c>
      <c r="W42" s="202">
        <v>0</v>
      </c>
      <c r="X42" s="202">
        <v>0</v>
      </c>
      <c r="Y42" s="202">
        <v>0</v>
      </c>
      <c r="Z42" s="182">
        <v>0</v>
      </c>
      <c r="AA42" s="202">
        <v>0</v>
      </c>
      <c r="AB42" s="202"/>
      <c r="AC42" s="202"/>
      <c r="AD42" s="202"/>
      <c r="AE42" s="202"/>
      <c r="AF42" s="202"/>
      <c r="AG42" s="202"/>
      <c r="AH42" s="202"/>
      <c r="AI42" s="202"/>
      <c r="AJ42" s="202"/>
    </row>
    <row r="43" spans="1:36" ht="47.25">
      <c r="A43" s="23">
        <v>38</v>
      </c>
      <c r="B43" s="23" t="s">
        <v>651</v>
      </c>
      <c r="C43" s="22" t="s">
        <v>648</v>
      </c>
      <c r="D43" s="202">
        <v>0</v>
      </c>
      <c r="E43" s="202">
        <v>0</v>
      </c>
      <c r="F43" s="202">
        <v>0</v>
      </c>
      <c r="G43" s="202">
        <v>0</v>
      </c>
      <c r="H43" s="202">
        <v>0</v>
      </c>
      <c r="I43" s="202">
        <v>0</v>
      </c>
      <c r="J43" s="202">
        <v>0</v>
      </c>
      <c r="K43" s="202">
        <v>0</v>
      </c>
      <c r="L43" s="202">
        <v>0</v>
      </c>
      <c r="M43" s="202">
        <v>0</v>
      </c>
      <c r="N43" s="202">
        <v>0</v>
      </c>
      <c r="O43" s="202">
        <v>0</v>
      </c>
      <c r="P43" s="202">
        <v>0</v>
      </c>
      <c r="Q43" s="202">
        <v>0</v>
      </c>
      <c r="R43" s="202">
        <v>0</v>
      </c>
      <c r="S43" s="202">
        <v>0</v>
      </c>
      <c r="T43" s="202">
        <v>0</v>
      </c>
      <c r="U43" s="202">
        <v>0</v>
      </c>
      <c r="V43" s="202">
        <v>0</v>
      </c>
      <c r="W43" s="202">
        <v>0</v>
      </c>
      <c r="X43" s="202">
        <v>0</v>
      </c>
      <c r="Y43" s="202">
        <v>0</v>
      </c>
      <c r="Z43" s="182">
        <v>0</v>
      </c>
      <c r="AA43" s="202">
        <v>0</v>
      </c>
      <c r="AB43" s="202"/>
      <c r="AC43" s="202"/>
      <c r="AD43" s="202"/>
      <c r="AE43" s="202"/>
      <c r="AF43" s="202"/>
      <c r="AG43" s="202"/>
      <c r="AH43" s="202"/>
      <c r="AI43" s="202"/>
      <c r="AJ43" s="202"/>
    </row>
    <row r="44" spans="1:36" ht="47.25">
      <c r="A44" s="23">
        <v>39</v>
      </c>
      <c r="B44" s="23" t="s">
        <v>652</v>
      </c>
      <c r="C44" s="22" t="s">
        <v>648</v>
      </c>
      <c r="D44" s="202">
        <v>0</v>
      </c>
      <c r="E44" s="202">
        <v>0</v>
      </c>
      <c r="F44" s="202">
        <v>0</v>
      </c>
      <c r="G44" s="202">
        <v>1</v>
      </c>
      <c r="H44" s="202">
        <v>0</v>
      </c>
      <c r="I44" s="202">
        <v>1</v>
      </c>
      <c r="J44" s="202">
        <v>0</v>
      </c>
      <c r="K44" s="202">
        <v>0</v>
      </c>
      <c r="L44" s="202">
        <v>0</v>
      </c>
      <c r="M44" s="202">
        <v>0</v>
      </c>
      <c r="N44" s="202">
        <v>0</v>
      </c>
      <c r="O44" s="202">
        <v>0</v>
      </c>
      <c r="P44" s="202">
        <v>0</v>
      </c>
      <c r="Q44" s="202">
        <v>0</v>
      </c>
      <c r="R44" s="202">
        <v>0</v>
      </c>
      <c r="S44" s="202">
        <v>0</v>
      </c>
      <c r="T44" s="202">
        <v>0</v>
      </c>
      <c r="U44" s="202">
        <v>0</v>
      </c>
      <c r="V44" s="202">
        <v>0</v>
      </c>
      <c r="W44" s="202">
        <v>0</v>
      </c>
      <c r="X44" s="202">
        <v>0</v>
      </c>
      <c r="Y44" s="202">
        <v>0</v>
      </c>
      <c r="Z44" s="182">
        <v>0</v>
      </c>
      <c r="AA44" s="202">
        <v>0</v>
      </c>
      <c r="AB44" s="202"/>
      <c r="AC44" s="202"/>
      <c r="AD44" s="202"/>
      <c r="AE44" s="202"/>
      <c r="AF44" s="202"/>
      <c r="AG44" s="202"/>
      <c r="AH44" s="202"/>
      <c r="AI44" s="202"/>
      <c r="AJ44" s="202"/>
    </row>
    <row r="45" spans="1:36" ht="47.25">
      <c r="A45" s="23">
        <v>40</v>
      </c>
      <c r="B45" s="23" t="s">
        <v>653</v>
      </c>
      <c r="C45" s="22" t="s">
        <v>648</v>
      </c>
      <c r="D45" s="202">
        <v>0</v>
      </c>
      <c r="E45" s="202">
        <v>0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02">
        <v>0</v>
      </c>
      <c r="L45" s="202">
        <v>0</v>
      </c>
      <c r="M45" s="202">
        <v>0</v>
      </c>
      <c r="N45" s="202">
        <v>0</v>
      </c>
      <c r="O45" s="202">
        <v>0</v>
      </c>
      <c r="P45" s="202">
        <v>0</v>
      </c>
      <c r="Q45" s="202">
        <v>0</v>
      </c>
      <c r="R45" s="202">
        <v>0</v>
      </c>
      <c r="S45" s="202">
        <v>0</v>
      </c>
      <c r="T45" s="202">
        <v>0</v>
      </c>
      <c r="U45" s="202">
        <v>0</v>
      </c>
      <c r="V45" s="202">
        <v>0</v>
      </c>
      <c r="W45" s="202">
        <v>0</v>
      </c>
      <c r="X45" s="202">
        <v>0</v>
      </c>
      <c r="Y45" s="202">
        <v>0</v>
      </c>
      <c r="Z45" s="182">
        <v>0</v>
      </c>
      <c r="AA45" s="202">
        <v>0</v>
      </c>
      <c r="AB45" s="202"/>
      <c r="AC45" s="202"/>
      <c r="AD45" s="202"/>
      <c r="AE45" s="202"/>
      <c r="AF45" s="202"/>
      <c r="AG45" s="202"/>
      <c r="AH45" s="202"/>
      <c r="AI45" s="202"/>
      <c r="AJ45" s="202"/>
    </row>
    <row r="46" spans="1:36" ht="47.25">
      <c r="A46" s="23">
        <v>41</v>
      </c>
      <c r="B46" s="23" t="s">
        <v>654</v>
      </c>
      <c r="C46" s="22" t="s">
        <v>648</v>
      </c>
      <c r="D46" s="202">
        <v>0</v>
      </c>
      <c r="E46" s="202">
        <v>1</v>
      </c>
      <c r="F46" s="202">
        <v>1</v>
      </c>
      <c r="G46" s="202">
        <v>0</v>
      </c>
      <c r="H46" s="202">
        <v>0</v>
      </c>
      <c r="I46" s="202">
        <v>0</v>
      </c>
      <c r="J46" s="202">
        <v>0</v>
      </c>
      <c r="K46" s="202">
        <v>0</v>
      </c>
      <c r="L46" s="202">
        <v>0</v>
      </c>
      <c r="M46" s="202">
        <v>0</v>
      </c>
      <c r="N46" s="202">
        <v>2</v>
      </c>
      <c r="O46" s="202">
        <v>2</v>
      </c>
      <c r="P46" s="202">
        <v>0</v>
      </c>
      <c r="Q46" s="202">
        <v>0</v>
      </c>
      <c r="R46" s="202">
        <v>0</v>
      </c>
      <c r="S46" s="202">
        <v>0</v>
      </c>
      <c r="T46" s="202">
        <v>0</v>
      </c>
      <c r="U46" s="202">
        <v>0</v>
      </c>
      <c r="V46" s="202">
        <v>0</v>
      </c>
      <c r="W46" s="202">
        <v>0</v>
      </c>
      <c r="X46" s="202">
        <v>0</v>
      </c>
      <c r="Y46" s="202">
        <v>0</v>
      </c>
      <c r="Z46" s="182">
        <v>0</v>
      </c>
      <c r="AA46" s="202">
        <v>0</v>
      </c>
      <c r="AB46" s="202"/>
      <c r="AC46" s="202"/>
      <c r="AD46" s="202"/>
      <c r="AE46" s="202"/>
      <c r="AF46" s="202"/>
      <c r="AG46" s="202"/>
      <c r="AH46" s="202"/>
      <c r="AI46" s="202"/>
      <c r="AJ46" s="202"/>
    </row>
    <row r="47" spans="1:36" ht="47.25">
      <c r="A47" s="23">
        <v>42</v>
      </c>
      <c r="B47" s="23" t="s">
        <v>655</v>
      </c>
      <c r="C47" s="22" t="s">
        <v>648</v>
      </c>
      <c r="D47" s="202">
        <v>0</v>
      </c>
      <c r="E47" s="202">
        <v>0</v>
      </c>
      <c r="F47" s="202">
        <v>0</v>
      </c>
      <c r="G47" s="202">
        <v>0</v>
      </c>
      <c r="H47" s="202">
        <v>0</v>
      </c>
      <c r="I47" s="202">
        <v>0</v>
      </c>
      <c r="J47" s="202">
        <v>0</v>
      </c>
      <c r="K47" s="202">
        <v>0</v>
      </c>
      <c r="L47" s="202">
        <v>0</v>
      </c>
      <c r="M47" s="202">
        <v>0</v>
      </c>
      <c r="N47" s="202">
        <v>0</v>
      </c>
      <c r="O47" s="202">
        <v>0</v>
      </c>
      <c r="P47" s="202">
        <v>0</v>
      </c>
      <c r="Q47" s="202">
        <v>0</v>
      </c>
      <c r="R47" s="202">
        <v>0</v>
      </c>
      <c r="S47" s="202">
        <v>0</v>
      </c>
      <c r="T47" s="202">
        <v>0</v>
      </c>
      <c r="U47" s="202">
        <v>0</v>
      </c>
      <c r="V47" s="202">
        <v>0</v>
      </c>
      <c r="W47" s="202">
        <v>0</v>
      </c>
      <c r="X47" s="202">
        <v>0</v>
      </c>
      <c r="Y47" s="202">
        <v>0</v>
      </c>
      <c r="Z47" s="182">
        <v>0</v>
      </c>
      <c r="AA47" s="202">
        <v>0</v>
      </c>
      <c r="AB47" s="202"/>
      <c r="AC47" s="202"/>
      <c r="AD47" s="202"/>
      <c r="AE47" s="202"/>
      <c r="AF47" s="202"/>
      <c r="AG47" s="202"/>
      <c r="AH47" s="202"/>
      <c r="AI47" s="202"/>
      <c r="AJ47" s="202"/>
    </row>
    <row r="48" spans="1:36" ht="47.25">
      <c r="A48" s="23">
        <v>43</v>
      </c>
      <c r="B48" s="23" t="s">
        <v>656</v>
      </c>
      <c r="C48" s="22" t="s">
        <v>657</v>
      </c>
      <c r="D48" s="202">
        <v>0</v>
      </c>
      <c r="E48" s="202">
        <v>0</v>
      </c>
      <c r="F48" s="202">
        <v>0</v>
      </c>
      <c r="G48" s="202">
        <v>0</v>
      </c>
      <c r="H48" s="202">
        <v>0</v>
      </c>
      <c r="I48" s="202">
        <v>0</v>
      </c>
      <c r="J48" s="202">
        <v>0</v>
      </c>
      <c r="K48" s="202">
        <v>0</v>
      </c>
      <c r="L48" s="202">
        <v>0</v>
      </c>
      <c r="M48" s="202">
        <v>0</v>
      </c>
      <c r="N48" s="202">
        <v>0</v>
      </c>
      <c r="O48" s="202">
        <v>0</v>
      </c>
      <c r="P48" s="202">
        <v>0</v>
      </c>
      <c r="Q48" s="202">
        <v>0</v>
      </c>
      <c r="R48" s="202">
        <v>0</v>
      </c>
      <c r="S48" s="202">
        <v>1</v>
      </c>
      <c r="T48" s="202">
        <v>0</v>
      </c>
      <c r="U48" s="202">
        <v>1</v>
      </c>
      <c r="V48" s="202">
        <v>0</v>
      </c>
      <c r="W48" s="202">
        <v>0</v>
      </c>
      <c r="X48" s="202">
        <v>0</v>
      </c>
      <c r="Y48" s="202">
        <v>0</v>
      </c>
      <c r="Z48" s="182">
        <v>0</v>
      </c>
      <c r="AA48" s="202">
        <v>0</v>
      </c>
      <c r="AB48" s="202"/>
      <c r="AC48" s="202"/>
      <c r="AD48" s="202"/>
      <c r="AE48" s="202"/>
      <c r="AF48" s="202"/>
      <c r="AG48" s="202"/>
      <c r="AH48" s="202"/>
      <c r="AI48" s="202"/>
      <c r="AJ48" s="202"/>
    </row>
    <row r="49" spans="1:36" ht="47.25">
      <c r="A49" s="23">
        <v>44</v>
      </c>
      <c r="B49" s="23" t="s">
        <v>658</v>
      </c>
      <c r="C49" s="22" t="s">
        <v>648</v>
      </c>
      <c r="D49" s="202">
        <v>0</v>
      </c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2">
        <v>0</v>
      </c>
      <c r="L49" s="202">
        <v>0</v>
      </c>
      <c r="M49" s="202">
        <v>1</v>
      </c>
      <c r="N49" s="202">
        <v>0</v>
      </c>
      <c r="O49" s="202">
        <v>1</v>
      </c>
      <c r="P49" s="202">
        <v>0</v>
      </c>
      <c r="Q49" s="202">
        <v>0</v>
      </c>
      <c r="R49" s="202">
        <v>0</v>
      </c>
      <c r="S49" s="202">
        <v>0</v>
      </c>
      <c r="T49" s="202">
        <v>0</v>
      </c>
      <c r="U49" s="202">
        <v>0</v>
      </c>
      <c r="V49" s="202">
        <v>0</v>
      </c>
      <c r="W49" s="202">
        <v>0</v>
      </c>
      <c r="X49" s="202">
        <v>0</v>
      </c>
      <c r="Y49" s="202">
        <v>0</v>
      </c>
      <c r="Z49" s="182">
        <v>0</v>
      </c>
      <c r="AA49" s="202">
        <v>0</v>
      </c>
      <c r="AB49" s="202"/>
      <c r="AC49" s="202"/>
      <c r="AD49" s="202"/>
      <c r="AE49" s="202"/>
      <c r="AF49" s="202"/>
      <c r="AG49" s="202"/>
      <c r="AH49" s="202"/>
      <c r="AI49" s="202"/>
      <c r="AJ49" s="202"/>
    </row>
    <row r="50" spans="1:36" ht="47.25">
      <c r="A50" s="23">
        <v>45</v>
      </c>
      <c r="B50" s="23" t="s">
        <v>659</v>
      </c>
      <c r="C50" s="22" t="s">
        <v>648</v>
      </c>
      <c r="D50" s="202">
        <v>0</v>
      </c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2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02">
        <v>0</v>
      </c>
      <c r="S50" s="202">
        <v>0</v>
      </c>
      <c r="T50" s="202">
        <v>0</v>
      </c>
      <c r="U50" s="202">
        <v>0</v>
      </c>
      <c r="V50" s="202">
        <v>0</v>
      </c>
      <c r="W50" s="202">
        <v>0</v>
      </c>
      <c r="X50" s="202">
        <v>0</v>
      </c>
      <c r="Y50" s="202">
        <v>0</v>
      </c>
      <c r="Z50" s="182">
        <v>0</v>
      </c>
      <c r="AA50" s="202">
        <v>0</v>
      </c>
      <c r="AB50" s="202"/>
      <c r="AC50" s="202"/>
      <c r="AD50" s="202"/>
      <c r="AE50" s="202"/>
      <c r="AF50" s="202"/>
      <c r="AG50" s="202"/>
      <c r="AH50" s="202"/>
      <c r="AI50" s="202"/>
      <c r="AJ50" s="202"/>
    </row>
    <row r="51" spans="1:36" ht="47.25">
      <c r="A51" s="23">
        <v>46</v>
      </c>
      <c r="B51" s="23" t="s">
        <v>660</v>
      </c>
      <c r="C51" s="22" t="s">
        <v>648</v>
      </c>
      <c r="D51" s="202">
        <v>0</v>
      </c>
      <c r="E51" s="202">
        <v>0</v>
      </c>
      <c r="F51" s="202">
        <v>0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2">
        <v>0</v>
      </c>
      <c r="M51" s="202">
        <v>0</v>
      </c>
      <c r="N51" s="202">
        <v>0</v>
      </c>
      <c r="O51" s="202">
        <v>0</v>
      </c>
      <c r="P51" s="202">
        <v>0</v>
      </c>
      <c r="Q51" s="202">
        <v>0</v>
      </c>
      <c r="R51" s="202">
        <v>0</v>
      </c>
      <c r="S51" s="202">
        <v>0</v>
      </c>
      <c r="T51" s="202">
        <v>0</v>
      </c>
      <c r="U51" s="202">
        <v>0</v>
      </c>
      <c r="V51" s="202">
        <v>0</v>
      </c>
      <c r="W51" s="202">
        <v>0</v>
      </c>
      <c r="X51" s="202">
        <v>0</v>
      </c>
      <c r="Y51" s="202">
        <v>0</v>
      </c>
      <c r="Z51" s="182">
        <v>0</v>
      </c>
      <c r="AA51" s="202">
        <v>0</v>
      </c>
      <c r="AB51" s="202"/>
      <c r="AC51" s="202"/>
      <c r="AD51" s="202"/>
      <c r="AE51" s="202"/>
      <c r="AF51" s="202"/>
      <c r="AG51" s="202"/>
      <c r="AH51" s="202"/>
      <c r="AI51" s="202"/>
      <c r="AJ51" s="202"/>
    </row>
    <row r="52" spans="1:36" ht="47.25">
      <c r="A52" s="23">
        <v>47</v>
      </c>
      <c r="B52" s="23" t="s">
        <v>661</v>
      </c>
      <c r="C52" s="22" t="s">
        <v>648</v>
      </c>
      <c r="D52" s="202">
        <v>0</v>
      </c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2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02">
        <v>0</v>
      </c>
      <c r="S52" s="202">
        <v>0</v>
      </c>
      <c r="T52" s="202">
        <v>0</v>
      </c>
      <c r="U52" s="202">
        <v>0</v>
      </c>
      <c r="V52" s="202">
        <v>0</v>
      </c>
      <c r="W52" s="202">
        <v>0</v>
      </c>
      <c r="X52" s="202">
        <v>0</v>
      </c>
      <c r="Y52" s="202">
        <v>0</v>
      </c>
      <c r="Z52" s="182">
        <v>0</v>
      </c>
      <c r="AA52" s="202">
        <v>0</v>
      </c>
      <c r="AB52" s="202"/>
      <c r="AC52" s="202"/>
      <c r="AD52" s="202"/>
      <c r="AE52" s="202"/>
      <c r="AF52" s="202"/>
      <c r="AG52" s="202"/>
      <c r="AH52" s="202"/>
      <c r="AI52" s="202"/>
      <c r="AJ52" s="202"/>
    </row>
    <row r="53" spans="1:36" ht="47.25">
      <c r="A53" s="23">
        <v>48</v>
      </c>
      <c r="B53" s="23" t="s">
        <v>662</v>
      </c>
      <c r="C53" s="22" t="s">
        <v>648</v>
      </c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>
        <v>0</v>
      </c>
      <c r="J53" s="202">
        <v>0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0</v>
      </c>
      <c r="R53" s="202">
        <v>0</v>
      </c>
      <c r="S53" s="202">
        <v>0</v>
      </c>
      <c r="T53" s="202">
        <v>0</v>
      </c>
      <c r="U53" s="202">
        <v>0</v>
      </c>
      <c r="V53" s="202">
        <v>0</v>
      </c>
      <c r="W53" s="202">
        <v>0</v>
      </c>
      <c r="X53" s="202">
        <v>0</v>
      </c>
      <c r="Y53" s="202">
        <v>0</v>
      </c>
      <c r="Z53" s="182">
        <v>0</v>
      </c>
      <c r="AA53" s="202">
        <v>0</v>
      </c>
      <c r="AB53" s="202"/>
      <c r="AC53" s="202"/>
      <c r="AD53" s="202"/>
      <c r="AE53" s="202"/>
      <c r="AF53" s="202"/>
      <c r="AG53" s="202"/>
      <c r="AH53" s="202"/>
      <c r="AI53" s="202"/>
      <c r="AJ53" s="202"/>
    </row>
    <row r="54" spans="1:36" ht="47.25">
      <c r="A54" s="23">
        <v>49</v>
      </c>
      <c r="B54" s="23" t="s">
        <v>663</v>
      </c>
      <c r="C54" s="22" t="s">
        <v>648</v>
      </c>
      <c r="D54" s="202">
        <v>0</v>
      </c>
      <c r="E54" s="202">
        <v>0</v>
      </c>
      <c r="F54" s="202">
        <v>0</v>
      </c>
      <c r="G54" s="202">
        <v>0</v>
      </c>
      <c r="H54" s="202">
        <v>0</v>
      </c>
      <c r="I54" s="202">
        <v>0</v>
      </c>
      <c r="J54" s="202">
        <v>0</v>
      </c>
      <c r="K54" s="202">
        <v>0</v>
      </c>
      <c r="L54" s="202">
        <v>0</v>
      </c>
      <c r="M54" s="202">
        <v>0</v>
      </c>
      <c r="N54" s="202">
        <v>0</v>
      </c>
      <c r="O54" s="202">
        <v>0</v>
      </c>
      <c r="P54" s="202">
        <v>0</v>
      </c>
      <c r="Q54" s="202">
        <v>0</v>
      </c>
      <c r="R54" s="202">
        <v>0</v>
      </c>
      <c r="S54" s="202">
        <v>0</v>
      </c>
      <c r="T54" s="202">
        <v>0</v>
      </c>
      <c r="U54" s="202">
        <v>0</v>
      </c>
      <c r="V54" s="202">
        <v>0</v>
      </c>
      <c r="W54" s="202">
        <v>0</v>
      </c>
      <c r="X54" s="202">
        <v>0</v>
      </c>
      <c r="Y54" s="202">
        <v>0</v>
      </c>
      <c r="Z54" s="182">
        <v>0</v>
      </c>
      <c r="AA54" s="202">
        <v>0</v>
      </c>
      <c r="AB54" s="202"/>
      <c r="AC54" s="202"/>
      <c r="AD54" s="202"/>
      <c r="AE54" s="202"/>
      <c r="AF54" s="202"/>
      <c r="AG54" s="202"/>
      <c r="AH54" s="202"/>
      <c r="AI54" s="202"/>
      <c r="AJ54" s="202"/>
    </row>
    <row r="55" spans="1:36" ht="47.25">
      <c r="A55" s="23">
        <v>50</v>
      </c>
      <c r="B55" s="23" t="s">
        <v>664</v>
      </c>
      <c r="C55" s="22" t="s">
        <v>665</v>
      </c>
      <c r="D55" s="202">
        <v>0</v>
      </c>
      <c r="E55" s="202">
        <v>0</v>
      </c>
      <c r="F55" s="202">
        <v>0</v>
      </c>
      <c r="G55" s="202">
        <v>0</v>
      </c>
      <c r="H55" s="202">
        <v>0</v>
      </c>
      <c r="I55" s="202">
        <v>0</v>
      </c>
      <c r="J55" s="202">
        <v>0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202">
        <v>0</v>
      </c>
      <c r="R55" s="202">
        <v>0</v>
      </c>
      <c r="S55" s="202">
        <v>0</v>
      </c>
      <c r="T55" s="202">
        <v>0</v>
      </c>
      <c r="U55" s="202">
        <v>0</v>
      </c>
      <c r="V55" s="202">
        <v>1</v>
      </c>
      <c r="W55" s="202">
        <v>0</v>
      </c>
      <c r="X55" s="202">
        <v>1</v>
      </c>
      <c r="Y55" s="202">
        <v>0</v>
      </c>
      <c r="Z55" s="182">
        <v>0</v>
      </c>
      <c r="AA55" s="202">
        <v>0</v>
      </c>
      <c r="AB55" s="202"/>
      <c r="AC55" s="202"/>
      <c r="AD55" s="202"/>
      <c r="AE55" s="202"/>
      <c r="AF55" s="202"/>
      <c r="AG55" s="202"/>
      <c r="AH55" s="202"/>
      <c r="AI55" s="202"/>
      <c r="AJ55" s="202"/>
    </row>
    <row r="56" spans="1:36" ht="63">
      <c r="A56" s="23">
        <v>51</v>
      </c>
      <c r="B56" s="23" t="s">
        <v>666</v>
      </c>
      <c r="C56" s="22" t="s">
        <v>667</v>
      </c>
      <c r="D56" s="202">
        <v>0</v>
      </c>
      <c r="E56" s="202">
        <v>0</v>
      </c>
      <c r="F56" s="202">
        <v>0</v>
      </c>
      <c r="G56" s="202">
        <v>0</v>
      </c>
      <c r="H56" s="202">
        <v>0</v>
      </c>
      <c r="I56" s="202">
        <v>0</v>
      </c>
      <c r="J56" s="202">
        <v>0</v>
      </c>
      <c r="K56" s="202">
        <v>0</v>
      </c>
      <c r="L56" s="202">
        <v>0</v>
      </c>
      <c r="M56" s="202">
        <v>0</v>
      </c>
      <c r="N56" s="202">
        <v>0</v>
      </c>
      <c r="O56" s="202">
        <v>0</v>
      </c>
      <c r="P56" s="202">
        <v>0</v>
      </c>
      <c r="Q56" s="202">
        <v>0</v>
      </c>
      <c r="R56" s="202">
        <v>0</v>
      </c>
      <c r="S56" s="202">
        <v>0</v>
      </c>
      <c r="T56" s="202">
        <v>0</v>
      </c>
      <c r="U56" s="202">
        <v>0</v>
      </c>
      <c r="V56" s="202">
        <v>0</v>
      </c>
      <c r="W56" s="202">
        <v>0</v>
      </c>
      <c r="X56" s="202">
        <v>0</v>
      </c>
      <c r="Y56" s="202">
        <v>0</v>
      </c>
      <c r="Z56" s="182">
        <v>0</v>
      </c>
      <c r="AA56" s="202">
        <v>0</v>
      </c>
      <c r="AB56" s="202"/>
      <c r="AC56" s="202"/>
      <c r="AD56" s="202"/>
      <c r="AE56" s="202"/>
      <c r="AF56" s="202"/>
      <c r="AG56" s="202"/>
      <c r="AH56" s="202"/>
      <c r="AI56" s="202"/>
      <c r="AJ56" s="202"/>
    </row>
    <row r="57" spans="1:36" ht="63">
      <c r="A57" s="23">
        <v>52</v>
      </c>
      <c r="B57" s="23" t="s">
        <v>668</v>
      </c>
      <c r="C57" s="22" t="s">
        <v>669</v>
      </c>
      <c r="D57" s="202">
        <v>0</v>
      </c>
      <c r="E57" s="202">
        <v>0</v>
      </c>
      <c r="F57" s="202">
        <v>0</v>
      </c>
      <c r="G57" s="202">
        <v>1</v>
      </c>
      <c r="H57" s="202">
        <v>0</v>
      </c>
      <c r="I57" s="202">
        <v>1</v>
      </c>
      <c r="J57" s="202">
        <v>0</v>
      </c>
      <c r="K57" s="202">
        <v>0</v>
      </c>
      <c r="L57" s="202">
        <v>0</v>
      </c>
      <c r="M57" s="202">
        <v>0</v>
      </c>
      <c r="N57" s="202">
        <v>0</v>
      </c>
      <c r="O57" s="202">
        <v>0</v>
      </c>
      <c r="P57" s="202">
        <v>0</v>
      </c>
      <c r="Q57" s="202">
        <v>0</v>
      </c>
      <c r="R57" s="202">
        <v>0</v>
      </c>
      <c r="S57" s="202">
        <v>0</v>
      </c>
      <c r="T57" s="202">
        <v>0</v>
      </c>
      <c r="U57" s="202">
        <v>0</v>
      </c>
      <c r="V57" s="202">
        <v>0</v>
      </c>
      <c r="W57" s="202">
        <v>0</v>
      </c>
      <c r="X57" s="202">
        <v>0</v>
      </c>
      <c r="Y57" s="202">
        <v>0</v>
      </c>
      <c r="Z57" s="182">
        <v>0</v>
      </c>
      <c r="AA57" s="202">
        <v>0</v>
      </c>
      <c r="AB57" s="202"/>
      <c r="AC57" s="202"/>
      <c r="AD57" s="202"/>
      <c r="AE57" s="202"/>
      <c r="AF57" s="202"/>
      <c r="AG57" s="202"/>
      <c r="AH57" s="202"/>
      <c r="AI57" s="202"/>
      <c r="AJ57" s="202"/>
    </row>
    <row r="58" spans="1:36" ht="63">
      <c r="A58" s="23">
        <v>53</v>
      </c>
      <c r="B58" s="23" t="s">
        <v>670</v>
      </c>
      <c r="C58" s="22" t="s">
        <v>646</v>
      </c>
      <c r="D58" s="202">
        <v>0</v>
      </c>
      <c r="E58" s="202">
        <v>0</v>
      </c>
      <c r="F58" s="202">
        <v>0</v>
      </c>
      <c r="G58" s="202">
        <v>1</v>
      </c>
      <c r="H58" s="202">
        <v>0</v>
      </c>
      <c r="I58" s="202">
        <v>1</v>
      </c>
      <c r="J58" s="202">
        <v>0</v>
      </c>
      <c r="K58" s="202">
        <v>0</v>
      </c>
      <c r="L58" s="202">
        <v>0</v>
      </c>
      <c r="M58" s="202">
        <v>0</v>
      </c>
      <c r="N58" s="202">
        <v>0</v>
      </c>
      <c r="O58" s="202">
        <v>0</v>
      </c>
      <c r="P58" s="202">
        <v>0</v>
      </c>
      <c r="Q58" s="202">
        <v>0</v>
      </c>
      <c r="R58" s="202">
        <v>0</v>
      </c>
      <c r="S58" s="202">
        <v>0</v>
      </c>
      <c r="T58" s="202">
        <v>0</v>
      </c>
      <c r="U58" s="202">
        <v>0</v>
      </c>
      <c r="V58" s="202">
        <v>0</v>
      </c>
      <c r="W58" s="202">
        <v>0</v>
      </c>
      <c r="X58" s="202">
        <v>0</v>
      </c>
      <c r="Y58" s="202">
        <v>0</v>
      </c>
      <c r="Z58" s="182">
        <v>0</v>
      </c>
      <c r="AA58" s="202">
        <v>0</v>
      </c>
      <c r="AB58" s="202"/>
      <c r="AC58" s="202"/>
      <c r="AD58" s="202"/>
      <c r="AE58" s="202"/>
      <c r="AF58" s="202"/>
      <c r="AG58" s="202"/>
      <c r="AH58" s="202"/>
      <c r="AI58" s="202"/>
      <c r="AJ58" s="202"/>
    </row>
    <row r="59" spans="1:36" ht="63">
      <c r="A59" s="23">
        <v>54</v>
      </c>
      <c r="B59" s="23" t="s">
        <v>671</v>
      </c>
      <c r="C59" s="22" t="s">
        <v>672</v>
      </c>
      <c r="D59" s="202">
        <v>0</v>
      </c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1</v>
      </c>
      <c r="K59" s="202">
        <v>0</v>
      </c>
      <c r="L59" s="202">
        <v>1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02">
        <v>0</v>
      </c>
      <c r="S59" s="202">
        <v>0</v>
      </c>
      <c r="T59" s="202">
        <v>0</v>
      </c>
      <c r="U59" s="202">
        <v>0</v>
      </c>
      <c r="V59" s="202">
        <v>0</v>
      </c>
      <c r="W59" s="202">
        <v>0</v>
      </c>
      <c r="X59" s="202">
        <v>0</v>
      </c>
      <c r="Y59" s="202">
        <v>0</v>
      </c>
      <c r="Z59" s="182">
        <v>0</v>
      </c>
      <c r="AA59" s="202">
        <v>0</v>
      </c>
      <c r="AB59" s="202"/>
      <c r="AC59" s="202"/>
      <c r="AD59" s="202"/>
      <c r="AE59" s="202"/>
      <c r="AF59" s="202"/>
      <c r="AG59" s="202"/>
      <c r="AH59" s="202"/>
      <c r="AI59" s="202"/>
      <c r="AJ59" s="202"/>
    </row>
    <row r="60" spans="1:36" ht="63">
      <c r="A60" s="23">
        <v>55</v>
      </c>
      <c r="B60" s="23" t="s">
        <v>673</v>
      </c>
      <c r="C60" s="22" t="s">
        <v>665</v>
      </c>
      <c r="D60" s="202">
        <v>0</v>
      </c>
      <c r="E60" s="202">
        <v>0</v>
      </c>
      <c r="F60" s="202">
        <v>0</v>
      </c>
      <c r="G60" s="202">
        <v>0</v>
      </c>
      <c r="H60" s="202">
        <v>0</v>
      </c>
      <c r="I60" s="202">
        <v>0</v>
      </c>
      <c r="J60" s="202">
        <v>1</v>
      </c>
      <c r="K60" s="202">
        <v>0</v>
      </c>
      <c r="L60" s="202">
        <v>1</v>
      </c>
      <c r="M60" s="202">
        <v>0</v>
      </c>
      <c r="N60" s="202">
        <v>0</v>
      </c>
      <c r="O60" s="202">
        <v>0</v>
      </c>
      <c r="P60" s="202">
        <v>0</v>
      </c>
      <c r="Q60" s="202">
        <v>0</v>
      </c>
      <c r="R60" s="202">
        <v>0</v>
      </c>
      <c r="S60" s="202">
        <v>0</v>
      </c>
      <c r="T60" s="202">
        <v>0</v>
      </c>
      <c r="U60" s="202">
        <v>0</v>
      </c>
      <c r="V60" s="202">
        <v>0</v>
      </c>
      <c r="W60" s="202">
        <v>0</v>
      </c>
      <c r="X60" s="202">
        <v>0</v>
      </c>
      <c r="Y60" s="202">
        <v>0</v>
      </c>
      <c r="Z60" s="182">
        <v>0</v>
      </c>
      <c r="AA60" s="202">
        <v>0</v>
      </c>
      <c r="AB60" s="202"/>
      <c r="AC60" s="202"/>
      <c r="AD60" s="202"/>
      <c r="AE60" s="202"/>
      <c r="AF60" s="202"/>
      <c r="AG60" s="202"/>
      <c r="AH60" s="202"/>
      <c r="AI60" s="202"/>
      <c r="AJ60" s="202"/>
    </row>
    <row r="61" spans="1:36" ht="63">
      <c r="A61" s="23">
        <v>56</v>
      </c>
      <c r="B61" s="23" t="s">
        <v>674</v>
      </c>
      <c r="C61" s="22" t="s">
        <v>675</v>
      </c>
      <c r="D61" s="202">
        <v>0</v>
      </c>
      <c r="E61" s="202">
        <v>0</v>
      </c>
      <c r="F61" s="202">
        <v>0</v>
      </c>
      <c r="G61" s="202">
        <v>0</v>
      </c>
      <c r="H61" s="202">
        <v>0</v>
      </c>
      <c r="I61" s="202">
        <v>0</v>
      </c>
      <c r="J61" s="202">
        <v>0</v>
      </c>
      <c r="K61" s="202">
        <v>0</v>
      </c>
      <c r="L61" s="202">
        <v>0</v>
      </c>
      <c r="M61" s="202">
        <v>0</v>
      </c>
      <c r="N61" s="202">
        <v>0</v>
      </c>
      <c r="O61" s="202">
        <v>0</v>
      </c>
      <c r="P61" s="202">
        <v>0</v>
      </c>
      <c r="Q61" s="202">
        <v>0</v>
      </c>
      <c r="R61" s="202">
        <v>0</v>
      </c>
      <c r="S61" s="202">
        <v>0</v>
      </c>
      <c r="T61" s="202">
        <v>0</v>
      </c>
      <c r="U61" s="202">
        <v>0</v>
      </c>
      <c r="V61" s="202">
        <v>0</v>
      </c>
      <c r="W61" s="202">
        <v>0</v>
      </c>
      <c r="X61" s="202">
        <v>0</v>
      </c>
      <c r="Y61" s="202">
        <v>0</v>
      </c>
      <c r="Z61" s="182">
        <v>0</v>
      </c>
      <c r="AA61" s="202">
        <v>0</v>
      </c>
      <c r="AB61" s="202"/>
      <c r="AC61" s="202"/>
      <c r="AD61" s="202"/>
      <c r="AE61" s="202"/>
      <c r="AF61" s="202"/>
      <c r="AG61" s="202"/>
      <c r="AH61" s="202"/>
      <c r="AI61" s="202"/>
      <c r="AJ61" s="202"/>
    </row>
    <row r="62" spans="1:36" ht="63">
      <c r="A62" s="23">
        <v>57</v>
      </c>
      <c r="B62" s="23" t="s">
        <v>676</v>
      </c>
      <c r="C62" s="22" t="s">
        <v>677</v>
      </c>
      <c r="D62" s="202">
        <v>0</v>
      </c>
      <c r="E62" s="202">
        <v>0</v>
      </c>
      <c r="F62" s="202">
        <v>0</v>
      </c>
      <c r="G62" s="202">
        <v>0</v>
      </c>
      <c r="H62" s="202">
        <v>0</v>
      </c>
      <c r="I62" s="202">
        <v>0</v>
      </c>
      <c r="J62" s="202">
        <v>0</v>
      </c>
      <c r="K62" s="202">
        <v>0</v>
      </c>
      <c r="L62" s="202">
        <v>0</v>
      </c>
      <c r="M62" s="202">
        <v>0</v>
      </c>
      <c r="N62" s="202">
        <v>0</v>
      </c>
      <c r="O62" s="202">
        <v>0</v>
      </c>
      <c r="P62" s="202">
        <v>0</v>
      </c>
      <c r="Q62" s="202">
        <v>0</v>
      </c>
      <c r="R62" s="202">
        <v>0</v>
      </c>
      <c r="S62" s="202">
        <v>0</v>
      </c>
      <c r="T62" s="202">
        <v>0</v>
      </c>
      <c r="U62" s="202">
        <v>0</v>
      </c>
      <c r="V62" s="202">
        <v>0</v>
      </c>
      <c r="W62" s="202">
        <v>0</v>
      </c>
      <c r="X62" s="202">
        <v>0</v>
      </c>
      <c r="Y62" s="202">
        <v>0</v>
      </c>
      <c r="Z62" s="182">
        <v>0</v>
      </c>
      <c r="AA62" s="202">
        <v>0</v>
      </c>
      <c r="AB62" s="202"/>
      <c r="AC62" s="202"/>
      <c r="AD62" s="202"/>
      <c r="AE62" s="202"/>
      <c r="AF62" s="202"/>
      <c r="AG62" s="202"/>
      <c r="AH62" s="202"/>
      <c r="AI62" s="202"/>
      <c r="AJ62" s="202"/>
    </row>
    <row r="63" spans="1:36" ht="63">
      <c r="A63" s="23">
        <v>58</v>
      </c>
      <c r="B63" s="23" t="s">
        <v>678</v>
      </c>
      <c r="C63" s="22" t="s">
        <v>679</v>
      </c>
      <c r="D63" s="202">
        <v>0</v>
      </c>
      <c r="E63" s="202">
        <v>0</v>
      </c>
      <c r="F63" s="202">
        <v>0</v>
      </c>
      <c r="G63" s="202">
        <v>0</v>
      </c>
      <c r="H63" s="202">
        <v>0</v>
      </c>
      <c r="I63" s="202">
        <v>0</v>
      </c>
      <c r="J63" s="202">
        <v>0</v>
      </c>
      <c r="K63" s="202">
        <v>0</v>
      </c>
      <c r="L63" s="202">
        <v>0</v>
      </c>
      <c r="M63" s="202">
        <v>0</v>
      </c>
      <c r="N63" s="202">
        <v>0</v>
      </c>
      <c r="O63" s="202">
        <v>0</v>
      </c>
      <c r="P63" s="202">
        <v>0</v>
      </c>
      <c r="Q63" s="202">
        <v>0</v>
      </c>
      <c r="R63" s="202">
        <v>0</v>
      </c>
      <c r="S63" s="202">
        <v>0</v>
      </c>
      <c r="T63" s="202">
        <v>0</v>
      </c>
      <c r="U63" s="202">
        <v>0</v>
      </c>
      <c r="V63" s="202">
        <v>0</v>
      </c>
      <c r="W63" s="202">
        <v>0</v>
      </c>
      <c r="X63" s="202">
        <v>0</v>
      </c>
      <c r="Y63" s="202">
        <v>0</v>
      </c>
      <c r="Z63" s="182">
        <v>0</v>
      </c>
      <c r="AA63" s="202">
        <v>0</v>
      </c>
      <c r="AB63" s="202"/>
      <c r="AC63" s="202"/>
      <c r="AD63" s="202"/>
      <c r="AE63" s="202"/>
      <c r="AF63" s="202"/>
      <c r="AG63" s="202"/>
      <c r="AH63" s="202"/>
      <c r="AI63" s="202"/>
      <c r="AJ63" s="202"/>
    </row>
    <row r="64" spans="1:36" ht="31.5">
      <c r="A64" s="23">
        <v>59</v>
      </c>
      <c r="B64" s="23" t="s">
        <v>1</v>
      </c>
      <c r="C64" s="22" t="s">
        <v>680</v>
      </c>
      <c r="D64" s="202">
        <v>16</v>
      </c>
      <c r="E64" s="202">
        <v>9</v>
      </c>
      <c r="F64" s="202">
        <v>25</v>
      </c>
      <c r="G64" s="202">
        <v>11</v>
      </c>
      <c r="H64" s="202">
        <v>17</v>
      </c>
      <c r="I64" s="202">
        <v>28</v>
      </c>
      <c r="J64" s="202">
        <v>15</v>
      </c>
      <c r="K64" s="202">
        <v>10</v>
      </c>
      <c r="L64" s="202">
        <v>25</v>
      </c>
      <c r="M64" s="202">
        <v>17</v>
      </c>
      <c r="N64" s="202">
        <v>7</v>
      </c>
      <c r="O64" s="202">
        <v>21</v>
      </c>
      <c r="P64" s="202">
        <v>16</v>
      </c>
      <c r="Q64" s="202">
        <v>7</v>
      </c>
      <c r="R64" s="202">
        <v>23</v>
      </c>
      <c r="S64" s="202">
        <v>16</v>
      </c>
      <c r="T64" s="202">
        <v>4</v>
      </c>
      <c r="U64" s="202">
        <v>20</v>
      </c>
      <c r="V64" s="202">
        <v>14</v>
      </c>
      <c r="W64" s="202">
        <v>6</v>
      </c>
      <c r="X64" s="202">
        <v>20</v>
      </c>
      <c r="Y64" s="202">
        <v>16</v>
      </c>
      <c r="Z64" s="182">
        <v>4</v>
      </c>
      <c r="AA64" s="202">
        <v>20</v>
      </c>
      <c r="AB64" s="202"/>
      <c r="AC64" s="202"/>
      <c r="AD64" s="202"/>
      <c r="AE64" s="202"/>
      <c r="AF64" s="202"/>
      <c r="AG64" s="202"/>
      <c r="AH64" s="202"/>
      <c r="AI64" s="202"/>
      <c r="AJ64" s="202"/>
    </row>
    <row r="65" spans="1:36" ht="47.25">
      <c r="A65" s="23">
        <v>60</v>
      </c>
      <c r="B65" s="23" t="s">
        <v>681</v>
      </c>
      <c r="C65" s="22" t="s">
        <v>682</v>
      </c>
      <c r="D65" s="202">
        <v>0</v>
      </c>
      <c r="E65" s="202">
        <v>0</v>
      </c>
      <c r="F65" s="202">
        <v>0</v>
      </c>
      <c r="G65" s="202">
        <v>0</v>
      </c>
      <c r="H65" s="202">
        <v>0</v>
      </c>
      <c r="I65" s="202">
        <v>0</v>
      </c>
      <c r="J65" s="202">
        <v>0</v>
      </c>
      <c r="K65" s="202">
        <v>1</v>
      </c>
      <c r="L65" s="202">
        <v>1</v>
      </c>
      <c r="M65" s="202">
        <v>0</v>
      </c>
      <c r="N65" s="202">
        <v>4</v>
      </c>
      <c r="O65" s="202">
        <v>4</v>
      </c>
      <c r="P65" s="202">
        <v>3</v>
      </c>
      <c r="Q65" s="202">
        <v>6</v>
      </c>
      <c r="R65" s="202">
        <v>9</v>
      </c>
      <c r="S65" s="202">
        <v>1</v>
      </c>
      <c r="T65" s="202">
        <v>5</v>
      </c>
      <c r="U65" s="202">
        <v>6</v>
      </c>
      <c r="V65" s="202">
        <v>0</v>
      </c>
      <c r="W65" s="202">
        <v>1</v>
      </c>
      <c r="X65" s="202">
        <v>1</v>
      </c>
      <c r="Y65" s="202">
        <v>0</v>
      </c>
      <c r="Z65" s="182">
        <v>3</v>
      </c>
      <c r="AA65" s="202">
        <v>3</v>
      </c>
      <c r="AB65" s="202"/>
      <c r="AC65" s="202"/>
      <c r="AD65" s="202"/>
      <c r="AE65" s="202"/>
      <c r="AF65" s="202"/>
      <c r="AG65" s="202"/>
      <c r="AH65" s="202"/>
      <c r="AI65" s="202"/>
      <c r="AJ65" s="202"/>
    </row>
    <row r="66" spans="1:36" ht="47.25">
      <c r="A66" s="23">
        <v>61</v>
      </c>
      <c r="B66" s="23" t="s">
        <v>683</v>
      </c>
      <c r="C66" s="22" t="s">
        <v>684</v>
      </c>
      <c r="D66" s="202">
        <v>0</v>
      </c>
      <c r="E66" s="202">
        <v>0</v>
      </c>
      <c r="F66" s="202">
        <v>0</v>
      </c>
      <c r="G66" s="202">
        <v>4</v>
      </c>
      <c r="H66" s="202">
        <v>0</v>
      </c>
      <c r="I66" s="202">
        <v>4</v>
      </c>
      <c r="J66" s="202">
        <v>5</v>
      </c>
      <c r="K66" s="202">
        <v>0</v>
      </c>
      <c r="L66" s="202">
        <v>5</v>
      </c>
      <c r="M66" s="202">
        <v>2</v>
      </c>
      <c r="N66" s="202">
        <v>0</v>
      </c>
      <c r="O66" s="202">
        <v>2</v>
      </c>
      <c r="P66" s="202">
        <v>0</v>
      </c>
      <c r="Q66" s="202">
        <v>0</v>
      </c>
      <c r="R66" s="202">
        <v>0</v>
      </c>
      <c r="S66" s="202">
        <v>1</v>
      </c>
      <c r="T66" s="202">
        <v>0</v>
      </c>
      <c r="U66" s="202">
        <v>1</v>
      </c>
      <c r="V66" s="202">
        <v>2</v>
      </c>
      <c r="W66" s="202">
        <v>1</v>
      </c>
      <c r="X66" s="202">
        <v>3</v>
      </c>
      <c r="Y66" s="202">
        <v>2</v>
      </c>
      <c r="Z66" s="182">
        <v>1</v>
      </c>
      <c r="AA66" s="202">
        <v>3</v>
      </c>
      <c r="AB66" s="202"/>
      <c r="AC66" s="202"/>
      <c r="AD66" s="202"/>
      <c r="AE66" s="202"/>
      <c r="AF66" s="202"/>
      <c r="AG66" s="202"/>
      <c r="AH66" s="202"/>
      <c r="AI66" s="202"/>
      <c r="AJ66" s="202"/>
    </row>
    <row r="67" spans="1:36" ht="47.25">
      <c r="A67" s="23">
        <v>62</v>
      </c>
      <c r="B67" s="23" t="s">
        <v>685</v>
      </c>
      <c r="C67" s="22" t="s">
        <v>686</v>
      </c>
      <c r="D67" s="202">
        <v>0</v>
      </c>
      <c r="E67" s="202">
        <v>0</v>
      </c>
      <c r="F67" s="202">
        <v>0</v>
      </c>
      <c r="G67" s="202">
        <v>0</v>
      </c>
      <c r="H67" s="202">
        <v>0</v>
      </c>
      <c r="I67" s="202">
        <v>0</v>
      </c>
      <c r="J67" s="202">
        <v>1</v>
      </c>
      <c r="K67" s="202">
        <v>1</v>
      </c>
      <c r="L67" s="202">
        <v>2</v>
      </c>
      <c r="M67" s="202">
        <v>3</v>
      </c>
      <c r="N67" s="202">
        <v>1</v>
      </c>
      <c r="O67" s="202">
        <v>4</v>
      </c>
      <c r="P67" s="202">
        <v>2</v>
      </c>
      <c r="Q67" s="202">
        <v>1</v>
      </c>
      <c r="R67" s="202">
        <v>3</v>
      </c>
      <c r="S67" s="202">
        <v>2</v>
      </c>
      <c r="T67" s="202">
        <v>1</v>
      </c>
      <c r="U67" s="202">
        <v>3</v>
      </c>
      <c r="V67" s="202">
        <v>2</v>
      </c>
      <c r="W67" s="202">
        <v>1</v>
      </c>
      <c r="X67" s="202">
        <v>3</v>
      </c>
      <c r="Y67" s="202">
        <v>1</v>
      </c>
      <c r="Z67" s="182">
        <v>0</v>
      </c>
      <c r="AA67" s="202">
        <v>1</v>
      </c>
      <c r="AB67" s="202"/>
      <c r="AC67" s="202"/>
      <c r="AD67" s="202"/>
      <c r="AE67" s="202"/>
      <c r="AF67" s="202"/>
      <c r="AG67" s="202"/>
      <c r="AH67" s="202"/>
      <c r="AI67" s="202"/>
      <c r="AJ67" s="202"/>
    </row>
    <row r="68" spans="1:36" ht="47.25">
      <c r="A68" s="23">
        <v>63</v>
      </c>
      <c r="B68" s="23" t="s">
        <v>687</v>
      </c>
      <c r="C68" s="22" t="s">
        <v>688</v>
      </c>
      <c r="D68" s="202">
        <v>0</v>
      </c>
      <c r="E68" s="202">
        <v>0</v>
      </c>
      <c r="F68" s="202">
        <v>0</v>
      </c>
      <c r="G68" s="202">
        <v>1</v>
      </c>
      <c r="H68" s="202">
        <v>0</v>
      </c>
      <c r="I68" s="202">
        <v>1</v>
      </c>
      <c r="J68" s="202">
        <v>0</v>
      </c>
      <c r="K68" s="202">
        <v>1</v>
      </c>
      <c r="L68" s="202">
        <v>1</v>
      </c>
      <c r="M68" s="202">
        <v>0</v>
      </c>
      <c r="N68" s="202">
        <v>1</v>
      </c>
      <c r="O68" s="202">
        <v>1</v>
      </c>
      <c r="P68" s="202">
        <v>0</v>
      </c>
      <c r="Q68" s="202">
        <v>1</v>
      </c>
      <c r="R68" s="202">
        <v>1</v>
      </c>
      <c r="S68" s="202">
        <v>0</v>
      </c>
      <c r="T68" s="202">
        <v>0</v>
      </c>
      <c r="U68" s="202">
        <v>0</v>
      </c>
      <c r="V68" s="202">
        <v>2</v>
      </c>
      <c r="W68" s="202">
        <v>0</v>
      </c>
      <c r="X68" s="202">
        <v>2</v>
      </c>
      <c r="Y68" s="202">
        <v>2</v>
      </c>
      <c r="Z68" s="182">
        <v>0</v>
      </c>
      <c r="AA68" s="202">
        <v>2</v>
      </c>
      <c r="AB68" s="202"/>
      <c r="AC68" s="202"/>
      <c r="AD68" s="202"/>
      <c r="AE68" s="202"/>
      <c r="AF68" s="202"/>
      <c r="AG68" s="202"/>
      <c r="AH68" s="202"/>
      <c r="AI68" s="202"/>
      <c r="AJ68" s="202"/>
    </row>
    <row r="69" spans="1:36" ht="47.25">
      <c r="A69" s="23">
        <v>64</v>
      </c>
      <c r="B69" s="23" t="s">
        <v>689</v>
      </c>
      <c r="C69" s="22" t="s">
        <v>690</v>
      </c>
      <c r="D69" s="202">
        <v>0</v>
      </c>
      <c r="E69" s="202">
        <v>0</v>
      </c>
      <c r="F69" s="202">
        <v>0</v>
      </c>
      <c r="G69" s="202">
        <v>0</v>
      </c>
      <c r="H69" s="202">
        <v>0</v>
      </c>
      <c r="I69" s="202">
        <v>0</v>
      </c>
      <c r="J69" s="202">
        <v>1</v>
      </c>
      <c r="K69" s="202">
        <v>1</v>
      </c>
      <c r="L69" s="202">
        <v>2</v>
      </c>
      <c r="M69" s="202">
        <v>2</v>
      </c>
      <c r="N69" s="202">
        <v>2</v>
      </c>
      <c r="O69" s="202">
        <v>4</v>
      </c>
      <c r="P69" s="202">
        <v>1</v>
      </c>
      <c r="Q69" s="202">
        <v>1</v>
      </c>
      <c r="R69" s="202">
        <v>2</v>
      </c>
      <c r="S69" s="202">
        <v>1</v>
      </c>
      <c r="T69" s="202">
        <v>1</v>
      </c>
      <c r="U69" s="202">
        <v>2</v>
      </c>
      <c r="V69" s="202">
        <v>1</v>
      </c>
      <c r="W69" s="202">
        <v>1</v>
      </c>
      <c r="X69" s="202">
        <v>2</v>
      </c>
      <c r="Y69" s="202">
        <v>1</v>
      </c>
      <c r="Z69" s="182">
        <v>1</v>
      </c>
      <c r="AA69" s="202">
        <v>2</v>
      </c>
      <c r="AB69" s="202"/>
      <c r="AC69" s="202"/>
      <c r="AD69" s="202"/>
      <c r="AE69" s="202"/>
      <c r="AF69" s="202"/>
      <c r="AG69" s="202"/>
      <c r="AH69" s="202"/>
      <c r="AI69" s="202"/>
      <c r="AJ69" s="202"/>
    </row>
    <row r="70" spans="1:36" ht="47.25">
      <c r="A70" s="23">
        <v>65</v>
      </c>
      <c r="B70" s="23" t="s">
        <v>691</v>
      </c>
      <c r="C70" s="22" t="s">
        <v>692</v>
      </c>
      <c r="D70" s="202">
        <v>0</v>
      </c>
      <c r="E70" s="202">
        <v>0</v>
      </c>
      <c r="F70" s="202">
        <v>0</v>
      </c>
      <c r="G70" s="202">
        <v>0</v>
      </c>
      <c r="H70" s="202">
        <v>0</v>
      </c>
      <c r="I70" s="202">
        <v>0</v>
      </c>
      <c r="J70" s="202">
        <v>1</v>
      </c>
      <c r="K70" s="202">
        <v>0</v>
      </c>
      <c r="L70" s="202">
        <v>1</v>
      </c>
      <c r="M70" s="202">
        <v>0</v>
      </c>
      <c r="N70" s="202">
        <v>1</v>
      </c>
      <c r="O70" s="202">
        <v>1</v>
      </c>
      <c r="P70" s="202">
        <v>0</v>
      </c>
      <c r="Q70" s="202">
        <v>1</v>
      </c>
      <c r="R70" s="202">
        <v>1</v>
      </c>
      <c r="S70" s="202">
        <v>0</v>
      </c>
      <c r="T70" s="202">
        <v>0</v>
      </c>
      <c r="U70" s="202">
        <v>0</v>
      </c>
      <c r="V70" s="202">
        <v>0</v>
      </c>
      <c r="W70" s="202">
        <v>0</v>
      </c>
      <c r="X70" s="202">
        <v>0</v>
      </c>
      <c r="Y70" s="202">
        <v>0</v>
      </c>
      <c r="Z70" s="182">
        <v>0</v>
      </c>
      <c r="AA70" s="202">
        <v>0</v>
      </c>
      <c r="AB70" s="202"/>
      <c r="AC70" s="202"/>
      <c r="AD70" s="202"/>
      <c r="AE70" s="202"/>
      <c r="AF70" s="202"/>
      <c r="AG70" s="202"/>
      <c r="AH70" s="202"/>
      <c r="AI70" s="202"/>
      <c r="AJ70" s="202"/>
    </row>
    <row r="71" spans="1:36" ht="47.25">
      <c r="A71" s="23">
        <v>66</v>
      </c>
      <c r="B71" s="23" t="s">
        <v>693</v>
      </c>
      <c r="C71" s="22" t="s">
        <v>694</v>
      </c>
      <c r="D71" s="202">
        <v>0</v>
      </c>
      <c r="E71" s="202">
        <v>0</v>
      </c>
      <c r="F71" s="202">
        <v>0</v>
      </c>
      <c r="G71" s="202">
        <v>0</v>
      </c>
      <c r="H71" s="202">
        <v>0</v>
      </c>
      <c r="I71" s="202">
        <v>0</v>
      </c>
      <c r="J71" s="202">
        <v>0</v>
      </c>
      <c r="K71" s="202">
        <v>0</v>
      </c>
      <c r="L71" s="202">
        <v>0</v>
      </c>
      <c r="M71" s="202">
        <v>0</v>
      </c>
      <c r="N71" s="202">
        <v>0</v>
      </c>
      <c r="O71" s="202">
        <v>0</v>
      </c>
      <c r="P71" s="202">
        <v>0</v>
      </c>
      <c r="Q71" s="202">
        <v>0</v>
      </c>
      <c r="R71" s="202">
        <v>0</v>
      </c>
      <c r="S71" s="202">
        <v>0</v>
      </c>
      <c r="T71" s="202">
        <v>0</v>
      </c>
      <c r="U71" s="202">
        <v>0</v>
      </c>
      <c r="V71" s="202">
        <v>0</v>
      </c>
      <c r="W71" s="202">
        <v>0</v>
      </c>
      <c r="X71" s="202">
        <v>0</v>
      </c>
      <c r="Y71" s="202">
        <v>0</v>
      </c>
      <c r="Z71" s="182">
        <v>0</v>
      </c>
      <c r="AA71" s="202">
        <v>0</v>
      </c>
      <c r="AB71" s="202"/>
      <c r="AC71" s="202"/>
      <c r="AD71" s="202"/>
      <c r="AE71" s="202"/>
      <c r="AF71" s="202"/>
      <c r="AG71" s="202"/>
      <c r="AH71" s="202"/>
      <c r="AI71" s="202"/>
      <c r="AJ71" s="202"/>
    </row>
    <row r="72" spans="1:36" ht="47.25">
      <c r="A72" s="23">
        <v>67</v>
      </c>
      <c r="B72" s="23" t="s">
        <v>695</v>
      </c>
      <c r="C72" s="22" t="s">
        <v>696</v>
      </c>
      <c r="D72" s="202">
        <v>0</v>
      </c>
      <c r="E72" s="202">
        <v>0</v>
      </c>
      <c r="F72" s="202">
        <v>0</v>
      </c>
      <c r="G72" s="202">
        <v>0</v>
      </c>
      <c r="H72" s="202">
        <v>0</v>
      </c>
      <c r="I72" s="202">
        <v>0</v>
      </c>
      <c r="J72" s="202">
        <v>0</v>
      </c>
      <c r="K72" s="202">
        <v>0</v>
      </c>
      <c r="L72" s="202">
        <v>0</v>
      </c>
      <c r="M72" s="202">
        <v>1</v>
      </c>
      <c r="N72" s="202">
        <v>0</v>
      </c>
      <c r="O72" s="202">
        <v>1</v>
      </c>
      <c r="P72" s="202">
        <v>0</v>
      </c>
      <c r="Q72" s="202">
        <v>0</v>
      </c>
      <c r="R72" s="202">
        <v>0</v>
      </c>
      <c r="S72" s="202">
        <v>1</v>
      </c>
      <c r="T72" s="202">
        <v>0</v>
      </c>
      <c r="U72" s="202">
        <v>1</v>
      </c>
      <c r="V72" s="202">
        <v>1</v>
      </c>
      <c r="W72" s="202">
        <v>0</v>
      </c>
      <c r="X72" s="202">
        <v>1</v>
      </c>
      <c r="Y72" s="202">
        <v>0</v>
      </c>
      <c r="Z72" s="182">
        <v>0</v>
      </c>
      <c r="AA72" s="202">
        <v>0</v>
      </c>
      <c r="AB72" s="202"/>
      <c r="AC72" s="202"/>
      <c r="AD72" s="202"/>
      <c r="AE72" s="202"/>
      <c r="AF72" s="202"/>
      <c r="AG72" s="202"/>
      <c r="AH72" s="202"/>
      <c r="AI72" s="202"/>
      <c r="AJ72" s="202"/>
    </row>
    <row r="73" spans="1:36" ht="47.25">
      <c r="A73" s="23">
        <v>68</v>
      </c>
      <c r="B73" s="23" t="s">
        <v>697</v>
      </c>
      <c r="C73" s="22" t="s">
        <v>698</v>
      </c>
      <c r="D73" s="202">
        <v>0</v>
      </c>
      <c r="E73" s="202">
        <v>0</v>
      </c>
      <c r="F73" s="202">
        <v>0</v>
      </c>
      <c r="G73" s="202">
        <v>1</v>
      </c>
      <c r="H73" s="202">
        <v>0</v>
      </c>
      <c r="I73" s="202">
        <v>1</v>
      </c>
      <c r="J73" s="202">
        <v>1</v>
      </c>
      <c r="K73" s="202">
        <v>1</v>
      </c>
      <c r="L73" s="202">
        <v>2</v>
      </c>
      <c r="M73" s="202">
        <v>0</v>
      </c>
      <c r="N73" s="202">
        <v>1</v>
      </c>
      <c r="O73" s="202">
        <v>1</v>
      </c>
      <c r="P73" s="202">
        <v>0</v>
      </c>
      <c r="Q73" s="202">
        <v>0</v>
      </c>
      <c r="R73" s="202">
        <v>0</v>
      </c>
      <c r="S73" s="202">
        <v>0</v>
      </c>
      <c r="T73" s="202">
        <v>0</v>
      </c>
      <c r="U73" s="202">
        <v>0</v>
      </c>
      <c r="V73" s="202">
        <v>0</v>
      </c>
      <c r="W73" s="202">
        <v>0</v>
      </c>
      <c r="X73" s="202">
        <v>0</v>
      </c>
      <c r="Y73" s="202">
        <v>0</v>
      </c>
      <c r="Z73" s="182">
        <v>0</v>
      </c>
      <c r="AA73" s="202">
        <v>0</v>
      </c>
      <c r="AB73" s="202"/>
      <c r="AC73" s="202"/>
      <c r="AD73" s="202"/>
      <c r="AE73" s="202"/>
      <c r="AF73" s="202"/>
      <c r="AG73" s="202"/>
      <c r="AH73" s="202"/>
      <c r="AI73" s="202"/>
      <c r="AJ73" s="202"/>
    </row>
    <row r="74" spans="1:36" ht="47.25">
      <c r="A74" s="23">
        <v>69</v>
      </c>
      <c r="B74" s="23" t="s">
        <v>699</v>
      </c>
      <c r="C74" s="22" t="s">
        <v>700</v>
      </c>
      <c r="D74" s="202">
        <v>0</v>
      </c>
      <c r="E74" s="202">
        <v>0</v>
      </c>
      <c r="F74" s="202">
        <v>0</v>
      </c>
      <c r="G74" s="202">
        <v>0</v>
      </c>
      <c r="H74" s="202">
        <v>1</v>
      </c>
      <c r="I74" s="202">
        <v>1</v>
      </c>
      <c r="J74" s="202">
        <v>0</v>
      </c>
      <c r="K74" s="202">
        <v>1</v>
      </c>
      <c r="L74" s="202">
        <v>1</v>
      </c>
      <c r="M74" s="202">
        <v>0</v>
      </c>
      <c r="N74" s="202">
        <v>3</v>
      </c>
      <c r="O74" s="202">
        <v>3</v>
      </c>
      <c r="P74" s="202">
        <v>0</v>
      </c>
      <c r="Q74" s="202">
        <v>2</v>
      </c>
      <c r="R74" s="202">
        <v>2</v>
      </c>
      <c r="S74" s="202">
        <v>0</v>
      </c>
      <c r="T74" s="202">
        <v>0</v>
      </c>
      <c r="U74" s="202">
        <v>0</v>
      </c>
      <c r="V74" s="202">
        <v>0</v>
      </c>
      <c r="W74" s="202">
        <v>0</v>
      </c>
      <c r="X74" s="202">
        <v>0</v>
      </c>
      <c r="Y74" s="202">
        <v>0</v>
      </c>
      <c r="Z74" s="182">
        <v>0</v>
      </c>
      <c r="AA74" s="202">
        <v>0</v>
      </c>
      <c r="AB74" s="202"/>
      <c r="AC74" s="202"/>
      <c r="AD74" s="202"/>
      <c r="AE74" s="202"/>
      <c r="AF74" s="202"/>
      <c r="AG74" s="202"/>
      <c r="AH74" s="202"/>
      <c r="AI74" s="202"/>
      <c r="AJ74" s="202"/>
    </row>
    <row r="75" spans="1:36" ht="47.25">
      <c r="A75" s="23">
        <v>70</v>
      </c>
      <c r="B75" s="23" t="s">
        <v>701</v>
      </c>
      <c r="C75" s="22" t="s">
        <v>702</v>
      </c>
      <c r="D75" s="202">
        <v>0</v>
      </c>
      <c r="E75" s="202">
        <v>0</v>
      </c>
      <c r="F75" s="202">
        <v>0</v>
      </c>
      <c r="G75" s="202">
        <v>1</v>
      </c>
      <c r="H75" s="202">
        <v>0</v>
      </c>
      <c r="I75" s="202">
        <v>1</v>
      </c>
      <c r="J75" s="202">
        <v>1</v>
      </c>
      <c r="K75" s="202">
        <v>0</v>
      </c>
      <c r="L75" s="202">
        <v>1</v>
      </c>
      <c r="M75" s="202">
        <v>0</v>
      </c>
      <c r="N75" s="202">
        <v>0</v>
      </c>
      <c r="O75" s="202">
        <v>0</v>
      </c>
      <c r="P75" s="202">
        <v>0</v>
      </c>
      <c r="Q75" s="202">
        <v>0</v>
      </c>
      <c r="R75" s="202">
        <v>0</v>
      </c>
      <c r="S75" s="202">
        <v>0</v>
      </c>
      <c r="T75" s="202">
        <v>0</v>
      </c>
      <c r="U75" s="202">
        <v>0</v>
      </c>
      <c r="V75" s="202">
        <v>0</v>
      </c>
      <c r="W75" s="202">
        <v>0</v>
      </c>
      <c r="X75" s="202">
        <v>0</v>
      </c>
      <c r="Y75" s="202">
        <v>0</v>
      </c>
      <c r="Z75" s="182">
        <v>0</v>
      </c>
      <c r="AA75" s="202">
        <v>0</v>
      </c>
      <c r="AB75" s="202"/>
      <c r="AC75" s="202"/>
      <c r="AD75" s="202"/>
      <c r="AE75" s="202"/>
      <c r="AF75" s="202"/>
      <c r="AG75" s="202"/>
      <c r="AH75" s="202"/>
      <c r="AI75" s="202"/>
      <c r="AJ75" s="202"/>
    </row>
    <row r="76" spans="1:36" ht="47.25">
      <c r="A76" s="23">
        <v>71</v>
      </c>
      <c r="B76" s="23" t="s">
        <v>703</v>
      </c>
      <c r="C76" s="22" t="s">
        <v>704</v>
      </c>
      <c r="D76" s="202">
        <v>0</v>
      </c>
      <c r="E76" s="202">
        <v>0</v>
      </c>
      <c r="F76" s="202">
        <v>0</v>
      </c>
      <c r="G76" s="202">
        <v>0</v>
      </c>
      <c r="H76" s="202">
        <v>0</v>
      </c>
      <c r="I76" s="202">
        <v>0</v>
      </c>
      <c r="J76" s="202">
        <v>0</v>
      </c>
      <c r="K76" s="202">
        <v>0</v>
      </c>
      <c r="L76" s="202">
        <v>0</v>
      </c>
      <c r="M76" s="202">
        <v>1</v>
      </c>
      <c r="N76" s="202">
        <v>0</v>
      </c>
      <c r="O76" s="202">
        <v>1</v>
      </c>
      <c r="P76" s="202">
        <v>0</v>
      </c>
      <c r="Q76" s="202">
        <v>0</v>
      </c>
      <c r="R76" s="202">
        <v>0</v>
      </c>
      <c r="S76" s="202">
        <v>1</v>
      </c>
      <c r="T76" s="202">
        <v>0</v>
      </c>
      <c r="U76" s="202">
        <v>1</v>
      </c>
      <c r="V76" s="202">
        <v>1</v>
      </c>
      <c r="W76" s="202">
        <v>0</v>
      </c>
      <c r="X76" s="202">
        <v>1</v>
      </c>
      <c r="Y76" s="202">
        <v>0</v>
      </c>
      <c r="Z76" s="182">
        <v>0</v>
      </c>
      <c r="AA76" s="202">
        <v>0</v>
      </c>
      <c r="AB76" s="202"/>
      <c r="AC76" s="202"/>
      <c r="AD76" s="202"/>
      <c r="AE76" s="202"/>
      <c r="AF76" s="202"/>
      <c r="AG76" s="202"/>
      <c r="AH76" s="202"/>
      <c r="AI76" s="202"/>
      <c r="AJ76" s="202"/>
    </row>
    <row r="77" spans="1:36" ht="47.25">
      <c r="A77" s="23">
        <v>72</v>
      </c>
      <c r="B77" s="23" t="s">
        <v>705</v>
      </c>
      <c r="C77" s="22" t="s">
        <v>706</v>
      </c>
      <c r="D77" s="202">
        <v>0</v>
      </c>
      <c r="E77" s="202">
        <v>0</v>
      </c>
      <c r="F77" s="202">
        <v>0</v>
      </c>
      <c r="G77" s="202">
        <v>0</v>
      </c>
      <c r="H77" s="202">
        <v>0</v>
      </c>
      <c r="I77" s="202">
        <v>0</v>
      </c>
      <c r="J77" s="202">
        <v>0</v>
      </c>
      <c r="K77" s="202">
        <v>0</v>
      </c>
      <c r="L77" s="202">
        <v>0</v>
      </c>
      <c r="M77" s="202">
        <v>0</v>
      </c>
      <c r="N77" s="202">
        <v>0</v>
      </c>
      <c r="O77" s="202">
        <v>0</v>
      </c>
      <c r="P77" s="202">
        <v>0</v>
      </c>
      <c r="Q77" s="202">
        <v>0</v>
      </c>
      <c r="R77" s="202">
        <v>0</v>
      </c>
      <c r="S77" s="202">
        <v>0</v>
      </c>
      <c r="T77" s="202">
        <v>0</v>
      </c>
      <c r="U77" s="202">
        <v>0</v>
      </c>
      <c r="V77" s="202">
        <v>0</v>
      </c>
      <c r="W77" s="202">
        <v>0</v>
      </c>
      <c r="X77" s="202">
        <v>0</v>
      </c>
      <c r="Y77" s="202">
        <v>0</v>
      </c>
      <c r="Z77" s="182">
        <v>0</v>
      </c>
      <c r="AA77" s="202">
        <v>0</v>
      </c>
      <c r="AB77" s="202"/>
      <c r="AC77" s="202"/>
      <c r="AD77" s="202"/>
      <c r="AE77" s="202"/>
      <c r="AF77" s="202"/>
      <c r="AG77" s="202"/>
      <c r="AH77" s="202"/>
      <c r="AI77" s="202"/>
      <c r="AJ77" s="202"/>
    </row>
    <row r="78" spans="1:36" ht="47.25">
      <c r="A78" s="23">
        <v>73</v>
      </c>
      <c r="B78" s="23" t="s">
        <v>707</v>
      </c>
      <c r="C78" s="22" t="s">
        <v>648</v>
      </c>
      <c r="D78" s="202">
        <v>0</v>
      </c>
      <c r="E78" s="202">
        <v>0</v>
      </c>
      <c r="F78" s="202">
        <v>0</v>
      </c>
      <c r="G78" s="202">
        <v>0</v>
      </c>
      <c r="H78" s="202">
        <v>0</v>
      </c>
      <c r="I78" s="202">
        <v>0</v>
      </c>
      <c r="J78" s="202">
        <v>0</v>
      </c>
      <c r="K78" s="202">
        <v>0</v>
      </c>
      <c r="L78" s="202">
        <v>0</v>
      </c>
      <c r="M78" s="202">
        <v>0</v>
      </c>
      <c r="N78" s="202">
        <v>0</v>
      </c>
      <c r="O78" s="202">
        <v>0</v>
      </c>
      <c r="P78" s="202">
        <v>0</v>
      </c>
      <c r="Q78" s="202">
        <v>0</v>
      </c>
      <c r="R78" s="202">
        <v>0</v>
      </c>
      <c r="S78" s="202">
        <v>0</v>
      </c>
      <c r="T78" s="202">
        <v>0</v>
      </c>
      <c r="U78" s="202">
        <v>0</v>
      </c>
      <c r="V78" s="202">
        <v>0</v>
      </c>
      <c r="W78" s="202">
        <v>0</v>
      </c>
      <c r="X78" s="202">
        <v>0</v>
      </c>
      <c r="Y78" s="202">
        <v>0</v>
      </c>
      <c r="Z78" s="182">
        <v>0</v>
      </c>
      <c r="AA78" s="202">
        <v>0</v>
      </c>
      <c r="AB78" s="202"/>
      <c r="AC78" s="202"/>
      <c r="AD78" s="202"/>
      <c r="AE78" s="202"/>
      <c r="AF78" s="202"/>
      <c r="AG78" s="202"/>
      <c r="AH78" s="202"/>
      <c r="AI78" s="202"/>
      <c r="AJ78" s="202"/>
    </row>
    <row r="79" spans="1:36" ht="47.25">
      <c r="A79" s="23">
        <v>74</v>
      </c>
      <c r="B79" s="23" t="s">
        <v>708</v>
      </c>
      <c r="C79" s="22" t="s">
        <v>709</v>
      </c>
      <c r="D79" s="202">
        <v>0</v>
      </c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2">
        <v>0</v>
      </c>
      <c r="L79" s="202">
        <v>0</v>
      </c>
      <c r="M79" s="202">
        <v>1</v>
      </c>
      <c r="N79" s="202">
        <v>0</v>
      </c>
      <c r="O79" s="202">
        <v>1</v>
      </c>
      <c r="P79" s="202">
        <v>0</v>
      </c>
      <c r="Q79" s="202">
        <v>0</v>
      </c>
      <c r="R79" s="202">
        <v>0</v>
      </c>
      <c r="S79" s="202">
        <v>1</v>
      </c>
      <c r="T79" s="202">
        <v>0</v>
      </c>
      <c r="U79" s="202">
        <v>1</v>
      </c>
      <c r="V79" s="202">
        <v>0</v>
      </c>
      <c r="W79" s="202">
        <v>0</v>
      </c>
      <c r="X79" s="202">
        <v>0</v>
      </c>
      <c r="Y79" s="202">
        <v>0</v>
      </c>
      <c r="Z79" s="182">
        <v>0</v>
      </c>
      <c r="AA79" s="202">
        <v>0</v>
      </c>
      <c r="AB79" s="202"/>
      <c r="AC79" s="202"/>
      <c r="AD79" s="202"/>
      <c r="AE79" s="202"/>
      <c r="AF79" s="202"/>
      <c r="AG79" s="202"/>
      <c r="AH79" s="202"/>
      <c r="AI79" s="202"/>
      <c r="AJ79" s="202"/>
    </row>
    <row r="80" spans="1:36" ht="47.25">
      <c r="A80" s="23">
        <v>75</v>
      </c>
      <c r="B80" s="23" t="s">
        <v>710</v>
      </c>
      <c r="C80" s="22" t="s">
        <v>711</v>
      </c>
      <c r="D80" s="202">
        <v>0</v>
      </c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2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2">
        <v>0</v>
      </c>
      <c r="S80" s="202">
        <v>0</v>
      </c>
      <c r="T80" s="202">
        <v>0</v>
      </c>
      <c r="U80" s="202">
        <v>0</v>
      </c>
      <c r="V80" s="202">
        <v>1</v>
      </c>
      <c r="W80" s="202">
        <v>0</v>
      </c>
      <c r="X80" s="202">
        <v>1</v>
      </c>
      <c r="Y80" s="202">
        <v>0</v>
      </c>
      <c r="Z80" s="182">
        <v>0</v>
      </c>
      <c r="AA80" s="202">
        <v>0</v>
      </c>
      <c r="AB80" s="202"/>
      <c r="AC80" s="202"/>
      <c r="AD80" s="202"/>
      <c r="AE80" s="202"/>
      <c r="AF80" s="202"/>
      <c r="AG80" s="202"/>
      <c r="AH80" s="202"/>
      <c r="AI80" s="202"/>
      <c r="AJ80" s="202"/>
    </row>
    <row r="81" spans="1:36" ht="47.25">
      <c r="A81" s="23">
        <v>76</v>
      </c>
      <c r="B81" s="23" t="s">
        <v>712</v>
      </c>
      <c r="C81" s="22" t="s">
        <v>713</v>
      </c>
      <c r="D81" s="202">
        <v>0</v>
      </c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2">
        <v>0</v>
      </c>
      <c r="L81" s="202">
        <v>0</v>
      </c>
      <c r="M81" s="202">
        <v>1</v>
      </c>
      <c r="N81" s="202">
        <v>0</v>
      </c>
      <c r="O81" s="202">
        <v>1</v>
      </c>
      <c r="P81" s="202">
        <v>0</v>
      </c>
      <c r="Q81" s="202">
        <v>1</v>
      </c>
      <c r="R81" s="202">
        <v>1</v>
      </c>
      <c r="S81" s="202">
        <v>2</v>
      </c>
      <c r="T81" s="202">
        <v>1</v>
      </c>
      <c r="U81" s="202">
        <v>3</v>
      </c>
      <c r="V81" s="202">
        <v>1</v>
      </c>
      <c r="W81" s="202">
        <v>0</v>
      </c>
      <c r="X81" s="202">
        <v>1</v>
      </c>
      <c r="Y81" s="202">
        <v>0</v>
      </c>
      <c r="Z81" s="182">
        <v>1</v>
      </c>
      <c r="AA81" s="202">
        <v>1</v>
      </c>
      <c r="AB81" s="202"/>
      <c r="AC81" s="202"/>
      <c r="AD81" s="202"/>
      <c r="AE81" s="202"/>
      <c r="AF81" s="202"/>
      <c r="AG81" s="202"/>
      <c r="AH81" s="202"/>
      <c r="AI81" s="202"/>
      <c r="AJ81" s="202"/>
    </row>
    <row r="82" spans="1:36" ht="31.5">
      <c r="A82" s="23">
        <v>77</v>
      </c>
      <c r="B82" s="23" t="s">
        <v>714</v>
      </c>
      <c r="C82" s="22" t="s">
        <v>715</v>
      </c>
      <c r="D82" s="202">
        <v>0</v>
      </c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2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2">
        <v>0</v>
      </c>
      <c r="S82" s="202">
        <v>0</v>
      </c>
      <c r="T82" s="202">
        <v>0</v>
      </c>
      <c r="U82" s="202">
        <v>0</v>
      </c>
      <c r="V82" s="202">
        <v>0</v>
      </c>
      <c r="W82" s="202">
        <v>0</v>
      </c>
      <c r="X82" s="202">
        <v>0</v>
      </c>
      <c r="Y82" s="202">
        <v>0</v>
      </c>
      <c r="Z82" s="182">
        <v>0</v>
      </c>
      <c r="AA82" s="202">
        <v>0</v>
      </c>
      <c r="AB82" s="202"/>
      <c r="AC82" s="202"/>
      <c r="AD82" s="202"/>
      <c r="AE82" s="202"/>
      <c r="AF82" s="202"/>
      <c r="AG82" s="202"/>
      <c r="AH82" s="202"/>
      <c r="AI82" s="202"/>
      <c r="AJ82" s="202"/>
    </row>
    <row r="83" spans="1:36" ht="31.5">
      <c r="A83" s="23">
        <v>78</v>
      </c>
      <c r="B83" s="23" t="s">
        <v>716</v>
      </c>
      <c r="C83" s="22" t="s">
        <v>717</v>
      </c>
      <c r="D83" s="202">
        <v>0</v>
      </c>
      <c r="E83" s="202">
        <v>0</v>
      </c>
      <c r="F83" s="202">
        <v>0</v>
      </c>
      <c r="G83" s="202">
        <v>0</v>
      </c>
      <c r="H83" s="202">
        <v>0</v>
      </c>
      <c r="I83" s="202">
        <v>0</v>
      </c>
      <c r="J83" s="202">
        <v>0</v>
      </c>
      <c r="K83" s="202">
        <v>0</v>
      </c>
      <c r="L83" s="202">
        <v>0</v>
      </c>
      <c r="M83" s="202">
        <v>0</v>
      </c>
      <c r="N83" s="202">
        <v>0</v>
      </c>
      <c r="O83" s="202">
        <v>0</v>
      </c>
      <c r="P83" s="202">
        <v>0</v>
      </c>
      <c r="Q83" s="202">
        <v>0</v>
      </c>
      <c r="R83" s="202">
        <v>0</v>
      </c>
      <c r="S83" s="202">
        <v>0</v>
      </c>
      <c r="T83" s="202">
        <v>0</v>
      </c>
      <c r="U83" s="202">
        <v>0</v>
      </c>
      <c r="V83" s="202">
        <v>0</v>
      </c>
      <c r="W83" s="202">
        <v>0</v>
      </c>
      <c r="X83" s="202">
        <v>0</v>
      </c>
      <c r="Y83" s="202">
        <v>0</v>
      </c>
      <c r="Z83" s="182">
        <v>0</v>
      </c>
      <c r="AA83" s="202">
        <v>0</v>
      </c>
      <c r="AB83" s="202"/>
      <c r="AC83" s="202"/>
      <c r="AD83" s="202"/>
      <c r="AE83" s="202"/>
      <c r="AF83" s="202"/>
      <c r="AG83" s="202"/>
      <c r="AH83" s="202"/>
      <c r="AI83" s="202"/>
      <c r="AJ83" s="202"/>
    </row>
    <row r="84" spans="1:36" s="202" customFormat="1" ht="31.5">
      <c r="A84" s="49"/>
      <c r="B84" s="24" t="s">
        <v>984</v>
      </c>
      <c r="C84" s="45"/>
      <c r="D84" s="45">
        <f>SUM(D38:D83)</f>
        <v>20</v>
      </c>
      <c r="E84" s="45">
        <f t="shared" ref="E84:AJ84" si="1">SUM(E38:E83)</f>
        <v>11</v>
      </c>
      <c r="F84" s="45">
        <f t="shared" si="1"/>
        <v>31</v>
      </c>
      <c r="G84" s="45">
        <f t="shared" si="1"/>
        <v>22</v>
      </c>
      <c r="H84" s="45">
        <f t="shared" si="1"/>
        <v>20</v>
      </c>
      <c r="I84" s="45">
        <f t="shared" si="1"/>
        <v>42</v>
      </c>
      <c r="J84" s="45">
        <f t="shared" si="1"/>
        <v>28</v>
      </c>
      <c r="K84" s="45">
        <f t="shared" si="1"/>
        <v>19</v>
      </c>
      <c r="L84" s="45">
        <f t="shared" si="1"/>
        <v>47</v>
      </c>
      <c r="M84" s="45">
        <f t="shared" si="1"/>
        <v>31</v>
      </c>
      <c r="N84" s="45">
        <f t="shared" si="1"/>
        <v>23</v>
      </c>
      <c r="O84" s="45">
        <f t="shared" si="1"/>
        <v>51</v>
      </c>
      <c r="P84" s="45">
        <f t="shared" si="1"/>
        <v>23</v>
      </c>
      <c r="Q84" s="45">
        <f t="shared" si="1"/>
        <v>23</v>
      </c>
      <c r="R84" s="45">
        <f t="shared" si="1"/>
        <v>46</v>
      </c>
      <c r="S84" s="45">
        <f t="shared" si="1"/>
        <v>29</v>
      </c>
      <c r="T84" s="45">
        <f t="shared" si="1"/>
        <v>14</v>
      </c>
      <c r="U84" s="45">
        <f t="shared" si="1"/>
        <v>43</v>
      </c>
      <c r="V84" s="45">
        <f t="shared" si="1"/>
        <v>27</v>
      </c>
      <c r="W84" s="45">
        <f t="shared" si="1"/>
        <v>12</v>
      </c>
      <c r="X84" s="45">
        <f t="shared" si="1"/>
        <v>39</v>
      </c>
      <c r="Y84" s="45">
        <f t="shared" si="1"/>
        <v>22</v>
      </c>
      <c r="Z84" s="45">
        <f t="shared" si="1"/>
        <v>11</v>
      </c>
      <c r="AA84" s="45">
        <f t="shared" si="1"/>
        <v>33</v>
      </c>
      <c r="AB84" s="45">
        <f t="shared" si="1"/>
        <v>0</v>
      </c>
      <c r="AC84" s="45">
        <f t="shared" si="1"/>
        <v>0</v>
      </c>
      <c r="AD84" s="45">
        <f t="shared" si="1"/>
        <v>0</v>
      </c>
      <c r="AE84" s="45">
        <f t="shared" si="1"/>
        <v>0</v>
      </c>
      <c r="AF84" s="45">
        <f t="shared" si="1"/>
        <v>0</v>
      </c>
      <c r="AG84" s="45">
        <f t="shared" si="1"/>
        <v>0</v>
      </c>
      <c r="AH84" s="45">
        <f t="shared" si="1"/>
        <v>0</v>
      </c>
      <c r="AI84" s="45">
        <f t="shared" si="1"/>
        <v>0</v>
      </c>
      <c r="AJ84" s="45">
        <f t="shared" si="1"/>
        <v>0</v>
      </c>
    </row>
    <row r="85" spans="1:36" ht="22.5">
      <c r="A85" s="23"/>
      <c r="B85" s="90" t="s">
        <v>985</v>
      </c>
    </row>
  </sheetData>
  <mergeCells count="14">
    <mergeCell ref="A1:AJ1"/>
    <mergeCell ref="A37:AJ37"/>
    <mergeCell ref="A3:C3"/>
    <mergeCell ref="D2:F2"/>
    <mergeCell ref="V2:X2"/>
    <mergeCell ref="S2:U2"/>
    <mergeCell ref="P2:R2"/>
    <mergeCell ref="M2:O2"/>
    <mergeCell ref="J2:L2"/>
    <mergeCell ref="G2:I2"/>
    <mergeCell ref="Y2:AA2"/>
    <mergeCell ref="AB2:AD2"/>
    <mergeCell ref="AE2:AG2"/>
    <mergeCell ref="AH2:A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opLeftCell="H1" workbookViewId="0">
      <selection activeCell="R6" sqref="R6:R18"/>
    </sheetView>
  </sheetViews>
  <sheetFormatPr defaultColWidth="9.140625" defaultRowHeight="15.75"/>
  <cols>
    <col min="1" max="1" width="18" style="17" customWidth="1"/>
    <col min="2" max="16384" width="9.140625" style="17"/>
  </cols>
  <sheetData>
    <row r="1" spans="1:21" s="82" customFormat="1" ht="23.25" customHeight="1">
      <c r="A1" s="221" t="s">
        <v>45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ht="16.5" customHeight="1">
      <c r="A2" s="224" t="s">
        <v>46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1" s="33" customFormat="1">
      <c r="A3" s="91"/>
      <c r="B3" s="43">
        <v>2001</v>
      </c>
      <c r="C3" s="43">
        <v>2002</v>
      </c>
      <c r="D3" s="43">
        <v>2003</v>
      </c>
      <c r="E3" s="43">
        <v>2004</v>
      </c>
      <c r="F3" s="43">
        <v>2005</v>
      </c>
      <c r="G3" s="44">
        <v>2006</v>
      </c>
      <c r="H3" s="44">
        <v>2007</v>
      </c>
      <c r="I3" s="43">
        <v>2008</v>
      </c>
      <c r="J3" s="43">
        <v>2009</v>
      </c>
      <c r="K3" s="43">
        <v>2010</v>
      </c>
      <c r="L3" s="43">
        <v>2011</v>
      </c>
      <c r="M3" s="43">
        <v>2012</v>
      </c>
      <c r="N3" s="43">
        <v>2013</v>
      </c>
      <c r="O3" s="43">
        <v>2014</v>
      </c>
      <c r="P3" s="43">
        <v>2015</v>
      </c>
      <c r="Q3" s="43">
        <v>2016</v>
      </c>
      <c r="R3" s="43">
        <v>2017</v>
      </c>
      <c r="S3" s="43">
        <v>2018</v>
      </c>
      <c r="T3" s="43">
        <v>2019</v>
      </c>
      <c r="U3" s="43">
        <v>2020</v>
      </c>
    </row>
    <row r="4" spans="1:21">
      <c r="A4" s="23" t="s">
        <v>47</v>
      </c>
      <c r="B4" s="37">
        <v>1</v>
      </c>
      <c r="C4" s="37"/>
      <c r="D4" s="37"/>
      <c r="E4" s="37"/>
      <c r="F4" s="37"/>
      <c r="G4" s="38"/>
      <c r="H4" s="38"/>
      <c r="I4" s="37"/>
      <c r="J4" s="37"/>
      <c r="K4" s="37"/>
      <c r="L4" s="37"/>
      <c r="M4" s="37"/>
      <c r="N4" s="37"/>
      <c r="O4" s="37"/>
      <c r="P4" s="39"/>
      <c r="Q4" s="39"/>
      <c r="R4" s="39"/>
      <c r="S4" s="39"/>
      <c r="T4" s="39"/>
      <c r="U4" s="39"/>
    </row>
    <row r="5" spans="1:21">
      <c r="A5" s="23" t="s">
        <v>48</v>
      </c>
      <c r="B5" s="37"/>
      <c r="C5" s="37"/>
      <c r="D5" s="37"/>
      <c r="E5" s="37"/>
      <c r="F5" s="37"/>
      <c r="G5" s="38"/>
      <c r="H5" s="38"/>
      <c r="I5" s="37"/>
      <c r="J5" s="37"/>
      <c r="K5" s="37">
        <v>1</v>
      </c>
      <c r="L5" s="37"/>
      <c r="M5" s="37"/>
      <c r="N5" s="37"/>
      <c r="O5" s="37"/>
      <c r="P5" s="39"/>
      <c r="Q5" s="39"/>
      <c r="R5" s="39"/>
      <c r="S5" s="39"/>
      <c r="T5" s="39"/>
      <c r="U5" s="39"/>
    </row>
    <row r="6" spans="1:21">
      <c r="A6" s="23" t="s">
        <v>449</v>
      </c>
      <c r="B6" s="37"/>
      <c r="C6" s="37"/>
      <c r="D6" s="37"/>
      <c r="E6" s="37"/>
      <c r="F6" s="37"/>
      <c r="G6" s="38"/>
      <c r="H6" s="38"/>
      <c r="I6" s="37"/>
      <c r="J6" s="37"/>
      <c r="K6" s="37"/>
      <c r="L6" s="37"/>
      <c r="M6" s="37"/>
      <c r="N6" s="37"/>
      <c r="O6" s="37"/>
      <c r="P6" s="39"/>
      <c r="Q6" s="39">
        <v>1</v>
      </c>
      <c r="R6" s="39">
        <v>1</v>
      </c>
      <c r="S6" s="39"/>
      <c r="T6" s="39"/>
      <c r="U6" s="39"/>
    </row>
    <row r="7" spans="1:21">
      <c r="A7" s="23" t="s">
        <v>49</v>
      </c>
      <c r="B7" s="37"/>
      <c r="C7" s="37"/>
      <c r="D7" s="37"/>
      <c r="E7" s="37"/>
      <c r="F7" s="37"/>
      <c r="G7" s="38"/>
      <c r="H7" s="38">
        <v>1</v>
      </c>
      <c r="I7" s="37">
        <v>1</v>
      </c>
      <c r="J7" s="37"/>
      <c r="K7" s="37"/>
      <c r="L7" s="37"/>
      <c r="M7" s="37"/>
      <c r="N7" s="37"/>
      <c r="O7" s="37"/>
      <c r="P7" s="39"/>
      <c r="Q7" s="39"/>
      <c r="R7" s="39"/>
      <c r="S7" s="39"/>
      <c r="T7" s="39"/>
      <c r="U7" s="39"/>
    </row>
    <row r="8" spans="1:21">
      <c r="A8" s="23" t="s">
        <v>50</v>
      </c>
      <c r="B8" s="37"/>
      <c r="C8" s="37">
        <v>1</v>
      </c>
      <c r="D8" s="37">
        <v>1</v>
      </c>
      <c r="E8" s="37">
        <v>2</v>
      </c>
      <c r="F8" s="37"/>
      <c r="G8" s="38"/>
      <c r="H8" s="38"/>
      <c r="I8" s="37"/>
      <c r="J8" s="37">
        <v>1</v>
      </c>
      <c r="K8" s="37">
        <v>1</v>
      </c>
      <c r="L8" s="37">
        <v>1</v>
      </c>
      <c r="M8" s="37">
        <v>1</v>
      </c>
      <c r="N8" s="37"/>
      <c r="O8" s="37"/>
      <c r="P8" s="37">
        <v>1</v>
      </c>
      <c r="Q8" s="39">
        <v>1</v>
      </c>
      <c r="R8" s="39"/>
      <c r="S8" s="39"/>
      <c r="T8" s="39"/>
      <c r="U8" s="39"/>
    </row>
    <row r="9" spans="1:21">
      <c r="A9" s="23" t="s">
        <v>51</v>
      </c>
      <c r="B9" s="37"/>
      <c r="C9" s="37"/>
      <c r="D9" s="37"/>
      <c r="E9" s="37"/>
      <c r="F9" s="37"/>
      <c r="G9" s="38"/>
      <c r="H9" s="38">
        <v>2</v>
      </c>
      <c r="I9" s="37">
        <v>4</v>
      </c>
      <c r="J9" s="37">
        <v>2</v>
      </c>
      <c r="K9" s="37">
        <v>1</v>
      </c>
      <c r="L9" s="37"/>
      <c r="M9" s="37"/>
      <c r="N9" s="37">
        <v>1</v>
      </c>
      <c r="O9" s="37">
        <v>1</v>
      </c>
      <c r="P9" s="37">
        <v>1</v>
      </c>
      <c r="Q9" s="39">
        <v>1</v>
      </c>
      <c r="R9" s="39"/>
      <c r="S9" s="39"/>
      <c r="T9" s="39"/>
      <c r="U9" s="39"/>
    </row>
    <row r="10" spans="1:21">
      <c r="A10" s="23" t="s">
        <v>450</v>
      </c>
      <c r="B10" s="37"/>
      <c r="C10" s="37"/>
      <c r="D10" s="37"/>
      <c r="E10" s="37"/>
      <c r="F10" s="37"/>
      <c r="G10" s="38"/>
      <c r="H10" s="38"/>
      <c r="I10" s="37"/>
      <c r="J10" s="37"/>
      <c r="K10" s="37"/>
      <c r="L10" s="37"/>
      <c r="M10" s="37"/>
      <c r="N10" s="37"/>
      <c r="O10" s="37"/>
      <c r="P10" s="37"/>
      <c r="Q10" s="39">
        <v>1</v>
      </c>
      <c r="R10" s="39"/>
      <c r="S10" s="39"/>
      <c r="T10" s="39"/>
      <c r="U10" s="39"/>
    </row>
    <row r="11" spans="1:21">
      <c r="A11" s="23" t="s">
        <v>52</v>
      </c>
      <c r="B11" s="37"/>
      <c r="C11" s="37"/>
      <c r="D11" s="37"/>
      <c r="E11" s="37"/>
      <c r="F11" s="37"/>
      <c r="G11" s="38">
        <v>1</v>
      </c>
      <c r="H11" s="38">
        <v>1</v>
      </c>
      <c r="I11" s="37">
        <v>1</v>
      </c>
      <c r="J11" s="37"/>
      <c r="K11" s="37"/>
      <c r="L11" s="37"/>
      <c r="M11" s="37">
        <v>1</v>
      </c>
      <c r="N11" s="37">
        <v>1</v>
      </c>
      <c r="O11" s="37"/>
      <c r="P11" s="37"/>
      <c r="Q11" s="39"/>
      <c r="R11" s="39"/>
      <c r="S11" s="39"/>
      <c r="T11" s="39"/>
      <c r="U11" s="39"/>
    </row>
    <row r="12" spans="1:21">
      <c r="A12" s="23" t="s">
        <v>54</v>
      </c>
      <c r="B12" s="37"/>
      <c r="C12" s="37">
        <v>1</v>
      </c>
      <c r="D12" s="37">
        <v>1</v>
      </c>
      <c r="E12" s="37">
        <v>1</v>
      </c>
      <c r="F12" s="37">
        <v>1</v>
      </c>
      <c r="G12" s="38">
        <v>1</v>
      </c>
      <c r="H12" s="38">
        <v>1</v>
      </c>
      <c r="I12" s="37">
        <v>2</v>
      </c>
      <c r="J12" s="37">
        <v>3</v>
      </c>
      <c r="K12" s="37">
        <v>4</v>
      </c>
      <c r="L12" s="37">
        <v>4</v>
      </c>
      <c r="M12" s="37">
        <v>3</v>
      </c>
      <c r="N12" s="37">
        <v>3</v>
      </c>
      <c r="O12" s="37">
        <v>1</v>
      </c>
      <c r="P12" s="39"/>
      <c r="Q12" s="39"/>
      <c r="R12" s="39"/>
      <c r="S12" s="39"/>
      <c r="T12" s="39"/>
      <c r="U12" s="39"/>
    </row>
    <row r="13" spans="1:21">
      <c r="A13" s="23" t="s">
        <v>55</v>
      </c>
      <c r="B13" s="37"/>
      <c r="C13" s="37"/>
      <c r="D13" s="37"/>
      <c r="E13" s="37"/>
      <c r="F13" s="37"/>
      <c r="G13" s="38"/>
      <c r="H13" s="38"/>
      <c r="I13" s="37"/>
      <c r="J13" s="37"/>
      <c r="K13" s="37">
        <v>1</v>
      </c>
      <c r="L13" s="37"/>
      <c r="M13" s="37"/>
      <c r="N13" s="37"/>
      <c r="O13" s="37"/>
      <c r="P13" s="39"/>
      <c r="Q13" s="39"/>
      <c r="R13" s="39"/>
      <c r="S13" s="39"/>
      <c r="T13" s="39"/>
      <c r="U13" s="39"/>
    </row>
    <row r="14" spans="1:21">
      <c r="A14" s="23" t="s">
        <v>56</v>
      </c>
      <c r="B14" s="37"/>
      <c r="C14" s="37"/>
      <c r="D14" s="37"/>
      <c r="E14" s="37"/>
      <c r="F14" s="37"/>
      <c r="G14" s="38">
        <v>5</v>
      </c>
      <c r="H14" s="38">
        <v>8</v>
      </c>
      <c r="I14" s="37">
        <v>10</v>
      </c>
      <c r="J14" s="37">
        <v>11</v>
      </c>
      <c r="K14" s="37">
        <v>10</v>
      </c>
      <c r="L14" s="37">
        <v>9</v>
      </c>
      <c r="M14" s="37">
        <v>8</v>
      </c>
      <c r="N14" s="37">
        <v>3</v>
      </c>
      <c r="O14" s="37">
        <v>6</v>
      </c>
      <c r="P14" s="37">
        <v>9</v>
      </c>
      <c r="Q14" s="39">
        <v>10</v>
      </c>
      <c r="R14" s="39">
        <v>8</v>
      </c>
      <c r="S14" s="39"/>
      <c r="T14" s="39"/>
      <c r="U14" s="39"/>
    </row>
    <row r="15" spans="1:21">
      <c r="A15" s="23" t="s">
        <v>57</v>
      </c>
      <c r="B15" s="37">
        <v>2</v>
      </c>
      <c r="C15" s="37">
        <v>2</v>
      </c>
      <c r="D15" s="37">
        <v>2</v>
      </c>
      <c r="E15" s="37">
        <v>2</v>
      </c>
      <c r="F15" s="37">
        <v>2</v>
      </c>
      <c r="G15" s="38">
        <v>1</v>
      </c>
      <c r="H15" s="38"/>
      <c r="I15" s="37">
        <v>3</v>
      </c>
      <c r="J15" s="37">
        <v>5</v>
      </c>
      <c r="K15" s="37">
        <v>5</v>
      </c>
      <c r="L15" s="37">
        <v>6</v>
      </c>
      <c r="M15" s="37">
        <v>2</v>
      </c>
      <c r="N15" s="37"/>
      <c r="O15" s="37"/>
      <c r="P15" s="37">
        <v>1</v>
      </c>
      <c r="Q15" s="39">
        <v>1</v>
      </c>
      <c r="R15" s="39">
        <v>1</v>
      </c>
      <c r="S15" s="39"/>
      <c r="T15" s="39"/>
      <c r="U15" s="39"/>
    </row>
    <row r="16" spans="1:21">
      <c r="A16" s="23" t="s">
        <v>58</v>
      </c>
      <c r="B16" s="37"/>
      <c r="C16" s="37"/>
      <c r="D16" s="37">
        <v>7</v>
      </c>
      <c r="E16" s="37">
        <v>8</v>
      </c>
      <c r="F16" s="37">
        <v>8</v>
      </c>
      <c r="G16" s="38">
        <v>8</v>
      </c>
      <c r="H16" s="38">
        <v>10</v>
      </c>
      <c r="I16" s="37">
        <v>8</v>
      </c>
      <c r="J16" s="37">
        <v>4</v>
      </c>
      <c r="K16" s="37">
        <v>4</v>
      </c>
      <c r="L16" s="37">
        <v>4</v>
      </c>
      <c r="M16" s="37">
        <v>4</v>
      </c>
      <c r="N16" s="37">
        <v>4</v>
      </c>
      <c r="O16" s="37">
        <v>6</v>
      </c>
      <c r="P16" s="37">
        <v>6</v>
      </c>
      <c r="Q16" s="39">
        <v>5</v>
      </c>
      <c r="R16" s="39">
        <v>6</v>
      </c>
      <c r="S16" s="39"/>
      <c r="T16" s="39"/>
      <c r="U16" s="39"/>
    </row>
    <row r="17" spans="1:21">
      <c r="A17" s="23" t="s">
        <v>856</v>
      </c>
      <c r="B17" s="37"/>
      <c r="C17" s="37"/>
      <c r="D17" s="37">
        <v>1</v>
      </c>
      <c r="E17" s="37">
        <v>1</v>
      </c>
      <c r="F17" s="37">
        <v>1</v>
      </c>
      <c r="G17" s="38">
        <v>1</v>
      </c>
      <c r="H17" s="38"/>
      <c r="I17" s="37">
        <v>5</v>
      </c>
      <c r="J17" s="37">
        <v>6</v>
      </c>
      <c r="K17" s="37">
        <v>11</v>
      </c>
      <c r="L17" s="37">
        <v>11</v>
      </c>
      <c r="M17" s="37">
        <v>8</v>
      </c>
      <c r="N17" s="37">
        <v>4</v>
      </c>
      <c r="O17" s="37">
        <v>4</v>
      </c>
      <c r="P17" s="37">
        <v>2</v>
      </c>
      <c r="Q17" s="39">
        <v>1</v>
      </c>
      <c r="R17" s="39">
        <v>2</v>
      </c>
      <c r="S17" s="39"/>
      <c r="T17" s="39"/>
      <c r="U17" s="39"/>
    </row>
    <row r="18" spans="1:21">
      <c r="A18" s="23" t="s">
        <v>59</v>
      </c>
      <c r="B18" s="37">
        <v>1</v>
      </c>
      <c r="C18" s="37">
        <v>1</v>
      </c>
      <c r="D18" s="37">
        <v>1</v>
      </c>
      <c r="E18" s="37">
        <v>1</v>
      </c>
      <c r="F18" s="37"/>
      <c r="G18" s="38"/>
      <c r="H18" s="38"/>
      <c r="I18" s="37"/>
      <c r="J18" s="37">
        <v>1</v>
      </c>
      <c r="K18" s="37">
        <v>1</v>
      </c>
      <c r="L18" s="37">
        <v>1</v>
      </c>
      <c r="M18" s="37">
        <v>1</v>
      </c>
      <c r="N18" s="37"/>
      <c r="O18" s="37"/>
      <c r="P18" s="39"/>
      <c r="Q18" s="39"/>
      <c r="R18" s="39"/>
      <c r="S18" s="39"/>
      <c r="T18" s="39"/>
      <c r="U18" s="39"/>
    </row>
    <row r="19" spans="1:21" s="33" customFormat="1">
      <c r="A19" s="77" t="s">
        <v>11</v>
      </c>
      <c r="B19" s="49">
        <f>SUM(B4:B18)</f>
        <v>4</v>
      </c>
      <c r="C19" s="43">
        <f t="shared" ref="C19:U19" si="0">SUM(C4:C18)</f>
        <v>5</v>
      </c>
      <c r="D19" s="43">
        <f t="shared" si="0"/>
        <v>13</v>
      </c>
      <c r="E19" s="43">
        <f t="shared" si="0"/>
        <v>15</v>
      </c>
      <c r="F19" s="43">
        <f t="shared" si="0"/>
        <v>12</v>
      </c>
      <c r="G19" s="43">
        <f t="shared" si="0"/>
        <v>17</v>
      </c>
      <c r="H19" s="43">
        <f t="shared" si="0"/>
        <v>23</v>
      </c>
      <c r="I19" s="43">
        <f t="shared" si="0"/>
        <v>34</v>
      </c>
      <c r="J19" s="43">
        <f t="shared" si="0"/>
        <v>33</v>
      </c>
      <c r="K19" s="43">
        <f t="shared" si="0"/>
        <v>39</v>
      </c>
      <c r="L19" s="43">
        <f t="shared" si="0"/>
        <v>36</v>
      </c>
      <c r="M19" s="43">
        <f t="shared" si="0"/>
        <v>28</v>
      </c>
      <c r="N19" s="43">
        <f t="shared" si="0"/>
        <v>16</v>
      </c>
      <c r="O19" s="43">
        <f t="shared" si="0"/>
        <v>18</v>
      </c>
      <c r="P19" s="43">
        <f t="shared" si="0"/>
        <v>20</v>
      </c>
      <c r="Q19" s="43">
        <f t="shared" si="0"/>
        <v>21</v>
      </c>
      <c r="R19" s="43">
        <f t="shared" si="0"/>
        <v>18</v>
      </c>
      <c r="S19" s="43">
        <f t="shared" si="0"/>
        <v>0</v>
      </c>
      <c r="T19" s="43">
        <f t="shared" si="0"/>
        <v>0</v>
      </c>
      <c r="U19" s="43">
        <f t="shared" si="0"/>
        <v>0</v>
      </c>
    </row>
    <row r="20" spans="1:21">
      <c r="A20" s="46" t="s">
        <v>493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opLeftCell="H1" workbookViewId="0">
      <selection activeCell="R3" sqref="R3:R6"/>
    </sheetView>
  </sheetViews>
  <sheetFormatPr defaultColWidth="9.140625" defaultRowHeight="14.25"/>
  <cols>
    <col min="1" max="1" width="20.7109375" style="96" customWidth="1"/>
    <col min="2" max="16384" width="9.140625" style="96"/>
  </cols>
  <sheetData>
    <row r="1" spans="1:21" s="92" customFormat="1" ht="23.25" customHeight="1">
      <c r="A1" s="228" t="s">
        <v>986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</row>
    <row r="2" spans="1:21" s="92" customFormat="1" ht="15">
      <c r="A2" s="99"/>
      <c r="B2" s="99">
        <v>2001</v>
      </c>
      <c r="C2" s="99">
        <v>2002</v>
      </c>
      <c r="D2" s="99">
        <v>2003</v>
      </c>
      <c r="E2" s="99">
        <v>2004</v>
      </c>
      <c r="F2" s="99">
        <v>2005</v>
      </c>
      <c r="G2" s="99">
        <v>2006</v>
      </c>
      <c r="H2" s="99">
        <v>2007</v>
      </c>
      <c r="I2" s="99">
        <v>2008</v>
      </c>
      <c r="J2" s="99">
        <v>2009</v>
      </c>
      <c r="K2" s="99">
        <v>2010</v>
      </c>
      <c r="L2" s="99">
        <v>2011</v>
      </c>
      <c r="M2" s="99">
        <v>2012</v>
      </c>
      <c r="N2" s="99">
        <v>2013</v>
      </c>
      <c r="O2" s="100">
        <v>2014</v>
      </c>
      <c r="P2" s="99">
        <v>2015</v>
      </c>
      <c r="Q2" s="99">
        <v>2016</v>
      </c>
      <c r="R2" s="99">
        <v>2017</v>
      </c>
      <c r="S2" s="99">
        <v>2018</v>
      </c>
      <c r="T2" s="99">
        <v>2019</v>
      </c>
      <c r="U2" s="99">
        <v>2020</v>
      </c>
    </row>
    <row r="3" spans="1:21" ht="57">
      <c r="A3" s="93" t="s">
        <v>857</v>
      </c>
      <c r="B3" s="94">
        <v>0.62</v>
      </c>
      <c r="C3" s="94">
        <v>0.65</v>
      </c>
      <c r="D3" s="94">
        <v>0.76</v>
      </c>
      <c r="E3" s="94">
        <v>0.77</v>
      </c>
      <c r="F3" s="94">
        <v>0.72</v>
      </c>
      <c r="G3" s="94">
        <v>0.71</v>
      </c>
      <c r="H3" s="94">
        <v>0.68</v>
      </c>
      <c r="I3" s="94">
        <v>0.73</v>
      </c>
      <c r="J3" s="94">
        <v>0.77</v>
      </c>
      <c r="K3" s="94">
        <v>0.72</v>
      </c>
      <c r="L3" s="94">
        <v>0.71</v>
      </c>
      <c r="M3" s="94">
        <v>0.69</v>
      </c>
      <c r="N3" s="94">
        <v>0.67</v>
      </c>
      <c r="O3" s="95">
        <v>0.66</v>
      </c>
      <c r="P3" s="94">
        <v>0.61</v>
      </c>
      <c r="Q3" s="94">
        <v>0.69</v>
      </c>
      <c r="R3" s="94">
        <v>0.69</v>
      </c>
      <c r="S3" s="94"/>
      <c r="T3" s="94"/>
      <c r="U3" s="94"/>
    </row>
    <row r="4" spans="1:21" ht="42.75">
      <c r="A4" s="93" t="s">
        <v>858</v>
      </c>
      <c r="B4" s="94">
        <v>0.38</v>
      </c>
      <c r="C4" s="94">
        <v>0.35</v>
      </c>
      <c r="D4" s="94">
        <v>0.24</v>
      </c>
      <c r="E4" s="94">
        <v>0.23</v>
      </c>
      <c r="F4" s="94">
        <v>0.28000000000000003</v>
      </c>
      <c r="G4" s="94">
        <v>0.28999999999999998</v>
      </c>
      <c r="H4" s="94">
        <v>0.32</v>
      </c>
      <c r="I4" s="94">
        <v>0.27</v>
      </c>
      <c r="J4" s="94">
        <v>0.23</v>
      </c>
      <c r="K4" s="94">
        <v>0.28000000000000003</v>
      </c>
      <c r="L4" s="94">
        <v>0.28000000000000003</v>
      </c>
      <c r="M4" s="94">
        <v>0.31</v>
      </c>
      <c r="N4" s="94">
        <v>0.33</v>
      </c>
      <c r="O4" s="95">
        <v>0.34</v>
      </c>
      <c r="P4" s="94">
        <v>0.39</v>
      </c>
      <c r="Q4" s="94">
        <v>0.31</v>
      </c>
      <c r="R4" s="94">
        <v>0.31</v>
      </c>
      <c r="S4" s="94"/>
      <c r="T4" s="94"/>
      <c r="U4" s="94"/>
    </row>
    <row r="5" spans="1:21" ht="42.75">
      <c r="A5" s="93" t="s">
        <v>859</v>
      </c>
      <c r="B5" s="97" t="s">
        <v>838</v>
      </c>
      <c r="C5" s="97" t="s">
        <v>838</v>
      </c>
      <c r="D5" s="97" t="s">
        <v>838</v>
      </c>
      <c r="E5" s="97" t="s">
        <v>838</v>
      </c>
      <c r="F5" s="97" t="s">
        <v>838</v>
      </c>
      <c r="G5" s="97" t="s">
        <v>838</v>
      </c>
      <c r="H5" s="97" t="s">
        <v>838</v>
      </c>
      <c r="I5" s="97" t="s">
        <v>838</v>
      </c>
      <c r="J5" s="97" t="s">
        <v>838</v>
      </c>
      <c r="K5" s="94">
        <v>0.45</v>
      </c>
      <c r="L5" s="94">
        <v>0.63</v>
      </c>
      <c r="M5" s="94">
        <v>0.64</v>
      </c>
      <c r="N5" s="94">
        <v>0.69</v>
      </c>
      <c r="O5" s="95">
        <v>0.72</v>
      </c>
      <c r="P5" s="94">
        <v>0.8</v>
      </c>
      <c r="Q5" s="94">
        <v>0.77</v>
      </c>
      <c r="R5" s="94">
        <v>0.67</v>
      </c>
      <c r="S5" s="94"/>
      <c r="T5" s="94"/>
      <c r="U5" s="94"/>
    </row>
    <row r="6" spans="1:21" ht="42.75">
      <c r="A6" s="141" t="s">
        <v>860</v>
      </c>
      <c r="B6" s="142" t="s">
        <v>838</v>
      </c>
      <c r="C6" s="142" t="s">
        <v>838</v>
      </c>
      <c r="D6" s="142" t="s">
        <v>838</v>
      </c>
      <c r="E6" s="142" t="s">
        <v>838</v>
      </c>
      <c r="F6" s="142" t="s">
        <v>838</v>
      </c>
      <c r="G6" s="142" t="s">
        <v>838</v>
      </c>
      <c r="H6" s="142" t="s">
        <v>838</v>
      </c>
      <c r="I6" s="142" t="s">
        <v>838</v>
      </c>
      <c r="J6" s="142" t="s">
        <v>838</v>
      </c>
      <c r="K6" s="143">
        <v>0.55000000000000004</v>
      </c>
      <c r="L6" s="143">
        <v>0.37</v>
      </c>
      <c r="M6" s="143">
        <v>0.36</v>
      </c>
      <c r="N6" s="143">
        <v>0.31</v>
      </c>
      <c r="O6" s="144">
        <v>0.28000000000000003</v>
      </c>
      <c r="P6" s="143">
        <v>0.2</v>
      </c>
      <c r="Q6" s="143">
        <v>0.23</v>
      </c>
      <c r="R6" s="143">
        <v>0.33</v>
      </c>
      <c r="S6" s="143"/>
      <c r="T6" s="143"/>
      <c r="U6" s="143"/>
    </row>
    <row r="7" spans="1:21">
      <c r="A7" s="98" t="s">
        <v>493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G1" workbookViewId="0">
      <selection activeCell="Q6" activeCellId="1" sqref="Q5 Q6"/>
    </sheetView>
  </sheetViews>
  <sheetFormatPr defaultColWidth="9.140625" defaultRowHeight="15.75"/>
  <cols>
    <col min="1" max="1" width="20" style="17" customWidth="1"/>
    <col min="2" max="2" width="10.140625" style="17" bestFit="1" customWidth="1"/>
    <col min="3" max="16384" width="9.140625" style="17"/>
  </cols>
  <sheetData>
    <row r="1" spans="1:21" s="83" customFormat="1" ht="23.25" customHeight="1">
      <c r="A1" s="221" t="s">
        <v>861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s="33" customFormat="1" ht="31.5">
      <c r="A2" s="77"/>
      <c r="B2" s="24" t="s">
        <v>75</v>
      </c>
      <c r="C2" s="24" t="s">
        <v>76</v>
      </c>
      <c r="D2" s="24" t="s">
        <v>86</v>
      </c>
      <c r="E2" s="24" t="s">
        <v>77</v>
      </c>
      <c r="F2" s="24" t="s">
        <v>78</v>
      </c>
      <c r="G2" s="24" t="s">
        <v>79</v>
      </c>
      <c r="H2" s="24" t="s">
        <v>80</v>
      </c>
      <c r="I2" s="24" t="s">
        <v>81</v>
      </c>
      <c r="J2" s="24" t="s">
        <v>82</v>
      </c>
      <c r="K2" s="24" t="s">
        <v>83</v>
      </c>
      <c r="L2" s="24" t="s">
        <v>84</v>
      </c>
      <c r="M2" s="24" t="s">
        <v>85</v>
      </c>
      <c r="N2" s="24" t="s">
        <v>87</v>
      </c>
      <c r="O2" s="24" t="s">
        <v>427</v>
      </c>
      <c r="P2" s="24" t="s">
        <v>432</v>
      </c>
      <c r="Q2" s="24" t="s">
        <v>576</v>
      </c>
      <c r="R2" s="24" t="s">
        <v>851</v>
      </c>
      <c r="S2" s="24" t="s">
        <v>852</v>
      </c>
      <c r="T2" s="24" t="s">
        <v>853</v>
      </c>
      <c r="U2" s="24" t="s">
        <v>854</v>
      </c>
    </row>
    <row r="3" spans="1:21" ht="31.5">
      <c r="A3" s="23" t="s">
        <v>862</v>
      </c>
      <c r="B3" s="37">
        <v>259</v>
      </c>
      <c r="C3" s="37">
        <v>288</v>
      </c>
      <c r="D3" s="37">
        <v>298</v>
      </c>
      <c r="E3" s="37">
        <v>302</v>
      </c>
      <c r="F3" s="37">
        <v>307</v>
      </c>
      <c r="G3" s="37">
        <v>343</v>
      </c>
      <c r="H3" s="37">
        <v>371</v>
      </c>
      <c r="I3" s="37">
        <v>410</v>
      </c>
      <c r="J3" s="37">
        <v>390</v>
      </c>
      <c r="K3" s="37">
        <v>420</v>
      </c>
      <c r="L3" s="37">
        <v>433</v>
      </c>
      <c r="M3" s="37">
        <v>417</v>
      </c>
      <c r="N3" s="37">
        <v>462</v>
      </c>
      <c r="O3" s="37">
        <v>431</v>
      </c>
      <c r="P3" s="37">
        <v>423</v>
      </c>
      <c r="Q3" s="37">
        <v>417</v>
      </c>
      <c r="R3" s="37"/>
      <c r="S3" s="37"/>
      <c r="T3" s="37"/>
      <c r="U3" s="37"/>
    </row>
    <row r="4" spans="1:21" ht="31.5">
      <c r="A4" s="23" t="s">
        <v>863</v>
      </c>
      <c r="B4" s="37" t="s">
        <v>838</v>
      </c>
      <c r="C4" s="37" t="s">
        <v>838</v>
      </c>
      <c r="D4" s="37" t="s">
        <v>838</v>
      </c>
      <c r="E4" s="37">
        <v>27</v>
      </c>
      <c r="F4" s="37">
        <v>36</v>
      </c>
      <c r="G4" s="37">
        <v>37</v>
      </c>
      <c r="H4" s="37">
        <v>34</v>
      </c>
      <c r="I4" s="37">
        <v>43</v>
      </c>
      <c r="J4" s="37">
        <v>31</v>
      </c>
      <c r="K4" s="37">
        <v>38</v>
      </c>
      <c r="L4" s="37">
        <v>45</v>
      </c>
      <c r="M4" s="37">
        <v>58</v>
      </c>
      <c r="N4" s="37">
        <v>52</v>
      </c>
      <c r="O4" s="37">
        <v>50</v>
      </c>
      <c r="P4" s="37">
        <v>46</v>
      </c>
      <c r="Q4" s="37">
        <v>42</v>
      </c>
      <c r="R4" s="37"/>
      <c r="S4" s="37"/>
      <c r="T4" s="37"/>
      <c r="U4" s="37"/>
    </row>
    <row r="5" spans="1:21" ht="31.5">
      <c r="A5" s="20" t="s">
        <v>430</v>
      </c>
      <c r="B5" s="127">
        <v>259</v>
      </c>
      <c r="C5" s="127">
        <v>288</v>
      </c>
      <c r="D5" s="127">
        <v>298</v>
      </c>
      <c r="E5" s="127">
        <f>E3+E4</f>
        <v>329</v>
      </c>
      <c r="F5" s="127">
        <f t="shared" ref="F5:U5" si="0">F3+F4</f>
        <v>343</v>
      </c>
      <c r="G5" s="127">
        <f t="shared" si="0"/>
        <v>380</v>
      </c>
      <c r="H5" s="127">
        <f t="shared" si="0"/>
        <v>405</v>
      </c>
      <c r="I5" s="127">
        <f t="shared" si="0"/>
        <v>453</v>
      </c>
      <c r="J5" s="127">
        <f t="shared" si="0"/>
        <v>421</v>
      </c>
      <c r="K5" s="127">
        <f t="shared" si="0"/>
        <v>458</v>
      </c>
      <c r="L5" s="127">
        <f t="shared" si="0"/>
        <v>478</v>
      </c>
      <c r="M5" s="127">
        <f t="shared" si="0"/>
        <v>475</v>
      </c>
      <c r="N5" s="127">
        <f t="shared" si="0"/>
        <v>514</v>
      </c>
      <c r="O5" s="127">
        <f t="shared" si="0"/>
        <v>481</v>
      </c>
      <c r="P5" s="127">
        <f t="shared" si="0"/>
        <v>469</v>
      </c>
      <c r="Q5" s="127">
        <f t="shared" si="0"/>
        <v>459</v>
      </c>
      <c r="R5" s="127">
        <f t="shared" si="0"/>
        <v>0</v>
      </c>
      <c r="S5" s="127">
        <f t="shared" si="0"/>
        <v>0</v>
      </c>
      <c r="T5" s="127">
        <f t="shared" si="0"/>
        <v>0</v>
      </c>
      <c r="U5" s="127">
        <f t="shared" si="0"/>
        <v>0</v>
      </c>
    </row>
    <row r="6" spans="1:21" ht="47.25">
      <c r="A6" s="20" t="s">
        <v>864</v>
      </c>
      <c r="B6" s="37">
        <v>11</v>
      </c>
      <c r="C6" s="37">
        <v>21</v>
      </c>
      <c r="D6" s="37">
        <v>20</v>
      </c>
      <c r="E6" s="37">
        <v>16</v>
      </c>
      <c r="F6" s="37">
        <v>18</v>
      </c>
      <c r="G6" s="38">
        <v>16</v>
      </c>
      <c r="H6" s="38">
        <v>15</v>
      </c>
      <c r="I6" s="37">
        <v>4</v>
      </c>
      <c r="J6" s="37">
        <v>16</v>
      </c>
      <c r="K6" s="37">
        <v>19</v>
      </c>
      <c r="L6" s="37">
        <v>17</v>
      </c>
      <c r="M6" s="37">
        <v>64</v>
      </c>
      <c r="N6" s="37">
        <v>24</v>
      </c>
      <c r="O6" s="38">
        <v>24</v>
      </c>
      <c r="P6" s="38">
        <v>27</v>
      </c>
      <c r="Q6" s="37">
        <v>20</v>
      </c>
      <c r="R6" s="39"/>
      <c r="S6" s="39"/>
      <c r="T6" s="39"/>
      <c r="U6" s="39"/>
    </row>
    <row r="7" spans="1:21" s="33" customFormat="1">
      <c r="A7" s="77" t="s">
        <v>44</v>
      </c>
      <c r="B7" s="43">
        <f>SUM(B5+B6)</f>
        <v>270</v>
      </c>
      <c r="C7" s="43">
        <f t="shared" ref="C7:U7" si="1">SUM(C5+C6)</f>
        <v>309</v>
      </c>
      <c r="D7" s="43">
        <f t="shared" si="1"/>
        <v>318</v>
      </c>
      <c r="E7" s="43">
        <f t="shared" si="1"/>
        <v>345</v>
      </c>
      <c r="F7" s="43">
        <f t="shared" si="1"/>
        <v>361</v>
      </c>
      <c r="G7" s="43">
        <f t="shared" si="1"/>
        <v>396</v>
      </c>
      <c r="H7" s="43">
        <f t="shared" si="1"/>
        <v>420</v>
      </c>
      <c r="I7" s="43">
        <f t="shared" si="1"/>
        <v>457</v>
      </c>
      <c r="J7" s="43">
        <f t="shared" si="1"/>
        <v>437</v>
      </c>
      <c r="K7" s="43">
        <f t="shared" si="1"/>
        <v>477</v>
      </c>
      <c r="L7" s="43">
        <f t="shared" si="1"/>
        <v>495</v>
      </c>
      <c r="M7" s="43">
        <f t="shared" si="1"/>
        <v>539</v>
      </c>
      <c r="N7" s="43">
        <f t="shared" si="1"/>
        <v>538</v>
      </c>
      <c r="O7" s="43">
        <f t="shared" si="1"/>
        <v>505</v>
      </c>
      <c r="P7" s="43">
        <f t="shared" si="1"/>
        <v>496</v>
      </c>
      <c r="Q7" s="43">
        <f t="shared" si="1"/>
        <v>479</v>
      </c>
      <c r="R7" s="43">
        <f t="shared" si="1"/>
        <v>0</v>
      </c>
      <c r="S7" s="43">
        <f t="shared" si="1"/>
        <v>0</v>
      </c>
      <c r="T7" s="43">
        <f t="shared" si="1"/>
        <v>0</v>
      </c>
      <c r="U7" s="43">
        <f t="shared" si="1"/>
        <v>0</v>
      </c>
    </row>
    <row r="8" spans="1:21">
      <c r="A8" s="46" t="s">
        <v>493</v>
      </c>
    </row>
  </sheetData>
  <mergeCells count="1">
    <mergeCell ref="A1:U1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H1" workbookViewId="0">
      <selection activeCell="N7" sqref="N7:N8"/>
    </sheetView>
  </sheetViews>
  <sheetFormatPr defaultColWidth="56.28515625" defaultRowHeight="15.75"/>
  <cols>
    <col min="1" max="1" width="49" style="102" customWidth="1"/>
    <col min="2" max="18" width="10.85546875" style="6" bestFit="1" customWidth="1"/>
    <col min="19" max="16384" width="56.28515625" style="6"/>
  </cols>
  <sheetData>
    <row r="1" spans="1:18">
      <c r="A1" s="225" t="s">
        <v>872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5" customFormat="1">
      <c r="A2" s="109"/>
      <c r="B2" s="58" t="s">
        <v>77</v>
      </c>
      <c r="C2" s="58" t="s">
        <v>78</v>
      </c>
      <c r="D2" s="58" t="s">
        <v>79</v>
      </c>
      <c r="E2" s="58" t="s">
        <v>80</v>
      </c>
      <c r="F2" s="58" t="s">
        <v>81</v>
      </c>
      <c r="G2" s="58" t="s">
        <v>82</v>
      </c>
      <c r="H2" s="58" t="s">
        <v>83</v>
      </c>
      <c r="I2" s="58" t="s">
        <v>84</v>
      </c>
      <c r="J2" s="58" t="s">
        <v>85</v>
      </c>
      <c r="K2" s="58" t="s">
        <v>87</v>
      </c>
      <c r="L2" s="58" t="s">
        <v>427</v>
      </c>
      <c r="M2" s="58" t="s">
        <v>432</v>
      </c>
      <c r="N2" s="58" t="s">
        <v>576</v>
      </c>
      <c r="O2" s="58" t="s">
        <v>851</v>
      </c>
      <c r="P2" s="58" t="s">
        <v>852</v>
      </c>
      <c r="Q2" s="58" t="s">
        <v>853</v>
      </c>
      <c r="R2" s="58" t="s">
        <v>854</v>
      </c>
    </row>
    <row r="3" spans="1:18">
      <c r="A3" s="102" t="s">
        <v>868</v>
      </c>
      <c r="B3" s="6">
        <v>91</v>
      </c>
      <c r="C3" s="6">
        <v>82</v>
      </c>
      <c r="D3" s="6">
        <v>96</v>
      </c>
      <c r="E3" s="6">
        <v>102</v>
      </c>
      <c r="F3" s="6">
        <v>114</v>
      </c>
      <c r="G3" s="6">
        <v>109</v>
      </c>
      <c r="H3" s="6">
        <v>116</v>
      </c>
      <c r="I3" s="6">
        <v>128</v>
      </c>
      <c r="J3" s="6">
        <v>124</v>
      </c>
      <c r="K3" s="6">
        <v>146</v>
      </c>
      <c r="L3" s="6">
        <v>136</v>
      </c>
      <c r="M3" s="6">
        <v>124</v>
      </c>
      <c r="N3" s="6">
        <v>137</v>
      </c>
    </row>
    <row r="4" spans="1:18">
      <c r="A4" s="102" t="s">
        <v>869</v>
      </c>
      <c r="B4" s="6">
        <v>211</v>
      </c>
      <c r="C4" s="6">
        <v>225</v>
      </c>
      <c r="D4" s="6">
        <v>247</v>
      </c>
      <c r="E4" s="6">
        <v>269</v>
      </c>
      <c r="F4" s="6">
        <v>296</v>
      </c>
      <c r="G4" s="6">
        <v>281</v>
      </c>
      <c r="H4" s="6">
        <v>304</v>
      </c>
      <c r="I4" s="6">
        <v>305</v>
      </c>
      <c r="J4" s="6">
        <v>293</v>
      </c>
      <c r="K4" s="6">
        <v>316</v>
      </c>
      <c r="L4" s="6">
        <v>295</v>
      </c>
      <c r="M4" s="6">
        <v>299</v>
      </c>
      <c r="N4" s="6">
        <v>300</v>
      </c>
    </row>
    <row r="5" spans="1:18">
      <c r="A5" s="107" t="s">
        <v>11</v>
      </c>
      <c r="B5" s="68">
        <f>B3+B4</f>
        <v>302</v>
      </c>
      <c r="C5" s="68">
        <f t="shared" ref="C5:R5" si="0">C3+C4</f>
        <v>307</v>
      </c>
      <c r="D5" s="68">
        <f t="shared" si="0"/>
        <v>343</v>
      </c>
      <c r="E5" s="68">
        <f t="shared" si="0"/>
        <v>371</v>
      </c>
      <c r="F5" s="68">
        <f t="shared" si="0"/>
        <v>410</v>
      </c>
      <c r="G5" s="68">
        <f t="shared" si="0"/>
        <v>390</v>
      </c>
      <c r="H5" s="68">
        <f t="shared" si="0"/>
        <v>420</v>
      </c>
      <c r="I5" s="68">
        <f t="shared" si="0"/>
        <v>433</v>
      </c>
      <c r="J5" s="68">
        <f t="shared" si="0"/>
        <v>417</v>
      </c>
      <c r="K5" s="68">
        <f t="shared" si="0"/>
        <v>462</v>
      </c>
      <c r="L5" s="68">
        <f t="shared" si="0"/>
        <v>431</v>
      </c>
      <c r="M5" s="68">
        <f t="shared" si="0"/>
        <v>423</v>
      </c>
      <c r="N5" s="68">
        <f t="shared" si="0"/>
        <v>437</v>
      </c>
      <c r="O5" s="68">
        <f t="shared" si="0"/>
        <v>0</v>
      </c>
      <c r="P5" s="68">
        <f t="shared" si="0"/>
        <v>0</v>
      </c>
      <c r="Q5" s="68">
        <f t="shared" si="0"/>
        <v>0</v>
      </c>
      <c r="R5" s="68">
        <f t="shared" si="0"/>
        <v>0</v>
      </c>
    </row>
    <row r="6" spans="1:18">
      <c r="A6" s="103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8">
      <c r="A7" s="102" t="s">
        <v>870</v>
      </c>
      <c r="B7" s="6">
        <v>9</v>
      </c>
      <c r="C7" s="6">
        <v>9</v>
      </c>
      <c r="D7" s="6">
        <v>7</v>
      </c>
      <c r="E7" s="6">
        <v>6</v>
      </c>
      <c r="F7" s="6">
        <v>12</v>
      </c>
      <c r="G7" s="6">
        <v>14</v>
      </c>
      <c r="H7" s="6">
        <v>12</v>
      </c>
      <c r="I7" s="6">
        <v>15</v>
      </c>
      <c r="J7" s="6">
        <v>22</v>
      </c>
      <c r="K7" s="6">
        <v>27</v>
      </c>
      <c r="L7" s="6">
        <v>26</v>
      </c>
      <c r="M7" s="6">
        <v>15</v>
      </c>
      <c r="N7" s="6">
        <v>13</v>
      </c>
    </row>
    <row r="8" spans="1:18">
      <c r="A8" s="102" t="s">
        <v>871</v>
      </c>
      <c r="B8" s="6">
        <v>18</v>
      </c>
      <c r="C8" s="6">
        <v>27</v>
      </c>
      <c r="D8" s="6">
        <v>30</v>
      </c>
      <c r="E8" s="6">
        <v>28</v>
      </c>
      <c r="F8" s="6">
        <v>31</v>
      </c>
      <c r="G8" s="6">
        <v>17</v>
      </c>
      <c r="H8" s="6">
        <v>26</v>
      </c>
      <c r="I8" s="6">
        <v>30</v>
      </c>
      <c r="J8" s="6">
        <v>36</v>
      </c>
      <c r="K8" s="6">
        <v>25</v>
      </c>
      <c r="L8" s="6">
        <v>24</v>
      </c>
      <c r="M8" s="6">
        <v>31</v>
      </c>
      <c r="N8" s="6">
        <v>29</v>
      </c>
    </row>
    <row r="9" spans="1:18">
      <c r="A9" s="107" t="s">
        <v>11</v>
      </c>
      <c r="B9" s="68">
        <f>B7+B8</f>
        <v>27</v>
      </c>
      <c r="C9" s="68">
        <f t="shared" ref="C9:R9" si="1">C7+C8</f>
        <v>36</v>
      </c>
      <c r="D9" s="68">
        <f t="shared" si="1"/>
        <v>37</v>
      </c>
      <c r="E9" s="68">
        <f t="shared" si="1"/>
        <v>34</v>
      </c>
      <c r="F9" s="68">
        <f t="shared" si="1"/>
        <v>43</v>
      </c>
      <c r="G9" s="68">
        <f t="shared" si="1"/>
        <v>31</v>
      </c>
      <c r="H9" s="68">
        <f t="shared" si="1"/>
        <v>38</v>
      </c>
      <c r="I9" s="68">
        <f t="shared" si="1"/>
        <v>45</v>
      </c>
      <c r="J9" s="68">
        <f t="shared" si="1"/>
        <v>58</v>
      </c>
      <c r="K9" s="68">
        <f t="shared" si="1"/>
        <v>52</v>
      </c>
      <c r="L9" s="68">
        <f t="shared" si="1"/>
        <v>50</v>
      </c>
      <c r="M9" s="68">
        <f t="shared" si="1"/>
        <v>46</v>
      </c>
      <c r="N9" s="68">
        <f t="shared" si="1"/>
        <v>42</v>
      </c>
      <c r="O9" s="68">
        <f t="shared" si="1"/>
        <v>0</v>
      </c>
      <c r="P9" s="68">
        <f t="shared" si="1"/>
        <v>0</v>
      </c>
      <c r="Q9" s="68">
        <f t="shared" si="1"/>
        <v>0</v>
      </c>
      <c r="R9" s="68">
        <f t="shared" si="1"/>
        <v>0</v>
      </c>
    </row>
    <row r="10" spans="1:18" ht="23.25">
      <c r="A10" s="108" t="s">
        <v>493</v>
      </c>
    </row>
  </sheetData>
  <mergeCells count="1">
    <mergeCell ref="A1:R1"/>
  </mergeCells>
  <pageMargins left="0.7" right="0.7" top="0.75" bottom="0.75" header="0.3" footer="0.3"/>
  <pageSetup paperSize="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27" sqref="E27"/>
    </sheetView>
  </sheetViews>
  <sheetFormatPr defaultColWidth="9.140625" defaultRowHeight="15.75"/>
  <cols>
    <col min="1" max="1" width="13.140625" style="17" customWidth="1"/>
    <col min="2" max="2" width="14.42578125" style="17" customWidth="1"/>
    <col min="3" max="3" width="14" style="17" customWidth="1"/>
    <col min="4" max="4" width="14.140625" style="17" customWidth="1"/>
    <col min="5" max="5" width="14.85546875" style="17" customWidth="1"/>
    <col min="6" max="6" width="13.5703125" style="17" customWidth="1"/>
    <col min="7" max="7" width="14.140625" style="17" customWidth="1"/>
    <col min="8" max="16384" width="9.140625" style="17"/>
  </cols>
  <sheetData>
    <row r="1" spans="1:7" s="82" customFormat="1">
      <c r="A1" s="231" t="s">
        <v>987</v>
      </c>
      <c r="B1" s="231"/>
      <c r="C1" s="231"/>
      <c r="D1" s="231"/>
      <c r="E1" s="231"/>
      <c r="F1" s="231"/>
      <c r="G1" s="231"/>
    </row>
    <row r="2" spans="1:7" s="82" customFormat="1">
      <c r="A2" s="231" t="s">
        <v>988</v>
      </c>
      <c r="B2" s="231"/>
      <c r="C2" s="231"/>
      <c r="D2" s="231"/>
      <c r="E2" s="231"/>
      <c r="F2" s="231"/>
      <c r="G2" s="231"/>
    </row>
    <row r="3" spans="1:7" s="33" customFormat="1" ht="47.25">
      <c r="A3" s="25" t="s">
        <v>61</v>
      </c>
      <c r="B3" s="24" t="s">
        <v>63</v>
      </c>
      <c r="C3" s="24" t="s">
        <v>65</v>
      </c>
      <c r="D3" s="24" t="s">
        <v>67</v>
      </c>
      <c r="E3" s="24" t="s">
        <v>69</v>
      </c>
      <c r="F3" s="24" t="s">
        <v>71</v>
      </c>
      <c r="G3" s="24" t="s">
        <v>73</v>
      </c>
    </row>
    <row r="4" spans="1:7" s="33" customFormat="1" ht="31.5">
      <c r="A4" s="25" t="s">
        <v>62</v>
      </c>
      <c r="B4" s="24" t="s">
        <v>64</v>
      </c>
      <c r="C4" s="24" t="s">
        <v>66</v>
      </c>
      <c r="D4" s="24" t="s">
        <v>68</v>
      </c>
      <c r="E4" s="24" t="s">
        <v>70</v>
      </c>
      <c r="F4" s="24" t="s">
        <v>72</v>
      </c>
      <c r="G4" s="24" t="s">
        <v>74</v>
      </c>
    </row>
    <row r="5" spans="1:7">
      <c r="A5" s="21">
        <v>2001</v>
      </c>
      <c r="B5" s="38">
        <v>8</v>
      </c>
      <c r="C5" s="38">
        <v>5</v>
      </c>
      <c r="D5" s="111">
        <v>0.62</v>
      </c>
      <c r="E5" s="38">
        <v>85</v>
      </c>
      <c r="F5" s="38">
        <v>3</v>
      </c>
      <c r="G5" s="111">
        <v>0.38</v>
      </c>
    </row>
    <row r="6" spans="1:7">
      <c r="A6" s="21">
        <v>2002</v>
      </c>
      <c r="B6" s="38">
        <v>10</v>
      </c>
      <c r="C6" s="38">
        <v>4</v>
      </c>
      <c r="D6" s="111">
        <v>0.4</v>
      </c>
      <c r="E6" s="38">
        <v>80</v>
      </c>
      <c r="F6" s="38">
        <v>6</v>
      </c>
      <c r="G6" s="111">
        <v>0.6</v>
      </c>
    </row>
    <row r="7" spans="1:7">
      <c r="A7" s="21">
        <v>2003</v>
      </c>
      <c r="B7" s="38">
        <v>7</v>
      </c>
      <c r="C7" s="38">
        <v>2</v>
      </c>
      <c r="D7" s="111">
        <v>0.28000000000000003</v>
      </c>
      <c r="E7" s="38">
        <v>78</v>
      </c>
      <c r="F7" s="38">
        <v>5</v>
      </c>
      <c r="G7" s="111">
        <v>0.71</v>
      </c>
    </row>
    <row r="8" spans="1:7">
      <c r="A8" s="21">
        <v>2004</v>
      </c>
      <c r="B8" s="38">
        <v>15</v>
      </c>
      <c r="C8" s="38">
        <v>12</v>
      </c>
      <c r="D8" s="111">
        <v>0.8</v>
      </c>
      <c r="E8" s="38">
        <v>77</v>
      </c>
      <c r="F8" s="38">
        <v>3</v>
      </c>
      <c r="G8" s="111">
        <v>0.2</v>
      </c>
    </row>
    <row r="9" spans="1:7">
      <c r="A9" s="21">
        <v>2005</v>
      </c>
      <c r="B9" s="38">
        <v>5</v>
      </c>
      <c r="C9" s="38">
        <v>4</v>
      </c>
      <c r="D9" s="111">
        <v>0.8</v>
      </c>
      <c r="E9" s="38">
        <v>77</v>
      </c>
      <c r="F9" s="38">
        <v>1</v>
      </c>
      <c r="G9" s="111">
        <v>0.2</v>
      </c>
    </row>
    <row r="10" spans="1:7">
      <c r="A10" s="21">
        <v>2006</v>
      </c>
      <c r="B10" s="38">
        <v>13</v>
      </c>
      <c r="C10" s="38">
        <v>9</v>
      </c>
      <c r="D10" s="111">
        <v>0.69</v>
      </c>
      <c r="E10" s="38">
        <v>74</v>
      </c>
      <c r="F10" s="38">
        <v>4</v>
      </c>
      <c r="G10" s="111">
        <v>0.3</v>
      </c>
    </row>
    <row r="11" spans="1:7">
      <c r="A11" s="21">
        <v>2007</v>
      </c>
      <c r="B11" s="38">
        <v>16</v>
      </c>
      <c r="C11" s="38">
        <v>13</v>
      </c>
      <c r="D11" s="111">
        <v>0.81</v>
      </c>
      <c r="E11" s="38">
        <v>100</v>
      </c>
      <c r="F11" s="38">
        <v>3</v>
      </c>
      <c r="G11" s="111">
        <v>0.18</v>
      </c>
    </row>
    <row r="12" spans="1:7">
      <c r="A12" s="21">
        <v>2008</v>
      </c>
      <c r="B12" s="38">
        <v>13</v>
      </c>
      <c r="C12" s="38">
        <v>7</v>
      </c>
      <c r="D12" s="111">
        <v>0.53</v>
      </c>
      <c r="E12" s="38">
        <v>86</v>
      </c>
      <c r="F12" s="38">
        <v>6</v>
      </c>
      <c r="G12" s="111">
        <v>0.46</v>
      </c>
    </row>
    <row r="13" spans="1:7">
      <c r="A13" s="21">
        <v>2009</v>
      </c>
      <c r="B13" s="38">
        <v>11</v>
      </c>
      <c r="C13" s="38">
        <v>4</v>
      </c>
      <c r="D13" s="111">
        <v>0.36</v>
      </c>
      <c r="E13" s="38">
        <v>78</v>
      </c>
      <c r="F13" s="38">
        <v>7</v>
      </c>
      <c r="G13" s="111">
        <v>0.64</v>
      </c>
    </row>
    <row r="14" spans="1:7">
      <c r="A14" s="21">
        <v>2010</v>
      </c>
      <c r="B14" s="38">
        <v>20</v>
      </c>
      <c r="C14" s="38">
        <v>15</v>
      </c>
      <c r="D14" s="111">
        <v>0.75</v>
      </c>
      <c r="E14" s="38">
        <v>79</v>
      </c>
      <c r="F14" s="38">
        <v>5</v>
      </c>
      <c r="G14" s="111">
        <v>0.25</v>
      </c>
    </row>
    <row r="15" spans="1:7">
      <c r="A15" s="21">
        <v>2011</v>
      </c>
      <c r="B15" s="38">
        <v>18</v>
      </c>
      <c r="C15" s="38">
        <v>15</v>
      </c>
      <c r="D15" s="111">
        <v>0.83</v>
      </c>
      <c r="E15" s="38">
        <v>78</v>
      </c>
      <c r="F15" s="38">
        <v>3</v>
      </c>
      <c r="G15" s="111">
        <v>0.17</v>
      </c>
    </row>
    <row r="16" spans="1:7">
      <c r="A16" s="21">
        <v>2012</v>
      </c>
      <c r="B16" s="38">
        <v>25</v>
      </c>
      <c r="C16" s="38">
        <v>19</v>
      </c>
      <c r="D16" s="111">
        <v>0.76</v>
      </c>
      <c r="E16" s="38">
        <v>85</v>
      </c>
      <c r="F16" s="38">
        <v>6</v>
      </c>
      <c r="G16" s="111">
        <v>0.24</v>
      </c>
    </row>
    <row r="17" spans="1:7">
      <c r="A17" s="21">
        <v>2013</v>
      </c>
      <c r="B17" s="38">
        <v>21</v>
      </c>
      <c r="C17" s="38">
        <v>13</v>
      </c>
      <c r="D17" s="111">
        <v>0.62</v>
      </c>
      <c r="E17" s="38">
        <v>78</v>
      </c>
      <c r="F17" s="38">
        <v>8</v>
      </c>
      <c r="G17" s="111">
        <v>0.38</v>
      </c>
    </row>
    <row r="18" spans="1:7">
      <c r="A18" s="21">
        <v>2014</v>
      </c>
      <c r="B18" s="38">
        <v>26</v>
      </c>
      <c r="C18" s="38">
        <v>21</v>
      </c>
      <c r="D18" s="111">
        <v>0.81</v>
      </c>
      <c r="E18" s="38">
        <v>83</v>
      </c>
      <c r="F18" s="38">
        <v>5</v>
      </c>
      <c r="G18" s="111">
        <v>0.19</v>
      </c>
    </row>
    <row r="19" spans="1:7">
      <c r="A19" s="21">
        <v>2015</v>
      </c>
      <c r="B19" s="38">
        <v>27</v>
      </c>
      <c r="C19" s="38">
        <v>21</v>
      </c>
      <c r="D19" s="111">
        <v>0.74</v>
      </c>
      <c r="E19" s="38">
        <v>86</v>
      </c>
      <c r="F19" s="38">
        <v>7</v>
      </c>
      <c r="G19" s="111">
        <v>0.26</v>
      </c>
    </row>
    <row r="20" spans="1:7">
      <c r="A20" s="30">
        <v>2017</v>
      </c>
      <c r="B20" s="75">
        <v>17</v>
      </c>
      <c r="C20" s="75">
        <v>16</v>
      </c>
      <c r="D20" s="139">
        <v>0.94</v>
      </c>
      <c r="E20" s="75">
        <v>88</v>
      </c>
      <c r="F20" s="75">
        <v>1</v>
      </c>
      <c r="G20" s="139">
        <v>0.06</v>
      </c>
    </row>
    <row r="23" spans="1:7">
      <c r="A23" s="232" t="s">
        <v>477</v>
      </c>
      <c r="B23" s="232"/>
      <c r="C23" s="232"/>
      <c r="D23" s="232"/>
      <c r="E23" s="232"/>
      <c r="F23" s="232"/>
      <c r="G23" s="112"/>
    </row>
    <row r="24" spans="1:7">
      <c r="C24" s="33">
        <v>2017</v>
      </c>
      <c r="D24" s="114" t="s">
        <v>478</v>
      </c>
      <c r="E24" s="114" t="s">
        <v>479</v>
      </c>
      <c r="F24" s="114" t="s">
        <v>488</v>
      </c>
    </row>
    <row r="25" spans="1:7">
      <c r="A25" s="230" t="s">
        <v>480</v>
      </c>
      <c r="B25" s="230"/>
      <c r="C25" s="230"/>
      <c r="D25" s="22">
        <v>50</v>
      </c>
      <c r="E25" s="22">
        <v>55</v>
      </c>
      <c r="F25" s="22">
        <f t="shared" ref="F25:F32" si="0">E25-D25</f>
        <v>5</v>
      </c>
    </row>
    <row r="26" spans="1:7">
      <c r="A26" s="230" t="s">
        <v>481</v>
      </c>
      <c r="B26" s="230"/>
      <c r="C26" s="230"/>
      <c r="D26" s="22">
        <v>51</v>
      </c>
      <c r="E26" s="22">
        <v>55</v>
      </c>
      <c r="F26" s="22">
        <f t="shared" si="0"/>
        <v>4</v>
      </c>
    </row>
    <row r="27" spans="1:7">
      <c r="A27" s="230" t="s">
        <v>482</v>
      </c>
      <c r="B27" s="230"/>
      <c r="C27" s="230"/>
      <c r="D27" s="22">
        <v>51</v>
      </c>
      <c r="E27" s="22">
        <v>56</v>
      </c>
      <c r="F27" s="22">
        <f t="shared" si="0"/>
        <v>5</v>
      </c>
    </row>
    <row r="28" spans="1:7">
      <c r="A28" s="230" t="s">
        <v>483</v>
      </c>
      <c r="B28" s="230"/>
      <c r="C28" s="230"/>
      <c r="D28" s="22">
        <v>48</v>
      </c>
      <c r="E28" s="22">
        <v>52</v>
      </c>
      <c r="F28" s="22">
        <f t="shared" si="0"/>
        <v>4</v>
      </c>
    </row>
    <row r="29" spans="1:7">
      <c r="A29" s="230" t="s">
        <v>484</v>
      </c>
      <c r="B29" s="230"/>
      <c r="C29" s="230"/>
      <c r="D29" s="22">
        <v>48</v>
      </c>
      <c r="E29" s="22">
        <v>46</v>
      </c>
      <c r="F29" s="22">
        <f t="shared" si="0"/>
        <v>-2</v>
      </c>
    </row>
    <row r="30" spans="1:7">
      <c r="A30" s="230" t="s">
        <v>485</v>
      </c>
      <c r="B30" s="230"/>
      <c r="C30" s="230"/>
      <c r="D30" s="22">
        <v>47</v>
      </c>
      <c r="E30" s="22">
        <v>51</v>
      </c>
      <c r="F30" s="22">
        <f t="shared" si="0"/>
        <v>4</v>
      </c>
    </row>
    <row r="31" spans="1:7">
      <c r="A31" s="230" t="s">
        <v>486</v>
      </c>
      <c r="B31" s="230"/>
      <c r="C31" s="230"/>
      <c r="D31" s="22">
        <v>48</v>
      </c>
      <c r="E31" s="22">
        <v>51</v>
      </c>
      <c r="F31" s="22">
        <f t="shared" si="0"/>
        <v>3</v>
      </c>
    </row>
    <row r="32" spans="1:7">
      <c r="A32" s="229" t="s">
        <v>487</v>
      </c>
      <c r="B32" s="229"/>
      <c r="C32" s="229"/>
      <c r="D32" s="140">
        <v>47</v>
      </c>
      <c r="E32" s="140">
        <v>46</v>
      </c>
      <c r="F32" s="140">
        <f t="shared" si="0"/>
        <v>-1</v>
      </c>
    </row>
    <row r="33" spans="1:1">
      <c r="A33" s="46" t="s">
        <v>494</v>
      </c>
    </row>
    <row r="34" spans="1:1">
      <c r="A34" s="46" t="s">
        <v>989</v>
      </c>
    </row>
  </sheetData>
  <mergeCells count="11">
    <mergeCell ref="A1:G1"/>
    <mergeCell ref="A2:G2"/>
    <mergeCell ref="A30:C30"/>
    <mergeCell ref="A23:F23"/>
    <mergeCell ref="A31:C31"/>
    <mergeCell ref="A32:C32"/>
    <mergeCell ref="A25:C25"/>
    <mergeCell ref="A26:C26"/>
    <mergeCell ref="A27:C27"/>
    <mergeCell ref="A28:C28"/>
    <mergeCell ref="A29:C29"/>
  </mergeCells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25" sqref="B25"/>
    </sheetView>
  </sheetViews>
  <sheetFormatPr defaultRowHeight="15.75"/>
  <cols>
    <col min="1" max="1" width="18.140625" style="3" customWidth="1"/>
    <col min="2" max="2" width="140.140625" style="3" customWidth="1"/>
    <col min="3" max="16384" width="9.140625" style="3"/>
  </cols>
  <sheetData>
    <row r="1" spans="1:2">
      <c r="A1" s="13" t="s">
        <v>779</v>
      </c>
      <c r="B1" s="13" t="s">
        <v>780</v>
      </c>
    </row>
    <row r="2" spans="1:2">
      <c r="A2" s="14" t="s">
        <v>376</v>
      </c>
      <c r="B2" s="14" t="s">
        <v>747</v>
      </c>
    </row>
    <row r="3" spans="1:2">
      <c r="A3" s="14" t="s">
        <v>377</v>
      </c>
      <c r="B3" s="14" t="s">
        <v>748</v>
      </c>
    </row>
    <row r="4" spans="1:2">
      <c r="A4" s="14" t="s">
        <v>447</v>
      </c>
      <c r="B4" s="14" t="s">
        <v>749</v>
      </c>
    </row>
    <row r="5" spans="1:2">
      <c r="A5" s="14" t="s">
        <v>781</v>
      </c>
      <c r="B5" s="14" t="s">
        <v>782</v>
      </c>
    </row>
    <row r="6" spans="1:2">
      <c r="A6" s="14" t="s">
        <v>750</v>
      </c>
      <c r="B6" s="14" t="s">
        <v>753</v>
      </c>
    </row>
    <row r="7" spans="1:2">
      <c r="A7" s="14" t="s">
        <v>751</v>
      </c>
      <c r="B7" s="14" t="s">
        <v>754</v>
      </c>
    </row>
    <row r="8" spans="1:2">
      <c r="A8" s="14" t="s">
        <v>752</v>
      </c>
      <c r="B8" s="14" t="s">
        <v>755</v>
      </c>
    </row>
    <row r="9" spans="1:2">
      <c r="A9" s="14" t="s">
        <v>756</v>
      </c>
      <c r="B9" s="14" t="s">
        <v>757</v>
      </c>
    </row>
    <row r="10" spans="1:2">
      <c r="A10" s="14" t="s">
        <v>758</v>
      </c>
      <c r="B10" s="14" t="s">
        <v>759</v>
      </c>
    </row>
    <row r="11" spans="1:2">
      <c r="A11" s="14" t="s">
        <v>788</v>
      </c>
      <c r="B11" s="14" t="s">
        <v>796</v>
      </c>
    </row>
    <row r="12" spans="1:2">
      <c r="A12" s="14" t="s">
        <v>786</v>
      </c>
      <c r="B12" s="14" t="s">
        <v>787</v>
      </c>
    </row>
    <row r="13" spans="1:2" ht="31.5">
      <c r="A13" s="14" t="s">
        <v>760</v>
      </c>
      <c r="B13" s="15" t="s">
        <v>785</v>
      </c>
    </row>
    <row r="14" spans="1:2">
      <c r="A14" s="14" t="s">
        <v>761</v>
      </c>
      <c r="B14" s="14" t="s">
        <v>762</v>
      </c>
    </row>
    <row r="15" spans="1:2">
      <c r="A15" s="14" t="s">
        <v>763</v>
      </c>
      <c r="B15" s="14" t="s">
        <v>764</v>
      </c>
    </row>
    <row r="16" spans="1:2" ht="31.5">
      <c r="A16" s="14" t="s">
        <v>765</v>
      </c>
      <c r="B16" s="15" t="s">
        <v>784</v>
      </c>
    </row>
    <row r="17" spans="1:2">
      <c r="A17" s="14" t="s">
        <v>766</v>
      </c>
      <c r="B17" s="14" t="s">
        <v>767</v>
      </c>
    </row>
    <row r="18" spans="1:2">
      <c r="A18" s="14" t="s">
        <v>768</v>
      </c>
      <c r="B18" s="14" t="s">
        <v>769</v>
      </c>
    </row>
    <row r="19" spans="1:2">
      <c r="A19" s="14" t="s">
        <v>770</v>
      </c>
      <c r="B19" s="14" t="s">
        <v>771</v>
      </c>
    </row>
    <row r="20" spans="1:2">
      <c r="A20" s="14" t="s">
        <v>772</v>
      </c>
      <c r="B20" s="14" t="s">
        <v>773</v>
      </c>
    </row>
    <row r="21" spans="1:2">
      <c r="A21" s="14" t="s">
        <v>774</v>
      </c>
      <c r="B21" s="14" t="s">
        <v>775</v>
      </c>
    </row>
    <row r="22" spans="1:2">
      <c r="A22" s="14" t="s">
        <v>367</v>
      </c>
      <c r="B22" s="14" t="s">
        <v>776</v>
      </c>
    </row>
    <row r="23" spans="1:2">
      <c r="A23" s="14"/>
      <c r="B23" s="14" t="s">
        <v>777</v>
      </c>
    </row>
    <row r="24" spans="1:2">
      <c r="A24" s="14" t="s">
        <v>778</v>
      </c>
      <c r="B24" s="14" t="s">
        <v>783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opLeftCell="I1" workbookViewId="0">
      <selection activeCell="R5" sqref="R5"/>
    </sheetView>
  </sheetViews>
  <sheetFormatPr defaultColWidth="9.140625" defaultRowHeight="15.75"/>
  <cols>
    <col min="1" max="1" width="18.28515625" style="17" customWidth="1"/>
    <col min="2" max="16384" width="9.140625" style="17"/>
  </cols>
  <sheetData>
    <row r="1" spans="1:22" s="83" customFormat="1" ht="23.25" customHeight="1">
      <c r="A1" s="221" t="s">
        <v>990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</row>
    <row r="2" spans="1:22" s="83" customFormat="1" ht="23.25" customHeight="1">
      <c r="A2" s="221" t="s">
        <v>991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3" spans="1:22" s="33" customFormat="1">
      <c r="A3" s="77"/>
      <c r="B3" s="24">
        <v>2000</v>
      </c>
      <c r="C3" s="24">
        <v>2001</v>
      </c>
      <c r="D3" s="24">
        <v>2002</v>
      </c>
      <c r="E3" s="24">
        <v>2003</v>
      </c>
      <c r="F3" s="24">
        <v>2004</v>
      </c>
      <c r="G3" s="25">
        <v>2005</v>
      </c>
      <c r="H3" s="25">
        <v>2006</v>
      </c>
      <c r="I3" s="24">
        <v>2007</v>
      </c>
      <c r="J3" s="24">
        <v>2008</v>
      </c>
      <c r="K3" s="24">
        <v>2009</v>
      </c>
      <c r="L3" s="24">
        <v>2010</v>
      </c>
      <c r="M3" s="24">
        <v>2011</v>
      </c>
      <c r="N3" s="24">
        <v>2012</v>
      </c>
      <c r="O3" s="24">
        <v>2013</v>
      </c>
      <c r="P3" s="24">
        <v>2014</v>
      </c>
      <c r="Q3" s="24">
        <v>2015</v>
      </c>
      <c r="R3" s="24">
        <v>2016</v>
      </c>
      <c r="S3" s="32">
        <v>2017</v>
      </c>
      <c r="T3" s="32">
        <v>2018</v>
      </c>
      <c r="U3" s="32">
        <v>2019</v>
      </c>
      <c r="V3" s="32">
        <v>2020</v>
      </c>
    </row>
    <row r="4" spans="1:22" ht="63">
      <c r="A4" s="23" t="s">
        <v>994</v>
      </c>
      <c r="B4" s="135">
        <v>0.82</v>
      </c>
      <c r="C4" s="135">
        <v>0.92</v>
      </c>
      <c r="D4" s="135">
        <v>0.87</v>
      </c>
      <c r="E4" s="135">
        <v>0.78</v>
      </c>
      <c r="F4" s="135">
        <v>0.62</v>
      </c>
      <c r="G4" s="136">
        <v>0.9</v>
      </c>
      <c r="H4" s="136">
        <v>0.95</v>
      </c>
      <c r="I4" s="135">
        <v>0.95</v>
      </c>
      <c r="J4" s="135">
        <v>0.87</v>
      </c>
      <c r="K4" s="135">
        <v>0.89</v>
      </c>
      <c r="L4" s="135">
        <v>0.7</v>
      </c>
      <c r="M4" s="135">
        <v>0.83</v>
      </c>
      <c r="N4" s="135">
        <v>0.85</v>
      </c>
      <c r="O4" s="135">
        <v>0.92</v>
      </c>
      <c r="P4" s="135">
        <v>0.8</v>
      </c>
      <c r="Q4" s="135">
        <v>0.91</v>
      </c>
      <c r="R4" s="135">
        <v>0.96</v>
      </c>
      <c r="S4" s="115"/>
      <c r="T4" s="115"/>
      <c r="U4" s="115"/>
      <c r="V4" s="115"/>
    </row>
    <row r="5" spans="1:22" ht="31.5">
      <c r="A5" s="73" t="s">
        <v>995</v>
      </c>
      <c r="B5" s="137">
        <v>0.81</v>
      </c>
      <c r="C5" s="137">
        <v>0.9</v>
      </c>
      <c r="D5" s="137">
        <v>0.81</v>
      </c>
      <c r="E5" s="137">
        <v>0.8</v>
      </c>
      <c r="F5" s="137">
        <v>0.7</v>
      </c>
      <c r="G5" s="138">
        <v>0.74</v>
      </c>
      <c r="H5" s="138">
        <v>0.76</v>
      </c>
      <c r="I5" s="137">
        <v>0.85</v>
      </c>
      <c r="J5" s="137">
        <v>0.79</v>
      </c>
      <c r="K5" s="137">
        <v>0.83</v>
      </c>
      <c r="L5" s="137">
        <v>0.76</v>
      </c>
      <c r="M5" s="137">
        <v>0.77</v>
      </c>
      <c r="N5" s="137">
        <v>0.78</v>
      </c>
      <c r="O5" s="137">
        <v>0.7</v>
      </c>
      <c r="P5" s="137">
        <v>0.74</v>
      </c>
      <c r="Q5" s="137">
        <v>0.73</v>
      </c>
      <c r="R5" s="137">
        <v>0.86</v>
      </c>
      <c r="S5" s="123"/>
      <c r="T5" s="123"/>
      <c r="U5" s="123"/>
      <c r="V5" s="123"/>
    </row>
    <row r="6" spans="1:22">
      <c r="A6" s="46" t="s">
        <v>493</v>
      </c>
    </row>
    <row r="10" spans="1:22" ht="23.25" customHeight="1"/>
    <row r="12" spans="1:22" ht="18.75" customHeight="1"/>
  </sheetData>
  <mergeCells count="2">
    <mergeCell ref="A1:V1"/>
    <mergeCell ref="A2:V2"/>
  </mergeCells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workbookViewId="0">
      <pane xSplit="9" ySplit="11" topLeftCell="S12" activePane="bottomRight" state="frozen"/>
      <selection pane="topRight" activeCell="J1" sqref="J1"/>
      <selection pane="bottomLeft" activeCell="A12" sqref="A12"/>
      <selection pane="bottomRight" activeCell="G22" sqref="G22"/>
    </sheetView>
  </sheetViews>
  <sheetFormatPr defaultRowHeight="15.75"/>
  <cols>
    <col min="1" max="1" width="22.7109375" style="6" customWidth="1"/>
    <col min="2" max="16384" width="9.140625" style="6"/>
  </cols>
  <sheetData>
    <row r="1" spans="1:23" s="83" customFormat="1">
      <c r="A1" s="233" t="s">
        <v>992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3" s="33" customFormat="1">
      <c r="A2" s="32"/>
      <c r="B2" s="25">
        <v>2000</v>
      </c>
      <c r="C2" s="25">
        <v>2001</v>
      </c>
      <c r="D2" s="25">
        <v>2002</v>
      </c>
      <c r="E2" s="25">
        <v>2003</v>
      </c>
      <c r="F2" s="25">
        <v>2004</v>
      </c>
      <c r="G2" s="25">
        <v>2005</v>
      </c>
      <c r="H2" s="25">
        <v>2006</v>
      </c>
      <c r="I2" s="25">
        <v>2007</v>
      </c>
      <c r="J2" s="25">
        <v>2008</v>
      </c>
      <c r="K2" s="25">
        <v>2009</v>
      </c>
      <c r="L2" s="25">
        <v>2010</v>
      </c>
      <c r="M2" s="25">
        <v>2011</v>
      </c>
      <c r="N2" s="24">
        <v>2012</v>
      </c>
      <c r="O2" s="24">
        <v>2013</v>
      </c>
      <c r="P2" s="24">
        <v>2013</v>
      </c>
      <c r="Q2" s="24">
        <v>2014</v>
      </c>
      <c r="R2" s="24">
        <v>2015</v>
      </c>
      <c r="S2" s="24">
        <v>2016</v>
      </c>
      <c r="T2" s="24">
        <v>2017</v>
      </c>
      <c r="U2" s="24">
        <v>2018</v>
      </c>
      <c r="V2" s="24">
        <v>2019</v>
      </c>
      <c r="W2" s="24">
        <v>2020</v>
      </c>
    </row>
    <row r="3" spans="1:23" s="17" customFormat="1">
      <c r="A3" s="120" t="s">
        <v>88</v>
      </c>
      <c r="B3" s="121">
        <v>0.82</v>
      </c>
      <c r="C3" s="121">
        <v>0.92</v>
      </c>
      <c r="D3" s="121">
        <v>0.87</v>
      </c>
      <c r="E3" s="121">
        <v>0.7</v>
      </c>
      <c r="F3" s="121">
        <v>0.62</v>
      </c>
      <c r="G3" s="121">
        <v>0.9</v>
      </c>
      <c r="H3" s="121">
        <v>0.95</v>
      </c>
      <c r="I3" s="121">
        <v>0.95</v>
      </c>
      <c r="J3" s="121">
        <v>0.87</v>
      </c>
      <c r="K3" s="121">
        <v>0.89</v>
      </c>
      <c r="L3" s="121">
        <v>0.7</v>
      </c>
      <c r="M3" s="121">
        <v>0.83</v>
      </c>
      <c r="N3" s="122">
        <v>0.85</v>
      </c>
      <c r="O3" s="122">
        <v>0.92</v>
      </c>
      <c r="P3" s="122">
        <v>0.92</v>
      </c>
      <c r="Q3" s="121">
        <v>0.84</v>
      </c>
      <c r="R3" s="121">
        <v>0.91</v>
      </c>
      <c r="S3" s="121">
        <v>0.96</v>
      </c>
      <c r="T3" s="31"/>
      <c r="U3" s="31"/>
      <c r="V3" s="31"/>
      <c r="W3" s="31"/>
    </row>
    <row r="4" spans="1:23" s="17" customFormat="1">
      <c r="A4" s="116" t="s">
        <v>89</v>
      </c>
      <c r="B4" s="117">
        <v>0.83</v>
      </c>
      <c r="C4" s="117">
        <v>0.89</v>
      </c>
      <c r="D4" s="117">
        <v>0.71</v>
      </c>
      <c r="E4" s="117">
        <v>1</v>
      </c>
      <c r="F4" s="117">
        <v>0.86</v>
      </c>
      <c r="G4" s="117">
        <v>1</v>
      </c>
      <c r="H4" s="117">
        <v>1</v>
      </c>
      <c r="I4" s="117">
        <v>1</v>
      </c>
      <c r="J4" s="117">
        <v>0.8</v>
      </c>
      <c r="K4" s="117">
        <v>0.63</v>
      </c>
      <c r="L4" s="117">
        <v>0.63</v>
      </c>
      <c r="M4" s="117">
        <v>1</v>
      </c>
      <c r="N4" s="118">
        <v>0.9</v>
      </c>
      <c r="O4" s="118">
        <v>0.85</v>
      </c>
      <c r="P4" s="118">
        <v>0.85</v>
      </c>
      <c r="Q4" s="115">
        <v>0.8</v>
      </c>
      <c r="R4" s="115">
        <v>0.83</v>
      </c>
      <c r="S4" s="115">
        <v>1</v>
      </c>
    </row>
    <row r="5" spans="1:23" s="17" customFormat="1">
      <c r="A5" s="116" t="s">
        <v>90</v>
      </c>
      <c r="B5" s="117">
        <v>0.77</v>
      </c>
      <c r="C5" s="117">
        <v>0.94</v>
      </c>
      <c r="D5" s="117">
        <v>0.79</v>
      </c>
      <c r="E5" s="117">
        <v>0.64</v>
      </c>
      <c r="F5" s="117">
        <v>0.65</v>
      </c>
      <c r="G5" s="117">
        <v>0.89</v>
      </c>
      <c r="H5" s="117">
        <v>0.87</v>
      </c>
      <c r="I5" s="117">
        <v>0.91</v>
      </c>
      <c r="J5" s="117">
        <v>0.9</v>
      </c>
      <c r="K5" s="117">
        <v>0.72</v>
      </c>
      <c r="L5" s="117">
        <v>0.73</v>
      </c>
      <c r="M5" s="117">
        <v>0.76</v>
      </c>
      <c r="N5" s="118">
        <v>0.82</v>
      </c>
      <c r="O5" s="118">
        <v>1</v>
      </c>
      <c r="P5" s="118">
        <v>1</v>
      </c>
      <c r="Q5" s="115">
        <v>0.86</v>
      </c>
      <c r="R5" s="115">
        <v>0.94</v>
      </c>
      <c r="S5" s="115">
        <v>0.94</v>
      </c>
    </row>
    <row r="6" spans="1:23" s="17" customFormat="1">
      <c r="N6" s="119"/>
      <c r="O6" s="119"/>
      <c r="P6" s="119"/>
    </row>
    <row r="7" spans="1:23" s="17" customFormat="1">
      <c r="A7" s="120" t="s">
        <v>91</v>
      </c>
      <c r="B7" s="121">
        <v>0.81</v>
      </c>
      <c r="C7" s="121">
        <v>0.9</v>
      </c>
      <c r="D7" s="121">
        <v>0.81</v>
      </c>
      <c r="E7" s="121">
        <v>0.8</v>
      </c>
      <c r="F7" s="121">
        <v>0.7</v>
      </c>
      <c r="G7" s="121">
        <v>0.74</v>
      </c>
      <c r="H7" s="121">
        <v>0.76</v>
      </c>
      <c r="I7" s="121">
        <v>0.85</v>
      </c>
      <c r="J7" s="121">
        <v>0.79</v>
      </c>
      <c r="K7" s="121">
        <v>0.83</v>
      </c>
      <c r="L7" s="121">
        <v>0.76</v>
      </c>
      <c r="M7" s="121">
        <v>0.77</v>
      </c>
      <c r="N7" s="122">
        <v>0.79</v>
      </c>
      <c r="O7" s="122">
        <v>0.7</v>
      </c>
      <c r="P7" s="122">
        <v>0.7</v>
      </c>
      <c r="Q7" s="121">
        <v>0.75</v>
      </c>
      <c r="R7" s="121">
        <v>0.73</v>
      </c>
      <c r="S7" s="121">
        <v>0.86</v>
      </c>
      <c r="T7" s="31"/>
      <c r="U7" s="31"/>
      <c r="V7" s="31"/>
      <c r="W7" s="31"/>
    </row>
    <row r="8" spans="1:23" s="17" customFormat="1">
      <c r="A8" s="116" t="s">
        <v>92</v>
      </c>
      <c r="B8" s="117">
        <v>0.82</v>
      </c>
      <c r="C8" s="117">
        <v>0.87</v>
      </c>
      <c r="D8" s="117">
        <v>0.77</v>
      </c>
      <c r="E8" s="117">
        <v>0.94</v>
      </c>
      <c r="F8" s="117">
        <v>0.62</v>
      </c>
      <c r="G8" s="117">
        <v>0.79</v>
      </c>
      <c r="H8" s="117">
        <v>0.87</v>
      </c>
      <c r="I8" s="117">
        <v>0.79</v>
      </c>
      <c r="J8" s="117">
        <v>0.79</v>
      </c>
      <c r="K8" s="117">
        <v>0.81</v>
      </c>
      <c r="L8" s="117">
        <v>0.83</v>
      </c>
      <c r="M8" s="117">
        <v>0.85</v>
      </c>
      <c r="N8" s="118">
        <v>0.83</v>
      </c>
      <c r="O8" s="118">
        <v>0.72</v>
      </c>
      <c r="P8" s="118">
        <v>0.72</v>
      </c>
      <c r="Q8" s="115">
        <v>0.77</v>
      </c>
      <c r="R8" s="115">
        <v>0.83</v>
      </c>
      <c r="S8" s="115">
        <v>0.89</v>
      </c>
    </row>
    <row r="9" spans="1:23" s="17" customFormat="1">
      <c r="A9" s="132" t="s">
        <v>90</v>
      </c>
      <c r="B9" s="133">
        <v>0.8</v>
      </c>
      <c r="C9" s="133">
        <v>0.92</v>
      </c>
      <c r="D9" s="133">
        <v>0.83</v>
      </c>
      <c r="E9" s="133">
        <v>0.8</v>
      </c>
      <c r="F9" s="133">
        <v>0.63</v>
      </c>
      <c r="G9" s="133">
        <v>0.71</v>
      </c>
      <c r="H9" s="133">
        <v>0.71</v>
      </c>
      <c r="I9" s="133">
        <v>0.87</v>
      </c>
      <c r="J9" s="133">
        <v>0.79</v>
      </c>
      <c r="K9" s="133">
        <v>0.83</v>
      </c>
      <c r="L9" s="133">
        <v>0.74</v>
      </c>
      <c r="M9" s="133">
        <v>0.73</v>
      </c>
      <c r="N9" s="134">
        <v>0.76</v>
      </c>
      <c r="O9" s="134">
        <v>0.69</v>
      </c>
      <c r="P9" s="134">
        <v>0.69</v>
      </c>
      <c r="Q9" s="123">
        <v>0.73</v>
      </c>
      <c r="R9" s="123">
        <v>0.71</v>
      </c>
      <c r="S9" s="123">
        <v>0.84</v>
      </c>
      <c r="T9" s="72"/>
      <c r="U9" s="72"/>
      <c r="V9" s="72"/>
      <c r="W9" s="72"/>
    </row>
    <row r="10" spans="1:23">
      <c r="A10" s="46" t="s">
        <v>493</v>
      </c>
    </row>
  </sheetData>
  <mergeCells count="1">
    <mergeCell ref="A1:W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workbookViewId="0">
      <pane xSplit="9" ySplit="6" topLeftCell="P36" activePane="bottomRight" state="frozen"/>
      <selection pane="topRight" activeCell="J1" sqref="J1"/>
      <selection pane="bottomLeft" activeCell="A9" sqref="A9"/>
      <selection pane="bottomRight" activeCell="Q39" sqref="Q39"/>
    </sheetView>
  </sheetViews>
  <sheetFormatPr defaultRowHeight="15.75"/>
  <cols>
    <col min="1" max="1" width="20.42578125" style="6" customWidth="1"/>
    <col min="2" max="16384" width="9.140625" style="6"/>
  </cols>
  <sheetData>
    <row r="1" spans="1:21" ht="23.25" customHeight="1">
      <c r="A1" s="221" t="s">
        <v>993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s="5" customFormat="1" ht="31.5">
      <c r="A2" s="130" t="s">
        <v>877</v>
      </c>
      <c r="B2" s="43">
        <v>2001</v>
      </c>
      <c r="C2" s="43">
        <v>2002</v>
      </c>
      <c r="D2" s="43">
        <v>2003</v>
      </c>
      <c r="E2" s="43">
        <v>2004</v>
      </c>
      <c r="F2" s="43">
        <v>2005</v>
      </c>
      <c r="G2" s="43">
        <v>2006</v>
      </c>
      <c r="H2" s="43">
        <v>2007</v>
      </c>
      <c r="I2" s="43">
        <v>2008</v>
      </c>
      <c r="J2" s="43">
        <v>2009</v>
      </c>
      <c r="K2" s="43">
        <v>2010</v>
      </c>
      <c r="L2" s="43">
        <v>2011</v>
      </c>
      <c r="M2" s="43">
        <v>2012</v>
      </c>
      <c r="N2" s="43">
        <v>2013</v>
      </c>
      <c r="O2" s="43">
        <v>2014</v>
      </c>
      <c r="P2" s="43">
        <v>2015</v>
      </c>
      <c r="Q2" s="43">
        <v>2016</v>
      </c>
      <c r="R2" s="43">
        <v>2017</v>
      </c>
      <c r="S2" s="43">
        <v>2018</v>
      </c>
      <c r="T2" s="43">
        <v>2019</v>
      </c>
      <c r="U2" s="43">
        <v>2020</v>
      </c>
    </row>
    <row r="3" spans="1:21" ht="31.5">
      <c r="A3" s="61" t="s">
        <v>878</v>
      </c>
      <c r="B3" s="124">
        <v>0</v>
      </c>
      <c r="C3" s="124">
        <v>0.5</v>
      </c>
      <c r="D3" s="124">
        <v>1</v>
      </c>
      <c r="E3" s="124">
        <v>1</v>
      </c>
      <c r="F3" s="124">
        <v>1</v>
      </c>
      <c r="G3" s="124">
        <v>0.4</v>
      </c>
      <c r="H3" s="124">
        <v>0.67</v>
      </c>
      <c r="I3" s="124">
        <v>0.75</v>
      </c>
      <c r="J3" s="124">
        <v>1</v>
      </c>
      <c r="K3" s="124">
        <v>0.71</v>
      </c>
      <c r="L3" s="124">
        <v>0.6</v>
      </c>
      <c r="M3" s="124">
        <v>1</v>
      </c>
      <c r="N3" s="124">
        <v>0.5</v>
      </c>
      <c r="O3" s="124">
        <v>1</v>
      </c>
      <c r="P3" s="124">
        <v>0.8</v>
      </c>
      <c r="Q3" s="124">
        <v>0.75</v>
      </c>
      <c r="R3" s="124"/>
      <c r="S3" s="124"/>
      <c r="T3" s="124"/>
      <c r="U3" s="124"/>
    </row>
    <row r="4" spans="1:21">
      <c r="A4" s="220" t="s">
        <v>879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</row>
    <row r="5" spans="1:21">
      <c r="A5" s="61" t="s">
        <v>880</v>
      </c>
      <c r="B5" s="124">
        <v>0.25</v>
      </c>
      <c r="C5" s="124">
        <v>0</v>
      </c>
      <c r="D5" s="124">
        <v>0</v>
      </c>
      <c r="E5" s="124">
        <v>1</v>
      </c>
      <c r="F5" s="124">
        <v>0.57999999999999996</v>
      </c>
      <c r="G5" s="124">
        <v>0.87</v>
      </c>
      <c r="H5" s="124">
        <v>0.5</v>
      </c>
      <c r="I5" s="124">
        <v>0.44</v>
      </c>
      <c r="J5" s="124">
        <v>0.75</v>
      </c>
      <c r="K5" s="124">
        <v>0.71</v>
      </c>
      <c r="L5" s="124">
        <v>0.93</v>
      </c>
      <c r="M5" s="124">
        <v>0.77</v>
      </c>
      <c r="N5" s="124">
        <v>0.56999999999999995</v>
      </c>
      <c r="O5" s="124">
        <v>0.75</v>
      </c>
      <c r="P5" s="124">
        <v>0.88</v>
      </c>
      <c r="Q5" s="124">
        <v>1</v>
      </c>
      <c r="R5" s="124"/>
      <c r="S5" s="124"/>
      <c r="T5" s="124"/>
      <c r="U5" s="124"/>
    </row>
    <row r="6" spans="1:21">
      <c r="A6" s="23" t="s">
        <v>14</v>
      </c>
      <c r="B6" s="124">
        <v>0.5</v>
      </c>
      <c r="C6" s="124">
        <v>0</v>
      </c>
      <c r="D6" s="124">
        <v>0.75</v>
      </c>
      <c r="E6" s="124">
        <v>0.67</v>
      </c>
      <c r="F6" s="124">
        <v>0.8</v>
      </c>
      <c r="G6" s="111">
        <v>0.6</v>
      </c>
      <c r="H6" s="111">
        <v>0</v>
      </c>
      <c r="I6" s="124">
        <v>0.83</v>
      </c>
      <c r="J6" s="124">
        <v>0.8</v>
      </c>
      <c r="K6" s="124">
        <v>1</v>
      </c>
      <c r="L6" s="124">
        <v>1</v>
      </c>
      <c r="M6" s="124">
        <v>0.75</v>
      </c>
      <c r="N6" s="124">
        <v>1</v>
      </c>
      <c r="O6" s="111">
        <v>0.8</v>
      </c>
      <c r="P6" s="111">
        <v>0.83</v>
      </c>
      <c r="Q6" s="191">
        <v>0.6</v>
      </c>
      <c r="R6" s="126"/>
      <c r="S6" s="126"/>
      <c r="T6" s="126"/>
      <c r="U6" s="126"/>
    </row>
    <row r="7" spans="1:21">
      <c r="A7" s="23" t="s">
        <v>881</v>
      </c>
      <c r="B7" s="124">
        <v>1</v>
      </c>
      <c r="C7" s="124">
        <v>0.67</v>
      </c>
      <c r="D7" s="124">
        <v>0.8</v>
      </c>
      <c r="E7" s="124">
        <v>0.6</v>
      </c>
      <c r="F7" s="124">
        <v>0.86</v>
      </c>
      <c r="G7" s="111">
        <v>1</v>
      </c>
      <c r="H7" s="111">
        <v>1</v>
      </c>
      <c r="I7" s="124">
        <v>1</v>
      </c>
      <c r="J7" s="124">
        <v>1</v>
      </c>
      <c r="K7" s="124">
        <v>0.85</v>
      </c>
      <c r="L7" s="124">
        <v>0.78</v>
      </c>
      <c r="M7" s="124">
        <v>0.82</v>
      </c>
      <c r="N7" s="124">
        <v>1</v>
      </c>
      <c r="O7" s="111">
        <v>0.5</v>
      </c>
      <c r="P7" s="111">
        <v>0.75</v>
      </c>
      <c r="Q7" s="191">
        <v>1</v>
      </c>
      <c r="R7" s="126"/>
      <c r="S7" s="126"/>
      <c r="T7" s="126"/>
      <c r="U7" s="126"/>
    </row>
    <row r="8" spans="1:21">
      <c r="A8" s="23" t="s">
        <v>882</v>
      </c>
      <c r="B8" s="124">
        <v>0.5</v>
      </c>
      <c r="C8" s="124">
        <v>0.5</v>
      </c>
      <c r="D8" s="124">
        <v>1</v>
      </c>
      <c r="E8" s="124">
        <v>0.6</v>
      </c>
      <c r="F8" s="124">
        <v>0.67</v>
      </c>
      <c r="G8" s="111">
        <v>0.75</v>
      </c>
      <c r="H8" s="111">
        <v>0</v>
      </c>
      <c r="I8" s="124">
        <v>0.33</v>
      </c>
      <c r="J8" s="124">
        <v>1</v>
      </c>
      <c r="K8" s="124">
        <v>0.5</v>
      </c>
      <c r="L8" s="124">
        <v>0.33</v>
      </c>
      <c r="M8" s="124">
        <v>1</v>
      </c>
      <c r="N8" s="124">
        <v>0.5</v>
      </c>
      <c r="O8" s="111">
        <v>0.75</v>
      </c>
      <c r="P8" s="111">
        <v>1</v>
      </c>
      <c r="Q8" s="191">
        <v>1</v>
      </c>
      <c r="R8" s="126"/>
      <c r="S8" s="126"/>
      <c r="T8" s="126"/>
      <c r="U8" s="126"/>
    </row>
    <row r="9" spans="1:21">
      <c r="A9" s="23" t="s">
        <v>883</v>
      </c>
      <c r="B9" s="124">
        <v>1</v>
      </c>
      <c r="C9" s="124" t="s">
        <v>838</v>
      </c>
      <c r="D9" s="124" t="s">
        <v>838</v>
      </c>
      <c r="E9" s="124">
        <v>1</v>
      </c>
      <c r="F9" s="124" t="s">
        <v>838</v>
      </c>
      <c r="G9" s="111">
        <v>0</v>
      </c>
      <c r="H9" s="124" t="s">
        <v>838</v>
      </c>
      <c r="I9" s="124" t="s">
        <v>838</v>
      </c>
      <c r="J9" s="124" t="s">
        <v>838</v>
      </c>
      <c r="K9" s="124" t="s">
        <v>838</v>
      </c>
      <c r="L9" s="124">
        <v>1</v>
      </c>
      <c r="M9" s="124">
        <v>0.67</v>
      </c>
      <c r="N9" s="124" t="s">
        <v>838</v>
      </c>
      <c r="O9" s="124" t="s">
        <v>838</v>
      </c>
      <c r="P9" s="111">
        <v>0</v>
      </c>
      <c r="Q9" s="191">
        <v>1</v>
      </c>
      <c r="R9" s="126"/>
      <c r="S9" s="126"/>
      <c r="T9" s="126"/>
      <c r="U9" s="126"/>
    </row>
    <row r="10" spans="1:21">
      <c r="A10" s="23" t="s">
        <v>884</v>
      </c>
      <c r="B10" s="124" t="s">
        <v>838</v>
      </c>
      <c r="C10" s="124">
        <v>0.5</v>
      </c>
      <c r="D10" s="124">
        <v>0.5</v>
      </c>
      <c r="E10" s="124">
        <v>1</v>
      </c>
      <c r="F10" s="124">
        <v>0.5</v>
      </c>
      <c r="G10" s="111">
        <v>0.75</v>
      </c>
      <c r="H10" s="124">
        <v>1</v>
      </c>
      <c r="I10" s="124">
        <v>0</v>
      </c>
      <c r="J10" s="124">
        <v>0.67</v>
      </c>
      <c r="K10" s="124">
        <v>0.75</v>
      </c>
      <c r="L10" s="124">
        <v>1</v>
      </c>
      <c r="M10" s="124">
        <v>0.6</v>
      </c>
      <c r="N10" s="124">
        <v>1</v>
      </c>
      <c r="O10" s="124">
        <v>0.33</v>
      </c>
      <c r="P10" s="111">
        <v>0</v>
      </c>
      <c r="Q10" s="191">
        <v>1</v>
      </c>
      <c r="R10" s="126"/>
      <c r="S10" s="126"/>
      <c r="T10" s="126"/>
      <c r="U10" s="126"/>
    </row>
    <row r="11" spans="1:21">
      <c r="A11" s="23" t="s">
        <v>18</v>
      </c>
      <c r="B11" s="124">
        <v>1</v>
      </c>
      <c r="C11" s="124" t="s">
        <v>838</v>
      </c>
      <c r="D11" s="124">
        <v>1</v>
      </c>
      <c r="E11" s="124">
        <v>1</v>
      </c>
      <c r="F11" s="124" t="s">
        <v>838</v>
      </c>
      <c r="G11" s="111">
        <v>0</v>
      </c>
      <c r="H11" s="111">
        <v>1</v>
      </c>
      <c r="I11" s="124">
        <v>1</v>
      </c>
      <c r="J11" s="124">
        <v>1</v>
      </c>
      <c r="K11" s="124">
        <v>1</v>
      </c>
      <c r="L11" s="124">
        <v>0.5</v>
      </c>
      <c r="M11" s="124">
        <v>1</v>
      </c>
      <c r="N11" s="124">
        <v>0.75</v>
      </c>
      <c r="O11" s="111">
        <v>0.67</v>
      </c>
      <c r="P11" s="111">
        <v>0.5</v>
      </c>
      <c r="Q11" s="39" t="s">
        <v>838</v>
      </c>
      <c r="R11" s="126"/>
      <c r="S11" s="126"/>
      <c r="T11" s="126"/>
      <c r="U11" s="126"/>
    </row>
    <row r="12" spans="1:21">
      <c r="A12" s="23" t="s">
        <v>885</v>
      </c>
      <c r="B12" s="124">
        <v>0.67</v>
      </c>
      <c r="C12" s="124">
        <v>0</v>
      </c>
      <c r="D12" s="124">
        <v>0.67</v>
      </c>
      <c r="E12" s="124">
        <v>0</v>
      </c>
      <c r="F12" s="124">
        <v>0</v>
      </c>
      <c r="G12" s="111">
        <v>0</v>
      </c>
      <c r="H12" s="124" t="s">
        <v>838</v>
      </c>
      <c r="I12" s="124">
        <v>1</v>
      </c>
      <c r="J12" s="124">
        <v>0.6</v>
      </c>
      <c r="K12" s="124" t="s">
        <v>838</v>
      </c>
      <c r="L12" s="124">
        <v>1</v>
      </c>
      <c r="M12" s="124">
        <v>1</v>
      </c>
      <c r="N12" s="124">
        <v>1</v>
      </c>
      <c r="O12" s="111">
        <v>0.8</v>
      </c>
      <c r="P12" s="111">
        <v>1</v>
      </c>
      <c r="Q12" s="191">
        <v>1</v>
      </c>
      <c r="R12" s="126"/>
      <c r="S12" s="126"/>
      <c r="T12" s="126"/>
      <c r="U12" s="126"/>
    </row>
    <row r="13" spans="1:21">
      <c r="A13" s="23" t="s">
        <v>17</v>
      </c>
      <c r="B13" s="124" t="s">
        <v>838</v>
      </c>
      <c r="C13" s="124">
        <v>1</v>
      </c>
      <c r="D13" s="124">
        <v>0.67</v>
      </c>
      <c r="E13" s="124">
        <v>0</v>
      </c>
      <c r="F13" s="124" t="s">
        <v>838</v>
      </c>
      <c r="G13" s="111">
        <v>1</v>
      </c>
      <c r="H13" s="111">
        <v>1</v>
      </c>
      <c r="I13" s="124">
        <v>1</v>
      </c>
      <c r="J13" s="124" t="s">
        <v>838</v>
      </c>
      <c r="K13" s="124">
        <v>0.67</v>
      </c>
      <c r="L13" s="124">
        <v>0</v>
      </c>
      <c r="M13" s="124">
        <v>1</v>
      </c>
      <c r="N13" s="124">
        <v>0.75</v>
      </c>
      <c r="O13" s="111">
        <v>1</v>
      </c>
      <c r="P13" s="111">
        <v>0</v>
      </c>
      <c r="Q13" s="39" t="s">
        <v>838</v>
      </c>
      <c r="R13" s="126"/>
      <c r="S13" s="126"/>
      <c r="T13" s="126"/>
      <c r="U13" s="126"/>
    </row>
    <row r="14" spans="1:21">
      <c r="A14" s="23" t="s">
        <v>16</v>
      </c>
      <c r="B14" s="124">
        <v>0</v>
      </c>
      <c r="C14" s="124">
        <v>0.67</v>
      </c>
      <c r="D14" s="124">
        <v>1</v>
      </c>
      <c r="E14" s="124">
        <v>0.71</v>
      </c>
      <c r="F14" s="124">
        <v>1</v>
      </c>
      <c r="G14" s="111">
        <v>1</v>
      </c>
      <c r="H14" s="111">
        <v>0.71</v>
      </c>
      <c r="I14" s="124">
        <v>0.8</v>
      </c>
      <c r="J14" s="124">
        <v>1</v>
      </c>
      <c r="K14" s="124">
        <v>0.5</v>
      </c>
      <c r="L14" s="124">
        <v>0.86</v>
      </c>
      <c r="M14" s="124">
        <v>0</v>
      </c>
      <c r="N14" s="124">
        <v>0.5</v>
      </c>
      <c r="O14" s="111">
        <v>1</v>
      </c>
      <c r="P14" s="111">
        <v>0.8</v>
      </c>
      <c r="Q14" s="191">
        <v>1</v>
      </c>
      <c r="R14" s="126"/>
      <c r="S14" s="126"/>
      <c r="T14" s="126"/>
      <c r="U14" s="126"/>
    </row>
    <row r="15" spans="1:21">
      <c r="A15" s="23" t="s">
        <v>886</v>
      </c>
      <c r="B15" s="124">
        <v>1</v>
      </c>
      <c r="C15" s="124">
        <v>0.5</v>
      </c>
      <c r="D15" s="124">
        <v>0.33</v>
      </c>
      <c r="E15" s="124" t="s">
        <v>838</v>
      </c>
      <c r="F15" s="124">
        <v>0.5</v>
      </c>
      <c r="G15" s="124" t="s">
        <v>838</v>
      </c>
      <c r="H15" s="124" t="s">
        <v>838</v>
      </c>
      <c r="I15" s="124">
        <v>1</v>
      </c>
      <c r="J15" s="124">
        <v>0.83</v>
      </c>
      <c r="K15" s="124">
        <v>0.67</v>
      </c>
      <c r="L15" s="124">
        <v>1</v>
      </c>
      <c r="M15" s="124">
        <v>0.5</v>
      </c>
      <c r="N15" s="124">
        <v>1</v>
      </c>
      <c r="O15" s="111">
        <v>0.5</v>
      </c>
      <c r="P15" s="124" t="s">
        <v>838</v>
      </c>
      <c r="Q15" s="191">
        <v>1</v>
      </c>
      <c r="R15" s="126"/>
      <c r="S15" s="126"/>
      <c r="T15" s="126"/>
      <c r="U15" s="126"/>
    </row>
    <row r="16" spans="1:21">
      <c r="A16" s="23" t="s">
        <v>887</v>
      </c>
      <c r="B16" s="124">
        <v>0.5</v>
      </c>
      <c r="C16" s="124">
        <v>0.25</v>
      </c>
      <c r="D16" s="124">
        <v>0.25</v>
      </c>
      <c r="E16" s="124" t="s">
        <v>838</v>
      </c>
      <c r="F16" s="124">
        <v>0.33</v>
      </c>
      <c r="G16" s="124">
        <v>1</v>
      </c>
      <c r="H16" s="124">
        <v>1</v>
      </c>
      <c r="I16" s="124">
        <v>1</v>
      </c>
      <c r="J16" s="124">
        <v>0.67</v>
      </c>
      <c r="K16" s="124">
        <v>0.67</v>
      </c>
      <c r="L16" s="124">
        <v>1</v>
      </c>
      <c r="M16" s="124">
        <v>1</v>
      </c>
      <c r="N16" s="124">
        <v>1</v>
      </c>
      <c r="O16" s="124" t="s">
        <v>838</v>
      </c>
      <c r="P16" s="124">
        <v>0</v>
      </c>
      <c r="Q16" s="191">
        <v>1</v>
      </c>
      <c r="R16" s="126"/>
      <c r="S16" s="126"/>
      <c r="T16" s="126"/>
      <c r="U16" s="126"/>
    </row>
    <row r="17" spans="1:21">
      <c r="A17" s="23" t="s">
        <v>433</v>
      </c>
      <c r="B17" s="124" t="s">
        <v>838</v>
      </c>
      <c r="C17" s="124" t="s">
        <v>838</v>
      </c>
      <c r="D17" s="124" t="s">
        <v>838</v>
      </c>
      <c r="E17" s="124" t="s">
        <v>838</v>
      </c>
      <c r="F17" s="124" t="s">
        <v>838</v>
      </c>
      <c r="G17" s="124" t="s">
        <v>838</v>
      </c>
      <c r="H17" s="124" t="s">
        <v>838</v>
      </c>
      <c r="I17" s="124" t="s">
        <v>838</v>
      </c>
      <c r="J17" s="124" t="s">
        <v>838</v>
      </c>
      <c r="K17" s="124" t="s">
        <v>838</v>
      </c>
      <c r="L17" s="124" t="s">
        <v>838</v>
      </c>
      <c r="M17" s="124" t="s">
        <v>838</v>
      </c>
      <c r="N17" s="124" t="s">
        <v>838</v>
      </c>
      <c r="O17" s="124" t="s">
        <v>838</v>
      </c>
      <c r="P17" s="124" t="s">
        <v>838</v>
      </c>
      <c r="Q17" s="39" t="s">
        <v>838</v>
      </c>
      <c r="R17" s="126"/>
      <c r="S17" s="126"/>
      <c r="T17" s="126"/>
      <c r="U17" s="126"/>
    </row>
    <row r="18" spans="1:21">
      <c r="A18" s="23" t="s">
        <v>888</v>
      </c>
      <c r="B18" s="124" t="s">
        <v>838</v>
      </c>
      <c r="C18" s="124">
        <v>1</v>
      </c>
      <c r="D18" s="124">
        <v>1</v>
      </c>
      <c r="E18" s="124">
        <v>0.5</v>
      </c>
      <c r="F18" s="124">
        <v>0.5</v>
      </c>
      <c r="G18" s="124">
        <v>1</v>
      </c>
      <c r="H18" s="124">
        <v>0</v>
      </c>
      <c r="I18" s="124">
        <v>1</v>
      </c>
      <c r="J18" s="124">
        <v>1</v>
      </c>
      <c r="K18" s="124">
        <v>0.86</v>
      </c>
      <c r="L18" s="124">
        <v>1</v>
      </c>
      <c r="M18" s="124">
        <v>1</v>
      </c>
      <c r="N18" s="124">
        <v>1</v>
      </c>
      <c r="O18" s="124">
        <v>0.33</v>
      </c>
      <c r="P18" s="124">
        <v>0.5</v>
      </c>
      <c r="Q18" s="191">
        <v>1</v>
      </c>
      <c r="R18" s="126"/>
      <c r="S18" s="126"/>
      <c r="T18" s="126"/>
      <c r="U18" s="126"/>
    </row>
    <row r="19" spans="1:21">
      <c r="A19" s="23" t="s">
        <v>889</v>
      </c>
      <c r="B19" s="124">
        <v>0.5</v>
      </c>
      <c r="C19" s="124" t="s">
        <v>838</v>
      </c>
      <c r="D19" s="124">
        <v>0</v>
      </c>
      <c r="E19" s="124">
        <v>0</v>
      </c>
      <c r="F19" s="124">
        <v>0.5</v>
      </c>
      <c r="G19" s="124">
        <v>0.33</v>
      </c>
      <c r="H19" s="124" t="s">
        <v>838</v>
      </c>
      <c r="I19" s="124">
        <v>1</v>
      </c>
      <c r="J19" s="124">
        <v>1</v>
      </c>
      <c r="K19" s="124" t="s">
        <v>838</v>
      </c>
      <c r="L19" s="124">
        <v>1</v>
      </c>
      <c r="M19" s="124" t="s">
        <v>838</v>
      </c>
      <c r="N19" s="124">
        <v>1</v>
      </c>
      <c r="O19" s="124">
        <v>1</v>
      </c>
      <c r="P19" s="124">
        <v>1</v>
      </c>
      <c r="Q19" s="191">
        <v>0.75</v>
      </c>
      <c r="R19" s="126"/>
      <c r="S19" s="126"/>
      <c r="T19" s="126"/>
      <c r="U19" s="126"/>
    </row>
    <row r="20" spans="1:21">
      <c r="A20" s="23" t="s">
        <v>890</v>
      </c>
      <c r="B20" s="124">
        <v>1</v>
      </c>
      <c r="C20" s="124">
        <v>0</v>
      </c>
      <c r="D20" s="124">
        <v>1</v>
      </c>
      <c r="E20" s="124">
        <v>0.33</v>
      </c>
      <c r="F20" s="124">
        <v>1</v>
      </c>
      <c r="G20" s="124">
        <v>1</v>
      </c>
      <c r="H20" s="124" t="s">
        <v>838</v>
      </c>
      <c r="I20" s="124" t="s">
        <v>838</v>
      </c>
      <c r="J20" s="124">
        <v>1</v>
      </c>
      <c r="K20" s="124">
        <v>0.33</v>
      </c>
      <c r="L20" s="124" t="s">
        <v>838</v>
      </c>
      <c r="M20" s="124">
        <v>1</v>
      </c>
      <c r="N20" s="124">
        <v>1</v>
      </c>
      <c r="O20" s="124" t="s">
        <v>838</v>
      </c>
      <c r="P20" s="124">
        <v>1</v>
      </c>
      <c r="Q20" s="191">
        <v>1</v>
      </c>
      <c r="R20" s="126"/>
      <c r="S20" s="126"/>
      <c r="T20" s="126"/>
      <c r="U20" s="126"/>
    </row>
    <row r="21" spans="1:21">
      <c r="A21" s="23" t="s">
        <v>891</v>
      </c>
      <c r="B21" s="124">
        <v>1</v>
      </c>
      <c r="C21" s="124">
        <v>1</v>
      </c>
      <c r="D21" s="124">
        <v>1</v>
      </c>
      <c r="E21" s="124" t="s">
        <v>838</v>
      </c>
      <c r="F21" s="124">
        <v>0</v>
      </c>
      <c r="G21" s="124" t="s">
        <v>838</v>
      </c>
      <c r="H21" s="124">
        <v>0.5</v>
      </c>
      <c r="I21" s="124" t="s">
        <v>838</v>
      </c>
      <c r="J21" s="124" t="s">
        <v>838</v>
      </c>
      <c r="K21" s="124">
        <v>1</v>
      </c>
      <c r="L21" s="124">
        <v>0</v>
      </c>
      <c r="M21" s="124" t="s">
        <v>838</v>
      </c>
      <c r="N21" s="124" t="s">
        <v>838</v>
      </c>
      <c r="O21" s="124">
        <v>1</v>
      </c>
      <c r="P21" s="124" t="s">
        <v>838</v>
      </c>
      <c r="Q21" s="191">
        <v>0</v>
      </c>
      <c r="R21" s="126"/>
      <c r="S21" s="126"/>
      <c r="T21" s="126"/>
      <c r="U21" s="126"/>
    </row>
    <row r="22" spans="1:21" ht="31.5">
      <c r="A22" s="23" t="s">
        <v>892</v>
      </c>
      <c r="B22" s="124" t="s">
        <v>838</v>
      </c>
      <c r="C22" s="124">
        <v>1</v>
      </c>
      <c r="D22" s="124">
        <v>0</v>
      </c>
      <c r="E22" s="124" t="s">
        <v>838</v>
      </c>
      <c r="F22" s="124">
        <v>1</v>
      </c>
      <c r="G22" s="124" t="s">
        <v>838</v>
      </c>
      <c r="H22" s="124" t="s">
        <v>838</v>
      </c>
      <c r="I22" s="124">
        <v>1</v>
      </c>
      <c r="J22" s="124">
        <v>1</v>
      </c>
      <c r="K22" s="124" t="s">
        <v>838</v>
      </c>
      <c r="L22" s="124">
        <v>0.5</v>
      </c>
      <c r="M22" s="124">
        <v>1</v>
      </c>
      <c r="N22" s="124">
        <v>0.75</v>
      </c>
      <c r="O22" s="124">
        <v>0.75</v>
      </c>
      <c r="P22" s="124">
        <v>0.33</v>
      </c>
      <c r="Q22" s="191">
        <v>0.33</v>
      </c>
      <c r="R22" s="126"/>
      <c r="S22" s="126"/>
      <c r="T22" s="126"/>
      <c r="U22" s="126"/>
    </row>
    <row r="23" spans="1:21">
      <c r="A23" s="23" t="s">
        <v>893</v>
      </c>
      <c r="B23" s="124" t="s">
        <v>838</v>
      </c>
      <c r="C23" s="124" t="s">
        <v>838</v>
      </c>
      <c r="D23" s="124" t="s">
        <v>838</v>
      </c>
      <c r="E23" s="124" t="s">
        <v>838</v>
      </c>
      <c r="F23" s="124" t="s">
        <v>838</v>
      </c>
      <c r="G23" s="124" t="s">
        <v>838</v>
      </c>
      <c r="H23" s="124" t="s">
        <v>838</v>
      </c>
      <c r="I23" s="124">
        <v>0</v>
      </c>
      <c r="J23" s="124" t="s">
        <v>838</v>
      </c>
      <c r="K23" s="124" t="s">
        <v>838</v>
      </c>
      <c r="L23" s="124" t="s">
        <v>838</v>
      </c>
      <c r="M23" s="124" t="s">
        <v>838</v>
      </c>
      <c r="N23" s="124" t="s">
        <v>838</v>
      </c>
      <c r="O23" s="124">
        <v>0</v>
      </c>
      <c r="P23" s="124" t="s">
        <v>838</v>
      </c>
      <c r="Q23" s="39" t="s">
        <v>838</v>
      </c>
      <c r="R23" s="126"/>
      <c r="S23" s="126"/>
      <c r="T23" s="126"/>
      <c r="U23" s="126"/>
    </row>
    <row r="24" spans="1:21">
      <c r="A24" s="220" t="s">
        <v>894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</row>
    <row r="25" spans="1:21">
      <c r="A25" s="23" t="s">
        <v>895</v>
      </c>
      <c r="B25" s="124" t="s">
        <v>838</v>
      </c>
      <c r="C25" s="124" t="s">
        <v>838</v>
      </c>
      <c r="D25" s="124" t="s">
        <v>838</v>
      </c>
      <c r="E25" s="124">
        <v>0</v>
      </c>
      <c r="F25" s="124" t="s">
        <v>838</v>
      </c>
      <c r="G25" s="124">
        <v>0.6</v>
      </c>
      <c r="H25" s="124">
        <v>0.38</v>
      </c>
      <c r="I25" s="124">
        <v>0.5</v>
      </c>
      <c r="J25" s="124">
        <v>1</v>
      </c>
      <c r="K25" s="124">
        <v>0.8</v>
      </c>
      <c r="L25" s="124">
        <v>0.5</v>
      </c>
      <c r="M25" s="124">
        <v>0.3</v>
      </c>
      <c r="N25" s="124">
        <v>0.4</v>
      </c>
      <c r="O25" s="124">
        <v>0.71</v>
      </c>
      <c r="P25" s="124">
        <v>0.67</v>
      </c>
      <c r="Q25" s="191">
        <v>0.5</v>
      </c>
      <c r="R25" s="126"/>
      <c r="S25" s="126"/>
      <c r="T25" s="126"/>
      <c r="U25" s="126"/>
    </row>
    <row r="26" spans="1:21" ht="31.5">
      <c r="A26" s="23" t="s">
        <v>896</v>
      </c>
      <c r="B26" s="124" t="s">
        <v>838</v>
      </c>
      <c r="C26" s="124" t="s">
        <v>838</v>
      </c>
      <c r="D26" s="124" t="s">
        <v>838</v>
      </c>
      <c r="E26" s="124">
        <v>0.2</v>
      </c>
      <c r="F26" s="124">
        <v>0.67</v>
      </c>
      <c r="G26" s="124">
        <v>0</v>
      </c>
      <c r="H26" s="124">
        <v>0.83</v>
      </c>
      <c r="I26" s="124">
        <v>1</v>
      </c>
      <c r="J26" s="124">
        <v>1</v>
      </c>
      <c r="K26" s="124">
        <v>0.75</v>
      </c>
      <c r="L26" s="124">
        <v>0.5</v>
      </c>
      <c r="M26" s="124">
        <v>1</v>
      </c>
      <c r="N26" s="124">
        <v>0.43</v>
      </c>
      <c r="O26" s="124">
        <v>1</v>
      </c>
      <c r="P26" s="124">
        <v>0.67</v>
      </c>
      <c r="Q26" s="191">
        <v>0.8</v>
      </c>
      <c r="R26" s="126"/>
      <c r="S26" s="126"/>
      <c r="T26" s="126"/>
      <c r="U26" s="126"/>
    </row>
    <row r="27" spans="1:21">
      <c r="A27" s="23" t="s">
        <v>897</v>
      </c>
      <c r="B27" s="124" t="s">
        <v>838</v>
      </c>
      <c r="C27" s="124" t="s">
        <v>838</v>
      </c>
      <c r="D27" s="124" t="s">
        <v>838</v>
      </c>
      <c r="E27" s="124">
        <v>1</v>
      </c>
      <c r="F27" s="124">
        <v>0.67</v>
      </c>
      <c r="G27" s="111">
        <v>0.25</v>
      </c>
      <c r="H27" s="111">
        <v>0.67</v>
      </c>
      <c r="I27" s="124">
        <v>0.5</v>
      </c>
      <c r="J27" s="124">
        <v>0.5</v>
      </c>
      <c r="K27" s="124">
        <v>0.6</v>
      </c>
      <c r="L27" s="124">
        <v>0.5</v>
      </c>
      <c r="M27" s="124">
        <v>0.5</v>
      </c>
      <c r="N27" s="124">
        <v>0.6</v>
      </c>
      <c r="O27" s="111">
        <v>0.6</v>
      </c>
      <c r="P27" s="111">
        <v>0.67</v>
      </c>
      <c r="Q27" s="113" t="s">
        <v>838</v>
      </c>
      <c r="R27" s="126"/>
      <c r="S27" s="126"/>
      <c r="T27" s="126"/>
      <c r="U27" s="126"/>
    </row>
    <row r="28" spans="1:21">
      <c r="A28" s="23" t="s">
        <v>898</v>
      </c>
      <c r="B28" s="124" t="s">
        <v>838</v>
      </c>
      <c r="C28" s="124" t="s">
        <v>838</v>
      </c>
      <c r="D28" s="124" t="s">
        <v>838</v>
      </c>
      <c r="E28" s="124">
        <v>0</v>
      </c>
      <c r="F28" s="124">
        <v>0</v>
      </c>
      <c r="G28" s="111">
        <v>0.56999999999999995</v>
      </c>
      <c r="H28" s="111">
        <v>0.75</v>
      </c>
      <c r="I28" s="124">
        <v>0.67</v>
      </c>
      <c r="J28" s="124">
        <v>0.5</v>
      </c>
      <c r="K28" s="124">
        <v>0.83</v>
      </c>
      <c r="L28" s="124">
        <v>1</v>
      </c>
      <c r="M28" s="124">
        <v>0.86</v>
      </c>
      <c r="N28" s="124">
        <v>0.8</v>
      </c>
      <c r="O28" s="111">
        <v>0.8</v>
      </c>
      <c r="P28" s="111">
        <v>0.75</v>
      </c>
      <c r="Q28" s="191">
        <v>1</v>
      </c>
      <c r="R28" s="126"/>
      <c r="S28" s="126"/>
      <c r="T28" s="126"/>
      <c r="U28" s="126"/>
    </row>
    <row r="29" spans="1:21" ht="31.5">
      <c r="A29" s="23" t="s">
        <v>899</v>
      </c>
      <c r="B29" s="124" t="s">
        <v>838</v>
      </c>
      <c r="C29" s="124" t="s">
        <v>838</v>
      </c>
      <c r="D29" s="124" t="s">
        <v>838</v>
      </c>
      <c r="E29" s="124">
        <v>0.5</v>
      </c>
      <c r="F29" s="124" t="s">
        <v>838</v>
      </c>
      <c r="G29" s="111">
        <v>0.75</v>
      </c>
      <c r="H29" s="111">
        <v>1</v>
      </c>
      <c r="I29" s="124">
        <v>1</v>
      </c>
      <c r="J29" s="124">
        <v>1</v>
      </c>
      <c r="K29" s="124" t="s">
        <v>838</v>
      </c>
      <c r="L29" s="124">
        <v>0.75</v>
      </c>
      <c r="M29" s="124">
        <v>0.67</v>
      </c>
      <c r="N29" s="124">
        <v>0.75</v>
      </c>
      <c r="O29" s="124" t="s">
        <v>838</v>
      </c>
      <c r="P29" s="124" t="s">
        <v>838</v>
      </c>
      <c r="Q29" s="191">
        <v>1</v>
      </c>
      <c r="R29" s="126"/>
      <c r="S29" s="126"/>
      <c r="T29" s="126"/>
      <c r="U29" s="126"/>
    </row>
    <row r="30" spans="1:21" ht="31.5">
      <c r="A30" s="23" t="s">
        <v>900</v>
      </c>
      <c r="B30" s="124" t="s">
        <v>838</v>
      </c>
      <c r="C30" s="124" t="s">
        <v>838</v>
      </c>
      <c r="D30" s="124" t="s">
        <v>838</v>
      </c>
      <c r="E30" s="124" t="s">
        <v>838</v>
      </c>
      <c r="F30" s="124" t="s">
        <v>838</v>
      </c>
      <c r="G30" s="111">
        <v>0</v>
      </c>
      <c r="H30" s="111">
        <v>0.5</v>
      </c>
      <c r="I30" s="124">
        <v>0</v>
      </c>
      <c r="J30" s="124">
        <v>1</v>
      </c>
      <c r="K30" s="124">
        <v>1</v>
      </c>
      <c r="L30" s="124" t="s">
        <v>838</v>
      </c>
      <c r="M30" s="124">
        <v>1</v>
      </c>
      <c r="N30" s="124" t="s">
        <v>838</v>
      </c>
      <c r="O30" s="124">
        <v>1</v>
      </c>
      <c r="P30" s="124">
        <v>1</v>
      </c>
      <c r="Q30" s="113" t="s">
        <v>838</v>
      </c>
      <c r="R30" s="126"/>
      <c r="S30" s="126"/>
      <c r="T30" s="126"/>
      <c r="U30" s="126"/>
    </row>
    <row r="31" spans="1:21" ht="31.5">
      <c r="A31" s="23" t="s">
        <v>901</v>
      </c>
      <c r="B31" s="124" t="s">
        <v>838</v>
      </c>
      <c r="C31" s="124" t="s">
        <v>838</v>
      </c>
      <c r="D31" s="124" t="s">
        <v>838</v>
      </c>
      <c r="E31" s="124">
        <v>1</v>
      </c>
      <c r="F31" s="124">
        <v>1</v>
      </c>
      <c r="G31" s="111">
        <v>0</v>
      </c>
      <c r="H31" s="111">
        <v>1</v>
      </c>
      <c r="I31" s="124">
        <v>0</v>
      </c>
      <c r="J31" s="124">
        <v>0.75</v>
      </c>
      <c r="K31" s="124">
        <v>0</v>
      </c>
      <c r="L31" s="124">
        <v>1</v>
      </c>
      <c r="M31" s="124">
        <v>1</v>
      </c>
      <c r="N31" s="124">
        <v>0.5</v>
      </c>
      <c r="O31" s="124">
        <v>1</v>
      </c>
      <c r="P31" s="124">
        <v>0.5</v>
      </c>
      <c r="Q31" s="191">
        <v>0.5</v>
      </c>
      <c r="R31" s="126"/>
      <c r="S31" s="126"/>
      <c r="T31" s="126"/>
      <c r="U31" s="126"/>
    </row>
    <row r="32" spans="1:21" ht="31.5">
      <c r="A32" s="23" t="s">
        <v>902</v>
      </c>
      <c r="B32" s="124" t="s">
        <v>838</v>
      </c>
      <c r="C32" s="124" t="s">
        <v>838</v>
      </c>
      <c r="D32" s="124" t="s">
        <v>838</v>
      </c>
      <c r="E32" s="124" t="s">
        <v>838</v>
      </c>
      <c r="F32" s="124">
        <v>0.25</v>
      </c>
      <c r="G32" s="111">
        <v>0.25</v>
      </c>
      <c r="H32" s="111">
        <v>0.4</v>
      </c>
      <c r="I32" s="124">
        <v>0.56999999999999995</v>
      </c>
      <c r="J32" s="124">
        <v>1</v>
      </c>
      <c r="K32" s="124" t="s">
        <v>838</v>
      </c>
      <c r="L32" s="124">
        <v>1</v>
      </c>
      <c r="M32" s="124">
        <v>1</v>
      </c>
      <c r="N32" s="124">
        <v>0.67</v>
      </c>
      <c r="O32" s="124">
        <v>0.6</v>
      </c>
      <c r="P32" s="124">
        <v>0.83</v>
      </c>
      <c r="Q32" s="191">
        <v>1</v>
      </c>
      <c r="R32" s="126"/>
      <c r="S32" s="126"/>
      <c r="T32" s="126"/>
      <c r="U32" s="126"/>
    </row>
    <row r="33" spans="1:21">
      <c r="A33" s="23" t="s">
        <v>903</v>
      </c>
      <c r="B33" s="124" t="s">
        <v>838</v>
      </c>
      <c r="C33" s="124" t="s">
        <v>838</v>
      </c>
      <c r="D33" s="124" t="s">
        <v>838</v>
      </c>
      <c r="E33" s="124" t="s">
        <v>838</v>
      </c>
      <c r="F33" s="124" t="s">
        <v>838</v>
      </c>
      <c r="G33" s="124" t="s">
        <v>838</v>
      </c>
      <c r="H33" s="124" t="s">
        <v>838</v>
      </c>
      <c r="I33" s="124" t="s">
        <v>838</v>
      </c>
      <c r="J33" s="124" t="s">
        <v>838</v>
      </c>
      <c r="K33" s="124" t="s">
        <v>838</v>
      </c>
      <c r="L33" s="124">
        <v>0.6</v>
      </c>
      <c r="M33" s="124" t="s">
        <v>838</v>
      </c>
      <c r="N33" s="124">
        <v>0.67</v>
      </c>
      <c r="O33" s="111">
        <v>0</v>
      </c>
      <c r="P33" s="111">
        <v>1</v>
      </c>
      <c r="Q33" s="191">
        <v>1</v>
      </c>
      <c r="R33" s="126"/>
      <c r="S33" s="126"/>
      <c r="T33" s="126"/>
      <c r="U33" s="126"/>
    </row>
    <row r="34" spans="1:21">
      <c r="A34" s="220" t="s">
        <v>904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</row>
    <row r="35" spans="1:21">
      <c r="A35" s="61" t="s">
        <v>1048</v>
      </c>
      <c r="B35" s="127" t="s">
        <v>838</v>
      </c>
      <c r="C35" s="127" t="s">
        <v>838</v>
      </c>
      <c r="D35" s="127" t="s">
        <v>838</v>
      </c>
      <c r="E35" s="127" t="s">
        <v>838</v>
      </c>
      <c r="F35" s="127" t="s">
        <v>838</v>
      </c>
      <c r="G35" s="127" t="s">
        <v>838</v>
      </c>
      <c r="H35" s="127" t="s">
        <v>838</v>
      </c>
      <c r="I35" s="127" t="s">
        <v>838</v>
      </c>
      <c r="J35" s="127" t="s">
        <v>838</v>
      </c>
      <c r="K35" s="127" t="s">
        <v>838</v>
      </c>
      <c r="L35" s="127" t="s">
        <v>838</v>
      </c>
      <c r="M35" s="127" t="s">
        <v>838</v>
      </c>
      <c r="N35" s="127" t="s">
        <v>838</v>
      </c>
      <c r="O35" s="127" t="s">
        <v>838</v>
      </c>
      <c r="P35" s="127" t="s">
        <v>838</v>
      </c>
      <c r="Q35" s="125">
        <v>0</v>
      </c>
      <c r="R35" s="127"/>
      <c r="S35" s="127"/>
      <c r="T35" s="127"/>
      <c r="U35" s="127"/>
    </row>
    <row r="36" spans="1:21">
      <c r="A36" s="23" t="s">
        <v>905</v>
      </c>
      <c r="B36" s="124">
        <v>0</v>
      </c>
      <c r="C36" s="124" t="s">
        <v>838</v>
      </c>
      <c r="D36" s="124">
        <v>0</v>
      </c>
      <c r="E36" s="124">
        <v>0.5</v>
      </c>
      <c r="F36" s="124">
        <v>1</v>
      </c>
      <c r="G36" s="124">
        <v>0.25</v>
      </c>
      <c r="H36" s="124">
        <v>1</v>
      </c>
      <c r="I36" s="124">
        <v>0.5</v>
      </c>
      <c r="J36" s="124">
        <v>1</v>
      </c>
      <c r="K36" s="124">
        <v>1</v>
      </c>
      <c r="L36" s="124">
        <v>1</v>
      </c>
      <c r="M36" s="124">
        <v>1</v>
      </c>
      <c r="N36" s="124">
        <v>0.75</v>
      </c>
      <c r="O36" s="111">
        <v>1</v>
      </c>
      <c r="P36" s="111">
        <v>0.5</v>
      </c>
      <c r="Q36" s="191">
        <v>1</v>
      </c>
      <c r="R36" s="126"/>
      <c r="S36" s="126"/>
      <c r="T36" s="126"/>
      <c r="U36" s="126"/>
    </row>
    <row r="37" spans="1:21">
      <c r="A37" s="23" t="s">
        <v>906</v>
      </c>
      <c r="B37" s="124">
        <v>1</v>
      </c>
      <c r="C37" s="124">
        <v>0</v>
      </c>
      <c r="D37" s="124">
        <v>0.5</v>
      </c>
      <c r="E37" s="124">
        <v>1</v>
      </c>
      <c r="F37" s="124">
        <v>0</v>
      </c>
      <c r="G37" s="111">
        <v>0.5</v>
      </c>
      <c r="H37" s="111">
        <v>0.9</v>
      </c>
      <c r="I37" s="124">
        <v>1</v>
      </c>
      <c r="J37" s="124" t="s">
        <v>838</v>
      </c>
      <c r="K37" s="124">
        <v>1</v>
      </c>
      <c r="L37" s="124">
        <v>0.5</v>
      </c>
      <c r="M37" s="124">
        <v>1</v>
      </c>
      <c r="N37" s="124">
        <v>0.5</v>
      </c>
      <c r="O37" s="111">
        <v>1</v>
      </c>
      <c r="P37" s="111">
        <v>1</v>
      </c>
      <c r="Q37" s="191">
        <v>0</v>
      </c>
      <c r="R37" s="126"/>
      <c r="S37" s="126"/>
      <c r="T37" s="126"/>
      <c r="U37" s="126"/>
    </row>
    <row r="38" spans="1:21">
      <c r="A38" s="23" t="s">
        <v>907</v>
      </c>
      <c r="B38" s="124">
        <v>1</v>
      </c>
      <c r="C38" s="124">
        <v>0</v>
      </c>
      <c r="D38" s="124">
        <v>0.75</v>
      </c>
      <c r="E38" s="124">
        <v>0</v>
      </c>
      <c r="F38" s="124">
        <v>0.7</v>
      </c>
      <c r="G38" s="111">
        <v>1</v>
      </c>
      <c r="H38" s="111">
        <v>0.67</v>
      </c>
      <c r="I38" s="124">
        <v>1</v>
      </c>
      <c r="J38" s="124">
        <v>0.67</v>
      </c>
      <c r="K38" s="124">
        <v>1</v>
      </c>
      <c r="L38" s="124">
        <v>1</v>
      </c>
      <c r="M38" s="124">
        <v>1</v>
      </c>
      <c r="N38" s="124">
        <v>0.5</v>
      </c>
      <c r="O38" s="111">
        <v>1</v>
      </c>
      <c r="P38" s="111">
        <v>1</v>
      </c>
      <c r="Q38" s="191">
        <v>1</v>
      </c>
      <c r="R38" s="126"/>
      <c r="S38" s="126"/>
      <c r="T38" s="126"/>
      <c r="U38" s="126"/>
    </row>
    <row r="39" spans="1:21" ht="31.5">
      <c r="A39" s="23" t="s">
        <v>908</v>
      </c>
      <c r="B39" s="124" t="s">
        <v>838</v>
      </c>
      <c r="C39" s="124" t="s">
        <v>838</v>
      </c>
      <c r="D39" s="124" t="s">
        <v>838</v>
      </c>
      <c r="E39" s="124" t="s">
        <v>838</v>
      </c>
      <c r="F39" s="124" t="s">
        <v>838</v>
      </c>
      <c r="G39" s="111">
        <v>1</v>
      </c>
      <c r="H39" s="111">
        <v>0.5</v>
      </c>
      <c r="I39" s="124">
        <v>1</v>
      </c>
      <c r="J39" s="124" t="s">
        <v>838</v>
      </c>
      <c r="K39" s="124" t="s">
        <v>838</v>
      </c>
      <c r="L39" s="124">
        <v>1</v>
      </c>
      <c r="M39" s="124">
        <v>1</v>
      </c>
      <c r="N39" s="124">
        <v>1</v>
      </c>
      <c r="O39" s="111">
        <v>1</v>
      </c>
      <c r="P39" s="124" t="s">
        <v>838</v>
      </c>
      <c r="Q39" s="191">
        <v>1</v>
      </c>
      <c r="R39" s="126"/>
      <c r="S39" s="126"/>
      <c r="T39" s="126"/>
      <c r="U39" s="126"/>
    </row>
    <row r="40" spans="1:21">
      <c r="A40" s="23" t="s">
        <v>909</v>
      </c>
      <c r="B40" s="124" t="s">
        <v>838</v>
      </c>
      <c r="C40" s="124" t="s">
        <v>838</v>
      </c>
      <c r="D40" s="124" t="s">
        <v>838</v>
      </c>
      <c r="E40" s="124" t="s">
        <v>838</v>
      </c>
      <c r="F40" s="124" t="s">
        <v>838</v>
      </c>
      <c r="G40" s="124" t="s">
        <v>838</v>
      </c>
      <c r="H40" s="124" t="s">
        <v>838</v>
      </c>
      <c r="I40" s="124" t="s">
        <v>838</v>
      </c>
      <c r="J40" s="124" t="s">
        <v>838</v>
      </c>
      <c r="K40" s="124" t="s">
        <v>838</v>
      </c>
      <c r="L40" s="124" t="s">
        <v>838</v>
      </c>
      <c r="M40" s="124" t="s">
        <v>838</v>
      </c>
      <c r="N40" s="124" t="s">
        <v>838</v>
      </c>
      <c r="O40" s="124" t="s">
        <v>838</v>
      </c>
      <c r="P40" s="124" t="s">
        <v>838</v>
      </c>
      <c r="Q40" s="39" t="s">
        <v>838</v>
      </c>
      <c r="R40" s="126"/>
      <c r="S40" s="126"/>
      <c r="T40" s="126"/>
      <c r="U40" s="126"/>
    </row>
    <row r="41" spans="1:21">
      <c r="A41" s="23" t="s">
        <v>910</v>
      </c>
      <c r="B41" s="124" t="s">
        <v>838</v>
      </c>
      <c r="C41" s="124">
        <v>0</v>
      </c>
      <c r="D41" s="124" t="s">
        <v>838</v>
      </c>
      <c r="E41" s="124">
        <v>1</v>
      </c>
      <c r="F41" s="124">
        <v>0.5</v>
      </c>
      <c r="G41" s="124">
        <v>1</v>
      </c>
      <c r="H41" s="124" t="s">
        <v>838</v>
      </c>
      <c r="I41" s="124">
        <v>1</v>
      </c>
      <c r="J41" s="124" t="s">
        <v>838</v>
      </c>
      <c r="K41" s="124" t="s">
        <v>838</v>
      </c>
      <c r="L41" s="124">
        <v>1</v>
      </c>
      <c r="M41" s="124">
        <v>1</v>
      </c>
      <c r="N41" s="124" t="s">
        <v>838</v>
      </c>
      <c r="O41" s="124" t="s">
        <v>838</v>
      </c>
      <c r="P41" s="124">
        <v>1</v>
      </c>
      <c r="Q41" s="113" t="s">
        <v>838</v>
      </c>
      <c r="R41" s="126"/>
      <c r="S41" s="126"/>
      <c r="T41" s="126"/>
      <c r="U41" s="126"/>
    </row>
    <row r="42" spans="1:21">
      <c r="A42" s="23" t="s">
        <v>911</v>
      </c>
      <c r="B42" s="124" t="s">
        <v>838</v>
      </c>
      <c r="C42" s="124" t="s">
        <v>838</v>
      </c>
      <c r="D42" s="124" t="s">
        <v>838</v>
      </c>
      <c r="E42" s="124" t="s">
        <v>838</v>
      </c>
      <c r="F42" s="124" t="s">
        <v>838</v>
      </c>
      <c r="G42" s="124" t="s">
        <v>838</v>
      </c>
      <c r="H42" s="111">
        <v>1</v>
      </c>
      <c r="I42" s="124" t="s">
        <v>838</v>
      </c>
      <c r="J42" s="124" t="s">
        <v>838</v>
      </c>
      <c r="K42" s="124" t="s">
        <v>838</v>
      </c>
      <c r="L42" s="124" t="s">
        <v>838</v>
      </c>
      <c r="M42" s="124" t="s">
        <v>838</v>
      </c>
      <c r="N42" s="124" t="s">
        <v>838</v>
      </c>
      <c r="O42" s="124" t="s">
        <v>838</v>
      </c>
      <c r="P42" s="124" t="s">
        <v>838</v>
      </c>
      <c r="Q42" s="113" t="s">
        <v>838</v>
      </c>
      <c r="R42" s="126"/>
      <c r="S42" s="126"/>
      <c r="T42" s="126"/>
      <c r="U42" s="126"/>
    </row>
    <row r="43" spans="1:21" ht="31.5">
      <c r="A43" s="23" t="s">
        <v>912</v>
      </c>
      <c r="B43" s="124" t="s">
        <v>838</v>
      </c>
      <c r="C43" s="124" t="s">
        <v>838</v>
      </c>
      <c r="D43" s="124">
        <v>0</v>
      </c>
      <c r="E43" s="124" t="s">
        <v>838</v>
      </c>
      <c r="F43" s="124">
        <v>0.5</v>
      </c>
      <c r="G43" s="124">
        <v>0</v>
      </c>
      <c r="H43" s="124" t="s">
        <v>838</v>
      </c>
      <c r="I43" s="124" t="s">
        <v>838</v>
      </c>
      <c r="J43" s="124">
        <v>1</v>
      </c>
      <c r="K43" s="124">
        <v>0.5</v>
      </c>
      <c r="L43" s="124">
        <v>1</v>
      </c>
      <c r="M43" s="124">
        <v>1</v>
      </c>
      <c r="N43" s="124">
        <v>1</v>
      </c>
      <c r="O43" s="124">
        <v>1</v>
      </c>
      <c r="P43" s="124" t="s">
        <v>838</v>
      </c>
      <c r="Q43" s="113" t="s">
        <v>838</v>
      </c>
      <c r="R43" s="126"/>
      <c r="S43" s="126"/>
      <c r="T43" s="126"/>
      <c r="U43" s="126"/>
    </row>
    <row r="44" spans="1:21">
      <c r="A44" s="23" t="s">
        <v>913</v>
      </c>
      <c r="B44" s="124">
        <v>0</v>
      </c>
      <c r="C44" s="124" t="s">
        <v>838</v>
      </c>
      <c r="D44" s="124" t="s">
        <v>838</v>
      </c>
      <c r="E44" s="124" t="s">
        <v>838</v>
      </c>
      <c r="F44" s="124" t="s">
        <v>838</v>
      </c>
      <c r="G44" s="124" t="s">
        <v>838</v>
      </c>
      <c r="H44" s="124" t="s">
        <v>838</v>
      </c>
      <c r="I44" s="124" t="s">
        <v>838</v>
      </c>
      <c r="J44" s="124" t="s">
        <v>838</v>
      </c>
      <c r="K44" s="124" t="s">
        <v>838</v>
      </c>
      <c r="L44" s="124" t="s">
        <v>838</v>
      </c>
      <c r="M44" s="124" t="s">
        <v>838</v>
      </c>
      <c r="N44" s="124" t="s">
        <v>838</v>
      </c>
      <c r="O44" s="124" t="s">
        <v>838</v>
      </c>
      <c r="P44" s="111">
        <v>0.5</v>
      </c>
      <c r="Q44" s="113" t="s">
        <v>838</v>
      </c>
      <c r="R44" s="126"/>
      <c r="S44" s="126"/>
      <c r="T44" s="126"/>
      <c r="U44" s="126"/>
    </row>
    <row r="45" spans="1:21">
      <c r="A45" s="23" t="s">
        <v>914</v>
      </c>
      <c r="B45" s="124">
        <v>1</v>
      </c>
      <c r="C45" s="124" t="s">
        <v>838</v>
      </c>
      <c r="D45" s="124">
        <v>0.33</v>
      </c>
      <c r="E45" s="124" t="s">
        <v>838</v>
      </c>
      <c r="F45" s="124" t="s">
        <v>838</v>
      </c>
      <c r="G45" s="124" t="s">
        <v>838</v>
      </c>
      <c r="H45" s="111">
        <v>0.5</v>
      </c>
      <c r="I45" s="124">
        <v>1</v>
      </c>
      <c r="J45" s="124">
        <v>1</v>
      </c>
      <c r="K45" s="124">
        <v>1</v>
      </c>
      <c r="L45" s="124">
        <v>1</v>
      </c>
      <c r="M45" s="124">
        <v>1</v>
      </c>
      <c r="N45" s="124" t="s">
        <v>838</v>
      </c>
      <c r="O45" s="124" t="s">
        <v>838</v>
      </c>
      <c r="P45" s="124" t="s">
        <v>838</v>
      </c>
      <c r="Q45" s="191">
        <v>1</v>
      </c>
      <c r="R45" s="126"/>
      <c r="S45" s="126"/>
      <c r="T45" s="126"/>
      <c r="U45" s="126"/>
    </row>
    <row r="46" spans="1:21" ht="31.5">
      <c r="A46" s="23" t="s">
        <v>915</v>
      </c>
      <c r="B46" s="124" t="s">
        <v>838</v>
      </c>
      <c r="C46" s="124" t="s">
        <v>838</v>
      </c>
      <c r="D46" s="124" t="s">
        <v>838</v>
      </c>
      <c r="E46" s="124">
        <v>0</v>
      </c>
      <c r="F46" s="124" t="s">
        <v>838</v>
      </c>
      <c r="G46" s="124" t="s">
        <v>838</v>
      </c>
      <c r="H46" s="111">
        <v>1</v>
      </c>
      <c r="I46" s="124">
        <v>1</v>
      </c>
      <c r="J46" s="124" t="s">
        <v>838</v>
      </c>
      <c r="K46" s="124" t="s">
        <v>838</v>
      </c>
      <c r="L46" s="124" t="s">
        <v>838</v>
      </c>
      <c r="M46" s="124" t="s">
        <v>838</v>
      </c>
      <c r="N46" s="124" t="s">
        <v>838</v>
      </c>
      <c r="O46" s="124">
        <v>1</v>
      </c>
      <c r="P46" s="124" t="s">
        <v>838</v>
      </c>
      <c r="Q46" s="113" t="s">
        <v>838</v>
      </c>
      <c r="R46" s="126"/>
      <c r="S46" s="126"/>
      <c r="T46" s="126"/>
      <c r="U46" s="126"/>
    </row>
    <row r="47" spans="1:21" ht="31.5">
      <c r="A47" s="23" t="s">
        <v>916</v>
      </c>
      <c r="B47" s="124" t="s">
        <v>838</v>
      </c>
      <c r="C47" s="124">
        <v>1</v>
      </c>
      <c r="D47" s="124" t="s">
        <v>838</v>
      </c>
      <c r="E47" s="124">
        <v>0.5</v>
      </c>
      <c r="F47" s="124" t="s">
        <v>838</v>
      </c>
      <c r="G47" s="124" t="s">
        <v>838</v>
      </c>
      <c r="H47" s="111">
        <v>1</v>
      </c>
      <c r="I47" s="124" t="s">
        <v>838</v>
      </c>
      <c r="J47" s="124" t="s">
        <v>838</v>
      </c>
      <c r="K47" s="124" t="s">
        <v>838</v>
      </c>
      <c r="L47" s="124">
        <v>1</v>
      </c>
      <c r="M47" s="124" t="s">
        <v>838</v>
      </c>
      <c r="N47" s="124" t="s">
        <v>838</v>
      </c>
      <c r="O47" s="124" t="s">
        <v>838</v>
      </c>
      <c r="P47" s="124" t="s">
        <v>838</v>
      </c>
      <c r="Q47" s="191">
        <v>1</v>
      </c>
      <c r="R47" s="126"/>
      <c r="S47" s="126"/>
      <c r="T47" s="126"/>
      <c r="U47" s="126"/>
    </row>
    <row r="48" spans="1:21" ht="31.5">
      <c r="A48" s="23" t="s">
        <v>917</v>
      </c>
      <c r="B48" s="124" t="s">
        <v>838</v>
      </c>
      <c r="C48" s="124">
        <v>0</v>
      </c>
      <c r="D48" s="124" t="s">
        <v>838</v>
      </c>
      <c r="E48" s="124">
        <v>1</v>
      </c>
      <c r="F48" s="124" t="s">
        <v>838</v>
      </c>
      <c r="G48" s="124">
        <v>0</v>
      </c>
      <c r="H48" s="111">
        <v>1</v>
      </c>
      <c r="I48" s="124">
        <v>0.5</v>
      </c>
      <c r="J48" s="124">
        <v>1</v>
      </c>
      <c r="K48" s="124">
        <v>0.5</v>
      </c>
      <c r="L48" s="124">
        <v>1</v>
      </c>
      <c r="M48" s="124">
        <v>1</v>
      </c>
      <c r="N48" s="124" t="s">
        <v>838</v>
      </c>
      <c r="O48" s="124" t="s">
        <v>838</v>
      </c>
      <c r="P48" s="124" t="s">
        <v>838</v>
      </c>
      <c r="Q48" s="191">
        <v>1</v>
      </c>
      <c r="R48" s="126"/>
      <c r="S48" s="126"/>
      <c r="T48" s="126"/>
      <c r="U48" s="126"/>
    </row>
    <row r="49" spans="1:21">
      <c r="A49" s="23" t="s">
        <v>918</v>
      </c>
      <c r="B49" s="124" t="s">
        <v>838</v>
      </c>
      <c r="C49" s="124" t="s">
        <v>838</v>
      </c>
      <c r="D49" s="124" t="s">
        <v>838</v>
      </c>
      <c r="E49" s="124" t="s">
        <v>838</v>
      </c>
      <c r="F49" s="124" t="s">
        <v>838</v>
      </c>
      <c r="G49" s="124" t="s">
        <v>838</v>
      </c>
      <c r="H49" s="124" t="s">
        <v>838</v>
      </c>
      <c r="I49" s="124" t="s">
        <v>838</v>
      </c>
      <c r="J49" s="124" t="s">
        <v>838</v>
      </c>
      <c r="K49" s="124" t="s">
        <v>838</v>
      </c>
      <c r="L49" s="124" t="s">
        <v>838</v>
      </c>
      <c r="M49" s="124" t="s">
        <v>838</v>
      </c>
      <c r="N49" s="124" t="s">
        <v>838</v>
      </c>
      <c r="O49" s="124" t="s">
        <v>838</v>
      </c>
      <c r="P49" s="124" t="s">
        <v>838</v>
      </c>
      <c r="Q49" s="113" t="s">
        <v>838</v>
      </c>
      <c r="R49" s="126"/>
      <c r="S49" s="126"/>
      <c r="T49" s="126"/>
      <c r="U49" s="126"/>
    </row>
    <row r="50" spans="1:21" ht="31.5">
      <c r="A50" s="23" t="s">
        <v>919</v>
      </c>
      <c r="B50" s="124">
        <v>1</v>
      </c>
      <c r="C50" s="124">
        <v>0.83</v>
      </c>
      <c r="D50" s="124">
        <v>0.5</v>
      </c>
      <c r="E50" s="124">
        <v>0</v>
      </c>
      <c r="F50" s="124">
        <v>1</v>
      </c>
      <c r="G50" s="124" t="s">
        <v>838</v>
      </c>
      <c r="H50" s="124">
        <v>1</v>
      </c>
      <c r="I50" s="124" t="s">
        <v>838</v>
      </c>
      <c r="J50" s="124" t="s">
        <v>838</v>
      </c>
      <c r="K50" s="124">
        <v>1</v>
      </c>
      <c r="L50" s="124">
        <v>1</v>
      </c>
      <c r="M50" s="124">
        <v>1</v>
      </c>
      <c r="N50" s="124" t="s">
        <v>838</v>
      </c>
      <c r="O50" s="124" t="s">
        <v>838</v>
      </c>
      <c r="P50" s="124" t="s">
        <v>838</v>
      </c>
      <c r="Q50" s="191">
        <v>1</v>
      </c>
      <c r="R50" s="126"/>
      <c r="S50" s="126"/>
      <c r="T50" s="126"/>
      <c r="U50" s="126"/>
    </row>
    <row r="51" spans="1:21">
      <c r="A51" s="23" t="s">
        <v>920</v>
      </c>
      <c r="B51" s="124" t="s">
        <v>838</v>
      </c>
      <c r="C51" s="124" t="s">
        <v>838</v>
      </c>
      <c r="D51" s="124" t="s">
        <v>838</v>
      </c>
      <c r="E51" s="124" t="s">
        <v>838</v>
      </c>
      <c r="F51" s="124" t="s">
        <v>838</v>
      </c>
      <c r="G51" s="124" t="s">
        <v>838</v>
      </c>
      <c r="H51" s="124" t="s">
        <v>838</v>
      </c>
      <c r="I51" s="124" t="s">
        <v>838</v>
      </c>
      <c r="J51" s="124">
        <v>1</v>
      </c>
      <c r="K51" s="124">
        <v>1</v>
      </c>
      <c r="L51" s="124" t="s">
        <v>838</v>
      </c>
      <c r="M51" s="124" t="s">
        <v>838</v>
      </c>
      <c r="N51" s="124" t="s">
        <v>838</v>
      </c>
      <c r="O51" s="124" t="s">
        <v>838</v>
      </c>
      <c r="P51" s="124" t="s">
        <v>838</v>
      </c>
      <c r="Q51" s="113" t="s">
        <v>838</v>
      </c>
      <c r="R51" s="126"/>
      <c r="S51" s="126"/>
      <c r="T51" s="126"/>
      <c r="U51" s="126"/>
    </row>
    <row r="52" spans="1:21" ht="31.5">
      <c r="A52" s="73" t="s">
        <v>921</v>
      </c>
      <c r="B52" s="131" t="s">
        <v>838</v>
      </c>
      <c r="C52" s="131">
        <v>1</v>
      </c>
      <c r="D52" s="131">
        <v>0</v>
      </c>
      <c r="E52" s="131" t="s">
        <v>838</v>
      </c>
      <c r="F52" s="131">
        <v>1</v>
      </c>
      <c r="G52" s="131" t="s">
        <v>838</v>
      </c>
      <c r="H52" s="131" t="s">
        <v>838</v>
      </c>
      <c r="I52" s="131">
        <v>1</v>
      </c>
      <c r="J52" s="131">
        <v>1</v>
      </c>
      <c r="K52" s="131">
        <v>1</v>
      </c>
      <c r="L52" s="131">
        <v>1</v>
      </c>
      <c r="M52" s="131" t="s">
        <v>838</v>
      </c>
      <c r="N52" s="131" t="s">
        <v>838</v>
      </c>
      <c r="O52" s="131" t="s">
        <v>838</v>
      </c>
      <c r="P52" s="131" t="s">
        <v>838</v>
      </c>
      <c r="Q52" s="192">
        <v>0</v>
      </c>
      <c r="R52" s="85"/>
      <c r="S52" s="85"/>
      <c r="T52" s="85"/>
      <c r="U52" s="85"/>
    </row>
    <row r="53" spans="1:21">
      <c r="A53" s="46" t="s">
        <v>493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2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2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2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2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2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2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2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2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2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2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2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</sheetData>
  <mergeCells count="4">
    <mergeCell ref="A1:U1"/>
    <mergeCell ref="A4:U4"/>
    <mergeCell ref="A24:U24"/>
    <mergeCell ref="A34:U3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workbookViewId="0">
      <pane xSplit="6" ySplit="7" topLeftCell="O8" activePane="bottomRight" state="frozen"/>
      <selection pane="topRight" activeCell="G1" sqref="G1"/>
      <selection pane="bottomLeft" activeCell="A8" sqref="A8"/>
      <selection pane="bottomRight" activeCell="O4" sqref="O3:O4"/>
    </sheetView>
  </sheetViews>
  <sheetFormatPr defaultRowHeight="15.75"/>
  <cols>
    <col min="1" max="1" width="39.42578125" style="6" customWidth="1"/>
    <col min="2" max="2" width="9.140625" style="6"/>
    <col min="3" max="3" width="12.5703125" style="6" customWidth="1"/>
    <col min="4" max="4" width="11.7109375" style="6" customWidth="1"/>
    <col min="5" max="5" width="9.140625" style="6"/>
    <col min="6" max="6" width="12.7109375" style="6" customWidth="1"/>
    <col min="7" max="7" width="11.5703125" style="6" customWidth="1"/>
    <col min="8" max="8" width="11.28515625" style="6" bestFit="1" customWidth="1"/>
    <col min="9" max="16384" width="9.140625" style="6"/>
  </cols>
  <sheetData>
    <row r="1" spans="1:18">
      <c r="A1" s="225" t="s">
        <v>929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</row>
    <row r="2" spans="1:18" s="5" customFormat="1">
      <c r="A2" s="58"/>
      <c r="B2" s="58">
        <v>2004</v>
      </c>
      <c r="C2" s="58">
        <v>2005</v>
      </c>
      <c r="D2" s="58">
        <v>2006</v>
      </c>
      <c r="E2" s="58">
        <v>2007</v>
      </c>
      <c r="F2" s="58">
        <v>2008</v>
      </c>
      <c r="G2" s="58">
        <v>2009</v>
      </c>
      <c r="H2" s="58">
        <v>2010</v>
      </c>
      <c r="I2" s="58">
        <v>2011</v>
      </c>
      <c r="J2" s="58">
        <v>2012</v>
      </c>
      <c r="K2" s="58">
        <v>2013</v>
      </c>
      <c r="L2" s="58">
        <v>2014</v>
      </c>
      <c r="M2" s="58">
        <v>2015</v>
      </c>
      <c r="N2" s="58">
        <v>2016</v>
      </c>
      <c r="O2" s="58">
        <v>2017</v>
      </c>
      <c r="P2" s="58">
        <v>2018</v>
      </c>
      <c r="Q2" s="58">
        <v>2019</v>
      </c>
      <c r="R2" s="58">
        <v>2020</v>
      </c>
    </row>
    <row r="3" spans="1:18" ht="31.5">
      <c r="A3" s="145" t="s">
        <v>922</v>
      </c>
      <c r="B3" s="6">
        <v>22</v>
      </c>
      <c r="C3" s="6">
        <v>35</v>
      </c>
      <c r="D3" s="6">
        <v>39</v>
      </c>
      <c r="E3" s="6">
        <v>37</v>
      </c>
      <c r="F3" s="6">
        <v>37</v>
      </c>
      <c r="G3" s="6">
        <v>42</v>
      </c>
      <c r="H3" s="6">
        <v>40</v>
      </c>
      <c r="I3" s="6">
        <v>38</v>
      </c>
      <c r="J3" s="6">
        <v>36</v>
      </c>
      <c r="K3" s="6">
        <v>35</v>
      </c>
      <c r="L3" s="6">
        <v>39</v>
      </c>
      <c r="M3" s="6">
        <v>39</v>
      </c>
      <c r="N3" s="6">
        <v>34</v>
      </c>
      <c r="O3" s="6">
        <v>37</v>
      </c>
    </row>
    <row r="4" spans="1:18" ht="31.5">
      <c r="A4" s="145" t="s">
        <v>923</v>
      </c>
      <c r="B4" s="6">
        <v>8</v>
      </c>
      <c r="C4" s="6">
        <v>10</v>
      </c>
      <c r="D4" s="6">
        <v>14</v>
      </c>
      <c r="E4" s="6">
        <v>10</v>
      </c>
      <c r="F4" s="6">
        <v>10</v>
      </c>
      <c r="G4" s="6">
        <v>12</v>
      </c>
      <c r="H4" s="6">
        <v>12</v>
      </c>
      <c r="I4" s="6">
        <v>12</v>
      </c>
      <c r="J4" s="6">
        <v>12</v>
      </c>
      <c r="K4" s="6">
        <v>15</v>
      </c>
      <c r="L4" s="6">
        <v>11</v>
      </c>
      <c r="M4" s="6">
        <v>14</v>
      </c>
      <c r="N4" s="6">
        <v>11</v>
      </c>
      <c r="O4" s="6">
        <v>11</v>
      </c>
    </row>
    <row r="5" spans="1:18" ht="31.5">
      <c r="A5" s="109" t="s">
        <v>924</v>
      </c>
      <c r="B5" s="68">
        <f>B3+B4</f>
        <v>30</v>
      </c>
      <c r="C5" s="68">
        <f t="shared" ref="C5:R5" si="0">C3+C4</f>
        <v>45</v>
      </c>
      <c r="D5" s="68">
        <f t="shared" si="0"/>
        <v>53</v>
      </c>
      <c r="E5" s="68">
        <f t="shared" si="0"/>
        <v>47</v>
      </c>
      <c r="F5" s="68">
        <f t="shared" si="0"/>
        <v>47</v>
      </c>
      <c r="G5" s="68">
        <f t="shared" si="0"/>
        <v>54</v>
      </c>
      <c r="H5" s="68">
        <f t="shared" si="0"/>
        <v>52</v>
      </c>
      <c r="I5" s="68">
        <f t="shared" si="0"/>
        <v>50</v>
      </c>
      <c r="J5" s="68">
        <f t="shared" si="0"/>
        <v>48</v>
      </c>
      <c r="K5" s="68">
        <f t="shared" si="0"/>
        <v>50</v>
      </c>
      <c r="L5" s="68">
        <f t="shared" si="0"/>
        <v>50</v>
      </c>
      <c r="M5" s="68">
        <f t="shared" si="0"/>
        <v>53</v>
      </c>
      <c r="N5" s="68">
        <f t="shared" si="0"/>
        <v>45</v>
      </c>
      <c r="O5" s="68">
        <f t="shared" si="0"/>
        <v>48</v>
      </c>
      <c r="P5" s="68">
        <f t="shared" si="0"/>
        <v>0</v>
      </c>
      <c r="Q5" s="68">
        <f t="shared" si="0"/>
        <v>0</v>
      </c>
      <c r="R5" s="68">
        <f t="shared" si="0"/>
        <v>0</v>
      </c>
    </row>
    <row r="6" spans="1:18">
      <c r="A6" s="102"/>
    </row>
    <row r="7" spans="1:18" ht="31.5">
      <c r="A7" s="145" t="s">
        <v>925</v>
      </c>
      <c r="B7" s="6">
        <v>22</v>
      </c>
      <c r="C7" s="6">
        <v>17</v>
      </c>
      <c r="D7" s="6">
        <v>15</v>
      </c>
      <c r="E7" s="6">
        <v>19</v>
      </c>
      <c r="F7" s="6">
        <v>18</v>
      </c>
      <c r="G7" s="6">
        <v>13</v>
      </c>
      <c r="H7" s="6">
        <v>24</v>
      </c>
      <c r="I7" s="6">
        <v>30</v>
      </c>
      <c r="J7" s="6">
        <v>30</v>
      </c>
      <c r="K7" s="6">
        <v>25</v>
      </c>
      <c r="L7" s="6">
        <v>26</v>
      </c>
      <c r="M7" s="6">
        <v>27</v>
      </c>
      <c r="N7" s="6">
        <v>29</v>
      </c>
      <c r="O7" s="6">
        <v>22</v>
      </c>
    </row>
    <row r="8" spans="1:18" ht="31.5">
      <c r="A8" s="145" t="s">
        <v>926</v>
      </c>
      <c r="B8" s="6">
        <v>9</v>
      </c>
      <c r="C8" s="6">
        <v>14</v>
      </c>
      <c r="D8" s="6">
        <v>13</v>
      </c>
      <c r="E8" s="6">
        <v>13</v>
      </c>
      <c r="F8" s="6">
        <v>9</v>
      </c>
      <c r="G8" s="6">
        <v>14</v>
      </c>
      <c r="H8" s="6">
        <v>7</v>
      </c>
      <c r="I8" s="6">
        <v>11</v>
      </c>
      <c r="J8" s="6">
        <v>18</v>
      </c>
      <c r="K8" s="6">
        <v>11</v>
      </c>
      <c r="L8" s="6">
        <v>13</v>
      </c>
      <c r="M8" s="6">
        <v>9</v>
      </c>
      <c r="N8" s="6">
        <v>14</v>
      </c>
      <c r="O8" s="6">
        <v>11</v>
      </c>
    </row>
    <row r="9" spans="1:18" ht="31.5">
      <c r="A9" s="109" t="s">
        <v>927</v>
      </c>
      <c r="B9" s="68">
        <f>B7+B8</f>
        <v>31</v>
      </c>
      <c r="C9" s="68">
        <f t="shared" ref="C9:R9" si="1">C7+C8</f>
        <v>31</v>
      </c>
      <c r="D9" s="68">
        <f t="shared" si="1"/>
        <v>28</v>
      </c>
      <c r="E9" s="68">
        <f t="shared" si="1"/>
        <v>32</v>
      </c>
      <c r="F9" s="68">
        <f t="shared" si="1"/>
        <v>27</v>
      </c>
      <c r="G9" s="68">
        <f t="shared" si="1"/>
        <v>27</v>
      </c>
      <c r="H9" s="68">
        <f t="shared" si="1"/>
        <v>31</v>
      </c>
      <c r="I9" s="68">
        <f t="shared" si="1"/>
        <v>41</v>
      </c>
      <c r="J9" s="68">
        <f t="shared" si="1"/>
        <v>48</v>
      </c>
      <c r="K9" s="68">
        <f t="shared" si="1"/>
        <v>36</v>
      </c>
      <c r="L9" s="68">
        <f t="shared" si="1"/>
        <v>39</v>
      </c>
      <c r="M9" s="68">
        <f t="shared" si="1"/>
        <v>36</v>
      </c>
      <c r="N9" s="68">
        <f t="shared" si="1"/>
        <v>43</v>
      </c>
      <c r="O9" s="68">
        <f t="shared" si="1"/>
        <v>33</v>
      </c>
      <c r="P9" s="68">
        <f t="shared" si="1"/>
        <v>0</v>
      </c>
      <c r="Q9" s="68">
        <f t="shared" si="1"/>
        <v>0</v>
      </c>
      <c r="R9" s="68">
        <f t="shared" si="1"/>
        <v>0</v>
      </c>
    </row>
    <row r="10" spans="1:18">
      <c r="A10" s="107" t="s">
        <v>928</v>
      </c>
      <c r="B10" s="68">
        <f>B5+B9</f>
        <v>61</v>
      </c>
      <c r="C10" s="68">
        <f t="shared" ref="C10:R10" si="2">C5+C9</f>
        <v>76</v>
      </c>
      <c r="D10" s="68">
        <f t="shared" si="2"/>
        <v>81</v>
      </c>
      <c r="E10" s="68">
        <f t="shared" si="2"/>
        <v>79</v>
      </c>
      <c r="F10" s="68">
        <f t="shared" si="2"/>
        <v>74</v>
      </c>
      <c r="G10" s="68">
        <f t="shared" si="2"/>
        <v>81</v>
      </c>
      <c r="H10" s="68">
        <f t="shared" si="2"/>
        <v>83</v>
      </c>
      <c r="I10" s="68">
        <f t="shared" si="2"/>
        <v>91</v>
      </c>
      <c r="J10" s="68">
        <f t="shared" si="2"/>
        <v>96</v>
      </c>
      <c r="K10" s="68">
        <f t="shared" si="2"/>
        <v>86</v>
      </c>
      <c r="L10" s="68">
        <f t="shared" si="2"/>
        <v>89</v>
      </c>
      <c r="M10" s="68">
        <f t="shared" si="2"/>
        <v>89</v>
      </c>
      <c r="N10" s="68">
        <f t="shared" si="2"/>
        <v>88</v>
      </c>
      <c r="O10" s="68">
        <f t="shared" si="2"/>
        <v>81</v>
      </c>
      <c r="P10" s="68">
        <f t="shared" si="2"/>
        <v>0</v>
      </c>
      <c r="Q10" s="68">
        <f t="shared" si="2"/>
        <v>0</v>
      </c>
      <c r="R10" s="68">
        <f t="shared" si="2"/>
        <v>0</v>
      </c>
    </row>
    <row r="11" spans="1:18">
      <c r="A11" s="2" t="s">
        <v>489</v>
      </c>
    </row>
    <row r="12" spans="1:18">
      <c r="A12" s="102"/>
    </row>
    <row r="13" spans="1:18">
      <c r="A13" s="102"/>
    </row>
    <row r="14" spans="1:18">
      <c r="A14" s="234" t="s">
        <v>930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</row>
    <row r="15" spans="1:18" s="5" customFormat="1">
      <c r="A15" s="58"/>
      <c r="B15" s="58">
        <v>2010</v>
      </c>
      <c r="C15" s="58">
        <v>2011</v>
      </c>
      <c r="D15" s="58">
        <v>2012</v>
      </c>
      <c r="E15" s="58">
        <v>2013</v>
      </c>
      <c r="F15" s="58">
        <v>2014</v>
      </c>
      <c r="G15" s="58">
        <v>2015</v>
      </c>
      <c r="H15" s="58">
        <v>2016</v>
      </c>
      <c r="I15" s="58">
        <v>2017</v>
      </c>
      <c r="J15" s="58">
        <v>2018</v>
      </c>
      <c r="K15" s="58">
        <v>2019</v>
      </c>
      <c r="L15" s="58">
        <v>2020</v>
      </c>
    </row>
    <row r="16" spans="1:18">
      <c r="A16" s="105" t="s">
        <v>931</v>
      </c>
      <c r="B16" s="6">
        <v>24</v>
      </c>
      <c r="C16" s="6">
        <v>24</v>
      </c>
      <c r="D16" s="6">
        <v>28</v>
      </c>
      <c r="E16" s="6">
        <v>26</v>
      </c>
      <c r="F16" s="6">
        <v>34</v>
      </c>
      <c r="G16" s="6">
        <v>32</v>
      </c>
      <c r="H16" s="6">
        <v>32</v>
      </c>
    </row>
    <row r="17" spans="1:12">
      <c r="A17" s="102" t="s">
        <v>996</v>
      </c>
      <c r="B17" s="6">
        <v>17</v>
      </c>
      <c r="C17" s="6">
        <v>15</v>
      </c>
      <c r="D17" s="6">
        <v>10</v>
      </c>
      <c r="E17" s="6">
        <v>13</v>
      </c>
      <c r="F17" s="6">
        <v>7</v>
      </c>
      <c r="G17" s="6">
        <v>7</v>
      </c>
      <c r="H17" s="6">
        <v>6</v>
      </c>
    </row>
    <row r="18" spans="1:12" ht="31.5">
      <c r="A18" s="107" t="s">
        <v>932</v>
      </c>
      <c r="B18" s="68">
        <f>B16+B17</f>
        <v>41</v>
      </c>
      <c r="C18" s="68">
        <f t="shared" ref="C18:L18" si="3">C16+C17</f>
        <v>39</v>
      </c>
      <c r="D18" s="68">
        <f t="shared" si="3"/>
        <v>38</v>
      </c>
      <c r="E18" s="68">
        <f t="shared" si="3"/>
        <v>39</v>
      </c>
      <c r="F18" s="68">
        <f t="shared" si="3"/>
        <v>41</v>
      </c>
      <c r="G18" s="68">
        <f t="shared" si="3"/>
        <v>39</v>
      </c>
      <c r="H18" s="68">
        <f t="shared" si="3"/>
        <v>38</v>
      </c>
      <c r="I18" s="68">
        <f t="shared" si="3"/>
        <v>0</v>
      </c>
      <c r="J18" s="68">
        <f t="shared" si="3"/>
        <v>0</v>
      </c>
      <c r="K18" s="68">
        <f t="shared" si="3"/>
        <v>0</v>
      </c>
      <c r="L18" s="68">
        <f t="shared" si="3"/>
        <v>0</v>
      </c>
    </row>
    <row r="19" spans="1:12" ht="31.5">
      <c r="A19" s="107" t="s">
        <v>997</v>
      </c>
      <c r="B19" s="146">
        <f>41/83</f>
        <v>0.49397590361445781</v>
      </c>
      <c r="C19" s="146">
        <f>39/91</f>
        <v>0.42857142857142855</v>
      </c>
      <c r="D19" s="146">
        <f>38/96</f>
        <v>0.39583333333333331</v>
      </c>
      <c r="E19" s="146">
        <f>39/86</f>
        <v>0.45348837209302323</v>
      </c>
      <c r="F19" s="146">
        <f>41/89</f>
        <v>0.4606741573033708</v>
      </c>
      <c r="G19" s="146">
        <f>39/89</f>
        <v>0.43820224719101125</v>
      </c>
      <c r="H19" s="146">
        <f>38/88</f>
        <v>0.43181818181818182</v>
      </c>
      <c r="I19" s="146"/>
      <c r="J19" s="146"/>
      <c r="K19" s="146"/>
      <c r="L19" s="146"/>
    </row>
  </sheetData>
  <mergeCells count="2">
    <mergeCell ref="A1:R1"/>
    <mergeCell ref="A14:L14"/>
  </mergeCells>
  <pageMargins left="0.7" right="0.7" top="0.75" bottom="0.75" header="0.3" footer="0.3"/>
  <pageSetup paperSize="1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opLeftCell="J13" workbookViewId="0">
      <selection activeCell="U16" sqref="U16"/>
    </sheetView>
  </sheetViews>
  <sheetFormatPr defaultColWidth="9.140625" defaultRowHeight="15.75"/>
  <cols>
    <col min="1" max="1" width="18.5703125" style="17" customWidth="1"/>
    <col min="2" max="3" width="9.140625" style="17"/>
    <col min="4" max="4" width="10.85546875" style="17" customWidth="1"/>
    <col min="5" max="16384" width="9.140625" style="17"/>
  </cols>
  <sheetData>
    <row r="1" spans="1:21" s="83" customFormat="1">
      <c r="A1" s="221" t="s">
        <v>998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s="83" customFormat="1" ht="23.25" customHeight="1">
      <c r="A2" s="224" t="s">
        <v>933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1">
      <c r="A3" s="77"/>
      <c r="B3" s="43">
        <v>1996</v>
      </c>
      <c r="C3" s="43">
        <v>1997</v>
      </c>
      <c r="D3" s="43">
        <v>1998</v>
      </c>
      <c r="E3" s="43">
        <v>1999</v>
      </c>
      <c r="F3" s="43">
        <v>2000</v>
      </c>
      <c r="G3" s="44">
        <v>2001</v>
      </c>
      <c r="H3" s="44">
        <v>2002</v>
      </c>
      <c r="I3" s="43">
        <v>2003</v>
      </c>
      <c r="J3" s="43">
        <v>2004</v>
      </c>
      <c r="K3" s="43">
        <v>2005</v>
      </c>
      <c r="L3" s="43">
        <v>2006</v>
      </c>
      <c r="M3" s="43">
        <v>2007</v>
      </c>
      <c r="N3" s="43">
        <v>2008</v>
      </c>
      <c r="O3" s="43">
        <v>2009</v>
      </c>
      <c r="P3" s="43">
        <v>2010</v>
      </c>
      <c r="Q3" s="43">
        <v>2011</v>
      </c>
      <c r="R3" s="43">
        <v>2012</v>
      </c>
      <c r="S3" s="45">
        <v>2013</v>
      </c>
      <c r="T3" s="45">
        <v>2014</v>
      </c>
      <c r="U3" s="45">
        <v>2015</v>
      </c>
    </row>
    <row r="4" spans="1:21" ht="63">
      <c r="A4" s="23" t="s">
        <v>934</v>
      </c>
      <c r="B4" s="124">
        <v>0.75</v>
      </c>
      <c r="C4" s="124">
        <v>0.38</v>
      </c>
      <c r="D4" s="124">
        <v>0.31</v>
      </c>
      <c r="E4" s="124">
        <v>0.27</v>
      </c>
      <c r="F4" s="124">
        <v>0.44</v>
      </c>
      <c r="G4" s="111">
        <v>0.42</v>
      </c>
      <c r="H4" s="111">
        <v>0.52</v>
      </c>
      <c r="I4" s="124">
        <v>0.41</v>
      </c>
      <c r="J4" s="124">
        <v>0.43</v>
      </c>
      <c r="K4" s="124">
        <v>0.72</v>
      </c>
      <c r="L4" s="124">
        <v>0.72</v>
      </c>
      <c r="M4" s="124">
        <v>0.65</v>
      </c>
      <c r="N4" s="124">
        <v>0.55000000000000004</v>
      </c>
      <c r="O4" s="124">
        <v>0.63</v>
      </c>
      <c r="P4" s="124">
        <v>0.4</v>
      </c>
      <c r="Q4" s="124">
        <v>0.55000000000000004</v>
      </c>
      <c r="R4" s="37"/>
      <c r="S4" s="39"/>
      <c r="T4" s="39"/>
      <c r="U4" s="39"/>
    </row>
    <row r="5" spans="1:21" ht="47.25">
      <c r="A5" s="23" t="s">
        <v>935</v>
      </c>
      <c r="B5" s="124">
        <v>0.33</v>
      </c>
      <c r="C5" s="124">
        <v>0.26</v>
      </c>
      <c r="D5" s="124">
        <v>0.3</v>
      </c>
      <c r="E5" s="124">
        <v>0.3</v>
      </c>
      <c r="F5" s="124">
        <v>0.51</v>
      </c>
      <c r="G5" s="111">
        <v>0.54</v>
      </c>
      <c r="H5" s="111">
        <v>0.44</v>
      </c>
      <c r="I5" s="124">
        <v>0.52</v>
      </c>
      <c r="J5" s="124">
        <v>0.4</v>
      </c>
      <c r="K5" s="124">
        <v>0.44</v>
      </c>
      <c r="L5" s="124">
        <v>0.41</v>
      </c>
      <c r="M5" s="124">
        <v>0.42</v>
      </c>
      <c r="N5" s="124">
        <v>0.56999999999999995</v>
      </c>
      <c r="O5" s="124">
        <v>0.23</v>
      </c>
      <c r="P5" s="124">
        <v>0.42</v>
      </c>
      <c r="Q5" s="124">
        <v>0.5</v>
      </c>
      <c r="R5" s="37"/>
      <c r="S5" s="39"/>
      <c r="T5" s="39"/>
      <c r="U5" s="39"/>
    </row>
    <row r="6" spans="1:21">
      <c r="A6" s="23"/>
      <c r="B6" s="135"/>
      <c r="C6" s="135"/>
      <c r="D6" s="135"/>
      <c r="E6" s="135"/>
      <c r="F6" s="135"/>
      <c r="G6" s="136"/>
      <c r="H6" s="136"/>
      <c r="I6" s="135"/>
      <c r="J6" s="135"/>
      <c r="K6" s="135"/>
      <c r="L6" s="135"/>
      <c r="M6" s="135"/>
      <c r="N6" s="20"/>
      <c r="O6" s="21"/>
      <c r="P6" s="21"/>
      <c r="Q6" s="21"/>
      <c r="R6" s="21"/>
    </row>
    <row r="7" spans="1:21" ht="23.25" customHeight="1">
      <c r="A7" s="220" t="s">
        <v>999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</row>
    <row r="8" spans="1:21">
      <c r="A8" s="77"/>
      <c r="B8" s="43">
        <v>1996</v>
      </c>
      <c r="C8" s="43">
        <v>1997</v>
      </c>
      <c r="D8" s="43">
        <v>1998</v>
      </c>
      <c r="E8" s="43">
        <v>1999</v>
      </c>
      <c r="F8" s="43">
        <v>2000</v>
      </c>
      <c r="G8" s="44">
        <v>2001</v>
      </c>
      <c r="H8" s="44">
        <v>2002</v>
      </c>
      <c r="I8" s="43">
        <v>2003</v>
      </c>
      <c r="J8" s="43">
        <v>2004</v>
      </c>
      <c r="K8" s="43">
        <v>2005</v>
      </c>
      <c r="L8" s="43">
        <v>2006</v>
      </c>
      <c r="M8" s="43">
        <v>2007</v>
      </c>
      <c r="N8" s="43">
        <v>2008</v>
      </c>
      <c r="O8" s="44">
        <v>2009</v>
      </c>
      <c r="P8" s="43">
        <v>2010</v>
      </c>
      <c r="Q8" s="43">
        <v>2011</v>
      </c>
      <c r="R8" s="43">
        <v>2012</v>
      </c>
      <c r="S8" s="43">
        <v>2013</v>
      </c>
      <c r="T8" s="43">
        <v>2014</v>
      </c>
      <c r="U8" s="43">
        <v>2015</v>
      </c>
    </row>
    <row r="9" spans="1:21" ht="63">
      <c r="A9" s="23" t="s">
        <v>936</v>
      </c>
      <c r="B9" s="124">
        <v>0.75</v>
      </c>
      <c r="C9" s="124">
        <v>0.77</v>
      </c>
      <c r="D9" s="124">
        <v>0.38</v>
      </c>
      <c r="E9" s="124">
        <v>0.32</v>
      </c>
      <c r="F9" s="124">
        <v>0.44</v>
      </c>
      <c r="G9" s="111">
        <v>0.5</v>
      </c>
      <c r="H9" s="111">
        <v>0.55000000000000004</v>
      </c>
      <c r="I9" s="124">
        <v>0.59</v>
      </c>
      <c r="J9" s="124">
        <v>0.5</v>
      </c>
      <c r="K9" s="124">
        <v>0.81</v>
      </c>
      <c r="L9" s="124">
        <v>0.76</v>
      </c>
      <c r="M9" s="124">
        <v>0.8</v>
      </c>
      <c r="N9" s="124">
        <v>0.63</v>
      </c>
      <c r="O9" s="111">
        <v>0.74</v>
      </c>
      <c r="P9" s="124"/>
      <c r="Q9" s="124"/>
      <c r="R9" s="124"/>
      <c r="S9" s="124"/>
      <c r="T9" s="124"/>
      <c r="U9" s="124"/>
    </row>
    <row r="10" spans="1:21" ht="63">
      <c r="A10" s="73" t="s">
        <v>937</v>
      </c>
      <c r="B10" s="131">
        <v>0.43</v>
      </c>
      <c r="C10" s="131">
        <v>0.44</v>
      </c>
      <c r="D10" s="131">
        <v>0.32</v>
      </c>
      <c r="E10" s="131">
        <v>0.43</v>
      </c>
      <c r="F10" s="131">
        <v>0.51</v>
      </c>
      <c r="G10" s="139">
        <v>0.62</v>
      </c>
      <c r="H10" s="139">
        <v>0.49</v>
      </c>
      <c r="I10" s="131">
        <v>0.61</v>
      </c>
      <c r="J10" s="131">
        <v>0.47</v>
      </c>
      <c r="K10" s="131">
        <v>0.44</v>
      </c>
      <c r="L10" s="131">
        <v>0.44</v>
      </c>
      <c r="M10" s="131">
        <v>0.44</v>
      </c>
      <c r="N10" s="131">
        <v>0.51</v>
      </c>
      <c r="O10" s="139">
        <v>0.25</v>
      </c>
      <c r="P10" s="131"/>
      <c r="Q10" s="131"/>
      <c r="R10" s="131"/>
      <c r="S10" s="131"/>
      <c r="T10" s="131"/>
      <c r="U10" s="131"/>
    </row>
    <row r="11" spans="1:21">
      <c r="A11" s="46" t="s">
        <v>1000</v>
      </c>
    </row>
    <row r="13" spans="1:21" ht="23.25" customHeight="1">
      <c r="A13" s="221" t="s">
        <v>938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ht="23.25" customHeight="1">
      <c r="A14" s="221" t="s">
        <v>939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 s="33" customFormat="1" ht="23.25" customHeight="1">
      <c r="A15" s="49" t="s">
        <v>1002</v>
      </c>
      <c r="B15" s="49">
        <v>2002</v>
      </c>
      <c r="C15" s="49">
        <v>2003</v>
      </c>
      <c r="D15" s="49">
        <v>2004</v>
      </c>
      <c r="E15" s="49">
        <v>2005</v>
      </c>
      <c r="F15" s="49">
        <v>2006</v>
      </c>
      <c r="G15" s="49">
        <v>2007</v>
      </c>
      <c r="H15" s="50">
        <v>2008</v>
      </c>
      <c r="I15" s="50">
        <v>2009</v>
      </c>
      <c r="J15" s="49">
        <v>2010</v>
      </c>
      <c r="K15" s="49">
        <v>2011</v>
      </c>
      <c r="L15" s="49">
        <v>2012</v>
      </c>
      <c r="M15" s="49">
        <v>2013</v>
      </c>
      <c r="N15" s="49">
        <v>2014</v>
      </c>
      <c r="O15" s="49">
        <v>2015</v>
      </c>
      <c r="P15" s="49">
        <v>2016</v>
      </c>
      <c r="Q15" s="49">
        <v>2017</v>
      </c>
      <c r="R15" s="49">
        <v>2018</v>
      </c>
      <c r="S15" s="49">
        <v>2019</v>
      </c>
      <c r="T15" s="49"/>
      <c r="U15" s="49" t="s">
        <v>11</v>
      </c>
    </row>
    <row r="16" spans="1:21" ht="23.25" customHeight="1">
      <c r="A16" s="74">
        <v>787</v>
      </c>
      <c r="B16" s="74">
        <v>33</v>
      </c>
      <c r="C16" s="74">
        <v>21</v>
      </c>
      <c r="D16" s="74">
        <v>28</v>
      </c>
      <c r="E16" s="74">
        <v>43</v>
      </c>
      <c r="F16" s="74">
        <v>42</v>
      </c>
      <c r="G16" s="74">
        <v>35</v>
      </c>
      <c r="H16" s="75">
        <v>44</v>
      </c>
      <c r="I16" s="75">
        <v>43</v>
      </c>
      <c r="J16" s="74">
        <v>60</v>
      </c>
      <c r="K16" s="74">
        <v>34</v>
      </c>
      <c r="L16" s="74">
        <v>63</v>
      </c>
      <c r="M16" s="74">
        <v>62</v>
      </c>
      <c r="N16" s="74">
        <v>52</v>
      </c>
      <c r="O16" s="74">
        <v>45</v>
      </c>
      <c r="P16" s="74">
        <v>64</v>
      </c>
      <c r="Q16" s="74">
        <v>57</v>
      </c>
      <c r="R16" s="74"/>
      <c r="S16" s="74"/>
      <c r="T16" s="74"/>
      <c r="U16" s="74">
        <v>1455</v>
      </c>
    </row>
    <row r="17" spans="1:23" ht="23.25" customHeight="1">
      <c r="A17" s="20"/>
      <c r="B17" s="20"/>
      <c r="C17" s="20"/>
      <c r="D17" s="61"/>
      <c r="E17" s="20"/>
      <c r="F17" s="20"/>
      <c r="G17" s="20"/>
      <c r="H17" s="21"/>
      <c r="I17" s="21"/>
      <c r="J17" s="20"/>
      <c r="K17" s="20"/>
      <c r="L17" s="20"/>
      <c r="M17" s="20"/>
      <c r="N17" s="20"/>
      <c r="O17" s="20"/>
      <c r="P17" s="20"/>
      <c r="Q17" s="20"/>
      <c r="R17" s="61"/>
      <c r="S17" s="61"/>
      <c r="T17" s="61"/>
      <c r="U17" s="61"/>
    </row>
    <row r="18" spans="1:23" ht="23.25" customHeight="1">
      <c r="A18" s="221" t="s">
        <v>940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</row>
    <row r="19" spans="1:23" s="33" customFormat="1" ht="23.25" customHeight="1">
      <c r="A19" s="77"/>
      <c r="B19" s="43">
        <v>2002</v>
      </c>
      <c r="C19" s="43">
        <v>2003</v>
      </c>
      <c r="D19" s="43">
        <v>2004</v>
      </c>
      <c r="E19" s="43">
        <v>2005</v>
      </c>
      <c r="F19" s="43">
        <v>2006</v>
      </c>
      <c r="G19" s="43">
        <v>2007</v>
      </c>
      <c r="H19" s="44">
        <v>2008</v>
      </c>
      <c r="I19" s="44">
        <v>2009</v>
      </c>
      <c r="J19" s="43">
        <v>2010</v>
      </c>
      <c r="K19" s="43">
        <v>2011</v>
      </c>
      <c r="L19" s="43">
        <v>2012</v>
      </c>
      <c r="M19" s="43">
        <v>2013</v>
      </c>
      <c r="N19" s="43">
        <v>2014</v>
      </c>
      <c r="O19" s="43">
        <v>2015</v>
      </c>
      <c r="P19" s="43">
        <v>2016</v>
      </c>
      <c r="Q19" s="43">
        <v>2017</v>
      </c>
      <c r="R19" s="45"/>
      <c r="S19" s="45"/>
      <c r="T19" s="45"/>
      <c r="U19" s="43" t="s">
        <v>11</v>
      </c>
    </row>
    <row r="20" spans="1:23" ht="31.5">
      <c r="A20" s="23" t="s">
        <v>1001</v>
      </c>
      <c r="B20" s="37" t="s">
        <v>838</v>
      </c>
      <c r="C20" s="37" t="s">
        <v>838</v>
      </c>
      <c r="D20" s="37" t="s">
        <v>838</v>
      </c>
      <c r="E20" s="37" t="s">
        <v>838</v>
      </c>
      <c r="F20" s="37">
        <v>5</v>
      </c>
      <c r="G20" s="37">
        <v>2</v>
      </c>
      <c r="H20" s="38">
        <v>1</v>
      </c>
      <c r="I20" s="38">
        <v>4</v>
      </c>
      <c r="J20" s="37">
        <v>5</v>
      </c>
      <c r="K20" s="37">
        <v>1</v>
      </c>
      <c r="L20" s="37">
        <v>3</v>
      </c>
      <c r="M20" s="37">
        <v>2</v>
      </c>
      <c r="N20" s="37">
        <v>4</v>
      </c>
      <c r="O20" s="37">
        <v>1</v>
      </c>
      <c r="P20" s="37">
        <v>2</v>
      </c>
      <c r="Q20" s="37">
        <v>2</v>
      </c>
      <c r="R20" s="39"/>
      <c r="S20" s="39"/>
      <c r="T20" s="39"/>
      <c r="U20" s="37">
        <v>32</v>
      </c>
    </row>
    <row r="21" spans="1:23" ht="47.25">
      <c r="A21" s="23" t="s">
        <v>941</v>
      </c>
      <c r="B21" s="37" t="s">
        <v>838</v>
      </c>
      <c r="C21" s="37" t="s">
        <v>838</v>
      </c>
      <c r="D21" s="37" t="s">
        <v>838</v>
      </c>
      <c r="E21" s="37" t="s">
        <v>838</v>
      </c>
      <c r="F21" s="37" t="s">
        <v>838</v>
      </c>
      <c r="G21" s="37">
        <v>11</v>
      </c>
      <c r="H21" s="38">
        <v>2</v>
      </c>
      <c r="I21" s="38">
        <v>3</v>
      </c>
      <c r="J21" s="37">
        <v>3</v>
      </c>
      <c r="K21" s="37">
        <v>5</v>
      </c>
      <c r="L21" s="37">
        <v>3</v>
      </c>
      <c r="M21" s="37">
        <v>7</v>
      </c>
      <c r="N21" s="37">
        <v>7</v>
      </c>
      <c r="O21" s="37">
        <v>10</v>
      </c>
      <c r="P21" s="37">
        <v>4</v>
      </c>
      <c r="Q21" s="37">
        <v>4</v>
      </c>
      <c r="R21" s="37"/>
      <c r="S21" s="39"/>
      <c r="T21" s="37"/>
      <c r="U21" s="37">
        <v>59</v>
      </c>
      <c r="V21" s="20"/>
      <c r="W21" s="20"/>
    </row>
    <row r="22" spans="1:23" ht="47.25">
      <c r="A22" s="23" t="s">
        <v>95</v>
      </c>
      <c r="B22" s="37" t="s">
        <v>838</v>
      </c>
      <c r="C22" s="37" t="s">
        <v>838</v>
      </c>
      <c r="D22" s="37" t="s">
        <v>838</v>
      </c>
      <c r="E22" s="37" t="s">
        <v>838</v>
      </c>
      <c r="F22" s="37" t="s">
        <v>838</v>
      </c>
      <c r="G22" s="37" t="s">
        <v>838</v>
      </c>
      <c r="H22" s="37" t="s">
        <v>838</v>
      </c>
      <c r="I22" s="37" t="s">
        <v>838</v>
      </c>
      <c r="J22" s="37" t="s">
        <v>838</v>
      </c>
      <c r="K22" s="37" t="s">
        <v>838</v>
      </c>
      <c r="L22" s="37">
        <v>2</v>
      </c>
      <c r="M22" s="37">
        <v>4</v>
      </c>
      <c r="N22" s="37">
        <v>10</v>
      </c>
      <c r="O22" s="37">
        <v>7</v>
      </c>
      <c r="P22" s="37">
        <v>6</v>
      </c>
      <c r="Q22" s="37">
        <v>9</v>
      </c>
      <c r="R22" s="37"/>
      <c r="S22" s="39"/>
      <c r="T22" s="37"/>
      <c r="U22" s="37">
        <v>38</v>
      </c>
      <c r="V22" s="20"/>
      <c r="W22" s="20"/>
    </row>
    <row r="23" spans="1:23" ht="31.5">
      <c r="A23" s="77" t="s">
        <v>942</v>
      </c>
      <c r="B23" s="43" t="s">
        <v>838</v>
      </c>
      <c r="C23" s="43" t="s">
        <v>838</v>
      </c>
      <c r="D23" s="43" t="s">
        <v>838</v>
      </c>
      <c r="E23" s="43" t="s">
        <v>838</v>
      </c>
      <c r="F23" s="43">
        <v>5</v>
      </c>
      <c r="G23" s="43">
        <v>13</v>
      </c>
      <c r="H23" s="43">
        <v>3</v>
      </c>
      <c r="I23" s="43">
        <v>7</v>
      </c>
      <c r="J23" s="43">
        <v>8</v>
      </c>
      <c r="K23" s="43">
        <v>6</v>
      </c>
      <c r="L23" s="43">
        <v>8</v>
      </c>
      <c r="M23" s="43">
        <v>13</v>
      </c>
      <c r="N23" s="43">
        <v>21</v>
      </c>
      <c r="O23" s="43">
        <v>18</v>
      </c>
      <c r="P23" s="43">
        <v>12</v>
      </c>
      <c r="Q23" s="43">
        <v>15</v>
      </c>
      <c r="R23" s="43"/>
      <c r="S23" s="45"/>
      <c r="T23" s="43"/>
      <c r="U23" s="43">
        <v>129</v>
      </c>
      <c r="V23" s="20"/>
      <c r="W23" s="20"/>
    </row>
    <row r="24" spans="1:23">
      <c r="A24" s="23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T24" s="20"/>
      <c r="U24" s="20"/>
      <c r="V24" s="20"/>
      <c r="W24" s="20"/>
    </row>
    <row r="25" spans="1:23" ht="30" customHeight="1">
      <c r="A25" s="221" t="s">
        <v>943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0"/>
      <c r="W25" s="20"/>
    </row>
    <row r="26" spans="1:23" s="33" customFormat="1">
      <c r="A26" s="43" t="s">
        <v>1002</v>
      </c>
      <c r="B26" s="43">
        <v>2002</v>
      </c>
      <c r="C26" s="43">
        <v>2003</v>
      </c>
      <c r="D26" s="43">
        <v>2004</v>
      </c>
      <c r="E26" s="43">
        <v>2005</v>
      </c>
      <c r="F26" s="43">
        <v>2006</v>
      </c>
      <c r="G26" s="43">
        <v>2007</v>
      </c>
      <c r="H26" s="44">
        <v>2008</v>
      </c>
      <c r="I26" s="44">
        <v>2009</v>
      </c>
      <c r="J26" s="43">
        <v>2010</v>
      </c>
      <c r="K26" s="43">
        <v>2011</v>
      </c>
      <c r="L26" s="43">
        <v>2012</v>
      </c>
      <c r="M26" s="43">
        <v>2013</v>
      </c>
      <c r="N26" s="43">
        <v>2014</v>
      </c>
      <c r="O26" s="43">
        <v>2015</v>
      </c>
      <c r="P26" s="43">
        <v>2016</v>
      </c>
      <c r="Q26" s="43">
        <v>2017</v>
      </c>
      <c r="R26" s="43"/>
      <c r="S26" s="45"/>
      <c r="T26" s="43"/>
      <c r="U26" s="43"/>
      <c r="V26" s="19"/>
      <c r="W26" s="19"/>
    </row>
    <row r="27" spans="1:23">
      <c r="A27" s="34">
        <v>787</v>
      </c>
      <c r="B27" s="34">
        <v>33</v>
      </c>
      <c r="C27" s="34">
        <v>21</v>
      </c>
      <c r="D27" s="34">
        <v>28</v>
      </c>
      <c r="E27" s="34">
        <v>43</v>
      </c>
      <c r="F27" s="34">
        <v>47</v>
      </c>
      <c r="G27" s="34">
        <v>48</v>
      </c>
      <c r="H27" s="35">
        <v>47</v>
      </c>
      <c r="I27" s="35">
        <v>50</v>
      </c>
      <c r="J27" s="34">
        <v>68</v>
      </c>
      <c r="K27" s="34">
        <v>40</v>
      </c>
      <c r="L27" s="34">
        <v>71</v>
      </c>
      <c r="M27" s="34">
        <v>75</v>
      </c>
      <c r="N27" s="34">
        <v>73</v>
      </c>
      <c r="O27" s="34">
        <v>63</v>
      </c>
      <c r="P27" s="34">
        <v>76</v>
      </c>
      <c r="Q27" s="34">
        <v>72</v>
      </c>
      <c r="R27" s="34"/>
      <c r="S27" s="36"/>
      <c r="T27" s="34"/>
      <c r="U27" s="34"/>
      <c r="V27" s="20"/>
      <c r="W27" s="20"/>
    </row>
    <row r="28" spans="1:23">
      <c r="A28" s="46" t="s">
        <v>493</v>
      </c>
    </row>
  </sheetData>
  <mergeCells count="7">
    <mergeCell ref="A13:U13"/>
    <mergeCell ref="A14:U14"/>
    <mergeCell ref="A18:U18"/>
    <mergeCell ref="A25:U25"/>
    <mergeCell ref="A1:U1"/>
    <mergeCell ref="A2:U2"/>
    <mergeCell ref="A7:U7"/>
  </mergeCells>
  <pageMargins left="0.7" right="0.7" top="0.75" bottom="0.75" header="0.3" footer="0.3"/>
  <pageSetup paperSize="1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opLeftCell="O1" workbookViewId="0">
      <selection activeCell="U13" sqref="U13:U16"/>
    </sheetView>
  </sheetViews>
  <sheetFormatPr defaultRowHeight="15.75"/>
  <cols>
    <col min="1" max="1" width="18.28515625" style="102" customWidth="1"/>
    <col min="2" max="7" width="9.140625" style="6"/>
    <col min="8" max="8" width="10.140625" style="6" bestFit="1" customWidth="1"/>
    <col min="9" max="16384" width="9.140625" style="6"/>
  </cols>
  <sheetData>
    <row r="1" spans="1:30">
      <c r="A1" s="235" t="s">
        <v>1078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</row>
    <row r="2" spans="1:30" ht="31.5">
      <c r="A2" s="210" t="s">
        <v>944</v>
      </c>
      <c r="B2" s="5">
        <v>2000</v>
      </c>
      <c r="C2" s="5">
        <v>2001</v>
      </c>
      <c r="D2" s="5">
        <v>2002</v>
      </c>
      <c r="E2" s="5">
        <v>2003</v>
      </c>
      <c r="F2" s="5">
        <v>2004</v>
      </c>
      <c r="G2" s="5">
        <v>2005</v>
      </c>
      <c r="H2" s="5">
        <v>2006</v>
      </c>
      <c r="I2" s="5">
        <v>2007</v>
      </c>
      <c r="J2" s="5">
        <v>2008</v>
      </c>
      <c r="K2" s="5">
        <v>2009</v>
      </c>
      <c r="L2" s="5">
        <v>2010</v>
      </c>
      <c r="M2" s="5">
        <v>2011</v>
      </c>
      <c r="N2" s="5">
        <v>2012</v>
      </c>
      <c r="O2" s="5">
        <v>2013</v>
      </c>
      <c r="P2" s="5">
        <v>2014</v>
      </c>
      <c r="Q2" s="5">
        <v>2015</v>
      </c>
      <c r="R2" s="5">
        <v>2016</v>
      </c>
      <c r="S2" s="5">
        <v>2017</v>
      </c>
      <c r="T2" s="5">
        <v>2018</v>
      </c>
      <c r="U2" s="5">
        <v>2019</v>
      </c>
      <c r="V2" s="5">
        <v>2020</v>
      </c>
    </row>
    <row r="3" spans="1:30">
      <c r="A3" s="102" t="s">
        <v>428</v>
      </c>
      <c r="B3" s="6">
        <v>10</v>
      </c>
      <c r="C3" s="6">
        <v>5</v>
      </c>
      <c r="D3" s="6">
        <v>7</v>
      </c>
      <c r="E3" s="6">
        <v>5</v>
      </c>
      <c r="F3" s="6">
        <v>9</v>
      </c>
      <c r="G3" s="6">
        <v>17</v>
      </c>
      <c r="H3" s="6">
        <v>16</v>
      </c>
      <c r="I3" s="6">
        <v>12</v>
      </c>
      <c r="J3" s="6">
        <v>11</v>
      </c>
      <c r="K3" s="6">
        <v>5</v>
      </c>
      <c r="L3" s="6">
        <v>19</v>
      </c>
      <c r="M3" s="6">
        <v>11</v>
      </c>
      <c r="N3" s="6">
        <v>20</v>
      </c>
      <c r="O3" s="6">
        <v>21</v>
      </c>
      <c r="P3" s="6">
        <v>16</v>
      </c>
      <c r="Q3" s="6">
        <v>18</v>
      </c>
      <c r="R3" s="6">
        <v>24</v>
      </c>
      <c r="S3" s="6">
        <v>23</v>
      </c>
    </row>
    <row r="4" spans="1:30">
      <c r="A4" s="102" t="s">
        <v>429</v>
      </c>
      <c r="B4" s="6">
        <v>18</v>
      </c>
      <c r="C4" s="6">
        <v>13</v>
      </c>
      <c r="D4" s="6">
        <v>13</v>
      </c>
      <c r="E4" s="6">
        <v>24</v>
      </c>
      <c r="F4" s="6">
        <v>27</v>
      </c>
      <c r="G4" s="6">
        <v>27</v>
      </c>
      <c r="H4" s="6">
        <v>22</v>
      </c>
      <c r="I4" s="6">
        <v>22</v>
      </c>
      <c r="J4" s="6">
        <v>34</v>
      </c>
      <c r="K4" s="6">
        <v>33</v>
      </c>
      <c r="L4" s="6">
        <v>41</v>
      </c>
      <c r="M4" s="6">
        <v>24</v>
      </c>
      <c r="N4" s="6">
        <v>43</v>
      </c>
      <c r="O4" s="6">
        <v>41</v>
      </c>
      <c r="P4" s="6">
        <v>36</v>
      </c>
      <c r="Q4" s="6">
        <v>27</v>
      </c>
      <c r="R4" s="6">
        <v>40</v>
      </c>
      <c r="S4" s="6">
        <v>34</v>
      </c>
    </row>
    <row r="5" spans="1:30">
      <c r="A5" s="109" t="s">
        <v>11</v>
      </c>
      <c r="B5" s="58">
        <f>B3+B4</f>
        <v>28</v>
      </c>
      <c r="C5" s="58">
        <f t="shared" ref="C5:V5" si="0">C3+C4</f>
        <v>18</v>
      </c>
      <c r="D5" s="58">
        <f t="shared" si="0"/>
        <v>20</v>
      </c>
      <c r="E5" s="58">
        <f t="shared" si="0"/>
        <v>29</v>
      </c>
      <c r="F5" s="58">
        <f t="shared" si="0"/>
        <v>36</v>
      </c>
      <c r="G5" s="58">
        <f t="shared" si="0"/>
        <v>44</v>
      </c>
      <c r="H5" s="58">
        <f t="shared" si="0"/>
        <v>38</v>
      </c>
      <c r="I5" s="58">
        <f t="shared" si="0"/>
        <v>34</v>
      </c>
      <c r="J5" s="58">
        <f t="shared" si="0"/>
        <v>45</v>
      </c>
      <c r="K5" s="58">
        <f t="shared" si="0"/>
        <v>38</v>
      </c>
      <c r="L5" s="58">
        <f t="shared" si="0"/>
        <v>60</v>
      </c>
      <c r="M5" s="58">
        <f t="shared" si="0"/>
        <v>35</v>
      </c>
      <c r="N5" s="58">
        <f t="shared" si="0"/>
        <v>63</v>
      </c>
      <c r="O5" s="58">
        <f t="shared" si="0"/>
        <v>62</v>
      </c>
      <c r="P5" s="58">
        <f t="shared" si="0"/>
        <v>52</v>
      </c>
      <c r="Q5" s="58">
        <f t="shared" si="0"/>
        <v>45</v>
      </c>
      <c r="R5" s="58">
        <f t="shared" si="0"/>
        <v>64</v>
      </c>
      <c r="S5" s="58">
        <f t="shared" si="0"/>
        <v>57</v>
      </c>
      <c r="T5" s="58">
        <f t="shared" si="0"/>
        <v>0</v>
      </c>
      <c r="U5" s="58">
        <f t="shared" si="0"/>
        <v>0</v>
      </c>
      <c r="V5" s="58">
        <f t="shared" si="0"/>
        <v>0</v>
      </c>
    </row>
    <row r="6" spans="1:30" s="5" customFormat="1" ht="45" customHeight="1">
      <c r="A6" s="234" t="s">
        <v>949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</row>
    <row r="7" spans="1:30" ht="94.5">
      <c r="A7" s="109" t="s">
        <v>945</v>
      </c>
      <c r="B7" s="58">
        <v>2000</v>
      </c>
      <c r="C7" s="58">
        <v>2001</v>
      </c>
      <c r="D7" s="58">
        <v>2002</v>
      </c>
      <c r="E7" s="58">
        <v>2003</v>
      </c>
      <c r="F7" s="58">
        <v>2004</v>
      </c>
      <c r="G7" s="58">
        <v>2005</v>
      </c>
      <c r="H7" s="58">
        <v>2006</v>
      </c>
      <c r="I7" s="58">
        <v>2007</v>
      </c>
      <c r="J7" s="58">
        <v>2008</v>
      </c>
      <c r="K7" s="58">
        <v>2009</v>
      </c>
      <c r="L7" s="58">
        <v>2010</v>
      </c>
      <c r="M7" s="58">
        <v>2011</v>
      </c>
      <c r="N7" s="58">
        <v>2012</v>
      </c>
      <c r="O7" s="58">
        <v>2013</v>
      </c>
      <c r="P7" s="58">
        <v>2014</v>
      </c>
      <c r="Q7" s="58">
        <v>2015</v>
      </c>
      <c r="R7" s="58">
        <v>2016</v>
      </c>
      <c r="S7" s="58">
        <v>2017</v>
      </c>
      <c r="T7" s="58">
        <v>2018</v>
      </c>
      <c r="U7" s="58">
        <v>2019</v>
      </c>
      <c r="V7" s="58">
        <v>2020</v>
      </c>
    </row>
    <row r="8" spans="1:30">
      <c r="A8" s="102" t="s">
        <v>428</v>
      </c>
      <c r="B8" s="126" t="s">
        <v>838</v>
      </c>
      <c r="C8" s="126" t="s">
        <v>838</v>
      </c>
      <c r="D8" s="126" t="s">
        <v>838</v>
      </c>
      <c r="E8" s="126" t="s">
        <v>838</v>
      </c>
      <c r="F8" s="126" t="s">
        <v>838</v>
      </c>
      <c r="G8" s="126" t="s">
        <v>838</v>
      </c>
      <c r="H8" s="6">
        <v>2</v>
      </c>
      <c r="I8" s="6">
        <v>5</v>
      </c>
      <c r="J8" s="6">
        <v>2</v>
      </c>
      <c r="K8" s="6">
        <v>2</v>
      </c>
      <c r="L8" s="6">
        <v>3</v>
      </c>
      <c r="M8" s="6">
        <v>3</v>
      </c>
      <c r="N8" s="6">
        <v>1</v>
      </c>
      <c r="O8" s="6">
        <v>4</v>
      </c>
      <c r="P8" s="6">
        <v>11</v>
      </c>
      <c r="Q8" s="6">
        <v>11</v>
      </c>
      <c r="R8" s="6">
        <v>8</v>
      </c>
      <c r="S8" s="6">
        <v>4</v>
      </c>
    </row>
    <row r="9" spans="1:30">
      <c r="A9" s="102" t="s">
        <v>429</v>
      </c>
      <c r="B9" s="126" t="s">
        <v>838</v>
      </c>
      <c r="C9" s="126" t="s">
        <v>838</v>
      </c>
      <c r="D9" s="126" t="s">
        <v>838</v>
      </c>
      <c r="E9" s="126" t="s">
        <v>838</v>
      </c>
      <c r="F9" s="126" t="s">
        <v>838</v>
      </c>
      <c r="G9" s="126" t="s">
        <v>838</v>
      </c>
      <c r="H9" s="6">
        <v>3</v>
      </c>
      <c r="I9" s="6">
        <v>8</v>
      </c>
      <c r="J9" s="6">
        <v>1</v>
      </c>
      <c r="K9" s="6">
        <v>5</v>
      </c>
      <c r="L9" s="6">
        <v>5</v>
      </c>
      <c r="M9" s="6">
        <v>5</v>
      </c>
      <c r="N9" s="6">
        <v>7</v>
      </c>
      <c r="O9" s="6">
        <v>9</v>
      </c>
      <c r="P9" s="6">
        <v>10</v>
      </c>
      <c r="Q9" s="6">
        <v>7</v>
      </c>
      <c r="R9" s="6">
        <v>5</v>
      </c>
      <c r="S9" s="6">
        <v>11</v>
      </c>
    </row>
    <row r="10" spans="1:30">
      <c r="A10" s="109" t="s">
        <v>11</v>
      </c>
      <c r="B10" s="207" t="s">
        <v>838</v>
      </c>
      <c r="C10" s="207" t="s">
        <v>838</v>
      </c>
      <c r="D10" s="207" t="s">
        <v>838</v>
      </c>
      <c r="E10" s="207" t="s">
        <v>838</v>
      </c>
      <c r="F10" s="207" t="s">
        <v>838</v>
      </c>
      <c r="G10" s="207" t="s">
        <v>838</v>
      </c>
      <c r="H10" s="68">
        <f>H8+H9</f>
        <v>5</v>
      </c>
      <c r="I10" s="68">
        <f t="shared" ref="I10:V10" si="1">I8+I9</f>
        <v>13</v>
      </c>
      <c r="J10" s="68">
        <f t="shared" si="1"/>
        <v>3</v>
      </c>
      <c r="K10" s="68">
        <f t="shared" si="1"/>
        <v>7</v>
      </c>
      <c r="L10" s="68">
        <f t="shared" si="1"/>
        <v>8</v>
      </c>
      <c r="M10" s="68">
        <f t="shared" si="1"/>
        <v>8</v>
      </c>
      <c r="N10" s="68">
        <f t="shared" si="1"/>
        <v>8</v>
      </c>
      <c r="O10" s="68">
        <f t="shared" si="1"/>
        <v>13</v>
      </c>
      <c r="P10" s="68">
        <f t="shared" si="1"/>
        <v>21</v>
      </c>
      <c r="Q10" s="68">
        <f t="shared" si="1"/>
        <v>18</v>
      </c>
      <c r="R10" s="68">
        <f t="shared" si="1"/>
        <v>13</v>
      </c>
      <c r="S10" s="68">
        <f t="shared" si="1"/>
        <v>15</v>
      </c>
      <c r="T10" s="68">
        <f t="shared" si="1"/>
        <v>0</v>
      </c>
      <c r="U10" s="68">
        <f t="shared" si="1"/>
        <v>0</v>
      </c>
      <c r="V10" s="68">
        <f t="shared" si="1"/>
        <v>0</v>
      </c>
    </row>
    <row r="12" spans="1:30" ht="31.5">
      <c r="A12" s="109" t="s">
        <v>946</v>
      </c>
      <c r="B12" s="58">
        <v>1992</v>
      </c>
      <c r="C12" s="58">
        <v>1993</v>
      </c>
      <c r="D12" s="58">
        <v>1994</v>
      </c>
      <c r="E12" s="58">
        <v>1995</v>
      </c>
      <c r="F12" s="58">
        <v>1996</v>
      </c>
      <c r="G12" s="58">
        <v>1997</v>
      </c>
      <c r="H12" s="58">
        <v>1998</v>
      </c>
      <c r="I12" s="58">
        <v>1999</v>
      </c>
      <c r="J12" s="58">
        <v>2000</v>
      </c>
      <c r="K12" s="58">
        <v>2001</v>
      </c>
      <c r="L12" s="58">
        <v>2002</v>
      </c>
      <c r="M12" s="58">
        <v>2003</v>
      </c>
      <c r="N12" s="58">
        <v>2004</v>
      </c>
      <c r="O12" s="58">
        <v>2005</v>
      </c>
      <c r="P12" s="58">
        <v>2006</v>
      </c>
      <c r="Q12" s="58">
        <v>2007</v>
      </c>
      <c r="R12" s="58">
        <v>2008</v>
      </c>
      <c r="S12" s="58">
        <v>2009</v>
      </c>
      <c r="T12" s="58">
        <v>2010</v>
      </c>
      <c r="U12" s="58">
        <v>2011</v>
      </c>
      <c r="V12" s="58">
        <v>2012</v>
      </c>
      <c r="W12" s="58">
        <v>2013</v>
      </c>
      <c r="X12" s="58">
        <v>2014</v>
      </c>
      <c r="Y12" s="58">
        <v>2015</v>
      </c>
      <c r="Z12" s="58">
        <v>2016</v>
      </c>
      <c r="AA12" s="58">
        <v>2017</v>
      </c>
      <c r="AB12" s="58">
        <v>2018</v>
      </c>
      <c r="AC12" s="58">
        <v>2019</v>
      </c>
      <c r="AD12" s="58">
        <v>2020</v>
      </c>
    </row>
    <row r="13" spans="1:30">
      <c r="A13" s="102" t="s">
        <v>947</v>
      </c>
      <c r="B13" s="6">
        <v>5</v>
      </c>
      <c r="C13" s="6">
        <v>7</v>
      </c>
      <c r="D13" s="6">
        <v>6</v>
      </c>
      <c r="E13" s="6">
        <v>6</v>
      </c>
      <c r="F13" s="126" t="s">
        <v>838</v>
      </c>
      <c r="G13" s="6">
        <v>3</v>
      </c>
      <c r="H13" s="6">
        <v>3</v>
      </c>
      <c r="I13" s="6">
        <v>9</v>
      </c>
      <c r="J13" s="6">
        <v>12</v>
      </c>
      <c r="K13" s="6">
        <v>9</v>
      </c>
      <c r="L13" s="6">
        <v>7</v>
      </c>
      <c r="M13" s="6">
        <v>5</v>
      </c>
      <c r="N13" s="6">
        <v>7</v>
      </c>
      <c r="O13" s="6">
        <v>3</v>
      </c>
      <c r="P13" s="6">
        <v>12</v>
      </c>
      <c r="Q13" s="6">
        <v>9</v>
      </c>
      <c r="R13" s="6">
        <v>10</v>
      </c>
      <c r="S13" s="6">
        <v>9</v>
      </c>
      <c r="T13" s="6">
        <v>10</v>
      </c>
      <c r="U13" s="6">
        <v>9</v>
      </c>
    </row>
    <row r="14" spans="1:30" ht="31.5">
      <c r="A14" s="102" t="s">
        <v>950</v>
      </c>
      <c r="B14" s="6">
        <v>1</v>
      </c>
      <c r="C14" s="6">
        <v>2</v>
      </c>
      <c r="D14" s="6">
        <v>5</v>
      </c>
      <c r="E14" s="6">
        <v>2</v>
      </c>
      <c r="F14" s="126" t="s">
        <v>838</v>
      </c>
      <c r="G14" s="6">
        <v>2</v>
      </c>
      <c r="H14" s="6">
        <v>2</v>
      </c>
      <c r="I14" s="6">
        <v>5</v>
      </c>
      <c r="J14" s="6">
        <v>7</v>
      </c>
      <c r="K14" s="6">
        <v>8</v>
      </c>
      <c r="L14" s="6">
        <v>4</v>
      </c>
      <c r="M14" s="6">
        <v>3</v>
      </c>
      <c r="N14" s="6">
        <v>5</v>
      </c>
      <c r="O14" s="6">
        <v>3</v>
      </c>
      <c r="P14" s="6">
        <v>6</v>
      </c>
      <c r="Q14" s="6">
        <v>7</v>
      </c>
      <c r="R14" s="6">
        <v>5</v>
      </c>
      <c r="S14" s="6">
        <v>8</v>
      </c>
      <c r="T14" s="6">
        <v>4</v>
      </c>
      <c r="U14" s="6">
        <v>8</v>
      </c>
    </row>
    <row r="15" spans="1:30">
      <c r="A15" s="102" t="s">
        <v>948</v>
      </c>
      <c r="B15" s="6">
        <v>23</v>
      </c>
      <c r="C15" s="6">
        <v>27</v>
      </c>
      <c r="D15" s="6">
        <v>23</v>
      </c>
      <c r="E15" s="6">
        <v>23</v>
      </c>
      <c r="F15" s="6">
        <v>20</v>
      </c>
      <c r="G15" s="6">
        <v>11</v>
      </c>
      <c r="H15" s="6">
        <v>18</v>
      </c>
      <c r="I15" s="6">
        <v>16</v>
      </c>
      <c r="J15" s="6">
        <v>22</v>
      </c>
      <c r="K15" s="6">
        <v>17</v>
      </c>
      <c r="L15" s="6">
        <v>24</v>
      </c>
      <c r="M15" s="6">
        <v>23</v>
      </c>
      <c r="N15" s="6">
        <v>23</v>
      </c>
      <c r="O15" s="6">
        <v>18</v>
      </c>
      <c r="P15" s="6">
        <v>15</v>
      </c>
      <c r="Q15" s="6">
        <v>11</v>
      </c>
      <c r="R15" s="6">
        <v>21</v>
      </c>
      <c r="S15" s="6">
        <v>10</v>
      </c>
      <c r="T15" s="6">
        <v>20</v>
      </c>
      <c r="U15" s="6">
        <v>21</v>
      </c>
    </row>
    <row r="16" spans="1:30" ht="31.5">
      <c r="A16" s="106" t="s">
        <v>951</v>
      </c>
      <c r="B16" s="67">
        <v>13</v>
      </c>
      <c r="C16" s="67">
        <v>10</v>
      </c>
      <c r="D16" s="67">
        <v>17</v>
      </c>
      <c r="E16" s="67">
        <v>6</v>
      </c>
      <c r="F16" s="67">
        <v>9</v>
      </c>
      <c r="G16" s="67">
        <v>4</v>
      </c>
      <c r="H16" s="67">
        <v>2</v>
      </c>
      <c r="I16" s="67">
        <v>2</v>
      </c>
      <c r="J16" s="67">
        <v>11</v>
      </c>
      <c r="K16" s="67">
        <v>14</v>
      </c>
      <c r="L16" s="67">
        <v>12</v>
      </c>
      <c r="M16" s="67">
        <v>8</v>
      </c>
      <c r="N16" s="67">
        <v>8</v>
      </c>
      <c r="O16" s="67">
        <v>14</v>
      </c>
      <c r="P16" s="67">
        <v>10</v>
      </c>
      <c r="Q16" s="67">
        <v>6</v>
      </c>
      <c r="R16" s="67">
        <v>12</v>
      </c>
      <c r="S16" s="67">
        <v>9</v>
      </c>
      <c r="T16" s="67">
        <v>8</v>
      </c>
      <c r="U16" s="67">
        <v>10</v>
      </c>
      <c r="V16" s="67"/>
      <c r="W16" s="67"/>
      <c r="X16" s="67"/>
      <c r="Y16" s="67"/>
      <c r="Z16" s="67"/>
      <c r="AA16" s="67"/>
      <c r="AB16" s="67"/>
      <c r="AC16" s="67"/>
      <c r="AD16" s="67"/>
    </row>
  </sheetData>
  <mergeCells count="2">
    <mergeCell ref="A1:V1"/>
    <mergeCell ref="A6:V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9"/>
  <sheetViews>
    <sheetView topLeftCell="W1" workbookViewId="0">
      <selection activeCell="AB13" sqref="AB13"/>
    </sheetView>
  </sheetViews>
  <sheetFormatPr defaultRowHeight="15.75"/>
  <cols>
    <col min="1" max="1" width="25.42578125" style="17" customWidth="1"/>
    <col min="2" max="2" width="35.5703125" style="17" bestFit="1" customWidth="1"/>
    <col min="3" max="3" width="9.140625" style="33"/>
    <col min="4" max="5" width="9.140625" style="17"/>
    <col min="6" max="6" width="9.140625" style="33"/>
    <col min="7" max="8" width="9.140625" style="17"/>
    <col min="9" max="9" width="9.140625" style="33"/>
    <col min="10" max="11" width="9.140625" style="17"/>
    <col min="12" max="12" width="9.140625" style="33"/>
    <col min="13" max="14" width="9.140625" style="17"/>
    <col min="15" max="15" width="9.140625" style="33"/>
    <col min="16" max="17" width="9.140625" style="17"/>
    <col min="18" max="18" width="9.140625" style="33"/>
    <col min="19" max="20" width="9.140625" style="17"/>
    <col min="21" max="21" width="9.140625" style="33"/>
    <col min="22" max="23" width="9.140625" style="17"/>
    <col min="24" max="24" width="9.140625" style="33"/>
    <col min="25" max="26" width="9.140625" style="17"/>
    <col min="27" max="27" width="9.140625" style="33"/>
    <col min="28" max="29" width="9.140625" style="17"/>
    <col min="30" max="30" width="9.140625" style="114"/>
    <col min="31" max="32" width="9.140625" style="22"/>
    <col min="33" max="16384" width="9.140625" style="17"/>
  </cols>
  <sheetData>
    <row r="1" spans="1:41">
      <c r="A1" s="233" t="s">
        <v>953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  <c r="AE1" s="233"/>
      <c r="AF1" s="233"/>
      <c r="AG1" s="233"/>
      <c r="AH1" s="233"/>
      <c r="AI1" s="233"/>
      <c r="AJ1" s="233"/>
      <c r="AK1" s="233"/>
      <c r="AL1" s="233"/>
      <c r="AM1" s="233"/>
      <c r="AN1" s="233"/>
      <c r="AO1" s="233"/>
    </row>
    <row r="2" spans="1:41" s="33" customFormat="1">
      <c r="A2" s="32" t="s">
        <v>1003</v>
      </c>
      <c r="B2" s="32" t="s">
        <v>1004</v>
      </c>
      <c r="C2" s="157">
        <v>2008</v>
      </c>
      <c r="D2" s="157" t="s">
        <v>233</v>
      </c>
      <c r="E2" s="157" t="s">
        <v>234</v>
      </c>
      <c r="F2" s="157">
        <v>2009</v>
      </c>
      <c r="G2" s="157" t="s">
        <v>233</v>
      </c>
      <c r="H2" s="157" t="s">
        <v>234</v>
      </c>
      <c r="I2" s="157">
        <v>2010</v>
      </c>
      <c r="J2" s="157" t="s">
        <v>233</v>
      </c>
      <c r="K2" s="157" t="s">
        <v>234</v>
      </c>
      <c r="L2" s="157">
        <v>2011</v>
      </c>
      <c r="M2" s="157" t="s">
        <v>233</v>
      </c>
      <c r="N2" s="157" t="s">
        <v>234</v>
      </c>
      <c r="O2" s="157">
        <v>2012</v>
      </c>
      <c r="P2" s="157" t="s">
        <v>233</v>
      </c>
      <c r="Q2" s="157" t="s">
        <v>234</v>
      </c>
      <c r="R2" s="157">
        <v>2013</v>
      </c>
      <c r="S2" s="158" t="s">
        <v>233</v>
      </c>
      <c r="T2" s="158" t="s">
        <v>234</v>
      </c>
      <c r="U2" s="158">
        <v>2014</v>
      </c>
      <c r="V2" s="158" t="s">
        <v>233</v>
      </c>
      <c r="W2" s="158" t="s">
        <v>234</v>
      </c>
      <c r="X2" s="205">
        <v>2015</v>
      </c>
      <c r="Y2" s="158" t="s">
        <v>233</v>
      </c>
      <c r="Z2" s="158" t="s">
        <v>234</v>
      </c>
      <c r="AA2" s="205">
        <v>2016</v>
      </c>
      <c r="AB2" s="158" t="s">
        <v>233</v>
      </c>
      <c r="AC2" s="158" t="s">
        <v>234</v>
      </c>
      <c r="AD2" s="205">
        <v>2017</v>
      </c>
      <c r="AE2" s="158" t="s">
        <v>233</v>
      </c>
      <c r="AF2" s="158" t="s">
        <v>234</v>
      </c>
      <c r="AG2" s="32">
        <v>2018</v>
      </c>
      <c r="AH2" s="158" t="s">
        <v>233</v>
      </c>
      <c r="AI2" s="158" t="s">
        <v>234</v>
      </c>
      <c r="AJ2" s="32">
        <v>2019</v>
      </c>
      <c r="AK2" s="158" t="s">
        <v>233</v>
      </c>
      <c r="AL2" s="158" t="s">
        <v>234</v>
      </c>
      <c r="AM2" s="32">
        <v>2020</v>
      </c>
      <c r="AN2" s="158" t="s">
        <v>233</v>
      </c>
      <c r="AO2" s="158" t="s">
        <v>234</v>
      </c>
    </row>
    <row r="3" spans="1:41">
      <c r="A3" s="150" t="s">
        <v>93</v>
      </c>
      <c r="B3" s="150" t="s">
        <v>271</v>
      </c>
      <c r="C3" s="151">
        <v>2</v>
      </c>
      <c r="D3" s="151"/>
      <c r="E3" s="151"/>
      <c r="F3" s="151">
        <v>3</v>
      </c>
      <c r="G3" s="151"/>
      <c r="H3" s="151"/>
      <c r="I3" s="151">
        <v>3</v>
      </c>
      <c r="J3" s="151"/>
      <c r="K3" s="151"/>
      <c r="L3" s="151">
        <v>1</v>
      </c>
      <c r="M3" s="151"/>
      <c r="N3" s="151"/>
      <c r="O3" s="151">
        <v>3</v>
      </c>
      <c r="P3" s="152"/>
      <c r="Q3" s="152"/>
      <c r="R3" s="151">
        <v>3</v>
      </c>
      <c r="S3" s="153"/>
      <c r="T3" s="153"/>
      <c r="U3" s="153">
        <v>3</v>
      </c>
      <c r="V3" s="153">
        <v>3</v>
      </c>
      <c r="W3" s="153"/>
      <c r="X3" s="154">
        <v>1</v>
      </c>
      <c r="Y3" s="154"/>
      <c r="Z3" s="154">
        <v>1</v>
      </c>
      <c r="AA3" s="154">
        <v>4</v>
      </c>
      <c r="AB3" s="154">
        <v>3</v>
      </c>
      <c r="AC3" s="154">
        <v>1</v>
      </c>
      <c r="AD3" s="154">
        <v>3</v>
      </c>
      <c r="AE3" s="129">
        <v>3</v>
      </c>
      <c r="AF3" s="129"/>
      <c r="AG3" s="129"/>
      <c r="AH3" s="129"/>
      <c r="AI3" s="129"/>
      <c r="AJ3" s="129"/>
      <c r="AK3" s="129"/>
      <c r="AL3" s="129"/>
      <c r="AM3" s="129"/>
      <c r="AN3" s="129"/>
      <c r="AO3" s="129"/>
    </row>
    <row r="4" spans="1:41">
      <c r="A4" s="159" t="s">
        <v>952</v>
      </c>
      <c r="B4" s="159" t="s">
        <v>954</v>
      </c>
      <c r="C4" s="160">
        <f>SUM(C5:C23)</f>
        <v>28</v>
      </c>
      <c r="D4" s="160">
        <f t="shared" ref="D4:AO4" si="0">SUM(D5:D23)</f>
        <v>18</v>
      </c>
      <c r="E4" s="160">
        <f t="shared" si="0"/>
        <v>10</v>
      </c>
      <c r="F4" s="160">
        <f t="shared" si="0"/>
        <v>33</v>
      </c>
      <c r="G4" s="160">
        <f t="shared" si="0"/>
        <v>26</v>
      </c>
      <c r="H4" s="160">
        <f t="shared" si="0"/>
        <v>7</v>
      </c>
      <c r="I4" s="160">
        <f t="shared" si="0"/>
        <v>35</v>
      </c>
      <c r="J4" s="160">
        <f t="shared" si="0"/>
        <v>19</v>
      </c>
      <c r="K4" s="160">
        <f t="shared" si="0"/>
        <v>16</v>
      </c>
      <c r="L4" s="160">
        <f t="shared" si="0"/>
        <v>16</v>
      </c>
      <c r="M4" s="160">
        <f t="shared" si="0"/>
        <v>11</v>
      </c>
      <c r="N4" s="160">
        <f t="shared" si="0"/>
        <v>5</v>
      </c>
      <c r="O4" s="160">
        <f t="shared" si="0"/>
        <v>28</v>
      </c>
      <c r="P4" s="160">
        <f t="shared" si="0"/>
        <v>19</v>
      </c>
      <c r="Q4" s="160">
        <f t="shared" si="0"/>
        <v>9</v>
      </c>
      <c r="R4" s="160">
        <f t="shared" si="0"/>
        <v>31</v>
      </c>
      <c r="S4" s="160">
        <f t="shared" si="0"/>
        <v>19</v>
      </c>
      <c r="T4" s="160">
        <f t="shared" si="0"/>
        <v>12</v>
      </c>
      <c r="U4" s="160">
        <f t="shared" si="0"/>
        <v>25</v>
      </c>
      <c r="V4" s="160">
        <f t="shared" si="0"/>
        <v>17</v>
      </c>
      <c r="W4" s="160">
        <f t="shared" si="0"/>
        <v>8</v>
      </c>
      <c r="X4" s="160">
        <f t="shared" si="0"/>
        <v>21</v>
      </c>
      <c r="Y4" s="160">
        <f t="shared" si="0"/>
        <v>16</v>
      </c>
      <c r="Z4" s="160">
        <f t="shared" si="0"/>
        <v>5</v>
      </c>
      <c r="AA4" s="160">
        <f t="shared" si="0"/>
        <v>42</v>
      </c>
      <c r="AB4" s="160">
        <f t="shared" si="0"/>
        <v>27</v>
      </c>
      <c r="AC4" s="160">
        <f t="shared" si="0"/>
        <v>15</v>
      </c>
      <c r="AD4" s="160">
        <f t="shared" si="0"/>
        <v>26</v>
      </c>
      <c r="AE4" s="160">
        <f t="shared" si="0"/>
        <v>11</v>
      </c>
      <c r="AF4" s="160">
        <f t="shared" si="0"/>
        <v>15</v>
      </c>
      <c r="AG4" s="160">
        <f t="shared" si="0"/>
        <v>0</v>
      </c>
      <c r="AH4" s="160">
        <f t="shared" si="0"/>
        <v>0</v>
      </c>
      <c r="AI4" s="160">
        <f t="shared" si="0"/>
        <v>0</v>
      </c>
      <c r="AJ4" s="160">
        <f t="shared" si="0"/>
        <v>0</v>
      </c>
      <c r="AK4" s="160">
        <f t="shared" si="0"/>
        <v>0</v>
      </c>
      <c r="AL4" s="160">
        <f t="shared" si="0"/>
        <v>0</v>
      </c>
      <c r="AM4" s="160">
        <f t="shared" si="0"/>
        <v>0</v>
      </c>
      <c r="AN4" s="160">
        <f t="shared" si="0"/>
        <v>0</v>
      </c>
      <c r="AO4" s="160">
        <f t="shared" si="0"/>
        <v>0</v>
      </c>
    </row>
    <row r="5" spans="1:41">
      <c r="A5" s="116" t="s">
        <v>235</v>
      </c>
      <c r="B5" s="116" t="s">
        <v>236</v>
      </c>
      <c r="C5" s="155">
        <v>2</v>
      </c>
      <c r="D5" s="116">
        <v>2</v>
      </c>
      <c r="E5" s="116">
        <v>0</v>
      </c>
      <c r="F5" s="155">
        <v>2</v>
      </c>
      <c r="G5" s="116">
        <v>2</v>
      </c>
      <c r="H5" s="116">
        <v>0</v>
      </c>
      <c r="I5" s="155">
        <v>2</v>
      </c>
      <c r="J5" s="116">
        <v>2</v>
      </c>
      <c r="K5" s="116">
        <v>0</v>
      </c>
      <c r="L5" s="155">
        <v>1</v>
      </c>
      <c r="M5" s="116">
        <v>1</v>
      </c>
      <c r="N5" s="116">
        <v>0</v>
      </c>
      <c r="O5" s="155">
        <v>0</v>
      </c>
      <c r="P5" s="116">
        <v>0</v>
      </c>
      <c r="Q5" s="116">
        <v>0</v>
      </c>
      <c r="R5" s="155">
        <v>2</v>
      </c>
      <c r="S5" s="213">
        <v>2</v>
      </c>
      <c r="T5" s="213">
        <v>0</v>
      </c>
      <c r="U5" s="156">
        <v>0</v>
      </c>
      <c r="V5" s="213">
        <v>0</v>
      </c>
      <c r="W5" s="213">
        <v>0</v>
      </c>
      <c r="X5" s="209">
        <v>1</v>
      </c>
      <c r="Y5" s="202">
        <v>1</v>
      </c>
      <c r="Z5" s="202">
        <v>0</v>
      </c>
      <c r="AA5" s="209">
        <v>2</v>
      </c>
      <c r="AB5" s="202">
        <v>1</v>
      </c>
      <c r="AC5" s="202">
        <v>1</v>
      </c>
      <c r="AD5" s="209">
        <v>1</v>
      </c>
      <c r="AE5" s="202">
        <v>0</v>
      </c>
      <c r="AF5" s="202">
        <v>1</v>
      </c>
      <c r="AG5" s="202"/>
      <c r="AH5" s="202"/>
      <c r="AI5" s="202"/>
      <c r="AJ5" s="202"/>
      <c r="AK5" s="202"/>
      <c r="AL5" s="202"/>
      <c r="AM5" s="202"/>
      <c r="AN5" s="202"/>
      <c r="AO5" s="202"/>
    </row>
    <row r="6" spans="1:41">
      <c r="A6" s="116" t="s">
        <v>237</v>
      </c>
      <c r="B6" s="116" t="s">
        <v>238</v>
      </c>
      <c r="C6" s="155">
        <v>2</v>
      </c>
      <c r="D6" s="116">
        <v>2</v>
      </c>
      <c r="E6" s="116">
        <v>0</v>
      </c>
      <c r="F6" s="155">
        <v>0</v>
      </c>
      <c r="G6" s="116">
        <v>0</v>
      </c>
      <c r="H6" s="116">
        <v>0</v>
      </c>
      <c r="I6" s="155">
        <v>3</v>
      </c>
      <c r="J6" s="116">
        <v>2</v>
      </c>
      <c r="K6" s="116">
        <v>1</v>
      </c>
      <c r="L6" s="155">
        <v>1</v>
      </c>
      <c r="M6" s="116">
        <v>1</v>
      </c>
      <c r="N6" s="116">
        <v>0</v>
      </c>
      <c r="O6" s="155">
        <v>0</v>
      </c>
      <c r="P6" s="116">
        <v>0</v>
      </c>
      <c r="Q6" s="116">
        <v>0</v>
      </c>
      <c r="R6" s="209">
        <v>0</v>
      </c>
      <c r="S6" s="213">
        <v>0</v>
      </c>
      <c r="T6" s="213">
        <v>0</v>
      </c>
      <c r="U6" s="156">
        <v>0</v>
      </c>
      <c r="V6" s="213">
        <v>0</v>
      </c>
      <c r="W6" s="213">
        <v>0</v>
      </c>
      <c r="X6" s="209">
        <v>1</v>
      </c>
      <c r="Y6" s="202">
        <v>1</v>
      </c>
      <c r="Z6" s="202">
        <v>0</v>
      </c>
      <c r="AA6" s="209">
        <v>1</v>
      </c>
      <c r="AB6" s="202">
        <v>1</v>
      </c>
      <c r="AC6" s="202">
        <v>0</v>
      </c>
      <c r="AD6" s="209">
        <v>1</v>
      </c>
      <c r="AE6" s="202">
        <v>1</v>
      </c>
      <c r="AF6" s="202">
        <v>0</v>
      </c>
      <c r="AG6" s="202"/>
      <c r="AH6" s="202"/>
      <c r="AI6" s="202"/>
      <c r="AJ6" s="202"/>
      <c r="AK6" s="202"/>
      <c r="AL6" s="202"/>
      <c r="AM6" s="202"/>
      <c r="AN6" s="202"/>
      <c r="AO6" s="202"/>
    </row>
    <row r="7" spans="1:41">
      <c r="A7" s="116" t="s">
        <v>239</v>
      </c>
      <c r="B7" s="116" t="s">
        <v>240</v>
      </c>
      <c r="C7" s="155">
        <v>1</v>
      </c>
      <c r="D7" s="116">
        <v>1</v>
      </c>
      <c r="E7" s="116">
        <v>0</v>
      </c>
      <c r="F7" s="155">
        <v>2</v>
      </c>
      <c r="G7" s="116">
        <v>1</v>
      </c>
      <c r="H7" s="116">
        <v>1</v>
      </c>
      <c r="I7" s="155">
        <v>0</v>
      </c>
      <c r="J7" s="116">
        <v>0</v>
      </c>
      <c r="K7" s="116">
        <v>0</v>
      </c>
      <c r="L7" s="155">
        <v>1</v>
      </c>
      <c r="M7" s="116">
        <v>0</v>
      </c>
      <c r="N7" s="116">
        <v>1</v>
      </c>
      <c r="O7" s="155">
        <v>0</v>
      </c>
      <c r="P7" s="116">
        <v>0</v>
      </c>
      <c r="Q7" s="116">
        <v>0</v>
      </c>
      <c r="R7" s="155">
        <v>2</v>
      </c>
      <c r="S7" s="213">
        <v>1</v>
      </c>
      <c r="T7" s="213">
        <v>1</v>
      </c>
      <c r="U7" s="156">
        <v>1</v>
      </c>
      <c r="V7" s="213">
        <v>0</v>
      </c>
      <c r="W7" s="213">
        <v>1</v>
      </c>
      <c r="X7" s="209">
        <v>0</v>
      </c>
      <c r="Y7" s="202">
        <v>0</v>
      </c>
      <c r="Z7" s="202">
        <v>0</v>
      </c>
      <c r="AA7" s="209">
        <v>1</v>
      </c>
      <c r="AB7" s="202">
        <v>1</v>
      </c>
      <c r="AC7" s="202">
        <v>0</v>
      </c>
      <c r="AD7" s="209">
        <v>1</v>
      </c>
      <c r="AE7" s="202">
        <v>0</v>
      </c>
      <c r="AF7" s="202">
        <v>1</v>
      </c>
      <c r="AG7" s="202"/>
      <c r="AH7" s="202"/>
      <c r="AI7" s="202"/>
      <c r="AJ7" s="202"/>
      <c r="AK7" s="202"/>
      <c r="AL7" s="202"/>
      <c r="AM7" s="202"/>
      <c r="AN7" s="202"/>
      <c r="AO7" s="202"/>
    </row>
    <row r="8" spans="1:41">
      <c r="A8" s="116" t="s">
        <v>241</v>
      </c>
      <c r="B8" s="116" t="s">
        <v>242</v>
      </c>
      <c r="C8" s="155">
        <v>4</v>
      </c>
      <c r="D8" s="116">
        <v>2</v>
      </c>
      <c r="E8" s="116">
        <v>2</v>
      </c>
      <c r="F8" s="155">
        <v>4</v>
      </c>
      <c r="G8" s="116">
        <v>3</v>
      </c>
      <c r="H8" s="116">
        <v>1</v>
      </c>
      <c r="I8" s="155">
        <v>6</v>
      </c>
      <c r="J8" s="116">
        <v>1</v>
      </c>
      <c r="K8" s="116">
        <v>5</v>
      </c>
      <c r="L8" s="155">
        <v>2</v>
      </c>
      <c r="M8" s="116">
        <v>1</v>
      </c>
      <c r="N8" s="116">
        <v>1</v>
      </c>
      <c r="O8" s="155">
        <v>6</v>
      </c>
      <c r="P8" s="116">
        <v>2</v>
      </c>
      <c r="Q8" s="116">
        <v>4</v>
      </c>
      <c r="R8" s="155">
        <v>2</v>
      </c>
      <c r="S8" s="213">
        <v>2</v>
      </c>
      <c r="T8" s="213">
        <v>0</v>
      </c>
      <c r="U8" s="156">
        <v>1</v>
      </c>
      <c r="V8" s="213">
        <v>0</v>
      </c>
      <c r="W8" s="213">
        <v>1</v>
      </c>
      <c r="X8" s="209">
        <v>1</v>
      </c>
      <c r="Y8" s="202">
        <v>1</v>
      </c>
      <c r="Z8" s="202">
        <v>0</v>
      </c>
      <c r="AA8" s="209">
        <v>3</v>
      </c>
      <c r="AB8" s="202">
        <v>0</v>
      </c>
      <c r="AC8" s="202">
        <v>3</v>
      </c>
      <c r="AD8" s="209">
        <v>1</v>
      </c>
      <c r="AE8" s="202">
        <v>0</v>
      </c>
      <c r="AF8" s="202">
        <v>1</v>
      </c>
      <c r="AG8" s="202"/>
      <c r="AH8" s="202"/>
      <c r="AI8" s="202"/>
      <c r="AJ8" s="202"/>
      <c r="AK8" s="202"/>
      <c r="AL8" s="202"/>
      <c r="AM8" s="202"/>
      <c r="AN8" s="202"/>
      <c r="AO8" s="202"/>
    </row>
    <row r="9" spans="1:41">
      <c r="A9" s="116" t="s">
        <v>379</v>
      </c>
      <c r="B9" s="116" t="s">
        <v>380</v>
      </c>
      <c r="C9" s="155">
        <v>0</v>
      </c>
      <c r="D9" s="116">
        <v>0</v>
      </c>
      <c r="E9" s="116">
        <v>0</v>
      </c>
      <c r="F9" s="155">
        <v>0</v>
      </c>
      <c r="G9" s="116">
        <v>0</v>
      </c>
      <c r="H9" s="116">
        <v>0</v>
      </c>
      <c r="I9" s="155">
        <v>0</v>
      </c>
      <c r="J9" s="116">
        <v>0</v>
      </c>
      <c r="K9" s="116">
        <v>0</v>
      </c>
      <c r="L9" s="155">
        <v>0</v>
      </c>
      <c r="M9" s="116">
        <v>0</v>
      </c>
      <c r="N9" s="116">
        <v>0</v>
      </c>
      <c r="O9" s="155">
        <v>0</v>
      </c>
      <c r="P9" s="116">
        <v>0</v>
      </c>
      <c r="Q9" s="116">
        <v>0</v>
      </c>
      <c r="R9" s="155">
        <v>0</v>
      </c>
      <c r="S9" s="213">
        <v>0</v>
      </c>
      <c r="T9" s="213">
        <v>0</v>
      </c>
      <c r="U9" s="156">
        <v>0</v>
      </c>
      <c r="V9" s="213">
        <v>0</v>
      </c>
      <c r="W9" s="213">
        <v>0</v>
      </c>
      <c r="X9" s="209">
        <v>0</v>
      </c>
      <c r="Y9" s="202">
        <v>0</v>
      </c>
      <c r="Z9" s="202">
        <v>0</v>
      </c>
      <c r="AA9" s="209">
        <v>0</v>
      </c>
      <c r="AB9" s="202">
        <v>0</v>
      </c>
      <c r="AC9" s="202">
        <v>0</v>
      </c>
      <c r="AD9" s="209">
        <v>0</v>
      </c>
      <c r="AE9" s="202">
        <v>0</v>
      </c>
      <c r="AF9" s="202">
        <v>0</v>
      </c>
      <c r="AG9" s="202"/>
      <c r="AH9" s="202"/>
      <c r="AI9" s="202"/>
      <c r="AJ9" s="202"/>
      <c r="AK9" s="202"/>
      <c r="AL9" s="202"/>
      <c r="AM9" s="202"/>
      <c r="AN9" s="202"/>
      <c r="AO9" s="202"/>
    </row>
    <row r="10" spans="1:41">
      <c r="A10" s="116" t="s">
        <v>243</v>
      </c>
      <c r="B10" s="116" t="s">
        <v>244</v>
      </c>
      <c r="C10" s="155">
        <v>0</v>
      </c>
      <c r="D10" s="116">
        <v>0</v>
      </c>
      <c r="E10" s="116">
        <v>0</v>
      </c>
      <c r="F10" s="155">
        <v>1</v>
      </c>
      <c r="G10" s="116">
        <v>1</v>
      </c>
      <c r="H10" s="116">
        <v>0</v>
      </c>
      <c r="I10" s="155">
        <v>4</v>
      </c>
      <c r="J10" s="116">
        <v>1</v>
      </c>
      <c r="K10" s="116">
        <v>3</v>
      </c>
      <c r="L10" s="155">
        <v>1</v>
      </c>
      <c r="M10" s="116">
        <v>0</v>
      </c>
      <c r="N10" s="116">
        <v>1</v>
      </c>
      <c r="O10" s="155">
        <v>0</v>
      </c>
      <c r="P10" s="116">
        <v>0</v>
      </c>
      <c r="Q10" s="116">
        <v>0</v>
      </c>
      <c r="R10" s="155">
        <v>2</v>
      </c>
      <c r="S10" s="213">
        <v>0</v>
      </c>
      <c r="T10" s="213">
        <v>2</v>
      </c>
      <c r="U10" s="156">
        <v>0</v>
      </c>
      <c r="V10" s="213">
        <v>0</v>
      </c>
      <c r="W10" s="213">
        <v>0</v>
      </c>
      <c r="X10" s="209">
        <v>0</v>
      </c>
      <c r="Y10" s="202">
        <v>0</v>
      </c>
      <c r="Z10" s="202">
        <v>0</v>
      </c>
      <c r="AA10" s="209">
        <v>3</v>
      </c>
      <c r="AB10" s="202">
        <v>2</v>
      </c>
      <c r="AC10" s="202">
        <v>1</v>
      </c>
      <c r="AD10" s="209">
        <v>3</v>
      </c>
      <c r="AE10" s="202">
        <v>2</v>
      </c>
      <c r="AF10" s="202">
        <v>1</v>
      </c>
      <c r="AG10" s="202"/>
      <c r="AH10" s="202"/>
      <c r="AI10" s="202"/>
      <c r="AJ10" s="202"/>
      <c r="AK10" s="202"/>
      <c r="AL10" s="202"/>
      <c r="AM10" s="202"/>
      <c r="AN10" s="202"/>
      <c r="AO10" s="202"/>
    </row>
    <row r="11" spans="1:41">
      <c r="A11" s="116" t="s">
        <v>245</v>
      </c>
      <c r="B11" s="116" t="s">
        <v>246</v>
      </c>
      <c r="C11" s="155">
        <v>1</v>
      </c>
      <c r="D11" s="116">
        <v>0</v>
      </c>
      <c r="E11" s="116">
        <v>1</v>
      </c>
      <c r="F11" s="155">
        <v>1</v>
      </c>
      <c r="G11" s="116">
        <v>0</v>
      </c>
      <c r="H11" s="116">
        <v>1</v>
      </c>
      <c r="I11" s="155">
        <v>0</v>
      </c>
      <c r="J11" s="116">
        <v>0</v>
      </c>
      <c r="K11" s="116">
        <v>0</v>
      </c>
      <c r="L11" s="155">
        <v>0</v>
      </c>
      <c r="M11" s="116">
        <v>0</v>
      </c>
      <c r="N11" s="116">
        <v>0</v>
      </c>
      <c r="O11" s="155">
        <v>0</v>
      </c>
      <c r="P11" s="116">
        <v>0</v>
      </c>
      <c r="Q11" s="116">
        <v>0</v>
      </c>
      <c r="R11" s="209">
        <v>0</v>
      </c>
      <c r="S11" s="213">
        <v>0</v>
      </c>
      <c r="T11" s="213">
        <v>0</v>
      </c>
      <c r="U11" s="156">
        <v>0</v>
      </c>
      <c r="V11" s="213">
        <v>0</v>
      </c>
      <c r="W11" s="213">
        <v>0</v>
      </c>
      <c r="X11" s="209">
        <v>3</v>
      </c>
      <c r="Y11" s="202">
        <v>2</v>
      </c>
      <c r="Z11" s="202">
        <v>1</v>
      </c>
      <c r="AA11" s="209">
        <v>2</v>
      </c>
      <c r="AB11" s="202">
        <v>0</v>
      </c>
      <c r="AC11" s="202">
        <v>2</v>
      </c>
      <c r="AD11" s="209">
        <v>0</v>
      </c>
      <c r="AE11" s="202">
        <v>0</v>
      </c>
      <c r="AF11" s="202">
        <v>0</v>
      </c>
      <c r="AG11" s="202"/>
      <c r="AH11" s="202"/>
      <c r="AI11" s="202"/>
      <c r="AJ11" s="202"/>
      <c r="AK11" s="202"/>
      <c r="AL11" s="202"/>
      <c r="AM11" s="202"/>
      <c r="AN11" s="202"/>
      <c r="AO11" s="202"/>
    </row>
    <row r="12" spans="1:41">
      <c r="A12" s="116" t="s">
        <v>247</v>
      </c>
      <c r="B12" s="116" t="s">
        <v>248</v>
      </c>
      <c r="C12" s="155">
        <v>1</v>
      </c>
      <c r="D12" s="116">
        <v>0</v>
      </c>
      <c r="E12" s="116">
        <v>1</v>
      </c>
      <c r="F12" s="155">
        <v>2</v>
      </c>
      <c r="G12" s="116">
        <v>2</v>
      </c>
      <c r="H12" s="116">
        <v>0</v>
      </c>
      <c r="I12" s="155">
        <v>0</v>
      </c>
      <c r="J12" s="116">
        <v>0</v>
      </c>
      <c r="K12" s="116">
        <v>0</v>
      </c>
      <c r="L12" s="155">
        <v>0</v>
      </c>
      <c r="M12" s="116">
        <v>0</v>
      </c>
      <c r="N12" s="116">
        <v>0</v>
      </c>
      <c r="O12" s="155">
        <v>4</v>
      </c>
      <c r="P12" s="116">
        <v>3</v>
      </c>
      <c r="Q12" s="116">
        <v>1</v>
      </c>
      <c r="R12" s="209">
        <v>0</v>
      </c>
      <c r="S12" s="213">
        <v>0</v>
      </c>
      <c r="T12" s="213">
        <v>0</v>
      </c>
      <c r="U12" s="156">
        <v>0</v>
      </c>
      <c r="V12" s="213">
        <v>0</v>
      </c>
      <c r="W12" s="213">
        <v>0</v>
      </c>
      <c r="X12" s="209">
        <v>1</v>
      </c>
      <c r="Y12" s="202">
        <v>0</v>
      </c>
      <c r="Z12" s="202">
        <v>1</v>
      </c>
      <c r="AA12" s="209">
        <v>3</v>
      </c>
      <c r="AB12" s="202">
        <v>1</v>
      </c>
      <c r="AC12" s="202">
        <v>2</v>
      </c>
      <c r="AD12" s="209">
        <v>2</v>
      </c>
      <c r="AE12" s="202">
        <v>0</v>
      </c>
      <c r="AF12" s="202">
        <v>2</v>
      </c>
      <c r="AG12" s="202"/>
      <c r="AH12" s="202"/>
      <c r="AI12" s="202"/>
      <c r="AJ12" s="202"/>
      <c r="AK12" s="202"/>
      <c r="AL12" s="202"/>
      <c r="AM12" s="202"/>
      <c r="AN12" s="202"/>
      <c r="AO12" s="202"/>
    </row>
    <row r="13" spans="1:41">
      <c r="A13" s="116" t="s">
        <v>249</v>
      </c>
      <c r="B13" s="116" t="s">
        <v>250</v>
      </c>
      <c r="C13" s="155">
        <v>1</v>
      </c>
      <c r="D13" s="116">
        <v>0</v>
      </c>
      <c r="E13" s="116">
        <v>1</v>
      </c>
      <c r="F13" s="155">
        <v>0</v>
      </c>
      <c r="G13" s="116">
        <v>0</v>
      </c>
      <c r="H13" s="116">
        <v>0</v>
      </c>
      <c r="I13" s="155">
        <v>1</v>
      </c>
      <c r="J13" s="116">
        <v>0</v>
      </c>
      <c r="K13" s="116">
        <v>1</v>
      </c>
      <c r="L13" s="155">
        <v>0</v>
      </c>
      <c r="M13" s="116">
        <v>0</v>
      </c>
      <c r="N13" s="116">
        <v>0</v>
      </c>
      <c r="O13" s="155">
        <v>1</v>
      </c>
      <c r="P13" s="116">
        <v>1</v>
      </c>
      <c r="Q13" s="116">
        <v>0</v>
      </c>
      <c r="R13" s="209">
        <v>0</v>
      </c>
      <c r="S13" s="213">
        <v>0</v>
      </c>
      <c r="T13" s="213">
        <v>0</v>
      </c>
      <c r="U13" s="156">
        <v>2</v>
      </c>
      <c r="V13" s="213">
        <v>2</v>
      </c>
      <c r="W13" s="213">
        <v>0</v>
      </c>
      <c r="X13" s="209">
        <v>0</v>
      </c>
      <c r="Y13" s="202">
        <v>0</v>
      </c>
      <c r="Z13" s="202">
        <v>0</v>
      </c>
      <c r="AA13" s="209">
        <v>1</v>
      </c>
      <c r="AB13" s="202">
        <v>1</v>
      </c>
      <c r="AC13" s="202">
        <v>0</v>
      </c>
      <c r="AD13" s="209">
        <v>1</v>
      </c>
      <c r="AE13" s="202">
        <v>0</v>
      </c>
      <c r="AF13" s="202">
        <v>1</v>
      </c>
      <c r="AG13" s="202"/>
      <c r="AH13" s="202"/>
      <c r="AI13" s="202"/>
      <c r="AJ13" s="202"/>
      <c r="AK13" s="202"/>
      <c r="AL13" s="202"/>
      <c r="AM13" s="202"/>
      <c r="AN13" s="202"/>
      <c r="AO13" s="202"/>
    </row>
    <row r="14" spans="1:41">
      <c r="A14" s="116" t="s">
        <v>251</v>
      </c>
      <c r="B14" s="116" t="s">
        <v>252</v>
      </c>
      <c r="C14" s="155">
        <v>1</v>
      </c>
      <c r="D14" s="116">
        <v>1</v>
      </c>
      <c r="E14" s="116">
        <v>0</v>
      </c>
      <c r="F14" s="155">
        <v>0</v>
      </c>
      <c r="G14" s="116">
        <v>0</v>
      </c>
      <c r="H14" s="116">
        <v>0</v>
      </c>
      <c r="I14" s="155">
        <v>2</v>
      </c>
      <c r="J14" s="116">
        <v>2</v>
      </c>
      <c r="K14" s="116">
        <v>0</v>
      </c>
      <c r="L14" s="155">
        <v>0</v>
      </c>
      <c r="M14" s="116">
        <v>0</v>
      </c>
      <c r="N14" s="116">
        <v>0</v>
      </c>
      <c r="O14" s="155">
        <v>0</v>
      </c>
      <c r="P14" s="116">
        <v>0</v>
      </c>
      <c r="Q14" s="116">
        <v>0</v>
      </c>
      <c r="R14" s="155">
        <v>1</v>
      </c>
      <c r="S14" s="213">
        <v>1</v>
      </c>
      <c r="T14" s="213">
        <v>0</v>
      </c>
      <c r="U14" s="156">
        <v>1</v>
      </c>
      <c r="V14" s="213">
        <v>1</v>
      </c>
      <c r="W14" s="213">
        <v>0</v>
      </c>
      <c r="X14" s="209">
        <v>1</v>
      </c>
      <c r="Y14" s="202">
        <v>1</v>
      </c>
      <c r="Z14" s="202">
        <v>0</v>
      </c>
      <c r="AA14" s="209">
        <v>1</v>
      </c>
      <c r="AB14" s="202">
        <v>1</v>
      </c>
      <c r="AC14" s="202">
        <v>0</v>
      </c>
      <c r="AD14" s="209">
        <v>1</v>
      </c>
      <c r="AE14" s="202">
        <v>1</v>
      </c>
      <c r="AF14" s="202">
        <v>0</v>
      </c>
      <c r="AG14" s="202"/>
      <c r="AH14" s="202"/>
      <c r="AI14" s="202"/>
      <c r="AJ14" s="202"/>
      <c r="AK14" s="202"/>
      <c r="AL14" s="202"/>
      <c r="AM14" s="202"/>
      <c r="AN14" s="202"/>
      <c r="AO14" s="202"/>
    </row>
    <row r="15" spans="1:41">
      <c r="A15" s="116" t="s">
        <v>382</v>
      </c>
      <c r="B15" s="116" t="s">
        <v>383</v>
      </c>
      <c r="C15" s="155">
        <v>0</v>
      </c>
      <c r="D15" s="116">
        <v>0</v>
      </c>
      <c r="E15" s="116">
        <v>0</v>
      </c>
      <c r="F15" s="155">
        <v>0</v>
      </c>
      <c r="G15" s="116">
        <v>0</v>
      </c>
      <c r="H15" s="116">
        <v>0</v>
      </c>
      <c r="I15" s="155">
        <v>0</v>
      </c>
      <c r="J15" s="116">
        <v>0</v>
      </c>
      <c r="K15" s="116">
        <v>0</v>
      </c>
      <c r="L15" s="155">
        <v>0</v>
      </c>
      <c r="M15" s="116">
        <v>0</v>
      </c>
      <c r="N15" s="116">
        <v>0</v>
      </c>
      <c r="O15" s="155">
        <v>0</v>
      </c>
      <c r="P15" s="116">
        <v>0</v>
      </c>
      <c r="Q15" s="116">
        <v>0</v>
      </c>
      <c r="R15" s="155">
        <v>0</v>
      </c>
      <c r="S15" s="213">
        <v>0</v>
      </c>
      <c r="T15" s="213">
        <v>0</v>
      </c>
      <c r="U15" s="156">
        <v>0</v>
      </c>
      <c r="V15" s="213">
        <v>0</v>
      </c>
      <c r="W15" s="213">
        <v>0</v>
      </c>
      <c r="X15" s="209">
        <v>0</v>
      </c>
      <c r="Y15" s="202">
        <v>0</v>
      </c>
      <c r="Z15" s="202">
        <v>0</v>
      </c>
      <c r="AA15" s="209">
        <v>0</v>
      </c>
      <c r="AB15" s="202">
        <v>0</v>
      </c>
      <c r="AC15" s="202">
        <v>0</v>
      </c>
      <c r="AD15" s="209">
        <v>0</v>
      </c>
      <c r="AE15" s="202">
        <v>0</v>
      </c>
      <c r="AF15" s="202">
        <v>0</v>
      </c>
      <c r="AG15" s="202"/>
      <c r="AH15" s="202"/>
      <c r="AI15" s="202"/>
      <c r="AJ15" s="202"/>
      <c r="AK15" s="202"/>
      <c r="AL15" s="202"/>
      <c r="AM15" s="202"/>
      <c r="AN15" s="202"/>
      <c r="AO15" s="202"/>
    </row>
    <row r="16" spans="1:41">
      <c r="A16" s="116" t="s">
        <v>253</v>
      </c>
      <c r="B16" s="116" t="s">
        <v>254</v>
      </c>
      <c r="C16" s="155">
        <v>0</v>
      </c>
      <c r="D16" s="116">
        <v>0</v>
      </c>
      <c r="E16" s="116">
        <v>0</v>
      </c>
      <c r="F16" s="155">
        <v>0</v>
      </c>
      <c r="G16" s="116">
        <v>0</v>
      </c>
      <c r="H16" s="116">
        <v>0</v>
      </c>
      <c r="I16" s="155">
        <v>1</v>
      </c>
      <c r="J16" s="116">
        <v>1</v>
      </c>
      <c r="K16" s="116">
        <v>0</v>
      </c>
      <c r="L16" s="155">
        <v>0</v>
      </c>
      <c r="M16" s="116">
        <v>0</v>
      </c>
      <c r="N16" s="116">
        <v>0</v>
      </c>
      <c r="O16" s="155">
        <v>0</v>
      </c>
      <c r="P16" s="116">
        <v>0</v>
      </c>
      <c r="Q16" s="116">
        <v>0</v>
      </c>
      <c r="R16" s="155">
        <v>1</v>
      </c>
      <c r="S16" s="213">
        <v>1</v>
      </c>
      <c r="T16" s="213">
        <v>0</v>
      </c>
      <c r="U16" s="156">
        <v>1</v>
      </c>
      <c r="V16" s="213">
        <v>0</v>
      </c>
      <c r="W16" s="213">
        <v>1</v>
      </c>
      <c r="X16" s="209">
        <v>0</v>
      </c>
      <c r="Y16" s="202">
        <v>0</v>
      </c>
      <c r="Z16" s="202">
        <v>0</v>
      </c>
      <c r="AA16" s="209">
        <v>1</v>
      </c>
      <c r="AB16" s="202">
        <v>1</v>
      </c>
      <c r="AC16" s="202">
        <v>0</v>
      </c>
      <c r="AD16" s="209">
        <v>1</v>
      </c>
      <c r="AE16" s="202">
        <v>0</v>
      </c>
      <c r="AF16" s="202">
        <v>1</v>
      </c>
      <c r="AG16" s="202"/>
      <c r="AH16" s="202"/>
      <c r="AI16" s="202"/>
      <c r="AJ16" s="202"/>
      <c r="AK16" s="202"/>
      <c r="AL16" s="202"/>
      <c r="AM16" s="202"/>
      <c r="AN16" s="202"/>
      <c r="AO16" s="202"/>
    </row>
    <row r="17" spans="1:41">
      <c r="A17" s="116" t="s">
        <v>255</v>
      </c>
      <c r="B17" s="116" t="s">
        <v>256</v>
      </c>
      <c r="C17" s="155">
        <v>1</v>
      </c>
      <c r="D17" s="116">
        <v>1</v>
      </c>
      <c r="E17" s="116">
        <v>0</v>
      </c>
      <c r="F17" s="155">
        <v>0</v>
      </c>
      <c r="G17" s="116">
        <v>0</v>
      </c>
      <c r="H17" s="116">
        <v>0</v>
      </c>
      <c r="I17" s="155">
        <v>0</v>
      </c>
      <c r="J17" s="116">
        <v>0</v>
      </c>
      <c r="K17" s="116">
        <v>0</v>
      </c>
      <c r="L17" s="155">
        <v>0</v>
      </c>
      <c r="M17" s="116">
        <v>0</v>
      </c>
      <c r="N17" s="116">
        <v>0</v>
      </c>
      <c r="O17" s="155">
        <v>0</v>
      </c>
      <c r="P17" s="116">
        <v>0</v>
      </c>
      <c r="Q17" s="116">
        <v>0</v>
      </c>
      <c r="R17" s="155">
        <v>1</v>
      </c>
      <c r="S17" s="213">
        <v>1</v>
      </c>
      <c r="T17" s="213">
        <v>0</v>
      </c>
      <c r="U17" s="156">
        <v>2</v>
      </c>
      <c r="V17" s="213">
        <v>2</v>
      </c>
      <c r="W17" s="213">
        <v>0</v>
      </c>
      <c r="X17" s="209">
        <v>1</v>
      </c>
      <c r="Y17" s="202">
        <v>1</v>
      </c>
      <c r="Z17" s="202">
        <v>0</v>
      </c>
      <c r="AA17" s="209">
        <v>1</v>
      </c>
      <c r="AB17" s="202">
        <v>1</v>
      </c>
      <c r="AC17" s="202">
        <v>0</v>
      </c>
      <c r="AD17" s="209">
        <v>2</v>
      </c>
      <c r="AE17" s="202">
        <v>2</v>
      </c>
      <c r="AF17" s="202">
        <v>0</v>
      </c>
      <c r="AG17" s="202"/>
      <c r="AH17" s="202"/>
      <c r="AI17" s="202"/>
      <c r="AJ17" s="202"/>
      <c r="AK17" s="202"/>
      <c r="AL17" s="202"/>
      <c r="AM17" s="202"/>
      <c r="AN17" s="202"/>
      <c r="AO17" s="202"/>
    </row>
    <row r="18" spans="1:41">
      <c r="A18" s="116" t="s">
        <v>257</v>
      </c>
      <c r="B18" s="116" t="s">
        <v>258</v>
      </c>
      <c r="C18" s="155">
        <v>0</v>
      </c>
      <c r="D18" s="116">
        <v>0</v>
      </c>
      <c r="E18" s="116">
        <v>0</v>
      </c>
      <c r="F18" s="155">
        <v>4</v>
      </c>
      <c r="G18" s="116">
        <v>4</v>
      </c>
      <c r="H18" s="116">
        <v>0</v>
      </c>
      <c r="I18" s="155">
        <v>1</v>
      </c>
      <c r="J18" s="116">
        <v>1</v>
      </c>
      <c r="K18" s="116">
        <v>0</v>
      </c>
      <c r="L18" s="155">
        <v>1</v>
      </c>
      <c r="M18" s="116">
        <v>1</v>
      </c>
      <c r="N18" s="116">
        <v>0</v>
      </c>
      <c r="O18" s="155">
        <v>0</v>
      </c>
      <c r="P18" s="116">
        <v>0</v>
      </c>
      <c r="Q18" s="116">
        <v>0</v>
      </c>
      <c r="R18" s="209">
        <v>0</v>
      </c>
      <c r="S18" s="213">
        <v>0</v>
      </c>
      <c r="T18" s="213">
        <v>0</v>
      </c>
      <c r="U18" s="156">
        <v>3</v>
      </c>
      <c r="V18" s="213">
        <v>3</v>
      </c>
      <c r="W18" s="213">
        <v>0</v>
      </c>
      <c r="X18" s="209">
        <v>3</v>
      </c>
      <c r="Y18" s="202">
        <v>3</v>
      </c>
      <c r="Z18" s="202">
        <v>0</v>
      </c>
      <c r="AA18" s="209">
        <v>3</v>
      </c>
      <c r="AB18" s="202">
        <v>2</v>
      </c>
      <c r="AC18" s="202">
        <v>1</v>
      </c>
      <c r="AD18" s="209">
        <v>2</v>
      </c>
      <c r="AE18" s="202">
        <v>2</v>
      </c>
      <c r="AF18" s="202">
        <v>0</v>
      </c>
      <c r="AG18" s="202"/>
      <c r="AH18" s="202"/>
      <c r="AI18" s="202"/>
      <c r="AJ18" s="202"/>
      <c r="AK18" s="202"/>
      <c r="AL18" s="202"/>
      <c r="AM18" s="202"/>
      <c r="AN18" s="202"/>
      <c r="AO18" s="202"/>
    </row>
    <row r="19" spans="1:41">
      <c r="A19" s="116" t="s">
        <v>259</v>
      </c>
      <c r="B19" s="116" t="s">
        <v>260</v>
      </c>
      <c r="C19" s="155">
        <v>0</v>
      </c>
      <c r="D19" s="116">
        <v>0</v>
      </c>
      <c r="E19" s="116">
        <v>0</v>
      </c>
      <c r="F19" s="155">
        <v>1</v>
      </c>
      <c r="G19" s="116">
        <v>1</v>
      </c>
      <c r="H19" s="116">
        <v>0</v>
      </c>
      <c r="I19" s="155">
        <v>0</v>
      </c>
      <c r="J19" s="116">
        <v>0</v>
      </c>
      <c r="K19" s="116">
        <v>0</v>
      </c>
      <c r="L19" s="155">
        <v>0</v>
      </c>
      <c r="M19" s="116">
        <v>0</v>
      </c>
      <c r="N19" s="116">
        <v>0</v>
      </c>
      <c r="O19" s="155">
        <v>0</v>
      </c>
      <c r="P19" s="116">
        <v>0</v>
      </c>
      <c r="Q19" s="116">
        <v>0</v>
      </c>
      <c r="R19" s="155">
        <v>1</v>
      </c>
      <c r="S19" s="213">
        <v>1</v>
      </c>
      <c r="T19" s="213">
        <v>0</v>
      </c>
      <c r="U19" s="156">
        <v>0</v>
      </c>
      <c r="V19" s="213">
        <v>0</v>
      </c>
      <c r="W19" s="213">
        <v>0</v>
      </c>
      <c r="X19" s="209">
        <v>0</v>
      </c>
      <c r="Y19" s="202">
        <v>0</v>
      </c>
      <c r="Z19" s="202">
        <v>0</v>
      </c>
      <c r="AA19" s="209">
        <v>0</v>
      </c>
      <c r="AB19" s="202">
        <v>0</v>
      </c>
      <c r="AC19" s="202">
        <v>0</v>
      </c>
      <c r="AD19" s="209">
        <v>0</v>
      </c>
      <c r="AE19" s="202">
        <v>0</v>
      </c>
      <c r="AF19" s="202">
        <v>0</v>
      </c>
      <c r="AG19" s="202"/>
      <c r="AH19" s="202"/>
      <c r="AI19" s="202"/>
      <c r="AJ19" s="202"/>
      <c r="AK19" s="202"/>
      <c r="AL19" s="202"/>
      <c r="AM19" s="202"/>
      <c r="AN19" s="202"/>
      <c r="AO19" s="202"/>
    </row>
    <row r="20" spans="1:41">
      <c r="A20" s="116" t="s">
        <v>262</v>
      </c>
      <c r="B20" s="116" t="s">
        <v>263</v>
      </c>
      <c r="C20" s="155">
        <v>2</v>
      </c>
      <c r="D20" s="116">
        <v>2</v>
      </c>
      <c r="E20" s="116">
        <v>0</v>
      </c>
      <c r="F20" s="155">
        <v>0</v>
      </c>
      <c r="G20" s="116">
        <v>0</v>
      </c>
      <c r="H20" s="116">
        <v>0</v>
      </c>
      <c r="I20" s="155">
        <v>1</v>
      </c>
      <c r="J20" s="116">
        <v>1</v>
      </c>
      <c r="K20" s="116">
        <v>0</v>
      </c>
      <c r="L20" s="155">
        <v>1</v>
      </c>
      <c r="M20" s="116">
        <v>1</v>
      </c>
      <c r="N20" s="116">
        <v>0</v>
      </c>
      <c r="O20" s="155">
        <v>1</v>
      </c>
      <c r="P20" s="116">
        <v>1</v>
      </c>
      <c r="Q20" s="116">
        <v>0</v>
      </c>
      <c r="R20" s="155">
        <v>6</v>
      </c>
      <c r="S20" s="213">
        <v>4</v>
      </c>
      <c r="T20" s="213">
        <v>2</v>
      </c>
      <c r="U20" s="156">
        <v>1</v>
      </c>
      <c r="V20" s="213">
        <v>1</v>
      </c>
      <c r="W20" s="213">
        <v>0</v>
      </c>
      <c r="X20" s="209">
        <v>0</v>
      </c>
      <c r="Y20" s="202">
        <v>0</v>
      </c>
      <c r="Z20" s="202">
        <v>0</v>
      </c>
      <c r="AA20" s="209">
        <v>2</v>
      </c>
      <c r="AB20" s="202">
        <v>2</v>
      </c>
      <c r="AC20" s="202">
        <v>0</v>
      </c>
      <c r="AD20" s="209">
        <v>0</v>
      </c>
      <c r="AE20" s="202">
        <v>0</v>
      </c>
      <c r="AF20" s="202">
        <v>0</v>
      </c>
      <c r="AG20" s="202"/>
      <c r="AH20" s="202"/>
      <c r="AI20" s="202"/>
      <c r="AJ20" s="202"/>
      <c r="AK20" s="202"/>
      <c r="AL20" s="202"/>
      <c r="AM20" s="202"/>
      <c r="AN20" s="202"/>
      <c r="AO20" s="202"/>
    </row>
    <row r="21" spans="1:41">
      <c r="A21" s="116" t="s">
        <v>264</v>
      </c>
      <c r="B21" s="116" t="s">
        <v>265</v>
      </c>
      <c r="C21" s="155">
        <v>4</v>
      </c>
      <c r="D21" s="116">
        <v>0</v>
      </c>
      <c r="E21" s="116">
        <v>4</v>
      </c>
      <c r="F21" s="155">
        <v>5</v>
      </c>
      <c r="G21" s="116">
        <v>1</v>
      </c>
      <c r="H21" s="116">
        <v>4</v>
      </c>
      <c r="I21" s="155">
        <v>4</v>
      </c>
      <c r="J21" s="116">
        <v>1</v>
      </c>
      <c r="K21" s="116">
        <v>3</v>
      </c>
      <c r="L21" s="155">
        <v>4</v>
      </c>
      <c r="M21" s="116">
        <v>2</v>
      </c>
      <c r="N21" s="116">
        <v>2</v>
      </c>
      <c r="O21" s="155">
        <v>10</v>
      </c>
      <c r="P21" s="116">
        <v>6</v>
      </c>
      <c r="Q21" s="116">
        <v>4</v>
      </c>
      <c r="R21" s="155">
        <v>9</v>
      </c>
      <c r="S21" s="213">
        <v>3</v>
      </c>
      <c r="T21" s="213">
        <v>6</v>
      </c>
      <c r="U21" s="156">
        <v>9</v>
      </c>
      <c r="V21" s="213">
        <v>4</v>
      </c>
      <c r="W21" s="213">
        <v>5</v>
      </c>
      <c r="X21" s="209">
        <v>6</v>
      </c>
      <c r="Y21" s="202">
        <v>3</v>
      </c>
      <c r="Z21" s="202">
        <v>3</v>
      </c>
      <c r="AA21" s="209">
        <v>7</v>
      </c>
      <c r="AB21" s="202">
        <v>4</v>
      </c>
      <c r="AC21" s="202">
        <v>3</v>
      </c>
      <c r="AD21" s="209">
        <v>9</v>
      </c>
      <c r="AE21" s="202">
        <v>2</v>
      </c>
      <c r="AF21" s="202">
        <v>7</v>
      </c>
      <c r="AG21" s="202"/>
      <c r="AH21" s="202"/>
      <c r="AI21" s="202"/>
      <c r="AJ21" s="202"/>
      <c r="AK21" s="202"/>
      <c r="AL21" s="202"/>
      <c r="AM21" s="202"/>
      <c r="AN21" s="202"/>
      <c r="AO21" s="202"/>
    </row>
    <row r="22" spans="1:41">
      <c r="A22" s="116" t="s">
        <v>267</v>
      </c>
      <c r="B22" s="116" t="s">
        <v>266</v>
      </c>
      <c r="C22" s="155">
        <v>4</v>
      </c>
      <c r="D22" s="116">
        <v>4</v>
      </c>
      <c r="E22" s="116">
        <v>0</v>
      </c>
      <c r="F22" s="155">
        <v>3</v>
      </c>
      <c r="G22" s="116">
        <v>3</v>
      </c>
      <c r="H22" s="116">
        <v>0</v>
      </c>
      <c r="I22" s="155">
        <v>2</v>
      </c>
      <c r="J22" s="116">
        <v>1</v>
      </c>
      <c r="K22" s="116">
        <v>1</v>
      </c>
      <c r="L22" s="155">
        <v>1</v>
      </c>
      <c r="M22" s="116">
        <v>1</v>
      </c>
      <c r="N22" s="116">
        <v>0</v>
      </c>
      <c r="O22" s="155">
        <v>3</v>
      </c>
      <c r="P22" s="116">
        <v>3</v>
      </c>
      <c r="Q22" s="116">
        <v>0</v>
      </c>
      <c r="R22" s="155">
        <v>2</v>
      </c>
      <c r="S22" s="213">
        <v>1</v>
      </c>
      <c r="T22" s="213">
        <v>1</v>
      </c>
      <c r="U22" s="156">
        <v>0</v>
      </c>
      <c r="V22" s="213">
        <v>0</v>
      </c>
      <c r="W22" s="213">
        <v>0</v>
      </c>
      <c r="X22" s="209">
        <v>1</v>
      </c>
      <c r="Y22" s="202">
        <v>1</v>
      </c>
      <c r="Z22" s="202">
        <v>0</v>
      </c>
      <c r="AA22" s="209">
        <v>1</v>
      </c>
      <c r="AB22" s="202">
        <v>0</v>
      </c>
      <c r="AC22" s="202">
        <v>1</v>
      </c>
      <c r="AD22" s="209">
        <v>0</v>
      </c>
      <c r="AE22" s="202">
        <v>0</v>
      </c>
      <c r="AF22" s="202">
        <v>0</v>
      </c>
      <c r="AG22" s="202"/>
      <c r="AH22" s="202"/>
      <c r="AI22" s="202"/>
      <c r="AJ22" s="202"/>
      <c r="AK22" s="202"/>
      <c r="AL22" s="202"/>
      <c r="AM22" s="202"/>
      <c r="AN22" s="202"/>
      <c r="AO22" s="202"/>
    </row>
    <row r="23" spans="1:41">
      <c r="A23" s="116" t="s">
        <v>269</v>
      </c>
      <c r="B23" s="116" t="s">
        <v>270</v>
      </c>
      <c r="C23" s="155">
        <v>4</v>
      </c>
      <c r="D23" s="116">
        <v>3</v>
      </c>
      <c r="E23" s="116">
        <v>1</v>
      </c>
      <c r="F23" s="155">
        <v>8</v>
      </c>
      <c r="G23" s="116">
        <v>8</v>
      </c>
      <c r="H23" s="116">
        <v>0</v>
      </c>
      <c r="I23" s="155">
        <v>8</v>
      </c>
      <c r="J23" s="116">
        <v>6</v>
      </c>
      <c r="K23" s="116">
        <v>2</v>
      </c>
      <c r="L23" s="155">
        <v>3</v>
      </c>
      <c r="M23" s="116">
        <v>3</v>
      </c>
      <c r="N23" s="116">
        <v>0</v>
      </c>
      <c r="O23" s="155">
        <v>3</v>
      </c>
      <c r="P23" s="116">
        <v>3</v>
      </c>
      <c r="Q23" s="116">
        <v>0</v>
      </c>
      <c r="R23" s="155">
        <v>2</v>
      </c>
      <c r="S23" s="213">
        <v>2</v>
      </c>
      <c r="T23" s="213">
        <v>0</v>
      </c>
      <c r="U23" s="156">
        <v>4</v>
      </c>
      <c r="V23" s="213">
        <v>4</v>
      </c>
      <c r="W23" s="213">
        <v>0</v>
      </c>
      <c r="X23" s="209">
        <v>2</v>
      </c>
      <c r="Y23" s="202">
        <v>2</v>
      </c>
      <c r="Z23" s="202">
        <v>0</v>
      </c>
      <c r="AA23" s="209">
        <v>10</v>
      </c>
      <c r="AB23" s="202">
        <v>9</v>
      </c>
      <c r="AC23" s="202">
        <v>1</v>
      </c>
      <c r="AD23" s="209">
        <v>1</v>
      </c>
      <c r="AE23" s="202">
        <v>1</v>
      </c>
      <c r="AF23" s="202">
        <v>0</v>
      </c>
      <c r="AG23" s="202"/>
      <c r="AH23" s="202"/>
      <c r="AI23" s="202"/>
      <c r="AJ23" s="202"/>
      <c r="AK23" s="202"/>
      <c r="AL23" s="202"/>
      <c r="AM23" s="202"/>
      <c r="AN23" s="202"/>
      <c r="AO23" s="202"/>
    </row>
    <row r="24" spans="1:41">
      <c r="A24" s="161" t="s">
        <v>272</v>
      </c>
      <c r="B24" s="161" t="s">
        <v>273</v>
      </c>
      <c r="C24" s="160">
        <f>SUM(C25:C33)</f>
        <v>4</v>
      </c>
      <c r="D24" s="160">
        <f t="shared" ref="D24:AO24" si="1">SUM(D25:D33)</f>
        <v>4</v>
      </c>
      <c r="E24" s="160">
        <f t="shared" si="1"/>
        <v>0</v>
      </c>
      <c r="F24" s="160">
        <f t="shared" si="1"/>
        <v>3</v>
      </c>
      <c r="G24" s="160">
        <f t="shared" si="1"/>
        <v>3</v>
      </c>
      <c r="H24" s="160">
        <f t="shared" si="1"/>
        <v>0</v>
      </c>
      <c r="I24" s="160">
        <f t="shared" si="1"/>
        <v>9</v>
      </c>
      <c r="J24" s="160">
        <f t="shared" si="1"/>
        <v>9</v>
      </c>
      <c r="K24" s="160">
        <f t="shared" si="1"/>
        <v>0</v>
      </c>
      <c r="L24" s="160">
        <f t="shared" si="1"/>
        <v>9</v>
      </c>
      <c r="M24" s="160">
        <f t="shared" si="1"/>
        <v>8</v>
      </c>
      <c r="N24" s="160">
        <f t="shared" si="1"/>
        <v>1</v>
      </c>
      <c r="O24" s="160">
        <f t="shared" si="1"/>
        <v>12</v>
      </c>
      <c r="P24" s="160">
        <f t="shared" si="1"/>
        <v>11</v>
      </c>
      <c r="Q24" s="160">
        <f t="shared" si="1"/>
        <v>1</v>
      </c>
      <c r="R24" s="160">
        <f t="shared" si="1"/>
        <v>13</v>
      </c>
      <c r="S24" s="160">
        <f t="shared" si="1"/>
        <v>12</v>
      </c>
      <c r="T24" s="160">
        <f t="shared" si="1"/>
        <v>1</v>
      </c>
      <c r="U24" s="160">
        <f t="shared" si="1"/>
        <v>13</v>
      </c>
      <c r="V24" s="160">
        <f t="shared" si="1"/>
        <v>11</v>
      </c>
      <c r="W24" s="160">
        <f t="shared" si="1"/>
        <v>2</v>
      </c>
      <c r="X24" s="160">
        <f t="shared" si="1"/>
        <v>9</v>
      </c>
      <c r="Y24" s="160">
        <f t="shared" si="1"/>
        <v>7</v>
      </c>
      <c r="Z24" s="160">
        <f t="shared" si="1"/>
        <v>2</v>
      </c>
      <c r="AA24" s="160">
        <f t="shared" si="1"/>
        <v>8</v>
      </c>
      <c r="AB24" s="160">
        <f t="shared" si="1"/>
        <v>8</v>
      </c>
      <c r="AC24" s="160">
        <f t="shared" si="1"/>
        <v>0</v>
      </c>
      <c r="AD24" s="160">
        <f t="shared" si="1"/>
        <v>14</v>
      </c>
      <c r="AE24" s="160">
        <f t="shared" si="1"/>
        <v>14</v>
      </c>
      <c r="AF24" s="160">
        <f t="shared" si="1"/>
        <v>0</v>
      </c>
      <c r="AG24" s="160">
        <f t="shared" si="1"/>
        <v>0</v>
      </c>
      <c r="AH24" s="160">
        <f t="shared" si="1"/>
        <v>0</v>
      </c>
      <c r="AI24" s="160">
        <f t="shared" si="1"/>
        <v>0</v>
      </c>
      <c r="AJ24" s="160">
        <f t="shared" si="1"/>
        <v>0</v>
      </c>
      <c r="AK24" s="160">
        <f t="shared" si="1"/>
        <v>0</v>
      </c>
      <c r="AL24" s="160">
        <f t="shared" si="1"/>
        <v>0</v>
      </c>
      <c r="AM24" s="160">
        <f t="shared" si="1"/>
        <v>0</v>
      </c>
      <c r="AN24" s="160">
        <f t="shared" si="1"/>
        <v>0</v>
      </c>
      <c r="AO24" s="160">
        <f t="shared" si="1"/>
        <v>0</v>
      </c>
    </row>
    <row r="25" spans="1:41">
      <c r="A25" s="116" t="s">
        <v>274</v>
      </c>
      <c r="B25" s="116" t="s">
        <v>275</v>
      </c>
      <c r="C25" s="155">
        <v>1</v>
      </c>
      <c r="D25" s="116">
        <v>1</v>
      </c>
      <c r="E25" s="116">
        <v>0</v>
      </c>
      <c r="F25" s="155">
        <v>1</v>
      </c>
      <c r="G25" s="116">
        <v>1</v>
      </c>
      <c r="H25" s="116">
        <v>0</v>
      </c>
      <c r="I25" s="155">
        <v>0</v>
      </c>
      <c r="J25" s="116">
        <v>0</v>
      </c>
      <c r="K25" s="116">
        <v>0</v>
      </c>
      <c r="L25" s="155">
        <v>2</v>
      </c>
      <c r="M25" s="116">
        <v>2</v>
      </c>
      <c r="N25" s="116">
        <v>0</v>
      </c>
      <c r="O25" s="155">
        <v>3</v>
      </c>
      <c r="P25" s="116">
        <v>3</v>
      </c>
      <c r="Q25" s="116">
        <v>0</v>
      </c>
      <c r="R25" s="155">
        <v>2</v>
      </c>
      <c r="S25" s="213">
        <v>2</v>
      </c>
      <c r="T25" s="213">
        <v>0</v>
      </c>
      <c r="U25" s="156">
        <v>1</v>
      </c>
      <c r="V25" s="213">
        <v>1</v>
      </c>
      <c r="W25" s="213">
        <v>0</v>
      </c>
      <c r="X25" s="209">
        <v>0</v>
      </c>
      <c r="Y25" s="202">
        <v>0</v>
      </c>
      <c r="Z25" s="202">
        <v>0</v>
      </c>
      <c r="AA25" s="209">
        <v>1</v>
      </c>
      <c r="AB25" s="202">
        <v>1</v>
      </c>
      <c r="AC25" s="202">
        <v>0</v>
      </c>
      <c r="AD25" s="209">
        <v>2</v>
      </c>
      <c r="AE25" s="202">
        <v>2</v>
      </c>
      <c r="AF25" s="202">
        <v>0</v>
      </c>
      <c r="AG25" s="202"/>
      <c r="AH25" s="202"/>
      <c r="AI25" s="202"/>
      <c r="AJ25" s="202"/>
      <c r="AK25" s="202"/>
      <c r="AL25" s="202"/>
      <c r="AM25" s="202"/>
      <c r="AN25" s="202"/>
      <c r="AO25" s="202"/>
    </row>
    <row r="26" spans="1:41">
      <c r="A26" s="116" t="s">
        <v>262</v>
      </c>
      <c r="B26" s="116" t="s">
        <v>261</v>
      </c>
      <c r="C26" s="155">
        <v>0</v>
      </c>
      <c r="D26" s="116">
        <v>0</v>
      </c>
      <c r="E26" s="116">
        <v>0</v>
      </c>
      <c r="F26" s="155">
        <v>0</v>
      </c>
      <c r="G26" s="116">
        <v>0</v>
      </c>
      <c r="H26" s="116">
        <v>0</v>
      </c>
      <c r="I26" s="155">
        <v>1</v>
      </c>
      <c r="J26" s="116">
        <v>1</v>
      </c>
      <c r="K26" s="116">
        <v>0</v>
      </c>
      <c r="L26" s="155">
        <v>2</v>
      </c>
      <c r="M26" s="116">
        <v>2</v>
      </c>
      <c r="N26" s="116">
        <v>0</v>
      </c>
      <c r="O26" s="155">
        <v>2</v>
      </c>
      <c r="P26" s="116">
        <v>2</v>
      </c>
      <c r="Q26" s="116">
        <v>0</v>
      </c>
      <c r="R26" s="155">
        <v>1</v>
      </c>
      <c r="S26" s="213">
        <v>1</v>
      </c>
      <c r="T26" s="213">
        <v>0</v>
      </c>
      <c r="U26" s="156">
        <v>1</v>
      </c>
      <c r="V26" s="213">
        <v>0</v>
      </c>
      <c r="W26" s="213">
        <v>1</v>
      </c>
      <c r="X26" s="209">
        <v>4</v>
      </c>
      <c r="Y26" s="202">
        <v>3</v>
      </c>
      <c r="Z26" s="202">
        <v>1</v>
      </c>
      <c r="AA26" s="209">
        <v>2</v>
      </c>
      <c r="AB26" s="202">
        <v>2</v>
      </c>
      <c r="AC26" s="202">
        <v>0</v>
      </c>
      <c r="AD26" s="209">
        <v>2</v>
      </c>
      <c r="AE26" s="202">
        <v>2</v>
      </c>
      <c r="AF26" s="202">
        <v>0</v>
      </c>
      <c r="AG26" s="202"/>
      <c r="AH26" s="202"/>
      <c r="AI26" s="202"/>
      <c r="AJ26" s="202"/>
      <c r="AK26" s="202"/>
      <c r="AL26" s="202"/>
      <c r="AM26" s="202"/>
      <c r="AN26" s="202"/>
      <c r="AO26" s="202"/>
    </row>
    <row r="27" spans="1:41">
      <c r="A27" s="116" t="s">
        <v>268</v>
      </c>
      <c r="B27" s="116" t="s">
        <v>270</v>
      </c>
      <c r="C27" s="155">
        <v>0</v>
      </c>
      <c r="D27" s="116">
        <v>0</v>
      </c>
      <c r="E27" s="116">
        <v>0</v>
      </c>
      <c r="F27" s="155">
        <v>0</v>
      </c>
      <c r="G27" s="116">
        <v>0</v>
      </c>
      <c r="H27" s="116">
        <v>0</v>
      </c>
      <c r="I27" s="155">
        <v>1</v>
      </c>
      <c r="J27" s="116">
        <v>1</v>
      </c>
      <c r="K27" s="116">
        <v>0</v>
      </c>
      <c r="L27" s="155">
        <v>1</v>
      </c>
      <c r="M27" s="116">
        <v>1</v>
      </c>
      <c r="N27" s="116">
        <v>0</v>
      </c>
      <c r="O27" s="155">
        <v>2</v>
      </c>
      <c r="P27" s="116">
        <v>2</v>
      </c>
      <c r="Q27" s="116">
        <v>0</v>
      </c>
      <c r="R27" s="155">
        <v>4</v>
      </c>
      <c r="S27" s="213">
        <v>4</v>
      </c>
      <c r="T27" s="213">
        <v>0</v>
      </c>
      <c r="U27" s="156">
        <v>3</v>
      </c>
      <c r="V27" s="213">
        <v>3</v>
      </c>
      <c r="W27" s="213">
        <v>0</v>
      </c>
      <c r="X27" s="209">
        <v>3</v>
      </c>
      <c r="Y27" s="202">
        <v>3</v>
      </c>
      <c r="Z27" s="202">
        <v>0</v>
      </c>
      <c r="AA27" s="209">
        <v>0</v>
      </c>
      <c r="AB27" s="202">
        <v>0</v>
      </c>
      <c r="AC27" s="202">
        <v>0</v>
      </c>
      <c r="AD27" s="209">
        <v>3</v>
      </c>
      <c r="AE27" s="202">
        <v>3</v>
      </c>
      <c r="AF27" s="202">
        <v>0</v>
      </c>
      <c r="AG27" s="202"/>
      <c r="AH27" s="202"/>
      <c r="AI27" s="202"/>
      <c r="AJ27" s="202"/>
      <c r="AK27" s="202"/>
      <c r="AL27" s="202"/>
      <c r="AM27" s="202"/>
      <c r="AN27" s="202"/>
      <c r="AO27" s="202"/>
    </row>
    <row r="28" spans="1:41">
      <c r="A28" s="116" t="s">
        <v>266</v>
      </c>
      <c r="B28" s="116" t="s">
        <v>266</v>
      </c>
      <c r="C28" s="155">
        <v>2</v>
      </c>
      <c r="D28" s="116">
        <v>2</v>
      </c>
      <c r="E28" s="116">
        <v>0</v>
      </c>
      <c r="F28" s="155">
        <v>0</v>
      </c>
      <c r="G28" s="116">
        <v>0</v>
      </c>
      <c r="H28" s="116">
        <v>0</v>
      </c>
      <c r="I28" s="155">
        <v>2</v>
      </c>
      <c r="J28" s="116">
        <v>2</v>
      </c>
      <c r="K28" s="116">
        <v>0</v>
      </c>
      <c r="L28" s="155">
        <v>1</v>
      </c>
      <c r="M28" s="116">
        <v>0</v>
      </c>
      <c r="N28" s="116">
        <v>1</v>
      </c>
      <c r="O28" s="155">
        <v>1</v>
      </c>
      <c r="P28" s="116">
        <v>1</v>
      </c>
      <c r="Q28" s="116">
        <v>0</v>
      </c>
      <c r="R28" s="155">
        <v>2</v>
      </c>
      <c r="S28" s="213">
        <v>1</v>
      </c>
      <c r="T28" s="213">
        <v>1</v>
      </c>
      <c r="U28" s="156">
        <v>2</v>
      </c>
      <c r="V28" s="213">
        <v>1</v>
      </c>
      <c r="W28" s="213">
        <v>1</v>
      </c>
      <c r="X28" s="209">
        <v>0</v>
      </c>
      <c r="Y28" s="202">
        <v>0</v>
      </c>
      <c r="Z28" s="202">
        <v>0</v>
      </c>
      <c r="AA28" s="209">
        <v>2</v>
      </c>
      <c r="AB28" s="202">
        <v>2</v>
      </c>
      <c r="AC28" s="202">
        <v>0</v>
      </c>
      <c r="AD28" s="209">
        <v>3</v>
      </c>
      <c r="AE28" s="202">
        <v>3</v>
      </c>
      <c r="AF28" s="202">
        <v>0</v>
      </c>
      <c r="AG28" s="202"/>
      <c r="AH28" s="202"/>
      <c r="AI28" s="202"/>
      <c r="AJ28" s="202"/>
      <c r="AK28" s="202"/>
      <c r="AL28" s="202"/>
      <c r="AM28" s="202"/>
      <c r="AN28" s="202"/>
      <c r="AO28" s="202"/>
    </row>
    <row r="29" spans="1:41">
      <c r="A29" s="116" t="s">
        <v>251</v>
      </c>
      <c r="B29" s="116" t="s">
        <v>276</v>
      </c>
      <c r="C29" s="155">
        <v>1</v>
      </c>
      <c r="D29" s="116">
        <v>1</v>
      </c>
      <c r="E29" s="116">
        <v>0</v>
      </c>
      <c r="F29" s="155">
        <v>1</v>
      </c>
      <c r="G29" s="116">
        <v>1</v>
      </c>
      <c r="H29" s="116">
        <v>0</v>
      </c>
      <c r="I29" s="155">
        <v>3</v>
      </c>
      <c r="J29" s="116">
        <v>3</v>
      </c>
      <c r="K29" s="116">
        <v>0</v>
      </c>
      <c r="L29" s="155">
        <v>2</v>
      </c>
      <c r="M29" s="116">
        <v>2</v>
      </c>
      <c r="N29" s="116">
        <v>0</v>
      </c>
      <c r="O29" s="155">
        <v>4</v>
      </c>
      <c r="P29" s="116">
        <v>3</v>
      </c>
      <c r="Q29" s="116">
        <v>1</v>
      </c>
      <c r="R29" s="209">
        <v>0</v>
      </c>
      <c r="S29" s="213">
        <v>0</v>
      </c>
      <c r="T29" s="213">
        <v>0</v>
      </c>
      <c r="U29" s="156">
        <v>1</v>
      </c>
      <c r="V29" s="213">
        <v>1</v>
      </c>
      <c r="W29" s="213">
        <v>0</v>
      </c>
      <c r="X29" s="209">
        <v>1</v>
      </c>
      <c r="Y29" s="202">
        <v>0</v>
      </c>
      <c r="Z29" s="202">
        <v>1</v>
      </c>
      <c r="AA29" s="209">
        <v>1</v>
      </c>
      <c r="AB29" s="202">
        <v>1</v>
      </c>
      <c r="AC29" s="202">
        <v>0</v>
      </c>
      <c r="AD29" s="209">
        <v>1</v>
      </c>
      <c r="AE29" s="202">
        <v>1</v>
      </c>
      <c r="AF29" s="202">
        <v>0</v>
      </c>
      <c r="AG29" s="202"/>
      <c r="AH29" s="202"/>
      <c r="AI29" s="202"/>
      <c r="AJ29" s="202"/>
      <c r="AK29" s="202"/>
      <c r="AL29" s="202"/>
      <c r="AM29" s="202"/>
      <c r="AN29" s="202"/>
      <c r="AO29" s="202"/>
    </row>
    <row r="30" spans="1:41">
      <c r="A30" s="116" t="s">
        <v>255</v>
      </c>
      <c r="B30" s="116" t="s">
        <v>277</v>
      </c>
      <c r="C30" s="155">
        <v>0</v>
      </c>
      <c r="D30" s="116">
        <v>0</v>
      </c>
      <c r="E30" s="116">
        <v>0</v>
      </c>
      <c r="F30" s="155">
        <v>0</v>
      </c>
      <c r="G30" s="116">
        <v>0</v>
      </c>
      <c r="H30" s="116">
        <v>0</v>
      </c>
      <c r="I30" s="155">
        <v>0</v>
      </c>
      <c r="J30" s="116">
        <v>0</v>
      </c>
      <c r="K30" s="116">
        <v>0</v>
      </c>
      <c r="L30" s="155">
        <v>0</v>
      </c>
      <c r="M30" s="116">
        <v>0</v>
      </c>
      <c r="N30" s="116">
        <v>0</v>
      </c>
      <c r="O30" s="155">
        <v>0</v>
      </c>
      <c r="P30" s="116">
        <v>0</v>
      </c>
      <c r="Q30" s="116">
        <v>0</v>
      </c>
      <c r="R30" s="209">
        <v>0</v>
      </c>
      <c r="S30" s="213">
        <v>0</v>
      </c>
      <c r="T30" s="213">
        <v>0</v>
      </c>
      <c r="U30" s="156">
        <v>3</v>
      </c>
      <c r="V30" s="213">
        <v>3</v>
      </c>
      <c r="W30" s="213">
        <v>0</v>
      </c>
      <c r="X30" s="209">
        <v>0</v>
      </c>
      <c r="Y30" s="202">
        <v>0</v>
      </c>
      <c r="Z30" s="202">
        <v>0</v>
      </c>
      <c r="AA30" s="209">
        <v>0</v>
      </c>
      <c r="AB30" s="202">
        <v>0</v>
      </c>
      <c r="AC30" s="202">
        <v>0</v>
      </c>
      <c r="AD30" s="209">
        <v>1</v>
      </c>
      <c r="AE30" s="202">
        <v>1</v>
      </c>
      <c r="AF30" s="202">
        <v>0</v>
      </c>
      <c r="AG30" s="202"/>
      <c r="AH30" s="202"/>
      <c r="AI30" s="202"/>
      <c r="AJ30" s="202"/>
      <c r="AK30" s="202"/>
      <c r="AL30" s="202"/>
      <c r="AM30" s="202"/>
      <c r="AN30" s="202"/>
      <c r="AO30" s="202"/>
    </row>
    <row r="31" spans="1:41">
      <c r="A31" s="116" t="s">
        <v>257</v>
      </c>
      <c r="B31" s="116" t="s">
        <v>278</v>
      </c>
      <c r="C31" s="155">
        <v>0</v>
      </c>
      <c r="D31" s="116">
        <v>0</v>
      </c>
      <c r="E31" s="116">
        <v>0</v>
      </c>
      <c r="F31" s="155">
        <v>0</v>
      </c>
      <c r="G31" s="116">
        <v>0</v>
      </c>
      <c r="H31" s="116">
        <v>0</v>
      </c>
      <c r="I31" s="155">
        <v>0</v>
      </c>
      <c r="J31" s="116">
        <v>0</v>
      </c>
      <c r="K31" s="116">
        <v>0</v>
      </c>
      <c r="L31" s="155">
        <v>0</v>
      </c>
      <c r="M31" s="116">
        <v>0</v>
      </c>
      <c r="N31" s="116">
        <v>0</v>
      </c>
      <c r="O31" s="155">
        <v>0</v>
      </c>
      <c r="P31" s="116">
        <v>0</v>
      </c>
      <c r="Q31" s="116">
        <v>0</v>
      </c>
      <c r="R31" s="209">
        <v>0</v>
      </c>
      <c r="S31" s="213">
        <v>0</v>
      </c>
      <c r="T31" s="213">
        <v>0</v>
      </c>
      <c r="U31" s="156">
        <v>1</v>
      </c>
      <c r="V31" s="213">
        <v>1</v>
      </c>
      <c r="W31" s="213">
        <v>0</v>
      </c>
      <c r="X31" s="209">
        <v>1</v>
      </c>
      <c r="Y31" s="202">
        <v>1</v>
      </c>
      <c r="Z31" s="202">
        <v>0</v>
      </c>
      <c r="AA31" s="209">
        <v>1</v>
      </c>
      <c r="AB31" s="202">
        <v>1</v>
      </c>
      <c r="AC31" s="202">
        <v>0</v>
      </c>
      <c r="AD31" s="209">
        <v>1</v>
      </c>
      <c r="AE31" s="202">
        <v>1</v>
      </c>
      <c r="AF31" s="202">
        <v>0</v>
      </c>
      <c r="AG31" s="202"/>
      <c r="AH31" s="202"/>
      <c r="AI31" s="202"/>
      <c r="AJ31" s="202"/>
      <c r="AK31" s="202"/>
      <c r="AL31" s="202"/>
      <c r="AM31" s="202"/>
      <c r="AN31" s="202"/>
      <c r="AO31" s="202"/>
    </row>
    <row r="32" spans="1:41">
      <c r="A32" s="116" t="s">
        <v>235</v>
      </c>
      <c r="B32" s="116" t="s">
        <v>279</v>
      </c>
      <c r="C32" s="155">
        <v>0</v>
      </c>
      <c r="D32" s="116">
        <v>0</v>
      </c>
      <c r="E32" s="116">
        <v>0</v>
      </c>
      <c r="F32" s="155">
        <v>1</v>
      </c>
      <c r="G32" s="116">
        <v>1</v>
      </c>
      <c r="H32" s="116">
        <v>0</v>
      </c>
      <c r="I32" s="155">
        <v>2</v>
      </c>
      <c r="J32" s="116">
        <v>2</v>
      </c>
      <c r="K32" s="116">
        <v>0</v>
      </c>
      <c r="L32" s="155">
        <v>1</v>
      </c>
      <c r="M32" s="116">
        <v>1</v>
      </c>
      <c r="N32" s="116">
        <v>0</v>
      </c>
      <c r="O32" s="155">
        <v>0</v>
      </c>
      <c r="P32" s="116">
        <v>0</v>
      </c>
      <c r="Q32" s="116">
        <v>0</v>
      </c>
      <c r="R32" s="155">
        <v>4</v>
      </c>
      <c r="S32" s="213">
        <v>4</v>
      </c>
      <c r="T32" s="213">
        <v>0</v>
      </c>
      <c r="U32" s="156">
        <v>1</v>
      </c>
      <c r="V32" s="213">
        <v>1</v>
      </c>
      <c r="W32" s="213">
        <v>0</v>
      </c>
      <c r="X32" s="209">
        <v>0</v>
      </c>
      <c r="Y32" s="202">
        <v>0</v>
      </c>
      <c r="Z32" s="202">
        <v>0</v>
      </c>
      <c r="AA32" s="209">
        <v>0</v>
      </c>
      <c r="AB32" s="202">
        <v>0</v>
      </c>
      <c r="AC32" s="202">
        <v>0</v>
      </c>
      <c r="AD32" s="209">
        <v>1</v>
      </c>
      <c r="AE32" s="202">
        <v>1</v>
      </c>
      <c r="AF32" s="202">
        <v>0</v>
      </c>
      <c r="AG32" s="202"/>
      <c r="AH32" s="202"/>
      <c r="AI32" s="202"/>
      <c r="AJ32" s="202"/>
      <c r="AK32" s="202"/>
      <c r="AL32" s="202"/>
      <c r="AM32" s="202"/>
      <c r="AN32" s="202"/>
      <c r="AO32" s="202"/>
    </row>
    <row r="33" spans="1:41">
      <c r="A33" s="116" t="s">
        <v>381</v>
      </c>
      <c r="B33" s="116" t="s">
        <v>381</v>
      </c>
      <c r="C33" s="155">
        <v>0</v>
      </c>
      <c r="D33" s="116">
        <v>0</v>
      </c>
      <c r="E33" s="116">
        <v>0</v>
      </c>
      <c r="F33" s="155">
        <v>0</v>
      </c>
      <c r="G33" s="116">
        <v>0</v>
      </c>
      <c r="H33" s="116">
        <v>0</v>
      </c>
      <c r="I33" s="155">
        <v>0</v>
      </c>
      <c r="J33" s="116">
        <v>0</v>
      </c>
      <c r="K33" s="116">
        <v>0</v>
      </c>
      <c r="L33" s="155">
        <v>0</v>
      </c>
      <c r="M33" s="116">
        <v>0</v>
      </c>
      <c r="N33" s="116">
        <v>0</v>
      </c>
      <c r="O33" s="155">
        <v>0</v>
      </c>
      <c r="P33" s="116">
        <v>0</v>
      </c>
      <c r="Q33" s="116">
        <v>0</v>
      </c>
      <c r="R33" s="155">
        <v>0</v>
      </c>
      <c r="S33" s="213">
        <v>0</v>
      </c>
      <c r="T33" s="213">
        <v>0</v>
      </c>
      <c r="U33" s="156">
        <v>0</v>
      </c>
      <c r="V33" s="213">
        <v>0</v>
      </c>
      <c r="W33" s="213">
        <v>0</v>
      </c>
      <c r="X33" s="209">
        <v>0</v>
      </c>
      <c r="Y33" s="202">
        <v>0</v>
      </c>
      <c r="Z33" s="202">
        <v>0</v>
      </c>
      <c r="AA33" s="209">
        <v>1</v>
      </c>
      <c r="AB33" s="202">
        <v>1</v>
      </c>
      <c r="AC33" s="202">
        <v>0</v>
      </c>
      <c r="AD33" s="209">
        <v>0</v>
      </c>
      <c r="AE33" s="202">
        <v>0</v>
      </c>
      <c r="AF33" s="202">
        <v>0</v>
      </c>
      <c r="AG33" s="202"/>
      <c r="AH33" s="202"/>
      <c r="AI33" s="202"/>
      <c r="AJ33" s="202"/>
      <c r="AK33" s="202"/>
      <c r="AL33" s="202"/>
      <c r="AM33" s="202"/>
      <c r="AN33" s="202"/>
      <c r="AO33" s="202"/>
    </row>
    <row r="34" spans="1:41">
      <c r="A34" s="161" t="s">
        <v>280</v>
      </c>
      <c r="B34" s="161" t="s">
        <v>281</v>
      </c>
      <c r="C34" s="160">
        <f>C36+C37</f>
        <v>10</v>
      </c>
      <c r="D34" s="160">
        <f t="shared" ref="D34:AO34" si="2">D36+D37</f>
        <v>9</v>
      </c>
      <c r="E34" s="160">
        <f t="shared" si="2"/>
        <v>1</v>
      </c>
      <c r="F34" s="160">
        <f t="shared" si="2"/>
        <v>6</v>
      </c>
      <c r="G34" s="160">
        <f t="shared" si="2"/>
        <v>4</v>
      </c>
      <c r="H34" s="160">
        <f t="shared" si="2"/>
        <v>2</v>
      </c>
      <c r="I34" s="160">
        <f t="shared" si="2"/>
        <v>11</v>
      </c>
      <c r="J34" s="160">
        <f t="shared" si="2"/>
        <v>9</v>
      </c>
      <c r="K34" s="160">
        <f t="shared" si="2"/>
        <v>2</v>
      </c>
      <c r="L34" s="160">
        <f t="shared" si="2"/>
        <v>8</v>
      </c>
      <c r="M34" s="160">
        <f t="shared" si="2"/>
        <v>4</v>
      </c>
      <c r="N34" s="160">
        <f t="shared" si="2"/>
        <v>4</v>
      </c>
      <c r="O34" s="160">
        <f t="shared" si="2"/>
        <v>15</v>
      </c>
      <c r="P34" s="160">
        <f t="shared" si="2"/>
        <v>11</v>
      </c>
      <c r="Q34" s="160">
        <f t="shared" si="2"/>
        <v>4</v>
      </c>
      <c r="R34" s="160">
        <f t="shared" si="2"/>
        <v>12</v>
      </c>
      <c r="S34" s="160">
        <f t="shared" si="2"/>
        <v>5</v>
      </c>
      <c r="T34" s="160">
        <f t="shared" si="2"/>
        <v>7</v>
      </c>
      <c r="U34" s="160">
        <f t="shared" si="2"/>
        <v>9</v>
      </c>
      <c r="V34" s="160">
        <f t="shared" si="2"/>
        <v>5</v>
      </c>
      <c r="W34" s="160">
        <f t="shared" si="2"/>
        <v>4</v>
      </c>
      <c r="X34" s="160">
        <f t="shared" si="2"/>
        <v>12</v>
      </c>
      <c r="Y34" s="160">
        <f t="shared" si="2"/>
        <v>5</v>
      </c>
      <c r="Z34" s="160">
        <f t="shared" si="2"/>
        <v>7</v>
      </c>
      <c r="AA34" s="160">
        <f t="shared" si="2"/>
        <v>9</v>
      </c>
      <c r="AB34" s="160">
        <f t="shared" si="2"/>
        <v>5</v>
      </c>
      <c r="AC34" s="160">
        <f t="shared" si="2"/>
        <v>4</v>
      </c>
      <c r="AD34" s="160">
        <f t="shared" si="2"/>
        <v>11</v>
      </c>
      <c r="AE34" s="160">
        <f t="shared" si="2"/>
        <v>6</v>
      </c>
      <c r="AF34" s="160">
        <f t="shared" si="2"/>
        <v>5</v>
      </c>
      <c r="AG34" s="160">
        <f t="shared" si="2"/>
        <v>0</v>
      </c>
      <c r="AH34" s="160">
        <f t="shared" si="2"/>
        <v>0</v>
      </c>
      <c r="AI34" s="160">
        <f t="shared" si="2"/>
        <v>0</v>
      </c>
      <c r="AJ34" s="160">
        <f t="shared" si="2"/>
        <v>0</v>
      </c>
      <c r="AK34" s="160">
        <f t="shared" si="2"/>
        <v>0</v>
      </c>
      <c r="AL34" s="160">
        <f t="shared" si="2"/>
        <v>0</v>
      </c>
      <c r="AM34" s="160">
        <f t="shared" si="2"/>
        <v>0</v>
      </c>
      <c r="AN34" s="160">
        <f t="shared" si="2"/>
        <v>0</v>
      </c>
      <c r="AO34" s="160">
        <f t="shared" si="2"/>
        <v>0</v>
      </c>
    </row>
    <row r="35" spans="1:41">
      <c r="A35" s="116" t="s">
        <v>282</v>
      </c>
      <c r="B35" s="116" t="s">
        <v>282</v>
      </c>
      <c r="C35" s="155">
        <v>0</v>
      </c>
      <c r="D35" s="116">
        <v>0</v>
      </c>
      <c r="E35" s="116">
        <v>0</v>
      </c>
      <c r="F35" s="155">
        <v>0</v>
      </c>
      <c r="G35" s="116">
        <v>0</v>
      </c>
      <c r="H35" s="116">
        <v>0</v>
      </c>
      <c r="I35" s="155">
        <v>1</v>
      </c>
      <c r="J35" s="116">
        <v>0</v>
      </c>
      <c r="K35" s="116">
        <v>1</v>
      </c>
      <c r="L35" s="155">
        <v>2</v>
      </c>
      <c r="M35" s="116">
        <v>1</v>
      </c>
      <c r="N35" s="116">
        <v>1</v>
      </c>
      <c r="O35" s="155">
        <v>1</v>
      </c>
      <c r="P35" s="116">
        <v>1</v>
      </c>
      <c r="Q35" s="116">
        <v>0</v>
      </c>
      <c r="R35" s="155">
        <v>3</v>
      </c>
      <c r="S35" s="213">
        <v>2</v>
      </c>
      <c r="T35" s="213">
        <v>1</v>
      </c>
      <c r="U35" s="156">
        <v>2</v>
      </c>
      <c r="V35" s="213">
        <v>0</v>
      </c>
      <c r="W35" s="213">
        <v>2</v>
      </c>
      <c r="X35" s="209">
        <v>2</v>
      </c>
      <c r="Y35" s="202">
        <v>1</v>
      </c>
      <c r="Z35" s="202">
        <v>1</v>
      </c>
      <c r="AA35" s="209">
        <v>1</v>
      </c>
      <c r="AB35" s="202">
        <v>0</v>
      </c>
      <c r="AC35" s="202">
        <v>1</v>
      </c>
      <c r="AD35" s="209">
        <v>3</v>
      </c>
      <c r="AE35" s="202">
        <v>0</v>
      </c>
      <c r="AF35" s="202">
        <v>3</v>
      </c>
      <c r="AG35" s="202"/>
      <c r="AH35" s="202"/>
      <c r="AI35" s="202"/>
      <c r="AJ35" s="202"/>
      <c r="AK35" s="202"/>
      <c r="AL35" s="202"/>
      <c r="AM35" s="202"/>
      <c r="AN35" s="202"/>
      <c r="AO35" s="202"/>
    </row>
    <row r="36" spans="1:41">
      <c r="A36" s="116" t="s">
        <v>283</v>
      </c>
      <c r="B36" s="116" t="s">
        <v>283</v>
      </c>
      <c r="C36" s="155">
        <v>4</v>
      </c>
      <c r="D36" s="116">
        <v>3</v>
      </c>
      <c r="E36" s="116">
        <v>1</v>
      </c>
      <c r="F36" s="155">
        <v>3</v>
      </c>
      <c r="G36" s="116">
        <v>2</v>
      </c>
      <c r="H36" s="116">
        <v>1</v>
      </c>
      <c r="I36" s="155">
        <v>7</v>
      </c>
      <c r="J36" s="116">
        <v>6</v>
      </c>
      <c r="K36" s="116">
        <v>1</v>
      </c>
      <c r="L36" s="155">
        <v>3</v>
      </c>
      <c r="M36" s="116">
        <v>2</v>
      </c>
      <c r="N36" s="116">
        <v>1</v>
      </c>
      <c r="O36" s="155">
        <v>9</v>
      </c>
      <c r="P36" s="116">
        <v>7</v>
      </c>
      <c r="Q36" s="116">
        <v>2</v>
      </c>
      <c r="R36" s="155">
        <v>9</v>
      </c>
      <c r="S36" s="213">
        <v>4</v>
      </c>
      <c r="T36" s="213">
        <v>5</v>
      </c>
      <c r="U36" s="156">
        <v>2</v>
      </c>
      <c r="V36" s="213">
        <v>1</v>
      </c>
      <c r="W36" s="213">
        <v>1</v>
      </c>
      <c r="X36" s="209">
        <v>11</v>
      </c>
      <c r="Y36" s="202">
        <v>5</v>
      </c>
      <c r="Z36" s="202">
        <v>6</v>
      </c>
      <c r="AA36" s="209">
        <v>8</v>
      </c>
      <c r="AB36" s="202">
        <v>4</v>
      </c>
      <c r="AC36" s="202">
        <v>4</v>
      </c>
      <c r="AD36" s="209">
        <v>9</v>
      </c>
      <c r="AE36" s="202">
        <v>6</v>
      </c>
      <c r="AF36" s="202">
        <v>3</v>
      </c>
      <c r="AG36" s="202"/>
      <c r="AH36" s="202"/>
      <c r="AI36" s="202"/>
      <c r="AJ36" s="202"/>
      <c r="AK36" s="202"/>
      <c r="AL36" s="202"/>
      <c r="AM36" s="202"/>
      <c r="AN36" s="202"/>
      <c r="AO36" s="202"/>
    </row>
    <row r="37" spans="1:41">
      <c r="A37" s="116" t="s">
        <v>284</v>
      </c>
      <c r="B37" s="116" t="s">
        <v>284</v>
      </c>
      <c r="C37" s="155">
        <v>6</v>
      </c>
      <c r="D37" s="116">
        <v>6</v>
      </c>
      <c r="E37" s="116">
        <v>0</v>
      </c>
      <c r="F37" s="155">
        <v>3</v>
      </c>
      <c r="G37" s="116">
        <v>2</v>
      </c>
      <c r="H37" s="116">
        <v>1</v>
      </c>
      <c r="I37" s="155">
        <v>4</v>
      </c>
      <c r="J37" s="116">
        <v>3</v>
      </c>
      <c r="K37" s="116">
        <v>1</v>
      </c>
      <c r="L37" s="155">
        <v>5</v>
      </c>
      <c r="M37" s="116">
        <v>2</v>
      </c>
      <c r="N37" s="116">
        <v>3</v>
      </c>
      <c r="O37" s="155">
        <v>6</v>
      </c>
      <c r="P37" s="116">
        <v>4</v>
      </c>
      <c r="Q37" s="116">
        <v>2</v>
      </c>
      <c r="R37" s="155">
        <v>3</v>
      </c>
      <c r="S37" s="213">
        <v>1</v>
      </c>
      <c r="T37" s="213">
        <v>2</v>
      </c>
      <c r="U37" s="156">
        <v>7</v>
      </c>
      <c r="V37" s="213">
        <v>4</v>
      </c>
      <c r="W37" s="213">
        <v>3</v>
      </c>
      <c r="X37" s="209">
        <v>1</v>
      </c>
      <c r="Y37" s="202">
        <v>0</v>
      </c>
      <c r="Z37" s="202">
        <v>1</v>
      </c>
      <c r="AA37" s="209">
        <v>1</v>
      </c>
      <c r="AB37" s="202">
        <v>1</v>
      </c>
      <c r="AC37" s="202">
        <v>0</v>
      </c>
      <c r="AD37" s="209">
        <v>2</v>
      </c>
      <c r="AE37" s="202">
        <v>0</v>
      </c>
      <c r="AF37" s="202">
        <v>2</v>
      </c>
      <c r="AG37" s="202"/>
      <c r="AH37" s="202"/>
      <c r="AI37" s="202"/>
      <c r="AJ37" s="202"/>
      <c r="AK37" s="202"/>
      <c r="AL37" s="202"/>
      <c r="AM37" s="202"/>
      <c r="AN37" s="202"/>
      <c r="AO37" s="202"/>
    </row>
    <row r="38" spans="1:41">
      <c r="A38" s="211" t="s">
        <v>60</v>
      </c>
      <c r="B38" s="211" t="s">
        <v>60</v>
      </c>
      <c r="C38" s="212">
        <f>SUM(C3+C4+C24+C34)</f>
        <v>44</v>
      </c>
      <c r="D38" s="212">
        <f t="shared" ref="D38:AO38" si="3">SUM(D3+D4+D24+D34)</f>
        <v>31</v>
      </c>
      <c r="E38" s="212">
        <f t="shared" si="3"/>
        <v>11</v>
      </c>
      <c r="F38" s="212">
        <f t="shared" si="3"/>
        <v>45</v>
      </c>
      <c r="G38" s="212">
        <f t="shared" si="3"/>
        <v>33</v>
      </c>
      <c r="H38" s="212">
        <f t="shared" si="3"/>
        <v>9</v>
      </c>
      <c r="I38" s="212">
        <f t="shared" si="3"/>
        <v>58</v>
      </c>
      <c r="J38" s="212">
        <f t="shared" si="3"/>
        <v>37</v>
      </c>
      <c r="K38" s="212">
        <f t="shared" si="3"/>
        <v>18</v>
      </c>
      <c r="L38" s="212">
        <f t="shared" si="3"/>
        <v>34</v>
      </c>
      <c r="M38" s="212">
        <f t="shared" si="3"/>
        <v>23</v>
      </c>
      <c r="N38" s="212">
        <f t="shared" si="3"/>
        <v>10</v>
      </c>
      <c r="O38" s="212">
        <f t="shared" si="3"/>
        <v>58</v>
      </c>
      <c r="P38" s="212">
        <f t="shared" si="3"/>
        <v>41</v>
      </c>
      <c r="Q38" s="212">
        <f t="shared" si="3"/>
        <v>14</v>
      </c>
      <c r="R38" s="212">
        <f t="shared" si="3"/>
        <v>59</v>
      </c>
      <c r="S38" s="212">
        <f t="shared" si="3"/>
        <v>36</v>
      </c>
      <c r="T38" s="212">
        <f t="shared" si="3"/>
        <v>20</v>
      </c>
      <c r="U38" s="212">
        <f t="shared" si="3"/>
        <v>50</v>
      </c>
      <c r="V38" s="212">
        <f t="shared" si="3"/>
        <v>36</v>
      </c>
      <c r="W38" s="212">
        <f t="shared" si="3"/>
        <v>14</v>
      </c>
      <c r="X38" s="212">
        <f t="shared" si="3"/>
        <v>43</v>
      </c>
      <c r="Y38" s="212">
        <f t="shared" si="3"/>
        <v>28</v>
      </c>
      <c r="Z38" s="212">
        <f t="shared" si="3"/>
        <v>15</v>
      </c>
      <c r="AA38" s="212">
        <f t="shared" si="3"/>
        <v>63</v>
      </c>
      <c r="AB38" s="212">
        <f t="shared" si="3"/>
        <v>43</v>
      </c>
      <c r="AC38" s="212">
        <f t="shared" si="3"/>
        <v>20</v>
      </c>
      <c r="AD38" s="212">
        <f t="shared" si="3"/>
        <v>54</v>
      </c>
      <c r="AE38" s="212">
        <f t="shared" si="3"/>
        <v>34</v>
      </c>
      <c r="AF38" s="212">
        <f t="shared" si="3"/>
        <v>20</v>
      </c>
      <c r="AG38" s="212">
        <f t="shared" si="3"/>
        <v>0</v>
      </c>
      <c r="AH38" s="212">
        <f t="shared" si="3"/>
        <v>0</v>
      </c>
      <c r="AI38" s="212">
        <f t="shared" si="3"/>
        <v>0</v>
      </c>
      <c r="AJ38" s="212">
        <f t="shared" si="3"/>
        <v>0</v>
      </c>
      <c r="AK38" s="212">
        <f t="shared" si="3"/>
        <v>0</v>
      </c>
      <c r="AL38" s="212">
        <f t="shared" si="3"/>
        <v>0</v>
      </c>
      <c r="AM38" s="212">
        <f t="shared" si="3"/>
        <v>0</v>
      </c>
      <c r="AN38" s="212">
        <f t="shared" si="3"/>
        <v>0</v>
      </c>
      <c r="AO38" s="212">
        <f t="shared" si="3"/>
        <v>0</v>
      </c>
    </row>
    <row r="39" spans="1:41">
      <c r="A39" s="46" t="s">
        <v>493</v>
      </c>
    </row>
  </sheetData>
  <mergeCells count="1">
    <mergeCell ref="A1:AO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topLeftCell="H1" workbookViewId="0">
      <selection activeCell="R3" sqref="R3"/>
    </sheetView>
  </sheetViews>
  <sheetFormatPr defaultColWidth="9.140625" defaultRowHeight="15.75"/>
  <cols>
    <col min="1" max="1" width="18" style="17" customWidth="1"/>
    <col min="2" max="16384" width="9.140625" style="17"/>
  </cols>
  <sheetData>
    <row r="1" spans="1:21" s="82" customFormat="1" ht="15" customHeight="1">
      <c r="A1" s="236" t="s">
        <v>1079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21" s="82" customFormat="1" ht="39.75" customHeight="1">
      <c r="A2" s="24" t="s">
        <v>1049</v>
      </c>
      <c r="B2" s="43">
        <v>2001</v>
      </c>
      <c r="C2" s="43">
        <v>2002</v>
      </c>
      <c r="D2" s="43">
        <v>2003</v>
      </c>
      <c r="E2" s="43">
        <v>2004</v>
      </c>
      <c r="F2" s="43">
        <v>2005</v>
      </c>
      <c r="G2" s="43">
        <v>2006</v>
      </c>
      <c r="H2" s="43">
        <v>2007</v>
      </c>
      <c r="I2" s="162">
        <v>2008</v>
      </c>
      <c r="J2" s="162">
        <v>2009</v>
      </c>
      <c r="K2" s="162">
        <v>2010</v>
      </c>
      <c r="L2" s="162">
        <v>2011</v>
      </c>
      <c r="M2" s="43">
        <v>2012</v>
      </c>
      <c r="N2" s="43">
        <v>2013</v>
      </c>
      <c r="O2" s="43">
        <v>2014</v>
      </c>
      <c r="P2" s="43">
        <v>2015</v>
      </c>
      <c r="Q2" s="43">
        <v>2016</v>
      </c>
      <c r="R2" s="43">
        <v>2017</v>
      </c>
      <c r="S2" s="44">
        <v>2018</v>
      </c>
      <c r="T2" s="44">
        <v>2019</v>
      </c>
      <c r="U2" s="44">
        <v>2020</v>
      </c>
    </row>
    <row r="3" spans="1:21" s="82" customFormat="1" ht="47.25">
      <c r="A3" s="26" t="s">
        <v>94</v>
      </c>
      <c r="B3" s="34">
        <v>2</v>
      </c>
      <c r="C3" s="34">
        <v>3</v>
      </c>
      <c r="D3" s="34">
        <v>1</v>
      </c>
      <c r="E3" s="34">
        <v>4</v>
      </c>
      <c r="F3" s="34">
        <v>7</v>
      </c>
      <c r="G3" s="34">
        <v>5</v>
      </c>
      <c r="H3" s="34">
        <v>6</v>
      </c>
      <c r="I3" s="163">
        <v>8</v>
      </c>
      <c r="J3" s="163">
        <v>7</v>
      </c>
      <c r="K3" s="163">
        <v>12</v>
      </c>
      <c r="L3" s="163">
        <v>9</v>
      </c>
      <c r="M3" s="34">
        <v>21</v>
      </c>
      <c r="N3" s="34">
        <v>15</v>
      </c>
      <c r="O3" s="34">
        <v>3</v>
      </c>
      <c r="P3" s="34">
        <v>10</v>
      </c>
      <c r="Q3" s="34">
        <v>8</v>
      </c>
      <c r="R3" s="34">
        <v>7</v>
      </c>
      <c r="S3" s="36"/>
      <c r="T3" s="36"/>
      <c r="U3" s="36"/>
    </row>
    <row r="4" spans="1:21">
      <c r="A4" s="46" t="s">
        <v>493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1"/>
  <sheetViews>
    <sheetView topLeftCell="A64" workbookViewId="0">
      <selection activeCell="A14" sqref="A14:D16"/>
    </sheetView>
  </sheetViews>
  <sheetFormatPr defaultColWidth="33.42578125" defaultRowHeight="15.75"/>
  <cols>
    <col min="1" max="1" width="38.85546875" style="17" customWidth="1"/>
    <col min="2" max="16384" width="33.42578125" style="17"/>
  </cols>
  <sheetData>
    <row r="1" spans="1:4" s="82" customFormat="1" ht="15.75" customHeight="1">
      <c r="A1" s="221" t="s">
        <v>1005</v>
      </c>
      <c r="B1" s="221"/>
      <c r="C1" s="221"/>
      <c r="D1" s="221"/>
    </row>
    <row r="2" spans="1:4" s="82" customFormat="1" ht="15.75" customHeight="1">
      <c r="A2" s="221" t="s">
        <v>1010</v>
      </c>
      <c r="B2" s="221"/>
      <c r="C2" s="221"/>
      <c r="D2" s="221"/>
    </row>
    <row r="3" spans="1:4" s="33" customFormat="1">
      <c r="A3" s="24" t="s">
        <v>1006</v>
      </c>
      <c r="B3" s="24" t="s">
        <v>1007</v>
      </c>
      <c r="C3" s="25" t="s">
        <v>1008</v>
      </c>
      <c r="D3" s="164" t="s">
        <v>1009</v>
      </c>
    </row>
    <row r="4" spans="1:4">
      <c r="A4" s="20" t="s">
        <v>96</v>
      </c>
      <c r="B4" s="20" t="s">
        <v>97</v>
      </c>
      <c r="C4" s="21" t="s">
        <v>98</v>
      </c>
      <c r="D4" s="17" t="s">
        <v>448</v>
      </c>
    </row>
    <row r="5" spans="1:4">
      <c r="A5" s="20" t="s">
        <v>99</v>
      </c>
      <c r="B5" s="20" t="s">
        <v>100</v>
      </c>
      <c r="C5" s="21" t="s">
        <v>98</v>
      </c>
    </row>
    <row r="6" spans="1:4">
      <c r="A6" s="20" t="s">
        <v>101</v>
      </c>
      <c r="B6" s="20" t="s">
        <v>102</v>
      </c>
      <c r="C6" s="21" t="s">
        <v>98</v>
      </c>
    </row>
    <row r="7" spans="1:4">
      <c r="A7" s="20" t="s">
        <v>103</v>
      </c>
      <c r="B7" s="20" t="s">
        <v>104</v>
      </c>
      <c r="C7" s="21" t="s">
        <v>98</v>
      </c>
      <c r="D7" s="17" t="s">
        <v>448</v>
      </c>
    </row>
    <row r="8" spans="1:4">
      <c r="A8" s="20" t="s">
        <v>105</v>
      </c>
      <c r="B8" s="20" t="s">
        <v>106</v>
      </c>
      <c r="C8" s="21" t="s">
        <v>107</v>
      </c>
    </row>
    <row r="9" spans="1:4">
      <c r="A9" s="20" t="s">
        <v>108</v>
      </c>
      <c r="B9" s="20" t="s">
        <v>100</v>
      </c>
      <c r="C9" s="21" t="s">
        <v>98</v>
      </c>
    </row>
    <row r="10" spans="1:4">
      <c r="A10" s="20" t="s">
        <v>109</v>
      </c>
      <c r="B10" s="20" t="s">
        <v>110</v>
      </c>
      <c r="C10" s="21" t="s">
        <v>98</v>
      </c>
    </row>
    <row r="11" spans="1:4">
      <c r="A11" s="20" t="s">
        <v>111</v>
      </c>
      <c r="B11" s="20" t="s">
        <v>112</v>
      </c>
      <c r="C11" s="21" t="s">
        <v>98</v>
      </c>
      <c r="D11" s="17" t="s">
        <v>448</v>
      </c>
    </row>
    <row r="12" spans="1:4">
      <c r="A12" s="20" t="s">
        <v>452</v>
      </c>
      <c r="B12" s="20"/>
      <c r="C12" s="21" t="s">
        <v>453</v>
      </c>
    </row>
    <row r="13" spans="1:4">
      <c r="A13" s="20" t="s">
        <v>456</v>
      </c>
      <c r="B13" s="20"/>
      <c r="C13" s="21" t="s">
        <v>98</v>
      </c>
    </row>
    <row r="14" spans="1:4">
      <c r="A14" s="20" t="s">
        <v>113</v>
      </c>
      <c r="B14" s="20" t="s">
        <v>114</v>
      </c>
      <c r="C14" s="21" t="s">
        <v>115</v>
      </c>
    </row>
    <row r="15" spans="1:4" ht="31.5">
      <c r="A15" s="20" t="s">
        <v>116</v>
      </c>
      <c r="B15" s="20" t="s">
        <v>114</v>
      </c>
      <c r="C15" s="21" t="s">
        <v>115</v>
      </c>
    </row>
    <row r="16" spans="1:4">
      <c r="A16" s="20" t="s">
        <v>117</v>
      </c>
      <c r="B16" s="20" t="s">
        <v>118</v>
      </c>
      <c r="C16" s="21" t="s">
        <v>119</v>
      </c>
    </row>
    <row r="17" spans="1:4">
      <c r="A17" s="20" t="s">
        <v>120</v>
      </c>
      <c r="B17" s="20" t="s">
        <v>100</v>
      </c>
      <c r="C17" s="21" t="s">
        <v>98</v>
      </c>
    </row>
    <row r="18" spans="1:4">
      <c r="A18" s="20" t="s">
        <v>121</v>
      </c>
      <c r="B18" s="20" t="s">
        <v>100</v>
      </c>
      <c r="C18" s="21" t="s">
        <v>98</v>
      </c>
    </row>
    <row r="19" spans="1:4">
      <c r="A19" s="20" t="s">
        <v>122</v>
      </c>
      <c r="B19" s="20" t="s">
        <v>123</v>
      </c>
      <c r="C19" s="21" t="s">
        <v>98</v>
      </c>
      <c r="D19" s="17" t="s">
        <v>448</v>
      </c>
    </row>
    <row r="20" spans="1:4">
      <c r="A20" s="20" t="s">
        <v>124</v>
      </c>
      <c r="B20" s="20" t="s">
        <v>114</v>
      </c>
      <c r="C20" s="21" t="s">
        <v>115</v>
      </c>
    </row>
    <row r="21" spans="1:4">
      <c r="A21" s="20" t="s">
        <v>125</v>
      </c>
      <c r="B21" s="20" t="s">
        <v>126</v>
      </c>
      <c r="C21" s="21" t="s">
        <v>98</v>
      </c>
      <c r="D21" s="17" t="s">
        <v>448</v>
      </c>
    </row>
    <row r="22" spans="1:4">
      <c r="A22" s="20" t="s">
        <v>127</v>
      </c>
      <c r="B22" s="20" t="s">
        <v>100</v>
      </c>
      <c r="C22" s="21" t="s">
        <v>98</v>
      </c>
      <c r="D22" s="17" t="s">
        <v>448</v>
      </c>
    </row>
    <row r="23" spans="1:4">
      <c r="A23" s="20" t="s">
        <v>130</v>
      </c>
      <c r="B23" s="20" t="s">
        <v>114</v>
      </c>
      <c r="C23" s="21" t="s">
        <v>115</v>
      </c>
    </row>
    <row r="24" spans="1:4">
      <c r="A24" s="20" t="s">
        <v>128</v>
      </c>
      <c r="B24" s="20" t="s">
        <v>129</v>
      </c>
      <c r="C24" s="21" t="s">
        <v>52</v>
      </c>
    </row>
    <row r="25" spans="1:4">
      <c r="A25" s="20" t="s">
        <v>131</v>
      </c>
      <c r="B25" s="20" t="s">
        <v>132</v>
      </c>
      <c r="C25" s="21" t="s">
        <v>98</v>
      </c>
      <c r="D25" s="17" t="s">
        <v>448</v>
      </c>
    </row>
    <row r="26" spans="1:4">
      <c r="A26" s="20" t="s">
        <v>133</v>
      </c>
      <c r="B26" s="20" t="s">
        <v>132</v>
      </c>
      <c r="C26" s="21" t="s">
        <v>98</v>
      </c>
      <c r="D26" s="17" t="s">
        <v>448</v>
      </c>
    </row>
    <row r="27" spans="1:4">
      <c r="A27" s="20" t="s">
        <v>134</v>
      </c>
      <c r="B27" s="20" t="s">
        <v>135</v>
      </c>
      <c r="C27" s="21" t="s">
        <v>98</v>
      </c>
      <c r="D27" s="17" t="s">
        <v>448</v>
      </c>
    </row>
    <row r="28" spans="1:4">
      <c r="A28" s="20" t="s">
        <v>136</v>
      </c>
      <c r="B28" s="20" t="s">
        <v>137</v>
      </c>
      <c r="C28" s="21" t="s">
        <v>98</v>
      </c>
      <c r="D28" s="17" t="s">
        <v>448</v>
      </c>
    </row>
    <row r="29" spans="1:4">
      <c r="A29" s="20" t="s">
        <v>138</v>
      </c>
      <c r="B29" s="20" t="s">
        <v>139</v>
      </c>
      <c r="C29" s="21" t="s">
        <v>98</v>
      </c>
    </row>
    <row r="30" spans="1:4">
      <c r="A30" s="20" t="s">
        <v>140</v>
      </c>
      <c r="B30" s="20" t="s">
        <v>112</v>
      </c>
      <c r="C30" s="21" t="s">
        <v>98</v>
      </c>
      <c r="D30" s="17" t="s">
        <v>448</v>
      </c>
    </row>
    <row r="31" spans="1:4">
      <c r="A31" s="20" t="s">
        <v>141</v>
      </c>
      <c r="B31" s="20" t="s">
        <v>142</v>
      </c>
      <c r="C31" s="21" t="s">
        <v>98</v>
      </c>
      <c r="D31" s="17" t="s">
        <v>448</v>
      </c>
    </row>
    <row r="32" spans="1:4">
      <c r="A32" s="20" t="s">
        <v>143</v>
      </c>
      <c r="B32" s="20" t="s">
        <v>144</v>
      </c>
      <c r="C32" s="21" t="s">
        <v>53</v>
      </c>
    </row>
    <row r="33" spans="1:4">
      <c r="A33" s="20" t="s">
        <v>145</v>
      </c>
      <c r="B33" s="20" t="s">
        <v>106</v>
      </c>
      <c r="C33" s="21" t="s">
        <v>107</v>
      </c>
    </row>
    <row r="34" spans="1:4" ht="31.5">
      <c r="A34" s="20" t="s">
        <v>146</v>
      </c>
      <c r="B34" s="20" t="s">
        <v>147</v>
      </c>
      <c r="C34" s="21" t="s">
        <v>119</v>
      </c>
    </row>
    <row r="35" spans="1:4">
      <c r="A35" s="20" t="s">
        <v>148</v>
      </c>
      <c r="B35" s="20" t="s">
        <v>149</v>
      </c>
      <c r="C35" s="21" t="s">
        <v>98</v>
      </c>
      <c r="D35" s="17" t="s">
        <v>448</v>
      </c>
    </row>
    <row r="36" spans="1:4">
      <c r="A36" s="20" t="s">
        <v>150</v>
      </c>
      <c r="B36" s="20" t="s">
        <v>151</v>
      </c>
      <c r="C36" s="21" t="s">
        <v>98</v>
      </c>
      <c r="D36" s="17" t="s">
        <v>448</v>
      </c>
    </row>
    <row r="37" spans="1:4">
      <c r="A37" s="20" t="s">
        <v>152</v>
      </c>
      <c r="B37" s="20" t="s">
        <v>132</v>
      </c>
      <c r="C37" s="21" t="s">
        <v>98</v>
      </c>
      <c r="D37" s="17" t="s">
        <v>448</v>
      </c>
    </row>
    <row r="38" spans="1:4">
      <c r="A38" s="20" t="s">
        <v>153</v>
      </c>
      <c r="B38" s="20" t="s">
        <v>100</v>
      </c>
      <c r="C38" s="21" t="s">
        <v>98</v>
      </c>
    </row>
    <row r="39" spans="1:4">
      <c r="A39" s="20" t="s">
        <v>154</v>
      </c>
      <c r="B39" s="20" t="s">
        <v>100</v>
      </c>
      <c r="C39" s="21" t="s">
        <v>98</v>
      </c>
    </row>
    <row r="40" spans="1:4">
      <c r="A40" s="20" t="s">
        <v>155</v>
      </c>
      <c r="B40" s="20" t="s">
        <v>126</v>
      </c>
      <c r="C40" s="21" t="s">
        <v>98</v>
      </c>
      <c r="D40" s="17" t="s">
        <v>448</v>
      </c>
    </row>
    <row r="41" spans="1:4">
      <c r="A41" s="20" t="s">
        <v>156</v>
      </c>
      <c r="B41" s="20" t="s">
        <v>157</v>
      </c>
      <c r="C41" s="21" t="s">
        <v>98</v>
      </c>
    </row>
    <row r="42" spans="1:4">
      <c r="A42" s="20" t="s">
        <v>158</v>
      </c>
      <c r="B42" s="20" t="s">
        <v>159</v>
      </c>
      <c r="C42" s="21" t="s">
        <v>98</v>
      </c>
    </row>
    <row r="43" spans="1:4">
      <c r="A43" s="20" t="s">
        <v>160</v>
      </c>
      <c r="B43" s="20" t="s">
        <v>100</v>
      </c>
      <c r="C43" s="21" t="s">
        <v>98</v>
      </c>
    </row>
    <row r="44" spans="1:4">
      <c r="A44" s="20" t="s">
        <v>161</v>
      </c>
      <c r="B44" s="20" t="s">
        <v>100</v>
      </c>
      <c r="C44" s="21" t="s">
        <v>98</v>
      </c>
    </row>
    <row r="45" spans="1:4">
      <c r="A45" s="20" t="s">
        <v>162</v>
      </c>
      <c r="B45" s="20" t="s">
        <v>100</v>
      </c>
      <c r="C45" s="21" t="s">
        <v>98</v>
      </c>
    </row>
    <row r="46" spans="1:4">
      <c r="A46" s="20" t="s">
        <v>163</v>
      </c>
      <c r="B46" s="20" t="s">
        <v>102</v>
      </c>
      <c r="C46" s="21" t="s">
        <v>98</v>
      </c>
    </row>
    <row r="47" spans="1:4">
      <c r="A47" s="20" t="s">
        <v>164</v>
      </c>
      <c r="B47" s="20" t="s">
        <v>165</v>
      </c>
      <c r="C47" s="21" t="s">
        <v>98</v>
      </c>
      <c r="D47" s="17" t="s">
        <v>448</v>
      </c>
    </row>
    <row r="48" spans="1:4">
      <c r="A48" s="20" t="s">
        <v>166</v>
      </c>
      <c r="B48" s="20" t="s">
        <v>167</v>
      </c>
      <c r="C48" s="21" t="s">
        <v>107</v>
      </c>
    </row>
    <row r="49" spans="1:4">
      <c r="A49" s="20" t="s">
        <v>168</v>
      </c>
      <c r="B49" s="20" t="s">
        <v>169</v>
      </c>
      <c r="C49" s="21" t="s">
        <v>170</v>
      </c>
    </row>
    <row r="50" spans="1:4">
      <c r="A50" s="20" t="s">
        <v>171</v>
      </c>
      <c r="B50" s="20" t="s">
        <v>112</v>
      </c>
      <c r="C50" s="21" t="s">
        <v>98</v>
      </c>
    </row>
    <row r="51" spans="1:4">
      <c r="A51" s="20" t="s">
        <v>172</v>
      </c>
      <c r="B51" s="20" t="s">
        <v>173</v>
      </c>
      <c r="C51" s="21" t="s">
        <v>98</v>
      </c>
      <c r="D51" s="17" t="s">
        <v>448</v>
      </c>
    </row>
    <row r="52" spans="1:4">
      <c r="A52" s="20" t="s">
        <v>174</v>
      </c>
      <c r="B52" s="20" t="s">
        <v>102</v>
      </c>
      <c r="C52" s="21" t="s">
        <v>98</v>
      </c>
    </row>
    <row r="53" spans="1:4" ht="31.5">
      <c r="A53" s="20" t="s">
        <v>178</v>
      </c>
      <c r="B53" s="20" t="s">
        <v>135</v>
      </c>
      <c r="C53" s="21" t="s">
        <v>98</v>
      </c>
    </row>
    <row r="54" spans="1:4">
      <c r="A54" s="20" t="s">
        <v>175</v>
      </c>
      <c r="B54" s="20" t="s">
        <v>176</v>
      </c>
      <c r="C54" s="21" t="s">
        <v>98</v>
      </c>
    </row>
    <row r="55" spans="1:4">
      <c r="A55" s="20" t="s">
        <v>177</v>
      </c>
      <c r="B55" s="20" t="s">
        <v>100</v>
      </c>
      <c r="C55" s="21" t="s">
        <v>98</v>
      </c>
    </row>
    <row r="56" spans="1:4">
      <c r="A56" s="20" t="s">
        <v>179</v>
      </c>
      <c r="B56" s="20" t="s">
        <v>180</v>
      </c>
      <c r="C56" s="21" t="s">
        <v>98</v>
      </c>
      <c r="D56" s="17" t="s">
        <v>448</v>
      </c>
    </row>
    <row r="57" spans="1:4">
      <c r="A57" s="20" t="s">
        <v>181</v>
      </c>
      <c r="B57" s="20" t="s">
        <v>182</v>
      </c>
      <c r="C57" s="21" t="s">
        <v>98</v>
      </c>
      <c r="D57" s="17" t="s">
        <v>448</v>
      </c>
    </row>
    <row r="58" spans="1:4">
      <c r="A58" s="20" t="s">
        <v>183</v>
      </c>
      <c r="B58" s="20" t="s">
        <v>184</v>
      </c>
      <c r="C58" s="21" t="s">
        <v>98</v>
      </c>
    </row>
    <row r="59" spans="1:4" ht="31.5">
      <c r="A59" s="20" t="s">
        <v>454</v>
      </c>
      <c r="B59" s="20"/>
      <c r="C59" s="21" t="s">
        <v>170</v>
      </c>
    </row>
    <row r="60" spans="1:4">
      <c r="A60" s="20" t="s">
        <v>455</v>
      </c>
      <c r="B60" s="20" t="s">
        <v>182</v>
      </c>
      <c r="C60" s="21" t="s">
        <v>98</v>
      </c>
    </row>
    <row r="61" spans="1:4">
      <c r="A61" s="20" t="s">
        <v>451</v>
      </c>
      <c r="B61" s="20" t="s">
        <v>185</v>
      </c>
      <c r="C61" s="21" t="s">
        <v>98</v>
      </c>
    </row>
    <row r="62" spans="1:4">
      <c r="A62" s="20" t="s">
        <v>201</v>
      </c>
      <c r="B62" s="20" t="s">
        <v>112</v>
      </c>
      <c r="C62" s="21" t="s">
        <v>98</v>
      </c>
      <c r="D62" s="17" t="s">
        <v>448</v>
      </c>
    </row>
    <row r="63" spans="1:4">
      <c r="A63" s="20" t="s">
        <v>186</v>
      </c>
      <c r="B63" s="20" t="s">
        <v>106</v>
      </c>
      <c r="C63" s="21" t="s">
        <v>107</v>
      </c>
    </row>
    <row r="64" spans="1:4">
      <c r="A64" s="20" t="s">
        <v>187</v>
      </c>
      <c r="B64" s="20" t="s">
        <v>129</v>
      </c>
      <c r="C64" s="21" t="s">
        <v>53</v>
      </c>
    </row>
    <row r="65" spans="1:4">
      <c r="A65" s="20" t="s">
        <v>188</v>
      </c>
      <c r="B65" s="20" t="s">
        <v>189</v>
      </c>
      <c r="C65" s="21" t="s">
        <v>53</v>
      </c>
    </row>
    <row r="66" spans="1:4">
      <c r="A66" s="20" t="s">
        <v>190</v>
      </c>
      <c r="B66" s="20" t="s">
        <v>191</v>
      </c>
      <c r="C66" s="21" t="s">
        <v>192</v>
      </c>
    </row>
    <row r="67" spans="1:4">
      <c r="A67" s="20" t="s">
        <v>193</v>
      </c>
      <c r="B67" s="20" t="s">
        <v>149</v>
      </c>
      <c r="C67" s="21" t="s">
        <v>98</v>
      </c>
      <c r="D67" s="17" t="s">
        <v>448</v>
      </c>
    </row>
    <row r="68" spans="1:4">
      <c r="A68" s="20" t="s">
        <v>194</v>
      </c>
      <c r="B68" s="20" t="s">
        <v>195</v>
      </c>
      <c r="C68" s="21" t="s">
        <v>98</v>
      </c>
      <c r="D68" s="17" t="s">
        <v>448</v>
      </c>
    </row>
    <row r="69" spans="1:4">
      <c r="A69" s="20" t="s">
        <v>196</v>
      </c>
      <c r="B69" s="20" t="s">
        <v>197</v>
      </c>
      <c r="C69" s="21" t="s">
        <v>98</v>
      </c>
      <c r="D69" s="17" t="s">
        <v>448</v>
      </c>
    </row>
    <row r="70" spans="1:4">
      <c r="A70" s="20" t="s">
        <v>198</v>
      </c>
      <c r="B70" s="20" t="s">
        <v>102</v>
      </c>
      <c r="C70" s="21" t="s">
        <v>98</v>
      </c>
    </row>
    <row r="71" spans="1:4">
      <c r="A71" s="20" t="s">
        <v>199</v>
      </c>
      <c r="B71" s="20" t="s">
        <v>132</v>
      </c>
      <c r="C71" s="21" t="s">
        <v>98</v>
      </c>
      <c r="D71" s="17" t="s">
        <v>448</v>
      </c>
    </row>
    <row r="72" spans="1:4">
      <c r="A72" s="20" t="s">
        <v>200</v>
      </c>
      <c r="B72" s="20" t="s">
        <v>149</v>
      </c>
      <c r="C72" s="21" t="s">
        <v>98</v>
      </c>
      <c r="D72" s="17" t="s">
        <v>448</v>
      </c>
    </row>
    <row r="73" spans="1:4">
      <c r="A73" s="20" t="s">
        <v>202</v>
      </c>
      <c r="B73" s="20" t="s">
        <v>203</v>
      </c>
      <c r="C73" s="21" t="s">
        <v>98</v>
      </c>
      <c r="D73" s="17" t="s">
        <v>448</v>
      </c>
    </row>
    <row r="74" spans="1:4">
      <c r="A74" s="20" t="s">
        <v>204</v>
      </c>
      <c r="B74" s="20" t="s">
        <v>205</v>
      </c>
      <c r="C74" s="21" t="s">
        <v>98</v>
      </c>
      <c r="D74" s="17" t="s">
        <v>448</v>
      </c>
    </row>
    <row r="75" spans="1:4">
      <c r="A75" s="20" t="s">
        <v>206</v>
      </c>
      <c r="B75" s="20" t="s">
        <v>132</v>
      </c>
      <c r="C75" s="21" t="s">
        <v>98</v>
      </c>
      <c r="D75" s="17" t="s">
        <v>448</v>
      </c>
    </row>
    <row r="76" spans="1:4">
      <c r="A76" s="20" t="s">
        <v>207</v>
      </c>
      <c r="B76" s="20" t="s">
        <v>208</v>
      </c>
      <c r="C76" s="21" t="s">
        <v>98</v>
      </c>
      <c r="D76" s="17" t="s">
        <v>448</v>
      </c>
    </row>
    <row r="77" spans="1:4">
      <c r="A77" s="20" t="s">
        <v>209</v>
      </c>
      <c r="B77" s="20" t="s">
        <v>210</v>
      </c>
      <c r="C77" s="21" t="s">
        <v>98</v>
      </c>
    </row>
    <row r="78" spans="1:4">
      <c r="A78" s="20" t="s">
        <v>211</v>
      </c>
      <c r="B78" s="20" t="s">
        <v>212</v>
      </c>
      <c r="C78" s="21" t="s">
        <v>98</v>
      </c>
      <c r="D78" s="17" t="s">
        <v>448</v>
      </c>
    </row>
    <row r="79" spans="1:4">
      <c r="A79" s="20" t="s">
        <v>213</v>
      </c>
      <c r="B79" s="20" t="s">
        <v>214</v>
      </c>
      <c r="C79" s="21" t="s">
        <v>98</v>
      </c>
      <c r="D79" s="17" t="s">
        <v>448</v>
      </c>
    </row>
    <row r="80" spans="1:4">
      <c r="A80" s="20" t="s">
        <v>215</v>
      </c>
      <c r="B80" s="20" t="s">
        <v>182</v>
      </c>
      <c r="C80" s="21" t="s">
        <v>98</v>
      </c>
      <c r="D80" s="17" t="s">
        <v>448</v>
      </c>
    </row>
    <row r="81" spans="1:5">
      <c r="A81" s="20" t="s">
        <v>216</v>
      </c>
      <c r="B81" s="20" t="s">
        <v>217</v>
      </c>
      <c r="C81" s="21" t="s">
        <v>98</v>
      </c>
      <c r="D81" s="17" t="s">
        <v>448</v>
      </c>
    </row>
    <row r="82" spans="1:5">
      <c r="A82" s="20" t="s">
        <v>218</v>
      </c>
      <c r="B82" s="20" t="s">
        <v>106</v>
      </c>
      <c r="C82" s="21" t="s">
        <v>107</v>
      </c>
    </row>
    <row r="83" spans="1:5">
      <c r="A83" s="20" t="s">
        <v>219</v>
      </c>
      <c r="B83" s="20" t="s">
        <v>106</v>
      </c>
      <c r="C83" s="21" t="s">
        <v>107</v>
      </c>
    </row>
    <row r="84" spans="1:5">
      <c r="A84" s="20" t="s">
        <v>220</v>
      </c>
      <c r="B84" s="20" t="s">
        <v>221</v>
      </c>
      <c r="C84" s="21" t="s">
        <v>98</v>
      </c>
      <c r="D84" s="17" t="s">
        <v>448</v>
      </c>
    </row>
    <row r="85" spans="1:5">
      <c r="A85" s="20" t="s">
        <v>222</v>
      </c>
      <c r="B85" s="20" t="s">
        <v>223</v>
      </c>
      <c r="C85" s="21" t="s">
        <v>98</v>
      </c>
      <c r="D85" s="17" t="s">
        <v>448</v>
      </c>
    </row>
    <row r="86" spans="1:5">
      <c r="A86" s="20" t="s">
        <v>224</v>
      </c>
      <c r="B86" s="20" t="s">
        <v>182</v>
      </c>
      <c r="C86" s="21" t="s">
        <v>98</v>
      </c>
      <c r="D86" s="17" t="s">
        <v>448</v>
      </c>
    </row>
    <row r="87" spans="1:5">
      <c r="A87" s="20" t="s">
        <v>225</v>
      </c>
      <c r="B87" s="20" t="s">
        <v>226</v>
      </c>
      <c r="C87" s="21" t="s">
        <v>98</v>
      </c>
      <c r="D87" s="17" t="s">
        <v>448</v>
      </c>
    </row>
    <row r="88" spans="1:5">
      <c r="A88" s="20" t="s">
        <v>227</v>
      </c>
      <c r="B88" s="20" t="s">
        <v>228</v>
      </c>
      <c r="C88" s="21" t="s">
        <v>98</v>
      </c>
      <c r="D88" s="17" t="s">
        <v>448</v>
      </c>
    </row>
    <row r="89" spans="1:5">
      <c r="A89" s="20" t="s">
        <v>229</v>
      </c>
      <c r="B89" s="20" t="s">
        <v>230</v>
      </c>
      <c r="C89" s="21" t="s">
        <v>98</v>
      </c>
      <c r="D89" s="17" t="s">
        <v>448</v>
      </c>
    </row>
    <row r="90" spans="1:5">
      <c r="A90" s="29" t="s">
        <v>231</v>
      </c>
      <c r="B90" s="29" t="s">
        <v>232</v>
      </c>
      <c r="C90" s="30" t="s">
        <v>98</v>
      </c>
      <c r="D90" s="72"/>
    </row>
    <row r="91" spans="1:5">
      <c r="A91" s="237" t="s">
        <v>495</v>
      </c>
      <c r="B91" s="237"/>
      <c r="C91" s="237"/>
      <c r="D91" s="237"/>
      <c r="E91" s="237"/>
    </row>
  </sheetData>
  <sortState ref="A4:D89">
    <sortCondition ref="A4:A89"/>
  </sortState>
  <mergeCells count="3">
    <mergeCell ref="A91:E91"/>
    <mergeCell ref="A1:D1"/>
    <mergeCell ref="A2:D2"/>
  </mergeCells>
  <pageMargins left="0.7" right="0.7" top="0.75" bottom="0.75" header="0.3" footer="0.3"/>
  <pageSetup paperSize="1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opLeftCell="A76" workbookViewId="0">
      <selection activeCell="A115" sqref="A115:E115"/>
    </sheetView>
  </sheetViews>
  <sheetFormatPr defaultColWidth="9.140625" defaultRowHeight="15.75"/>
  <cols>
    <col min="1" max="1" width="51.42578125" style="17" customWidth="1"/>
    <col min="2" max="16384" width="9.140625" style="17"/>
  </cols>
  <sheetData>
    <row r="1" spans="1:1" s="82" customFormat="1" ht="31.5">
      <c r="A1" s="162" t="s">
        <v>1011</v>
      </c>
    </row>
    <row r="2" spans="1:1">
      <c r="A2" s="76" t="s">
        <v>1012</v>
      </c>
    </row>
    <row r="3" spans="1:1">
      <c r="A3" s="23" t="s">
        <v>286</v>
      </c>
    </row>
    <row r="4" spans="1:1">
      <c r="A4" s="23" t="s">
        <v>287</v>
      </c>
    </row>
    <row r="5" spans="1:1">
      <c r="A5" s="23" t="s">
        <v>288</v>
      </c>
    </row>
    <row r="6" spans="1:1">
      <c r="A6" s="23" t="s">
        <v>289</v>
      </c>
    </row>
    <row r="7" spans="1:1">
      <c r="A7" s="23" t="s">
        <v>290</v>
      </c>
    </row>
    <row r="8" spans="1:1">
      <c r="A8" s="23" t="s">
        <v>463</v>
      </c>
    </row>
    <row r="9" spans="1:1">
      <c r="A9" s="23" t="s">
        <v>291</v>
      </c>
    </row>
    <row r="10" spans="1:1">
      <c r="A10" s="23" t="s">
        <v>292</v>
      </c>
    </row>
    <row r="11" spans="1:1">
      <c r="A11" s="23" t="s">
        <v>293</v>
      </c>
    </row>
    <row r="12" spans="1:1">
      <c r="A12" s="23" t="s">
        <v>294</v>
      </c>
    </row>
    <row r="13" spans="1:1">
      <c r="A13" s="23" t="s">
        <v>295</v>
      </c>
    </row>
    <row r="14" spans="1:1">
      <c r="A14" s="23" t="s">
        <v>296</v>
      </c>
    </row>
    <row r="15" spans="1:1">
      <c r="A15" s="23" t="s">
        <v>297</v>
      </c>
    </row>
    <row r="16" spans="1:1">
      <c r="A16" s="23" t="s">
        <v>298</v>
      </c>
    </row>
    <row r="17" spans="1:1">
      <c r="A17" s="23" t="s">
        <v>299</v>
      </c>
    </row>
    <row r="18" spans="1:1">
      <c r="A18" s="23" t="s">
        <v>467</v>
      </c>
    </row>
    <row r="19" spans="1:1">
      <c r="A19" s="23" t="s">
        <v>300</v>
      </c>
    </row>
    <row r="20" spans="1:1">
      <c r="A20" s="23" t="s">
        <v>301</v>
      </c>
    </row>
    <row r="21" spans="1:1">
      <c r="A21" s="23" t="s">
        <v>462</v>
      </c>
    </row>
    <row r="22" spans="1:1">
      <c r="A22" s="23" t="s">
        <v>302</v>
      </c>
    </row>
    <row r="23" spans="1:1">
      <c r="A23" s="23" t="s">
        <v>303</v>
      </c>
    </row>
    <row r="24" spans="1:1">
      <c r="A24" s="23" t="s">
        <v>304</v>
      </c>
    </row>
    <row r="25" spans="1:1">
      <c r="A25" s="23" t="s">
        <v>305</v>
      </c>
    </row>
    <row r="26" spans="1:1">
      <c r="A26" s="23" t="s">
        <v>306</v>
      </c>
    </row>
    <row r="27" spans="1:1">
      <c r="A27" s="23" t="s">
        <v>307</v>
      </c>
    </row>
    <row r="28" spans="1:1">
      <c r="A28" s="23" t="s">
        <v>308</v>
      </c>
    </row>
    <row r="29" spans="1:1">
      <c r="A29" s="23" t="s">
        <v>309</v>
      </c>
    </row>
    <row r="30" spans="1:1">
      <c r="A30" s="23" t="s">
        <v>469</v>
      </c>
    </row>
    <row r="31" spans="1:1">
      <c r="A31" s="23" t="s">
        <v>465</v>
      </c>
    </row>
    <row r="32" spans="1:1">
      <c r="A32" s="23" t="s">
        <v>310</v>
      </c>
    </row>
    <row r="33" spans="1:1">
      <c r="A33" s="23" t="s">
        <v>311</v>
      </c>
    </row>
    <row r="34" spans="1:1">
      <c r="A34" s="23" t="s">
        <v>312</v>
      </c>
    </row>
    <row r="35" spans="1:1">
      <c r="A35" s="23" t="s">
        <v>313</v>
      </c>
    </row>
    <row r="36" spans="1:1" ht="31.5">
      <c r="A36" s="23" t="s">
        <v>314</v>
      </c>
    </row>
    <row r="37" spans="1:1">
      <c r="A37" s="23" t="s">
        <v>315</v>
      </c>
    </row>
    <row r="38" spans="1:1">
      <c r="A38" s="23" t="s">
        <v>316</v>
      </c>
    </row>
    <row r="39" spans="1:1">
      <c r="A39" s="23" t="s">
        <v>317</v>
      </c>
    </row>
    <row r="40" spans="1:1">
      <c r="A40" s="23" t="s">
        <v>318</v>
      </c>
    </row>
    <row r="41" spans="1:1">
      <c r="A41" s="23" t="s">
        <v>319</v>
      </c>
    </row>
    <row r="42" spans="1:1">
      <c r="A42" s="23" t="s">
        <v>320</v>
      </c>
    </row>
    <row r="43" spans="1:1">
      <c r="A43" s="23" t="s">
        <v>321</v>
      </c>
    </row>
    <row r="44" spans="1:1">
      <c r="A44" s="23" t="s">
        <v>322</v>
      </c>
    </row>
    <row r="45" spans="1:1">
      <c r="A45" s="23" t="s">
        <v>323</v>
      </c>
    </row>
    <row r="46" spans="1:1">
      <c r="A46" s="23" t="s">
        <v>324</v>
      </c>
    </row>
    <row r="47" spans="1:1">
      <c r="A47" s="23" t="s">
        <v>325</v>
      </c>
    </row>
    <row r="48" spans="1:1">
      <c r="A48" s="23" t="s">
        <v>326</v>
      </c>
    </row>
    <row r="49" spans="1:1">
      <c r="A49" s="23" t="s">
        <v>327</v>
      </c>
    </row>
    <row r="50" spans="1:1">
      <c r="A50" s="23" t="s">
        <v>328</v>
      </c>
    </row>
    <row r="51" spans="1:1">
      <c r="A51" s="23" t="s">
        <v>329</v>
      </c>
    </row>
    <row r="52" spans="1:1">
      <c r="A52" s="23" t="s">
        <v>330</v>
      </c>
    </row>
    <row r="53" spans="1:1">
      <c r="A53" s="23" t="s">
        <v>331</v>
      </c>
    </row>
    <row r="54" spans="1:1">
      <c r="A54" s="23" t="s">
        <v>332</v>
      </c>
    </row>
    <row r="55" spans="1:1">
      <c r="A55" s="23" t="s">
        <v>333</v>
      </c>
    </row>
    <row r="56" spans="1:1">
      <c r="A56" s="23" t="s">
        <v>334</v>
      </c>
    </row>
    <row r="57" spans="1:1">
      <c r="A57" s="23" t="s">
        <v>335</v>
      </c>
    </row>
    <row r="58" spans="1:1">
      <c r="A58" s="23" t="s">
        <v>466</v>
      </c>
    </row>
    <row r="59" spans="1:1">
      <c r="A59" s="23" t="s">
        <v>336</v>
      </c>
    </row>
    <row r="60" spans="1:1">
      <c r="A60" s="23" t="s">
        <v>337</v>
      </c>
    </row>
    <row r="61" spans="1:1">
      <c r="A61" s="23" t="s">
        <v>338</v>
      </c>
    </row>
    <row r="62" spans="1:1">
      <c r="A62" s="18" t="s">
        <v>1013</v>
      </c>
    </row>
    <row r="63" spans="1:1">
      <c r="A63" s="23" t="s">
        <v>339</v>
      </c>
    </row>
    <row r="64" spans="1:1">
      <c r="A64" s="23" t="s">
        <v>474</v>
      </c>
    </row>
    <row r="65" spans="1:1">
      <c r="A65" s="23" t="s">
        <v>340</v>
      </c>
    </row>
    <row r="66" spans="1:1">
      <c r="A66" s="23" t="s">
        <v>341</v>
      </c>
    </row>
    <row r="67" spans="1:1">
      <c r="A67" s="23" t="s">
        <v>342</v>
      </c>
    </row>
    <row r="68" spans="1:1">
      <c r="A68" s="23" t="s">
        <v>343</v>
      </c>
    </row>
    <row r="69" spans="1:1">
      <c r="A69" s="23" t="s">
        <v>344</v>
      </c>
    </row>
    <row r="70" spans="1:1">
      <c r="A70" s="23" t="s">
        <v>345</v>
      </c>
    </row>
    <row r="71" spans="1:1">
      <c r="A71" s="23" t="s">
        <v>346</v>
      </c>
    </row>
    <row r="72" spans="1:1">
      <c r="A72" s="23" t="s">
        <v>472</v>
      </c>
    </row>
    <row r="73" spans="1:1">
      <c r="A73" s="23" t="s">
        <v>347</v>
      </c>
    </row>
    <row r="74" spans="1:1">
      <c r="A74" s="23" t="s">
        <v>348</v>
      </c>
    </row>
    <row r="75" spans="1:1">
      <c r="A75" s="23" t="s">
        <v>349</v>
      </c>
    </row>
    <row r="76" spans="1:1">
      <c r="A76" s="23" t="s">
        <v>468</v>
      </c>
    </row>
    <row r="77" spans="1:1">
      <c r="A77" s="23" t="s">
        <v>473</v>
      </c>
    </row>
    <row r="78" spans="1:1">
      <c r="A78" s="23" t="s">
        <v>350</v>
      </c>
    </row>
    <row r="79" spans="1:1">
      <c r="A79" s="23" t="s">
        <v>351</v>
      </c>
    </row>
    <row r="80" spans="1:1">
      <c r="A80" s="23" t="s">
        <v>352</v>
      </c>
    </row>
    <row r="81" spans="1:1">
      <c r="A81" s="23" t="s">
        <v>353</v>
      </c>
    </row>
    <row r="82" spans="1:1">
      <c r="A82" s="23" t="s">
        <v>357</v>
      </c>
    </row>
    <row r="83" spans="1:1">
      <c r="A83" s="23" t="s">
        <v>355</v>
      </c>
    </row>
    <row r="84" spans="1:1">
      <c r="A84" s="23" t="s">
        <v>354</v>
      </c>
    </row>
    <row r="85" spans="1:1">
      <c r="A85" s="23" t="s">
        <v>356</v>
      </c>
    </row>
    <row r="86" spans="1:1">
      <c r="A86" s="23" t="s">
        <v>464</v>
      </c>
    </row>
    <row r="87" spans="1:1">
      <c r="A87" s="23" t="s">
        <v>461</v>
      </c>
    </row>
    <row r="88" spans="1:1">
      <c r="A88" s="23" t="s">
        <v>470</v>
      </c>
    </row>
    <row r="89" spans="1:1">
      <c r="A89" s="23" t="s">
        <v>359</v>
      </c>
    </row>
    <row r="90" spans="1:1">
      <c r="A90" s="23" t="s">
        <v>358</v>
      </c>
    </row>
    <row r="91" spans="1:1">
      <c r="A91" s="23" t="s">
        <v>360</v>
      </c>
    </row>
    <row r="92" spans="1:1">
      <c r="A92" s="23" t="s">
        <v>361</v>
      </c>
    </row>
    <row r="93" spans="1:1">
      <c r="A93" s="23" t="s">
        <v>362</v>
      </c>
    </row>
    <row r="94" spans="1:1">
      <c r="A94" s="23" t="s">
        <v>364</v>
      </c>
    </row>
    <row r="95" spans="1:1">
      <c r="A95" s="23" t="s">
        <v>363</v>
      </c>
    </row>
    <row r="96" spans="1:1">
      <c r="A96" s="23" t="s">
        <v>365</v>
      </c>
    </row>
    <row r="97" spans="1:1">
      <c r="A97" s="23" t="s">
        <v>459</v>
      </c>
    </row>
    <row r="98" spans="1:1">
      <c r="A98" s="23" t="s">
        <v>366</v>
      </c>
    </row>
    <row r="99" spans="1:1">
      <c r="A99" s="23" t="s">
        <v>367</v>
      </c>
    </row>
    <row r="100" spans="1:1">
      <c r="A100" s="23" t="s">
        <v>475</v>
      </c>
    </row>
    <row r="101" spans="1:1">
      <c r="A101" s="23" t="s">
        <v>368</v>
      </c>
    </row>
    <row r="102" spans="1:1">
      <c r="A102" s="23" t="s">
        <v>369</v>
      </c>
    </row>
    <row r="103" spans="1:1">
      <c r="A103" s="23" t="s">
        <v>374</v>
      </c>
    </row>
    <row r="104" spans="1:1">
      <c r="A104" s="23" t="s">
        <v>476</v>
      </c>
    </row>
    <row r="105" spans="1:1">
      <c r="A105" s="23" t="s">
        <v>460</v>
      </c>
    </row>
    <row r="106" spans="1:1">
      <c r="A106" s="23" t="s">
        <v>371</v>
      </c>
    </row>
    <row r="107" spans="1:1">
      <c r="A107" s="23" t="s">
        <v>370</v>
      </c>
    </row>
    <row r="108" spans="1:1">
      <c r="A108" s="23" t="s">
        <v>471</v>
      </c>
    </row>
    <row r="109" spans="1:1">
      <c r="A109" s="23" t="s">
        <v>196</v>
      </c>
    </row>
    <row r="110" spans="1:1">
      <c r="A110" s="23" t="s">
        <v>213</v>
      </c>
    </row>
    <row r="111" spans="1:1">
      <c r="A111" s="23" t="s">
        <v>372</v>
      </c>
    </row>
    <row r="112" spans="1:1">
      <c r="A112" s="23" t="s">
        <v>373</v>
      </c>
    </row>
    <row r="113" spans="1:5">
      <c r="A113" s="23" t="s">
        <v>457</v>
      </c>
    </row>
    <row r="114" spans="1:5">
      <c r="A114" s="73" t="s">
        <v>458</v>
      </c>
    </row>
    <row r="115" spans="1:5">
      <c r="A115" s="238" t="s">
        <v>495</v>
      </c>
      <c r="B115" s="238"/>
      <c r="C115" s="238"/>
      <c r="D115" s="238"/>
      <c r="E115" s="238"/>
    </row>
    <row r="117" spans="1:5" ht="30" customHeight="1"/>
  </sheetData>
  <sortState ref="A63:A114">
    <sortCondition ref="A63:A114"/>
  </sortState>
  <mergeCells count="1">
    <mergeCell ref="A115:E115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workbookViewId="0">
      <selection activeCell="C20" sqref="C20"/>
    </sheetView>
  </sheetViews>
  <sheetFormatPr defaultColWidth="9.140625" defaultRowHeight="15.75"/>
  <cols>
    <col min="1" max="1" width="25.140625" style="17" customWidth="1"/>
    <col min="2" max="2" width="10.42578125" style="17" bestFit="1" customWidth="1"/>
    <col min="3" max="4" width="9.140625" style="17"/>
    <col min="5" max="5" width="10.42578125" style="17" bestFit="1" customWidth="1"/>
    <col min="6" max="16384" width="9.140625" style="17"/>
  </cols>
  <sheetData>
    <row r="1" spans="1:21" ht="30" customHeight="1">
      <c r="A1" s="217" t="s">
        <v>963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1" ht="23.25" customHeight="1">
      <c r="A2" s="217" t="s">
        <v>960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1">
      <c r="A3" s="79" t="s">
        <v>962</v>
      </c>
      <c r="B3" s="40">
        <v>2001</v>
      </c>
      <c r="C3" s="40">
        <v>2002</v>
      </c>
      <c r="D3" s="40">
        <v>2003</v>
      </c>
      <c r="E3" s="40">
        <v>2004</v>
      </c>
      <c r="F3" s="40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0">
        <v>2011</v>
      </c>
      <c r="M3" s="40">
        <v>2012</v>
      </c>
      <c r="N3" s="40">
        <v>2013</v>
      </c>
      <c r="O3" s="40">
        <v>2014</v>
      </c>
      <c r="P3" s="40">
        <v>2015</v>
      </c>
      <c r="Q3" s="40">
        <v>2016</v>
      </c>
      <c r="R3" s="42">
        <v>2017</v>
      </c>
      <c r="S3" s="42">
        <v>2018</v>
      </c>
      <c r="T3" s="42">
        <v>2019</v>
      </c>
      <c r="U3" s="42">
        <v>2020</v>
      </c>
    </row>
    <row r="4" spans="1:21" ht="31.5" customHeight="1">
      <c r="A4" s="28" t="s">
        <v>2</v>
      </c>
      <c r="B4" s="34">
        <v>89</v>
      </c>
      <c r="C4" s="34">
        <v>81</v>
      </c>
      <c r="D4" s="34">
        <v>104</v>
      </c>
      <c r="E4" s="34">
        <v>113</v>
      </c>
      <c r="F4" s="34">
        <v>152</v>
      </c>
      <c r="G4" s="35">
        <v>163</v>
      </c>
      <c r="H4" s="35">
        <v>190</v>
      </c>
      <c r="I4" s="34">
        <v>230</v>
      </c>
      <c r="J4" s="34">
        <v>236</v>
      </c>
      <c r="K4" s="34">
        <v>255</v>
      </c>
      <c r="L4" s="34">
        <v>224</v>
      </c>
      <c r="M4" s="34">
        <v>218</v>
      </c>
      <c r="N4" s="34">
        <v>213</v>
      </c>
      <c r="O4" s="35">
        <v>196</v>
      </c>
      <c r="P4" s="34">
        <v>149</v>
      </c>
      <c r="Q4" s="34">
        <v>170</v>
      </c>
      <c r="R4" s="35">
        <v>157</v>
      </c>
      <c r="S4" s="35"/>
      <c r="T4" s="35"/>
      <c r="U4" s="35"/>
    </row>
    <row r="5" spans="1:21" ht="38.25" customHeight="1">
      <c r="A5" s="23" t="s">
        <v>3</v>
      </c>
      <c r="B5" s="37" t="s">
        <v>838</v>
      </c>
      <c r="C5" s="37" t="s">
        <v>838</v>
      </c>
      <c r="D5" s="37" t="s">
        <v>838</v>
      </c>
      <c r="E5" s="37">
        <v>4</v>
      </c>
      <c r="F5" s="37">
        <v>7</v>
      </c>
      <c r="G5" s="38">
        <v>2</v>
      </c>
      <c r="H5" s="38">
        <v>3</v>
      </c>
      <c r="I5" s="37">
        <v>8</v>
      </c>
      <c r="J5" s="37">
        <v>10</v>
      </c>
      <c r="K5" s="37">
        <v>10</v>
      </c>
      <c r="L5" s="37">
        <v>9</v>
      </c>
      <c r="M5" s="37">
        <v>12</v>
      </c>
      <c r="N5" s="37">
        <v>6</v>
      </c>
      <c r="O5" s="37">
        <v>7</v>
      </c>
      <c r="P5" s="37">
        <v>6</v>
      </c>
      <c r="Q5" s="37">
        <v>8</v>
      </c>
      <c r="R5" s="128">
        <v>3</v>
      </c>
      <c r="S5" s="128"/>
      <c r="T5" s="128"/>
      <c r="U5" s="128"/>
    </row>
    <row r="6" spans="1:21" ht="47.25">
      <c r="A6" s="23" t="s">
        <v>4</v>
      </c>
      <c r="B6" s="37" t="s">
        <v>838</v>
      </c>
      <c r="C6" s="37" t="s">
        <v>838</v>
      </c>
      <c r="D6" s="37" t="s">
        <v>838</v>
      </c>
      <c r="E6" s="37">
        <v>31</v>
      </c>
      <c r="F6" s="37">
        <v>8</v>
      </c>
      <c r="G6" s="38">
        <v>15</v>
      </c>
      <c r="H6" s="38">
        <v>7</v>
      </c>
      <c r="I6" s="37">
        <v>12</v>
      </c>
      <c r="J6" s="37">
        <v>7</v>
      </c>
      <c r="K6" s="37">
        <v>10</v>
      </c>
      <c r="L6" s="37">
        <v>10</v>
      </c>
      <c r="M6" s="37">
        <v>5</v>
      </c>
      <c r="N6" s="37">
        <v>5</v>
      </c>
      <c r="O6" s="37">
        <v>7</v>
      </c>
      <c r="P6" s="37">
        <v>8</v>
      </c>
      <c r="Q6" s="37">
        <v>10</v>
      </c>
      <c r="R6" s="128">
        <v>4</v>
      </c>
      <c r="S6" s="128"/>
      <c r="T6" s="128"/>
      <c r="U6" s="128"/>
    </row>
    <row r="7" spans="1:21" ht="47.25">
      <c r="A7" s="23" t="s">
        <v>5</v>
      </c>
      <c r="B7" s="37" t="s">
        <v>838</v>
      </c>
      <c r="C7" s="37" t="s">
        <v>838</v>
      </c>
      <c r="D7" s="37" t="s">
        <v>838</v>
      </c>
      <c r="E7" s="37" t="s">
        <v>838</v>
      </c>
      <c r="F7" s="37" t="s">
        <v>838</v>
      </c>
      <c r="G7" s="37" t="s">
        <v>838</v>
      </c>
      <c r="H7" s="37" t="s">
        <v>838</v>
      </c>
      <c r="I7" s="37" t="s">
        <v>838</v>
      </c>
      <c r="J7" s="37" t="s">
        <v>838</v>
      </c>
      <c r="K7" s="37" t="s">
        <v>838</v>
      </c>
      <c r="L7" s="37">
        <v>8</v>
      </c>
      <c r="M7" s="37">
        <v>10</v>
      </c>
      <c r="N7" s="37">
        <v>15</v>
      </c>
      <c r="O7" s="37">
        <v>7</v>
      </c>
      <c r="P7" s="37">
        <v>15</v>
      </c>
      <c r="Q7" s="37">
        <v>10</v>
      </c>
      <c r="R7" s="128">
        <v>6</v>
      </c>
      <c r="S7" s="128"/>
      <c r="T7" s="128"/>
      <c r="U7" s="128"/>
    </row>
    <row r="8" spans="1:21">
      <c r="A8" s="23" t="s">
        <v>431</v>
      </c>
      <c r="B8" s="37" t="s">
        <v>838</v>
      </c>
      <c r="C8" s="37" t="s">
        <v>838</v>
      </c>
      <c r="D8" s="37" t="s">
        <v>838</v>
      </c>
      <c r="E8" s="37" t="s">
        <v>838</v>
      </c>
      <c r="F8" s="37" t="s">
        <v>838</v>
      </c>
      <c r="G8" s="37" t="s">
        <v>838</v>
      </c>
      <c r="H8" s="37" t="s">
        <v>838</v>
      </c>
      <c r="I8" s="37" t="s">
        <v>838</v>
      </c>
      <c r="J8" s="37" t="s">
        <v>838</v>
      </c>
      <c r="K8" s="37" t="s">
        <v>838</v>
      </c>
      <c r="L8" s="37" t="s">
        <v>838</v>
      </c>
      <c r="M8" s="37" t="s">
        <v>838</v>
      </c>
      <c r="N8" s="37" t="s">
        <v>838</v>
      </c>
      <c r="O8" s="37" t="s">
        <v>838</v>
      </c>
      <c r="P8" s="37">
        <v>2</v>
      </c>
      <c r="Q8" s="37" t="s">
        <v>838</v>
      </c>
      <c r="R8" s="128" t="s">
        <v>838</v>
      </c>
      <c r="S8" s="128"/>
      <c r="T8" s="128"/>
      <c r="U8" s="128"/>
    </row>
    <row r="9" spans="1:21" s="33" customFormat="1" ht="31.5" customHeight="1">
      <c r="A9" s="79" t="s">
        <v>961</v>
      </c>
      <c r="B9" s="62" t="s">
        <v>838</v>
      </c>
      <c r="C9" s="62" t="s">
        <v>838</v>
      </c>
      <c r="D9" s="62" t="s">
        <v>838</v>
      </c>
      <c r="E9" s="40">
        <v>35</v>
      </c>
      <c r="F9" s="40">
        <v>15</v>
      </c>
      <c r="G9" s="41">
        <v>17</v>
      </c>
      <c r="H9" s="41">
        <v>10</v>
      </c>
      <c r="I9" s="40">
        <v>20</v>
      </c>
      <c r="J9" s="40">
        <v>17</v>
      </c>
      <c r="K9" s="40">
        <v>20</v>
      </c>
      <c r="L9" s="40">
        <v>25</v>
      </c>
      <c r="M9" s="40">
        <v>27</v>
      </c>
      <c r="N9" s="40">
        <v>26</v>
      </c>
      <c r="O9" s="40">
        <v>21</v>
      </c>
      <c r="P9" s="40">
        <v>31</v>
      </c>
      <c r="Q9" s="40">
        <v>28</v>
      </c>
      <c r="R9" s="41">
        <v>13</v>
      </c>
      <c r="S9" s="41"/>
      <c r="T9" s="41"/>
      <c r="U9" s="41"/>
    </row>
    <row r="10" spans="1:21" s="33" customFormat="1" ht="31.5" customHeight="1">
      <c r="A10" s="252" t="s">
        <v>1080</v>
      </c>
      <c r="B10" s="43">
        <v>89</v>
      </c>
      <c r="C10" s="43">
        <v>81</v>
      </c>
      <c r="D10" s="43">
        <v>104</v>
      </c>
      <c r="E10" s="43">
        <f>E4+E9</f>
        <v>148</v>
      </c>
      <c r="F10" s="43">
        <f t="shared" ref="F10:U10" si="0">F4+F9</f>
        <v>167</v>
      </c>
      <c r="G10" s="43">
        <f t="shared" si="0"/>
        <v>180</v>
      </c>
      <c r="H10" s="43">
        <f t="shared" si="0"/>
        <v>200</v>
      </c>
      <c r="I10" s="43">
        <f t="shared" si="0"/>
        <v>250</v>
      </c>
      <c r="J10" s="43">
        <f t="shared" si="0"/>
        <v>253</v>
      </c>
      <c r="K10" s="43">
        <f t="shared" si="0"/>
        <v>275</v>
      </c>
      <c r="L10" s="43">
        <f t="shared" si="0"/>
        <v>249</v>
      </c>
      <c r="M10" s="43">
        <f t="shared" si="0"/>
        <v>245</v>
      </c>
      <c r="N10" s="43">
        <f t="shared" si="0"/>
        <v>239</v>
      </c>
      <c r="O10" s="43">
        <f t="shared" si="0"/>
        <v>217</v>
      </c>
      <c r="P10" s="43">
        <f t="shared" si="0"/>
        <v>180</v>
      </c>
      <c r="Q10" s="43">
        <f t="shared" si="0"/>
        <v>198</v>
      </c>
      <c r="R10" s="43">
        <f t="shared" si="0"/>
        <v>170</v>
      </c>
      <c r="S10" s="43">
        <f t="shared" si="0"/>
        <v>0</v>
      </c>
      <c r="T10" s="43">
        <f t="shared" si="0"/>
        <v>0</v>
      </c>
      <c r="U10" s="43">
        <f t="shared" si="0"/>
        <v>0</v>
      </c>
    </row>
    <row r="11" spans="1:21">
      <c r="A11" s="46" t="s">
        <v>490</v>
      </c>
    </row>
  </sheetData>
  <mergeCells count="2">
    <mergeCell ref="A1:U1"/>
    <mergeCell ref="A2:U2"/>
  </mergeCells>
  <pageMargins left="0.7" right="0.7" top="0.75" bottom="0.75" header="0.3" footer="0.3"/>
  <pageSetup paperSize="1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19" sqref="D19:D22"/>
    </sheetView>
  </sheetViews>
  <sheetFormatPr defaultColWidth="27.85546875" defaultRowHeight="15.75"/>
  <cols>
    <col min="1" max="1" width="27.85546875" style="17"/>
    <col min="2" max="2" width="14.7109375" style="17" customWidth="1"/>
    <col min="3" max="3" width="13.42578125" style="17" customWidth="1"/>
    <col min="4" max="4" width="16.140625" style="22" customWidth="1"/>
    <col min="5" max="5" width="16.5703125" style="22" customWidth="1"/>
    <col min="6" max="6" width="16.42578125" style="22" customWidth="1"/>
    <col min="7" max="7" width="21" style="22" customWidth="1"/>
    <col min="8" max="8" width="18.42578125" style="22" customWidth="1"/>
    <col min="9" max="9" width="21.140625" style="22" customWidth="1"/>
    <col min="10" max="16384" width="27.85546875" style="17"/>
  </cols>
  <sheetData>
    <row r="1" spans="1:9" s="82" customFormat="1">
      <c r="A1" s="219" t="s">
        <v>1014</v>
      </c>
      <c r="B1" s="219"/>
      <c r="C1" s="219"/>
      <c r="D1" s="219"/>
      <c r="E1" s="219"/>
      <c r="F1" s="219"/>
      <c r="G1" s="219"/>
      <c r="H1" s="147"/>
      <c r="I1" s="147"/>
    </row>
    <row r="2" spans="1:9">
      <c r="A2" s="32"/>
      <c r="B2" s="45" t="s">
        <v>427</v>
      </c>
      <c r="C2" s="45" t="s">
        <v>432</v>
      </c>
      <c r="D2" s="45" t="s">
        <v>576</v>
      </c>
      <c r="E2" s="45" t="s">
        <v>852</v>
      </c>
      <c r="F2" s="45" t="s">
        <v>853</v>
      </c>
      <c r="G2" s="45" t="s">
        <v>854</v>
      </c>
    </row>
    <row r="3" spans="1:9">
      <c r="A3" s="219" t="s">
        <v>733</v>
      </c>
      <c r="B3" s="219"/>
      <c r="C3" s="219"/>
      <c r="D3" s="219"/>
      <c r="E3" s="219"/>
      <c r="F3" s="219"/>
      <c r="G3" s="219"/>
    </row>
    <row r="4" spans="1:9">
      <c r="A4" s="17" t="s">
        <v>734</v>
      </c>
      <c r="B4" s="165">
        <v>43982</v>
      </c>
      <c r="C4" s="165">
        <v>45181</v>
      </c>
      <c r="D4" s="165">
        <v>29276</v>
      </c>
      <c r="E4" s="39"/>
      <c r="F4" s="39"/>
      <c r="G4" s="39"/>
    </row>
    <row r="5" spans="1:9">
      <c r="A5" s="17" t="s">
        <v>375</v>
      </c>
      <c r="B5" s="39"/>
      <c r="C5" s="39"/>
      <c r="D5" s="39"/>
      <c r="E5" s="39"/>
      <c r="F5" s="39"/>
      <c r="G5" s="39"/>
    </row>
    <row r="6" spans="1:9">
      <c r="A6" s="17" t="s">
        <v>735</v>
      </c>
      <c r="B6" s="165">
        <v>9651</v>
      </c>
      <c r="C6" s="165">
        <v>9847</v>
      </c>
      <c r="D6" s="165">
        <v>8551</v>
      </c>
      <c r="E6" s="39"/>
      <c r="F6" s="39"/>
      <c r="G6" s="39"/>
    </row>
    <row r="7" spans="1:9">
      <c r="A7" s="17" t="s">
        <v>740</v>
      </c>
      <c r="B7" s="39"/>
      <c r="C7" s="39"/>
      <c r="D7" s="39">
        <v>197</v>
      </c>
      <c r="E7" s="39"/>
      <c r="F7" s="39"/>
      <c r="G7" s="39"/>
    </row>
    <row r="8" spans="1:9">
      <c r="A8" s="32" t="s">
        <v>736</v>
      </c>
      <c r="B8" s="166">
        <v>53633</v>
      </c>
      <c r="C8" s="166">
        <v>55028</v>
      </c>
      <c r="D8" s="166">
        <v>38024</v>
      </c>
      <c r="E8" s="45"/>
      <c r="F8" s="45"/>
      <c r="G8" s="45"/>
    </row>
    <row r="9" spans="1:9">
      <c r="A9" s="70" t="s">
        <v>739</v>
      </c>
      <c r="B9" s="167">
        <v>13538</v>
      </c>
      <c r="C9" s="167">
        <v>10790</v>
      </c>
      <c r="D9" s="167">
        <v>6057</v>
      </c>
      <c r="E9" s="78"/>
      <c r="F9" s="78"/>
      <c r="G9" s="78"/>
    </row>
    <row r="10" spans="1:9">
      <c r="B10" s="22"/>
      <c r="C10" s="22"/>
    </row>
    <row r="11" spans="1:9">
      <c r="A11" s="219" t="s">
        <v>737</v>
      </c>
      <c r="B11" s="219"/>
      <c r="C11" s="219"/>
      <c r="D11" s="219"/>
      <c r="E11" s="219"/>
      <c r="F11" s="219"/>
      <c r="G11" s="219"/>
    </row>
    <row r="12" spans="1:9">
      <c r="A12" s="17" t="s">
        <v>734</v>
      </c>
      <c r="B12" s="39">
        <v>44</v>
      </c>
      <c r="C12" s="39">
        <v>545</v>
      </c>
      <c r="D12" s="165">
        <v>80845</v>
      </c>
      <c r="E12" s="39"/>
      <c r="F12" s="39"/>
      <c r="G12" s="39"/>
    </row>
    <row r="13" spans="1:9">
      <c r="A13" s="17" t="s">
        <v>375</v>
      </c>
      <c r="B13" s="39">
        <v>102</v>
      </c>
      <c r="C13" s="39">
        <v>101</v>
      </c>
      <c r="D13" s="39">
        <v>108</v>
      </c>
      <c r="E13" s="39"/>
      <c r="F13" s="39"/>
      <c r="G13" s="39"/>
    </row>
    <row r="14" spans="1:9">
      <c r="A14" s="17" t="s">
        <v>735</v>
      </c>
      <c r="B14" s="39">
        <v>44</v>
      </c>
      <c r="C14" s="39">
        <v>369</v>
      </c>
      <c r="D14" s="39">
        <v>546</v>
      </c>
      <c r="E14" s="39"/>
      <c r="F14" s="39"/>
      <c r="G14" s="39"/>
    </row>
    <row r="15" spans="1:9">
      <c r="A15" s="32" t="s">
        <v>736</v>
      </c>
      <c r="B15" s="45">
        <v>190</v>
      </c>
      <c r="C15" s="166">
        <v>1015</v>
      </c>
      <c r="D15" s="166">
        <v>80942</v>
      </c>
      <c r="E15" s="45"/>
      <c r="F15" s="45"/>
      <c r="G15" s="45"/>
    </row>
    <row r="16" spans="1:9">
      <c r="A16" s="32" t="s">
        <v>739</v>
      </c>
      <c r="B16" s="45"/>
      <c r="C16" s="166">
        <v>4214</v>
      </c>
      <c r="D16" s="166">
        <v>2883</v>
      </c>
      <c r="E16" s="45"/>
      <c r="F16" s="45"/>
      <c r="G16" s="45"/>
    </row>
    <row r="17" spans="1:9">
      <c r="A17" s="17" t="s">
        <v>738</v>
      </c>
      <c r="B17" s="22"/>
      <c r="C17" s="22"/>
    </row>
    <row r="18" spans="1:9">
      <c r="A18" s="164" t="s">
        <v>741</v>
      </c>
      <c r="B18" s="89"/>
      <c r="C18" s="148"/>
      <c r="D18" s="148"/>
      <c r="E18" s="148"/>
      <c r="F18" s="148"/>
      <c r="G18" s="148"/>
    </row>
    <row r="19" spans="1:9">
      <c r="A19" s="17" t="s">
        <v>742</v>
      </c>
      <c r="B19" s="39"/>
      <c r="C19" s="168">
        <v>363360</v>
      </c>
      <c r="D19" s="168">
        <v>334664</v>
      </c>
      <c r="E19" s="39"/>
      <c r="F19" s="39"/>
      <c r="G19" s="39"/>
    </row>
    <row r="20" spans="1:9">
      <c r="A20" s="17" t="s">
        <v>743</v>
      </c>
      <c r="B20" s="39"/>
      <c r="C20" s="168">
        <v>94028</v>
      </c>
      <c r="D20" s="168">
        <v>89837</v>
      </c>
      <c r="E20" s="39"/>
      <c r="F20" s="39"/>
      <c r="G20" s="39"/>
    </row>
    <row r="21" spans="1:9">
      <c r="A21" s="17" t="s">
        <v>744</v>
      </c>
      <c r="B21" s="39"/>
      <c r="C21" s="168">
        <v>57429</v>
      </c>
      <c r="D21" s="168">
        <v>46783</v>
      </c>
      <c r="E21" s="39"/>
      <c r="F21" s="39"/>
      <c r="G21" s="39"/>
    </row>
    <row r="22" spans="1:9" ht="31.5">
      <c r="A22" s="105" t="s">
        <v>745</v>
      </c>
      <c r="B22" s="39"/>
      <c r="C22" s="168">
        <v>56142</v>
      </c>
      <c r="D22" s="168">
        <v>71855</v>
      </c>
      <c r="E22" s="39"/>
      <c r="F22" s="39"/>
      <c r="G22" s="39"/>
    </row>
    <row r="23" spans="1:9" s="33" customFormat="1">
      <c r="A23" s="32" t="s">
        <v>746</v>
      </c>
      <c r="B23" s="45"/>
      <c r="C23" s="169">
        <v>570959</v>
      </c>
      <c r="D23" s="169">
        <v>543139</v>
      </c>
      <c r="E23" s="45"/>
      <c r="F23" s="45"/>
      <c r="G23" s="45"/>
      <c r="H23" s="114"/>
      <c r="I23" s="114"/>
    </row>
  </sheetData>
  <mergeCells count="3">
    <mergeCell ref="A1:G1"/>
    <mergeCell ref="A3:G3"/>
    <mergeCell ref="A11:G11"/>
  </mergeCells>
  <pageMargins left="0.7" right="0.7" top="0.75" bottom="0.75" header="0.3" footer="0.3"/>
  <pageSetup paperSize="1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opLeftCell="D4" workbookViewId="0">
      <selection activeCell="N5" activeCellId="5" sqref="N20 N17 N14 N11 N8 N5"/>
    </sheetView>
  </sheetViews>
  <sheetFormatPr defaultColWidth="9.140625" defaultRowHeight="15"/>
  <cols>
    <col min="1" max="13" width="9.140625" style="86"/>
    <col min="14" max="14" width="9.5703125" style="193" customWidth="1"/>
    <col min="15" max="17" width="9.140625" style="193"/>
    <col min="18" max="16384" width="9.140625" style="86"/>
  </cols>
  <sheetData>
    <row r="1" spans="1:17" s="110" customFormat="1" ht="15.75">
      <c r="A1" s="221" t="s">
        <v>1018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</row>
    <row r="2" spans="1:17" s="110" customFormat="1" ht="23.25" customHeight="1">
      <c r="A2" s="221" t="s">
        <v>1017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</row>
    <row r="3" spans="1:17" ht="15.75">
      <c r="A3" s="28"/>
      <c r="B3" s="24">
        <v>2005</v>
      </c>
      <c r="C3" s="24">
        <v>2006</v>
      </c>
      <c r="D3" s="24">
        <v>2007</v>
      </c>
      <c r="E3" s="24">
        <v>2008</v>
      </c>
      <c r="F3" s="24">
        <v>2009</v>
      </c>
      <c r="G3" s="25">
        <v>2010</v>
      </c>
      <c r="H3" s="25">
        <v>2011</v>
      </c>
      <c r="I3" s="24">
        <v>2012</v>
      </c>
      <c r="J3" s="24">
        <v>2013</v>
      </c>
      <c r="K3" s="24">
        <v>2014</v>
      </c>
      <c r="L3" s="24">
        <v>2015</v>
      </c>
      <c r="M3" s="24">
        <v>2016</v>
      </c>
      <c r="N3" s="24">
        <v>2017</v>
      </c>
      <c r="O3" s="24">
        <v>2018</v>
      </c>
      <c r="P3" s="24">
        <v>2019</v>
      </c>
      <c r="Q3" s="24">
        <v>2020</v>
      </c>
    </row>
    <row r="4" spans="1:17" ht="15.75">
      <c r="A4" s="239" t="s">
        <v>955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17" ht="31.5">
      <c r="A5" s="37" t="s">
        <v>1015</v>
      </c>
      <c r="B5" s="37">
        <v>153</v>
      </c>
      <c r="C5" s="37">
        <v>203</v>
      </c>
      <c r="D5" s="37">
        <v>217</v>
      </c>
      <c r="E5" s="37">
        <v>176</v>
      </c>
      <c r="F5" s="37">
        <v>196</v>
      </c>
      <c r="G5" s="38">
        <v>150</v>
      </c>
      <c r="H5" s="38">
        <v>162</v>
      </c>
      <c r="I5" s="37">
        <v>126</v>
      </c>
      <c r="J5" s="37">
        <v>141</v>
      </c>
      <c r="K5" s="37">
        <v>189</v>
      </c>
      <c r="L5" s="37">
        <v>175</v>
      </c>
      <c r="M5" s="37">
        <v>191</v>
      </c>
      <c r="N5" s="128">
        <v>181</v>
      </c>
      <c r="O5" s="128"/>
      <c r="P5" s="128"/>
      <c r="Q5" s="128"/>
    </row>
    <row r="6" spans="1:17" ht="31.5">
      <c r="A6" s="37" t="s">
        <v>1016</v>
      </c>
      <c r="B6" s="37">
        <v>199</v>
      </c>
      <c r="C6" s="37">
        <v>228</v>
      </c>
      <c r="D6" s="37">
        <v>191</v>
      </c>
      <c r="E6" s="37">
        <v>186</v>
      </c>
      <c r="F6" s="37">
        <v>217</v>
      </c>
      <c r="G6" s="38">
        <v>142</v>
      </c>
      <c r="H6" s="38">
        <v>219</v>
      </c>
      <c r="I6" s="37">
        <v>151</v>
      </c>
      <c r="J6" s="37" t="s">
        <v>838</v>
      </c>
      <c r="K6" s="37">
        <v>176</v>
      </c>
      <c r="L6" s="38">
        <v>198</v>
      </c>
      <c r="M6" s="39">
        <v>203</v>
      </c>
      <c r="N6" s="128"/>
      <c r="O6" s="128"/>
      <c r="P6" s="128"/>
      <c r="Q6" s="128"/>
    </row>
    <row r="7" spans="1:17" ht="15.75">
      <c r="A7" s="239" t="s">
        <v>956</v>
      </c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</row>
    <row r="8" spans="1:17" ht="31.5">
      <c r="A8" s="37" t="s">
        <v>1015</v>
      </c>
      <c r="B8" s="37">
        <v>133</v>
      </c>
      <c r="C8" s="37">
        <v>105</v>
      </c>
      <c r="D8" s="37">
        <v>136</v>
      </c>
      <c r="E8" s="37">
        <v>137</v>
      </c>
      <c r="F8" s="37">
        <v>124</v>
      </c>
      <c r="G8" s="38">
        <v>122</v>
      </c>
      <c r="H8" s="38">
        <v>105</v>
      </c>
      <c r="I8" s="37">
        <v>121</v>
      </c>
      <c r="J8" s="37">
        <v>158</v>
      </c>
      <c r="K8" s="37">
        <v>182</v>
      </c>
      <c r="L8" s="37">
        <v>189</v>
      </c>
      <c r="M8" s="37">
        <v>189</v>
      </c>
      <c r="N8" s="128">
        <v>139</v>
      </c>
      <c r="O8" s="128"/>
      <c r="P8" s="128"/>
      <c r="Q8" s="128"/>
    </row>
    <row r="9" spans="1:17" ht="31.5">
      <c r="A9" s="37" t="s">
        <v>1016</v>
      </c>
      <c r="B9" s="37">
        <v>147</v>
      </c>
      <c r="C9" s="37">
        <v>140</v>
      </c>
      <c r="D9" s="37">
        <v>137</v>
      </c>
      <c r="E9" s="37">
        <v>131</v>
      </c>
      <c r="F9" s="37">
        <v>139</v>
      </c>
      <c r="G9" s="38">
        <v>114</v>
      </c>
      <c r="H9" s="38">
        <v>144</v>
      </c>
      <c r="I9" s="37">
        <v>122</v>
      </c>
      <c r="J9" s="37" t="s">
        <v>838</v>
      </c>
      <c r="K9" s="37">
        <v>204</v>
      </c>
      <c r="L9" s="38">
        <v>175</v>
      </c>
      <c r="M9" s="39">
        <v>181</v>
      </c>
      <c r="N9" s="128"/>
      <c r="O9" s="128"/>
      <c r="P9" s="128"/>
      <c r="Q9" s="128"/>
    </row>
    <row r="10" spans="1:17" ht="15.75">
      <c r="A10" s="239" t="s">
        <v>957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</row>
    <row r="11" spans="1:17" ht="31.5">
      <c r="A11" s="37" t="s">
        <v>1015</v>
      </c>
      <c r="B11" s="37">
        <v>31</v>
      </c>
      <c r="C11" s="37">
        <v>29</v>
      </c>
      <c r="D11" s="37">
        <v>26</v>
      </c>
      <c r="E11" s="37">
        <v>35</v>
      </c>
      <c r="F11" s="37">
        <v>36</v>
      </c>
      <c r="G11" s="38">
        <v>23</v>
      </c>
      <c r="H11" s="38">
        <v>106</v>
      </c>
      <c r="I11" s="37">
        <v>28</v>
      </c>
      <c r="J11" s="37">
        <v>13</v>
      </c>
      <c r="K11" s="37">
        <v>28</v>
      </c>
      <c r="L11" s="37">
        <v>9</v>
      </c>
      <c r="M11" s="37">
        <v>14</v>
      </c>
      <c r="N11" s="128">
        <v>8</v>
      </c>
      <c r="O11" s="128"/>
      <c r="P11" s="128"/>
      <c r="Q11" s="128"/>
    </row>
    <row r="12" spans="1:17" ht="31.5">
      <c r="A12" s="37" t="s">
        <v>1016</v>
      </c>
      <c r="B12" s="37">
        <v>30</v>
      </c>
      <c r="C12" s="37">
        <v>39</v>
      </c>
      <c r="D12" s="37">
        <v>20</v>
      </c>
      <c r="E12" s="37">
        <v>33</v>
      </c>
      <c r="F12" s="37">
        <v>35</v>
      </c>
      <c r="G12" s="38">
        <v>33</v>
      </c>
      <c r="H12" s="38">
        <v>35</v>
      </c>
      <c r="I12" s="37">
        <v>26</v>
      </c>
      <c r="J12" s="37" t="s">
        <v>838</v>
      </c>
      <c r="K12" s="37">
        <v>11</v>
      </c>
      <c r="L12" s="38">
        <v>5</v>
      </c>
      <c r="M12" s="39">
        <v>7</v>
      </c>
      <c r="N12" s="128"/>
      <c r="O12" s="128"/>
      <c r="P12" s="128"/>
      <c r="Q12" s="128"/>
    </row>
    <row r="13" spans="1:17" ht="15.75">
      <c r="A13" s="239" t="s">
        <v>285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</row>
    <row r="14" spans="1:17" ht="31.5">
      <c r="A14" s="37" t="s">
        <v>1015</v>
      </c>
      <c r="B14" s="37">
        <v>180</v>
      </c>
      <c r="C14" s="37">
        <v>152</v>
      </c>
      <c r="D14" s="37">
        <v>165</v>
      </c>
      <c r="E14" s="37">
        <v>174</v>
      </c>
      <c r="F14" s="37">
        <v>161</v>
      </c>
      <c r="G14" s="38">
        <v>195</v>
      </c>
      <c r="H14" s="38">
        <v>192</v>
      </c>
      <c r="I14" s="37">
        <v>162</v>
      </c>
      <c r="J14" s="37">
        <v>175</v>
      </c>
      <c r="K14" s="37">
        <v>203</v>
      </c>
      <c r="L14" s="37">
        <v>166</v>
      </c>
      <c r="M14" s="37">
        <v>165</v>
      </c>
      <c r="N14" s="128">
        <v>153</v>
      </c>
      <c r="O14" s="128"/>
      <c r="P14" s="128"/>
      <c r="Q14" s="128"/>
    </row>
    <row r="15" spans="1:17" ht="31.5">
      <c r="A15" s="37" t="s">
        <v>1016</v>
      </c>
      <c r="B15" s="37">
        <v>170</v>
      </c>
      <c r="C15" s="37">
        <v>145</v>
      </c>
      <c r="D15" s="37">
        <v>158</v>
      </c>
      <c r="E15" s="37">
        <v>160</v>
      </c>
      <c r="F15" s="37">
        <v>140</v>
      </c>
      <c r="G15" s="38">
        <v>201</v>
      </c>
      <c r="H15" s="38">
        <v>256</v>
      </c>
      <c r="I15" s="37">
        <v>163</v>
      </c>
      <c r="J15" s="37" t="s">
        <v>838</v>
      </c>
      <c r="K15" s="37">
        <v>178</v>
      </c>
      <c r="L15" s="38">
        <v>153</v>
      </c>
      <c r="M15" s="39">
        <v>154</v>
      </c>
      <c r="N15" s="128"/>
      <c r="O15" s="128"/>
      <c r="P15" s="128"/>
      <c r="Q15" s="128"/>
    </row>
    <row r="16" spans="1:17" ht="15.75">
      <c r="A16" s="239" t="s">
        <v>958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</row>
    <row r="17" spans="1:17" ht="31.5">
      <c r="A17" s="37" t="s">
        <v>1015</v>
      </c>
      <c r="B17" s="37">
        <v>81</v>
      </c>
      <c r="C17" s="37">
        <v>68</v>
      </c>
      <c r="D17" s="37">
        <v>58</v>
      </c>
      <c r="E17" s="37">
        <v>58</v>
      </c>
      <c r="F17" s="37">
        <v>48</v>
      </c>
      <c r="G17" s="38">
        <v>50</v>
      </c>
      <c r="H17" s="38">
        <v>44</v>
      </c>
      <c r="I17" s="37">
        <v>39</v>
      </c>
      <c r="J17" s="37">
        <v>37</v>
      </c>
      <c r="K17" s="37">
        <v>33</v>
      </c>
      <c r="L17" s="37">
        <v>32</v>
      </c>
      <c r="M17" s="37">
        <v>27</v>
      </c>
      <c r="N17" s="128">
        <v>28</v>
      </c>
      <c r="O17" s="128"/>
      <c r="P17" s="128"/>
      <c r="Q17" s="128"/>
    </row>
    <row r="18" spans="1:17" ht="31.5">
      <c r="A18" s="37" t="s">
        <v>1016</v>
      </c>
      <c r="B18" s="37">
        <v>81</v>
      </c>
      <c r="C18" s="37">
        <v>61</v>
      </c>
      <c r="D18" s="37">
        <v>56</v>
      </c>
      <c r="E18" s="37">
        <v>53</v>
      </c>
      <c r="F18" s="37">
        <v>46</v>
      </c>
      <c r="G18" s="38">
        <v>50</v>
      </c>
      <c r="H18" s="38">
        <v>57</v>
      </c>
      <c r="I18" s="37">
        <v>40</v>
      </c>
      <c r="J18" s="37" t="s">
        <v>838</v>
      </c>
      <c r="K18" s="37">
        <v>30</v>
      </c>
      <c r="L18" s="38">
        <v>31</v>
      </c>
      <c r="M18" s="39">
        <v>37</v>
      </c>
      <c r="N18" s="128"/>
      <c r="O18" s="128"/>
      <c r="P18" s="128"/>
      <c r="Q18" s="128"/>
    </row>
    <row r="19" spans="1:17" ht="15.75">
      <c r="A19" s="239" t="s">
        <v>959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</row>
    <row r="20" spans="1:17" ht="31.5">
      <c r="A20" s="37" t="s">
        <v>1015</v>
      </c>
      <c r="B20" s="37">
        <v>532</v>
      </c>
      <c r="C20" s="37">
        <v>580</v>
      </c>
      <c r="D20" s="37">
        <v>603</v>
      </c>
      <c r="E20" s="37">
        <v>508</v>
      </c>
      <c r="F20" s="37">
        <v>521</v>
      </c>
      <c r="G20" s="38">
        <v>608</v>
      </c>
      <c r="H20" s="38">
        <v>597</v>
      </c>
      <c r="I20" s="37">
        <v>506</v>
      </c>
      <c r="J20" s="37">
        <v>543</v>
      </c>
      <c r="K20" s="37">
        <v>576</v>
      </c>
      <c r="L20" s="37">
        <v>518</v>
      </c>
      <c r="M20" s="37">
        <v>542</v>
      </c>
      <c r="N20" s="128">
        <v>490</v>
      </c>
      <c r="O20" s="128"/>
      <c r="P20" s="128"/>
      <c r="Q20" s="128"/>
    </row>
    <row r="21" spans="1:17" ht="31.5">
      <c r="A21" s="37" t="s">
        <v>1016</v>
      </c>
      <c r="B21" s="37">
        <v>575</v>
      </c>
      <c r="C21" s="37">
        <v>650</v>
      </c>
      <c r="D21" s="37">
        <v>561</v>
      </c>
      <c r="E21" s="37">
        <v>523</v>
      </c>
      <c r="F21" s="37">
        <v>561</v>
      </c>
      <c r="G21" s="38">
        <v>646</v>
      </c>
      <c r="H21" s="38">
        <v>614</v>
      </c>
      <c r="I21" s="37">
        <v>527</v>
      </c>
      <c r="J21" s="37" t="s">
        <v>838</v>
      </c>
      <c r="K21" s="37">
        <v>580</v>
      </c>
      <c r="L21" s="38">
        <v>503</v>
      </c>
      <c r="M21" s="39">
        <v>579</v>
      </c>
      <c r="N21" s="128"/>
      <c r="O21" s="128"/>
      <c r="P21" s="128"/>
      <c r="Q21" s="128"/>
    </row>
    <row r="22" spans="1:17" s="194" customFormat="1" ht="31.5">
      <c r="A22" s="24" t="s">
        <v>443</v>
      </c>
      <c r="B22" s="44">
        <f t="shared" ref="B22:K22" si="0">SUM(B5+B8+B11+B14+B17+B20)</f>
        <v>1110</v>
      </c>
      <c r="C22" s="44">
        <f t="shared" si="0"/>
        <v>1137</v>
      </c>
      <c r="D22" s="44">
        <f t="shared" si="0"/>
        <v>1205</v>
      </c>
      <c r="E22" s="44">
        <f t="shared" si="0"/>
        <v>1088</v>
      </c>
      <c r="F22" s="44">
        <f t="shared" si="0"/>
        <v>1086</v>
      </c>
      <c r="G22" s="44">
        <f t="shared" si="0"/>
        <v>1148</v>
      </c>
      <c r="H22" s="44">
        <f t="shared" si="0"/>
        <v>1206</v>
      </c>
      <c r="I22" s="44">
        <f t="shared" si="0"/>
        <v>982</v>
      </c>
      <c r="J22" s="44">
        <f t="shared" si="0"/>
        <v>1067</v>
      </c>
      <c r="K22" s="44">
        <f t="shared" si="0"/>
        <v>1211</v>
      </c>
      <c r="L22" s="44">
        <v>1089</v>
      </c>
      <c r="M22" s="44">
        <v>1128</v>
      </c>
      <c r="N22" s="44">
        <v>999</v>
      </c>
      <c r="O22" s="44"/>
      <c r="P22" s="44"/>
      <c r="Q22" s="44"/>
    </row>
    <row r="23" spans="1:17" s="194" customFormat="1" ht="31.5">
      <c r="A23" s="24" t="s">
        <v>444</v>
      </c>
      <c r="B23" s="44">
        <f t="shared" ref="B23:I23" si="1">SUM(B6+B9+B12+B15+B18+B21)</f>
        <v>1202</v>
      </c>
      <c r="C23" s="44">
        <f t="shared" si="1"/>
        <v>1263</v>
      </c>
      <c r="D23" s="44">
        <f t="shared" si="1"/>
        <v>1123</v>
      </c>
      <c r="E23" s="44">
        <f t="shared" si="1"/>
        <v>1086</v>
      </c>
      <c r="F23" s="44">
        <f t="shared" si="1"/>
        <v>1138</v>
      </c>
      <c r="G23" s="44">
        <f t="shared" si="1"/>
        <v>1186</v>
      </c>
      <c r="H23" s="44">
        <f t="shared" si="1"/>
        <v>1325</v>
      </c>
      <c r="I23" s="44">
        <f t="shared" si="1"/>
        <v>1029</v>
      </c>
      <c r="J23" s="44" t="s">
        <v>838</v>
      </c>
      <c r="K23" s="44">
        <f>SUM(K6+K9+K12+K15+K18+K21)</f>
        <v>1179</v>
      </c>
      <c r="L23" s="44">
        <v>1065</v>
      </c>
      <c r="M23" s="44">
        <v>1161</v>
      </c>
      <c r="N23" s="44"/>
      <c r="O23" s="44"/>
      <c r="P23" s="44"/>
      <c r="Q23" s="44"/>
    </row>
    <row r="24" spans="1:17">
      <c r="A24" s="47" t="s">
        <v>496</v>
      </c>
    </row>
  </sheetData>
  <mergeCells count="8">
    <mergeCell ref="A16:Q16"/>
    <mergeCell ref="A19:Q19"/>
    <mergeCell ref="A13:Q13"/>
    <mergeCell ref="A1:Q1"/>
    <mergeCell ref="A2:Q2"/>
    <mergeCell ref="A4:Q4"/>
    <mergeCell ref="A7:Q7"/>
    <mergeCell ref="A10:Q10"/>
  </mergeCells>
  <pageMargins left="0.7" right="0.7" top="0.75" bottom="0.75" header="0.3" footer="0.3"/>
  <pageSetup paperSize="17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A16" sqref="A16"/>
    </sheetView>
  </sheetViews>
  <sheetFormatPr defaultColWidth="9.140625" defaultRowHeight="15.75"/>
  <cols>
    <col min="1" max="1" width="14.140625" style="17" customWidth="1"/>
    <col min="2" max="2" width="31.5703125" style="17" customWidth="1"/>
    <col min="3" max="3" width="18.7109375" style="22" customWidth="1"/>
    <col min="4" max="4" width="26.140625" style="22" customWidth="1"/>
    <col min="5" max="5" width="22.85546875" style="22" bestFit="1" customWidth="1"/>
    <col min="6" max="6" width="39.28515625" style="22" bestFit="1" customWidth="1"/>
    <col min="7" max="16384" width="9.140625" style="17"/>
  </cols>
  <sheetData>
    <row r="1" spans="1:6" s="33" customFormat="1">
      <c r="A1" s="219" t="s">
        <v>1019</v>
      </c>
      <c r="B1" s="219"/>
      <c r="C1" s="219"/>
      <c r="D1" s="219"/>
      <c r="E1" s="219"/>
      <c r="F1" s="219"/>
    </row>
    <row r="2" spans="1:6" s="33" customFormat="1" ht="99.95" customHeight="1">
      <c r="A2" s="77" t="s">
        <v>395</v>
      </c>
      <c r="B2" s="77" t="s">
        <v>396</v>
      </c>
      <c r="C2" s="24" t="s">
        <v>397</v>
      </c>
      <c r="D2" s="24" t="s">
        <v>398</v>
      </c>
      <c r="E2" s="24" t="s">
        <v>399</v>
      </c>
      <c r="F2" s="24" t="s">
        <v>400</v>
      </c>
    </row>
    <row r="3" spans="1:6" ht="31.5">
      <c r="A3" s="23" t="s">
        <v>401</v>
      </c>
      <c r="B3" s="23" t="s">
        <v>402</v>
      </c>
      <c r="C3" s="20">
        <v>37</v>
      </c>
      <c r="D3" s="20">
        <v>92</v>
      </c>
      <c r="E3" s="20">
        <v>740</v>
      </c>
      <c r="F3" s="20" t="s">
        <v>403</v>
      </c>
    </row>
    <row r="4" spans="1:6" ht="31.5">
      <c r="A4" s="23" t="s">
        <v>404</v>
      </c>
      <c r="B4" s="23" t="s">
        <v>405</v>
      </c>
      <c r="C4" s="20">
        <v>48</v>
      </c>
      <c r="D4" s="20">
        <v>110</v>
      </c>
      <c r="E4" s="20">
        <v>806</v>
      </c>
      <c r="F4" s="20">
        <v>0</v>
      </c>
    </row>
    <row r="5" spans="1:6" ht="47.25">
      <c r="A5" s="23" t="s">
        <v>406</v>
      </c>
      <c r="B5" s="23" t="s">
        <v>407</v>
      </c>
      <c r="C5" s="20">
        <v>33</v>
      </c>
      <c r="D5" s="20">
        <v>64</v>
      </c>
      <c r="E5" s="20">
        <v>622</v>
      </c>
      <c r="F5" s="20" t="s">
        <v>408</v>
      </c>
    </row>
    <row r="6" spans="1:6" ht="31.5">
      <c r="A6" s="23" t="s">
        <v>409</v>
      </c>
      <c r="B6" s="23" t="s">
        <v>410</v>
      </c>
      <c r="C6" s="20">
        <v>41</v>
      </c>
      <c r="D6" s="20">
        <v>102</v>
      </c>
      <c r="E6" s="20">
        <v>628</v>
      </c>
      <c r="F6" s="20" t="s">
        <v>411</v>
      </c>
    </row>
    <row r="7" spans="1:6" ht="78.75">
      <c r="A7" s="23" t="s">
        <v>412</v>
      </c>
      <c r="B7" s="23" t="s">
        <v>413</v>
      </c>
      <c r="C7" s="20">
        <v>63</v>
      </c>
      <c r="D7" s="20">
        <v>154</v>
      </c>
      <c r="E7" s="170">
        <v>1069</v>
      </c>
      <c r="F7" s="20" t="s">
        <v>414</v>
      </c>
    </row>
    <row r="8" spans="1:6" ht="110.25">
      <c r="A8" s="23" t="s">
        <v>415</v>
      </c>
      <c r="B8" s="23" t="s">
        <v>416</v>
      </c>
      <c r="C8" s="20">
        <v>89</v>
      </c>
      <c r="D8" s="20">
        <v>173</v>
      </c>
      <c r="E8" s="170">
        <v>1462</v>
      </c>
      <c r="F8" s="20" t="s">
        <v>417</v>
      </c>
    </row>
    <row r="9" spans="1:6" ht="84.75" customHeight="1">
      <c r="A9" s="23" t="s">
        <v>418</v>
      </c>
      <c r="B9" s="23" t="s">
        <v>419</v>
      </c>
      <c r="C9" s="20">
        <v>62</v>
      </c>
      <c r="D9" s="20">
        <v>147</v>
      </c>
      <c r="E9" s="20">
        <v>967</v>
      </c>
      <c r="F9" s="20" t="s">
        <v>420</v>
      </c>
    </row>
    <row r="10" spans="1:6" ht="99.95" customHeight="1">
      <c r="A10" s="240" t="s">
        <v>421</v>
      </c>
      <c r="B10" s="240" t="s">
        <v>422</v>
      </c>
      <c r="C10" s="244">
        <v>77</v>
      </c>
      <c r="D10" s="244">
        <v>188</v>
      </c>
      <c r="E10" s="245">
        <v>1040</v>
      </c>
      <c r="F10" s="244" t="s">
        <v>423</v>
      </c>
    </row>
    <row r="11" spans="1:6" ht="50.25" customHeight="1">
      <c r="A11" s="240"/>
      <c r="B11" s="240"/>
      <c r="C11" s="244"/>
      <c r="D11" s="244"/>
      <c r="E11" s="245"/>
      <c r="F11" s="244"/>
    </row>
    <row r="12" spans="1:6" ht="165" customHeight="1">
      <c r="A12" s="23" t="s">
        <v>424</v>
      </c>
      <c r="B12" s="23" t="s">
        <v>425</v>
      </c>
      <c r="C12" s="20">
        <v>95</v>
      </c>
      <c r="D12" s="20">
        <v>213</v>
      </c>
      <c r="E12" s="170">
        <v>1395</v>
      </c>
      <c r="F12" s="20" t="s">
        <v>426</v>
      </c>
    </row>
    <row r="13" spans="1:6" ht="198" customHeight="1">
      <c r="A13" s="240" t="s">
        <v>439</v>
      </c>
      <c r="B13" s="240" t="s">
        <v>440</v>
      </c>
      <c r="C13" s="240" t="s">
        <v>441</v>
      </c>
      <c r="D13" s="240">
        <v>181</v>
      </c>
      <c r="E13" s="242">
        <v>1164</v>
      </c>
      <c r="F13" s="240" t="s">
        <v>442</v>
      </c>
    </row>
    <row r="14" spans="1:6">
      <c r="A14" s="241"/>
      <c r="B14" s="241"/>
      <c r="C14" s="241"/>
      <c r="D14" s="241"/>
      <c r="E14" s="243"/>
      <c r="F14" s="241"/>
    </row>
    <row r="15" spans="1:6">
      <c r="A15" s="46" t="s">
        <v>497</v>
      </c>
    </row>
    <row r="16" spans="1:6">
      <c r="A16" s="172" t="s">
        <v>1020</v>
      </c>
    </row>
  </sheetData>
  <mergeCells count="13">
    <mergeCell ref="A1:F1"/>
    <mergeCell ref="F10:F11"/>
    <mergeCell ref="A10:A11"/>
    <mergeCell ref="B10:B11"/>
    <mergeCell ref="C10:C11"/>
    <mergeCell ref="D10:D11"/>
    <mergeCell ref="E10:E11"/>
    <mergeCell ref="F13:F14"/>
    <mergeCell ref="A13:A14"/>
    <mergeCell ref="B13:B14"/>
    <mergeCell ref="C13:C14"/>
    <mergeCell ref="D13:D14"/>
    <mergeCell ref="E13:E14"/>
  </mergeCells>
  <pageMargins left="0.7" right="0.7" top="0.75" bottom="0.75" header="0.3" footer="0.3"/>
  <pageSetup paperSize="17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7"/>
  <sheetViews>
    <sheetView topLeftCell="B82" workbookViewId="0">
      <selection activeCell="D84" sqref="D84:D95"/>
    </sheetView>
  </sheetViews>
  <sheetFormatPr defaultRowHeight="15.75"/>
  <cols>
    <col min="1" max="1" width="5.28515625" style="16" customWidth="1"/>
    <col min="2" max="2" width="36.7109375" style="16" customWidth="1"/>
    <col min="3" max="7" width="13.7109375" style="16" customWidth="1"/>
    <col min="8" max="8" width="18.140625" style="16" customWidth="1"/>
    <col min="9" max="9" width="13.7109375" style="16" customWidth="1"/>
    <col min="10" max="10" width="13.85546875" style="16" customWidth="1"/>
    <col min="11" max="13" width="13.7109375" style="16" customWidth="1"/>
    <col min="14" max="14" width="12.28515625" style="16" customWidth="1"/>
    <col min="15" max="15" width="9.42578125" style="16" customWidth="1"/>
    <col min="16" max="16" width="13.28515625" style="16" bestFit="1" customWidth="1"/>
    <col min="17" max="17" width="10.140625" style="16" bestFit="1" customWidth="1"/>
    <col min="18" max="18" width="13" style="16" bestFit="1" customWidth="1"/>
    <col min="19" max="20" width="11.5703125" style="16" bestFit="1" customWidth="1"/>
    <col min="21" max="21" width="7.85546875" style="16" bestFit="1" customWidth="1"/>
    <col min="22" max="16384" width="9.140625" style="16"/>
  </cols>
  <sheetData>
    <row r="2" spans="1:19">
      <c r="C2" s="101" t="s">
        <v>384</v>
      </c>
      <c r="F2" s="51"/>
    </row>
    <row r="5" spans="1:19" s="17" customFormat="1">
      <c r="B5" s="249">
        <v>2011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6" spans="1:19" s="17" customFormat="1">
      <c r="B6" s="31"/>
      <c r="C6" s="89" t="s">
        <v>1021</v>
      </c>
      <c r="D6" s="89" t="s">
        <v>1022</v>
      </c>
      <c r="E6" s="89" t="s">
        <v>1023</v>
      </c>
      <c r="F6" s="89" t="s">
        <v>1024</v>
      </c>
      <c r="G6" s="89" t="s">
        <v>1025</v>
      </c>
      <c r="H6" s="173" t="s">
        <v>1026</v>
      </c>
      <c r="I6" s="89" t="s">
        <v>1027</v>
      </c>
      <c r="J6" s="89" t="s">
        <v>1028</v>
      </c>
      <c r="K6" s="89" t="s">
        <v>1029</v>
      </c>
      <c r="L6" s="89" t="s">
        <v>1030</v>
      </c>
      <c r="M6" s="89" t="s">
        <v>1031</v>
      </c>
    </row>
    <row r="7" spans="1:19" s="17" customFormat="1">
      <c r="A7" s="39">
        <v>1</v>
      </c>
      <c r="B7" s="27" t="s">
        <v>1032</v>
      </c>
      <c r="C7" s="39">
        <v>24</v>
      </c>
      <c r="D7" s="39">
        <v>45</v>
      </c>
      <c r="E7" s="39">
        <v>18</v>
      </c>
      <c r="F7" s="39">
        <v>33</v>
      </c>
      <c r="G7" s="39">
        <v>73</v>
      </c>
      <c r="H7" s="39">
        <v>75</v>
      </c>
      <c r="I7" s="39">
        <v>18</v>
      </c>
      <c r="J7" s="39">
        <v>26</v>
      </c>
      <c r="K7" s="39">
        <v>62</v>
      </c>
      <c r="L7" s="39">
        <v>76</v>
      </c>
      <c r="M7" s="39">
        <v>76</v>
      </c>
    </row>
    <row r="8" spans="1:19" s="17" customFormat="1">
      <c r="A8" s="39">
        <f>A7+1</f>
        <v>2</v>
      </c>
      <c r="B8" s="27" t="s">
        <v>1033</v>
      </c>
      <c r="C8" s="39"/>
      <c r="D8" s="39">
        <v>46</v>
      </c>
      <c r="E8" s="39">
        <v>49</v>
      </c>
      <c r="F8" s="39">
        <v>54</v>
      </c>
      <c r="G8" s="39">
        <v>54</v>
      </c>
      <c r="H8" s="39">
        <v>38</v>
      </c>
      <c r="I8" s="39">
        <v>47</v>
      </c>
      <c r="J8" s="39">
        <v>56</v>
      </c>
      <c r="K8" s="39">
        <v>64</v>
      </c>
      <c r="L8" s="39">
        <v>84</v>
      </c>
      <c r="M8" s="39">
        <v>84</v>
      </c>
    </row>
    <row r="9" spans="1:19" s="17" customFormat="1">
      <c r="A9" s="39">
        <f t="shared" ref="A9:A11" si="0">A8+1</f>
        <v>3</v>
      </c>
      <c r="B9" s="27" t="s">
        <v>1034</v>
      </c>
      <c r="C9" s="39">
        <v>27</v>
      </c>
      <c r="D9" s="39">
        <v>35</v>
      </c>
      <c r="E9" s="39">
        <v>36</v>
      </c>
      <c r="F9" s="39">
        <v>50</v>
      </c>
      <c r="G9" s="39">
        <v>74</v>
      </c>
      <c r="H9" s="39">
        <v>81</v>
      </c>
      <c r="I9" s="39">
        <v>59</v>
      </c>
      <c r="J9" s="39">
        <v>79</v>
      </c>
      <c r="K9" s="39">
        <v>90</v>
      </c>
      <c r="L9" s="39">
        <v>128</v>
      </c>
      <c r="M9" s="39">
        <v>129</v>
      </c>
    </row>
    <row r="10" spans="1:19" s="17" customFormat="1">
      <c r="A10" s="39">
        <f t="shared" si="0"/>
        <v>4</v>
      </c>
      <c r="B10" s="27" t="s">
        <v>106</v>
      </c>
      <c r="C10" s="39">
        <v>20</v>
      </c>
      <c r="D10" s="39">
        <v>68</v>
      </c>
      <c r="E10" s="39">
        <v>80</v>
      </c>
      <c r="F10" s="39">
        <v>83</v>
      </c>
      <c r="G10" s="39">
        <v>86</v>
      </c>
      <c r="H10" s="39">
        <v>87</v>
      </c>
      <c r="I10" s="39">
        <v>38</v>
      </c>
      <c r="J10" s="39">
        <v>55</v>
      </c>
      <c r="K10" s="39">
        <v>138</v>
      </c>
      <c r="L10" s="39">
        <v>254</v>
      </c>
      <c r="M10" s="39">
        <v>255</v>
      </c>
    </row>
    <row r="11" spans="1:19" s="17" customFormat="1">
      <c r="A11" s="39">
        <f t="shared" si="0"/>
        <v>5</v>
      </c>
      <c r="B11" s="27" t="s">
        <v>1035</v>
      </c>
      <c r="C11" s="39">
        <v>18</v>
      </c>
      <c r="D11" s="39">
        <v>21</v>
      </c>
      <c r="E11" s="39">
        <v>21</v>
      </c>
      <c r="F11" s="39">
        <v>23</v>
      </c>
      <c r="G11" s="39">
        <v>73</v>
      </c>
      <c r="H11" s="39">
        <v>73</v>
      </c>
      <c r="I11" s="39">
        <v>67</v>
      </c>
      <c r="J11" s="39">
        <v>75</v>
      </c>
      <c r="K11" s="39">
        <v>78</v>
      </c>
      <c r="L11" s="39">
        <v>81</v>
      </c>
      <c r="M11" s="39">
        <v>81</v>
      </c>
    </row>
    <row r="12" spans="1:19" s="17" customFormat="1">
      <c r="A12" s="39"/>
      <c r="B12" s="32" t="s">
        <v>60</v>
      </c>
      <c r="C12" s="45">
        <f t="shared" ref="C12:M12" si="1">SUM(C7:C11)</f>
        <v>89</v>
      </c>
      <c r="D12" s="45">
        <f t="shared" si="1"/>
        <v>215</v>
      </c>
      <c r="E12" s="45">
        <f t="shared" si="1"/>
        <v>204</v>
      </c>
      <c r="F12" s="45">
        <f t="shared" si="1"/>
        <v>243</v>
      </c>
      <c r="G12" s="45">
        <f t="shared" si="1"/>
        <v>360</v>
      </c>
      <c r="H12" s="45">
        <f t="shared" si="1"/>
        <v>354</v>
      </c>
      <c r="I12" s="45">
        <f t="shared" si="1"/>
        <v>229</v>
      </c>
      <c r="J12" s="45">
        <f t="shared" si="1"/>
        <v>291</v>
      </c>
      <c r="K12" s="45">
        <f t="shared" si="1"/>
        <v>432</v>
      </c>
      <c r="L12" s="45">
        <f t="shared" si="1"/>
        <v>623</v>
      </c>
      <c r="M12" s="45">
        <f t="shared" si="1"/>
        <v>625</v>
      </c>
    </row>
    <row r="13" spans="1:19">
      <c r="A13" s="174"/>
      <c r="Q13" s="17"/>
      <c r="R13" s="17"/>
      <c r="S13" s="17"/>
    </row>
    <row r="14" spans="1:19">
      <c r="A14" s="174"/>
      <c r="Q14" s="17"/>
      <c r="R14" s="17"/>
      <c r="S14" s="17"/>
    </row>
    <row r="15" spans="1:19">
      <c r="A15" s="174"/>
      <c r="B15" s="249">
        <v>2012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17"/>
      <c r="Q15" s="17"/>
      <c r="R15" s="17"/>
      <c r="S15" s="17"/>
    </row>
    <row r="16" spans="1:19">
      <c r="A16" s="174"/>
      <c r="B16" s="31"/>
      <c r="C16" s="89" t="s">
        <v>1021</v>
      </c>
      <c r="D16" s="89" t="s">
        <v>1022</v>
      </c>
      <c r="E16" s="89" t="s">
        <v>1023</v>
      </c>
      <c r="F16" s="89" t="s">
        <v>1024</v>
      </c>
      <c r="G16" s="89" t="s">
        <v>1025</v>
      </c>
      <c r="H16" s="173" t="s">
        <v>1026</v>
      </c>
      <c r="I16" s="89" t="s">
        <v>1027</v>
      </c>
      <c r="J16" s="89" t="s">
        <v>1028</v>
      </c>
      <c r="K16" s="89" t="s">
        <v>1029</v>
      </c>
      <c r="L16" s="89" t="s">
        <v>1030</v>
      </c>
      <c r="M16" s="89" t="s">
        <v>1031</v>
      </c>
      <c r="N16" s="17"/>
    </row>
    <row r="17" spans="1:15">
      <c r="A17" s="174">
        <v>1</v>
      </c>
      <c r="B17" s="27" t="s">
        <v>1032</v>
      </c>
      <c r="C17" s="22" t="s">
        <v>838</v>
      </c>
      <c r="D17" s="39">
        <v>98</v>
      </c>
      <c r="E17" s="39">
        <v>131</v>
      </c>
      <c r="F17" s="39">
        <v>131</v>
      </c>
      <c r="G17" s="39">
        <v>146</v>
      </c>
      <c r="H17" s="39">
        <v>84</v>
      </c>
      <c r="I17" s="39" t="s">
        <v>838</v>
      </c>
      <c r="J17" s="39">
        <v>81</v>
      </c>
      <c r="K17" s="39">
        <v>47</v>
      </c>
      <c r="L17" s="39">
        <v>50</v>
      </c>
      <c r="M17" s="39">
        <v>51</v>
      </c>
      <c r="N17" s="17"/>
    </row>
    <row r="18" spans="1:15">
      <c r="A18" s="174">
        <f>A17+1</f>
        <v>2</v>
      </c>
      <c r="B18" s="27" t="s">
        <v>1033</v>
      </c>
      <c r="C18" s="22" t="s">
        <v>838</v>
      </c>
      <c r="D18" s="39">
        <v>51</v>
      </c>
      <c r="E18" s="39">
        <v>66</v>
      </c>
      <c r="F18" s="39">
        <v>71</v>
      </c>
      <c r="G18" s="39">
        <v>70</v>
      </c>
      <c r="H18" s="39">
        <v>46</v>
      </c>
      <c r="I18" s="39" t="s">
        <v>838</v>
      </c>
      <c r="J18" s="39">
        <v>46</v>
      </c>
      <c r="K18" s="39">
        <v>45</v>
      </c>
      <c r="L18" s="39">
        <v>40</v>
      </c>
      <c r="M18" s="39">
        <v>40</v>
      </c>
      <c r="N18" s="17"/>
    </row>
    <row r="19" spans="1:15">
      <c r="A19" s="174">
        <f t="shared" ref="A19:A21" si="2">A18+1</f>
        <v>3</v>
      </c>
      <c r="B19" s="27" t="s">
        <v>1034</v>
      </c>
      <c r="C19" s="22" t="s">
        <v>838</v>
      </c>
      <c r="D19" s="39">
        <v>105</v>
      </c>
      <c r="E19" s="39">
        <v>118</v>
      </c>
      <c r="F19" s="39">
        <v>85</v>
      </c>
      <c r="G19" s="39">
        <v>86</v>
      </c>
      <c r="H19" s="39">
        <v>86</v>
      </c>
      <c r="I19" s="39" t="s">
        <v>838</v>
      </c>
      <c r="J19" s="39">
        <v>80</v>
      </c>
      <c r="K19" s="39">
        <v>106</v>
      </c>
      <c r="L19" s="39">
        <v>108</v>
      </c>
      <c r="M19" s="39">
        <v>112</v>
      </c>
      <c r="N19" s="17"/>
    </row>
    <row r="20" spans="1:15">
      <c r="A20" s="174">
        <f t="shared" si="2"/>
        <v>4</v>
      </c>
      <c r="B20" s="27" t="s">
        <v>106</v>
      </c>
      <c r="C20" s="22" t="s">
        <v>838</v>
      </c>
      <c r="D20" s="39">
        <v>321</v>
      </c>
      <c r="E20" s="39">
        <v>356</v>
      </c>
      <c r="F20" s="39">
        <v>337</v>
      </c>
      <c r="G20" s="39">
        <v>354</v>
      </c>
      <c r="H20" s="39">
        <v>303</v>
      </c>
      <c r="I20" s="39" t="s">
        <v>838</v>
      </c>
      <c r="J20" s="39">
        <v>275</v>
      </c>
      <c r="K20" s="39">
        <v>267</v>
      </c>
      <c r="L20" s="39">
        <v>222</v>
      </c>
      <c r="M20" s="39">
        <v>191</v>
      </c>
      <c r="N20" s="17"/>
      <c r="O20" s="17"/>
    </row>
    <row r="21" spans="1:15">
      <c r="A21" s="174">
        <f t="shared" si="2"/>
        <v>5</v>
      </c>
      <c r="B21" s="27" t="s">
        <v>1035</v>
      </c>
      <c r="C21" s="22" t="s">
        <v>838</v>
      </c>
      <c r="D21" s="39">
        <v>65</v>
      </c>
      <c r="E21" s="39">
        <v>75</v>
      </c>
      <c r="F21" s="39">
        <v>86</v>
      </c>
      <c r="G21" s="39">
        <v>93</v>
      </c>
      <c r="H21" s="39">
        <v>83</v>
      </c>
      <c r="I21" s="39" t="s">
        <v>838</v>
      </c>
      <c r="J21" s="39">
        <v>73</v>
      </c>
      <c r="K21" s="39">
        <v>61</v>
      </c>
      <c r="L21" s="39">
        <v>71</v>
      </c>
      <c r="M21" s="39">
        <v>66</v>
      </c>
      <c r="N21" s="17"/>
      <c r="O21" s="17"/>
    </row>
    <row r="22" spans="1:15">
      <c r="A22" s="174"/>
      <c r="B22" s="32" t="s">
        <v>60</v>
      </c>
      <c r="C22" s="148"/>
      <c r="D22" s="45">
        <v>640</v>
      </c>
      <c r="E22" s="45">
        <v>746</v>
      </c>
      <c r="F22" s="45">
        <v>710</v>
      </c>
      <c r="G22" s="45">
        <v>749</v>
      </c>
      <c r="H22" s="45">
        <v>602</v>
      </c>
      <c r="I22" s="36" t="s">
        <v>838</v>
      </c>
      <c r="J22" s="45">
        <f>SUM(J17:J21)</f>
        <v>555</v>
      </c>
      <c r="K22" s="45">
        <f>SUM(K17:K21)</f>
        <v>526</v>
      </c>
      <c r="L22" s="45">
        <f>SUM(L17:L21)</f>
        <v>491</v>
      </c>
      <c r="M22" s="45">
        <f>SUM(M17:M21)</f>
        <v>460</v>
      </c>
      <c r="N22" s="17"/>
      <c r="O22" s="17"/>
    </row>
    <row r="23" spans="1:15">
      <c r="A23" s="174"/>
      <c r="O23" s="17"/>
    </row>
    <row r="24" spans="1:15">
      <c r="A24" s="174"/>
      <c r="O24" s="17"/>
    </row>
    <row r="25" spans="1:15">
      <c r="A25" s="174"/>
      <c r="B25" s="249">
        <v>2013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112"/>
      <c r="O25" s="17"/>
    </row>
    <row r="26" spans="1:15">
      <c r="A26" s="174"/>
      <c r="B26" s="31"/>
      <c r="C26" s="89" t="s">
        <v>1021</v>
      </c>
      <c r="D26" s="89" t="s">
        <v>1022</v>
      </c>
      <c r="E26" s="89" t="s">
        <v>1023</v>
      </c>
      <c r="F26" s="89" t="s">
        <v>1024</v>
      </c>
      <c r="G26" s="89" t="s">
        <v>1025</v>
      </c>
      <c r="H26" s="89" t="s">
        <v>1027</v>
      </c>
      <c r="I26" s="89" t="s">
        <v>1028</v>
      </c>
      <c r="J26" s="89" t="s">
        <v>1029</v>
      </c>
      <c r="K26" s="89" t="s">
        <v>1030</v>
      </c>
      <c r="L26" s="89" t="s">
        <v>1031</v>
      </c>
      <c r="O26" s="17"/>
    </row>
    <row r="27" spans="1:15">
      <c r="A27" s="174">
        <v>1</v>
      </c>
      <c r="B27" s="27" t="s">
        <v>1032</v>
      </c>
      <c r="C27" s="39">
        <v>51</v>
      </c>
      <c r="D27" s="39">
        <v>51</v>
      </c>
      <c r="E27" s="39">
        <v>51</v>
      </c>
      <c r="F27" s="39">
        <v>56</v>
      </c>
      <c r="G27" s="39">
        <v>57</v>
      </c>
      <c r="H27" s="39">
        <v>45</v>
      </c>
      <c r="I27" s="39">
        <v>69</v>
      </c>
      <c r="J27" s="39">
        <v>69</v>
      </c>
      <c r="K27" s="39">
        <v>54</v>
      </c>
      <c r="L27" s="39">
        <v>54</v>
      </c>
      <c r="O27" s="17"/>
    </row>
    <row r="28" spans="1:15">
      <c r="A28" s="174">
        <v>2</v>
      </c>
      <c r="B28" s="27" t="s">
        <v>1037</v>
      </c>
      <c r="C28" s="39">
        <v>66</v>
      </c>
      <c r="D28" s="39">
        <v>66</v>
      </c>
      <c r="E28" s="39">
        <v>67</v>
      </c>
      <c r="F28" s="39">
        <v>66</v>
      </c>
      <c r="G28" s="39">
        <v>73</v>
      </c>
      <c r="H28" s="39">
        <v>40</v>
      </c>
      <c r="I28" s="39">
        <v>85</v>
      </c>
      <c r="J28" s="39">
        <v>74</v>
      </c>
      <c r="K28" s="39">
        <v>60</v>
      </c>
      <c r="L28" s="39">
        <v>63</v>
      </c>
    </row>
    <row r="29" spans="1:15">
      <c r="A29" s="174"/>
      <c r="B29" s="27" t="s">
        <v>1036</v>
      </c>
      <c r="C29" s="39" t="s">
        <v>838</v>
      </c>
      <c r="D29" s="39" t="s">
        <v>838</v>
      </c>
      <c r="E29" s="39" t="s">
        <v>838</v>
      </c>
      <c r="F29" s="39" t="s">
        <v>838</v>
      </c>
      <c r="G29" s="39" t="s">
        <v>838</v>
      </c>
      <c r="H29" s="39">
        <v>17</v>
      </c>
      <c r="I29" s="39">
        <v>23</v>
      </c>
      <c r="J29" s="39">
        <v>22</v>
      </c>
      <c r="K29" s="39">
        <v>24</v>
      </c>
      <c r="L29" s="39">
        <v>24</v>
      </c>
    </row>
    <row r="30" spans="1:15">
      <c r="A30" s="174">
        <v>3</v>
      </c>
      <c r="B30" s="27" t="s">
        <v>1033</v>
      </c>
      <c r="C30" s="39">
        <v>40</v>
      </c>
      <c r="D30" s="39">
        <v>40</v>
      </c>
      <c r="E30" s="39">
        <v>39</v>
      </c>
      <c r="F30" s="39">
        <v>44</v>
      </c>
      <c r="G30" s="39">
        <v>46</v>
      </c>
      <c r="H30" s="39">
        <v>46</v>
      </c>
      <c r="I30" s="39">
        <v>65</v>
      </c>
      <c r="J30" s="39">
        <v>82</v>
      </c>
      <c r="K30" s="39">
        <v>84</v>
      </c>
      <c r="L30" s="39">
        <v>78</v>
      </c>
    </row>
    <row r="31" spans="1:15">
      <c r="A31" s="174">
        <v>4</v>
      </c>
      <c r="B31" s="27" t="s">
        <v>1038</v>
      </c>
      <c r="C31" s="39">
        <v>191</v>
      </c>
      <c r="D31" s="39">
        <v>199</v>
      </c>
      <c r="E31" s="39">
        <v>195</v>
      </c>
      <c r="F31" s="39">
        <v>188</v>
      </c>
      <c r="G31" s="39">
        <v>176</v>
      </c>
      <c r="H31" s="39">
        <v>121</v>
      </c>
      <c r="I31" s="39">
        <v>175</v>
      </c>
      <c r="J31" s="39">
        <v>172</v>
      </c>
      <c r="K31" s="39">
        <v>159</v>
      </c>
      <c r="L31" s="39">
        <v>152</v>
      </c>
    </row>
    <row r="32" spans="1:15">
      <c r="A32" s="174"/>
      <c r="B32" s="17" t="s">
        <v>1039</v>
      </c>
      <c r="C32" s="39" t="s">
        <v>838</v>
      </c>
      <c r="D32" s="39" t="s">
        <v>838</v>
      </c>
      <c r="E32" s="39" t="s">
        <v>838</v>
      </c>
      <c r="F32" s="39" t="s">
        <v>838</v>
      </c>
      <c r="G32" s="39" t="s">
        <v>838</v>
      </c>
      <c r="H32" s="39">
        <v>37</v>
      </c>
      <c r="I32" s="39">
        <v>100</v>
      </c>
      <c r="J32" s="39">
        <v>113</v>
      </c>
      <c r="K32" s="39">
        <v>115</v>
      </c>
      <c r="L32" s="39">
        <v>115</v>
      </c>
    </row>
    <row r="33" spans="1:13">
      <c r="A33" s="174"/>
      <c r="B33" s="32" t="s">
        <v>60</v>
      </c>
      <c r="C33" s="45">
        <v>348</v>
      </c>
      <c r="D33" s="45">
        <v>356</v>
      </c>
      <c r="E33" s="45">
        <v>352</v>
      </c>
      <c r="F33" s="45">
        <v>354</v>
      </c>
      <c r="G33" s="45">
        <v>352</v>
      </c>
      <c r="H33" s="45">
        <f>SUM(H27:H32)</f>
        <v>306</v>
      </c>
      <c r="I33" s="45">
        <v>517</v>
      </c>
      <c r="J33" s="45">
        <v>532</v>
      </c>
      <c r="K33" s="45">
        <v>496</v>
      </c>
      <c r="L33" s="45">
        <v>486</v>
      </c>
    </row>
    <row r="34" spans="1:13">
      <c r="A34" s="174"/>
    </row>
    <row r="35" spans="1:13">
      <c r="A35" s="174"/>
    </row>
    <row r="36" spans="1:13">
      <c r="A36" s="174"/>
      <c r="B36" s="249">
        <v>2014</v>
      </c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112"/>
    </row>
    <row r="37" spans="1:13">
      <c r="A37" s="174"/>
      <c r="B37" s="31"/>
      <c r="C37" s="89" t="s">
        <v>1021</v>
      </c>
      <c r="D37" s="89" t="s">
        <v>1022</v>
      </c>
      <c r="E37" s="89" t="s">
        <v>1023</v>
      </c>
      <c r="F37" s="89" t="s">
        <v>1024</v>
      </c>
      <c r="G37" s="89" t="s">
        <v>1025</v>
      </c>
      <c r="H37" s="89" t="s">
        <v>1027</v>
      </c>
      <c r="I37" s="89" t="s">
        <v>1028</v>
      </c>
      <c r="J37" s="89" t="s">
        <v>1029</v>
      </c>
      <c r="K37" s="89" t="s">
        <v>1030</v>
      </c>
      <c r="L37" s="89" t="s">
        <v>1031</v>
      </c>
    </row>
    <row r="38" spans="1:13">
      <c r="A38" s="174">
        <v>1</v>
      </c>
      <c r="B38" s="17" t="s">
        <v>385</v>
      </c>
      <c r="C38" s="39">
        <v>54</v>
      </c>
      <c r="D38" s="39">
        <v>57</v>
      </c>
      <c r="E38" s="39">
        <v>69</v>
      </c>
      <c r="F38" s="39">
        <v>64</v>
      </c>
      <c r="G38" s="39">
        <v>64</v>
      </c>
      <c r="H38" s="182">
        <v>64</v>
      </c>
      <c r="I38" s="182">
        <v>91</v>
      </c>
      <c r="J38" s="182">
        <v>91</v>
      </c>
      <c r="K38" s="39">
        <v>75</v>
      </c>
      <c r="L38" s="39">
        <v>76</v>
      </c>
    </row>
    <row r="39" spans="1:13">
      <c r="A39" s="174">
        <v>2</v>
      </c>
      <c r="B39" s="179" t="s">
        <v>388</v>
      </c>
      <c r="C39" s="39">
        <v>53</v>
      </c>
      <c r="D39" s="39">
        <v>53</v>
      </c>
      <c r="E39" s="39">
        <v>65</v>
      </c>
      <c r="F39" s="39">
        <v>50</v>
      </c>
      <c r="G39" s="39">
        <v>50</v>
      </c>
      <c r="H39" s="182">
        <v>53</v>
      </c>
      <c r="I39" s="182">
        <v>74</v>
      </c>
      <c r="J39" s="182">
        <v>74</v>
      </c>
      <c r="K39" s="39">
        <v>59</v>
      </c>
      <c r="L39" s="39">
        <v>59</v>
      </c>
    </row>
    <row r="40" spans="1:13">
      <c r="A40" s="174">
        <v>3</v>
      </c>
      <c r="B40" s="179" t="s">
        <v>389</v>
      </c>
      <c r="C40" s="39">
        <v>24</v>
      </c>
      <c r="D40" s="39" t="s">
        <v>390</v>
      </c>
      <c r="E40" s="39">
        <v>44</v>
      </c>
      <c r="F40" s="39">
        <v>47</v>
      </c>
      <c r="G40" s="39">
        <v>47</v>
      </c>
      <c r="H40" s="182">
        <v>38</v>
      </c>
      <c r="I40" s="182">
        <v>50</v>
      </c>
      <c r="J40" s="182">
        <v>48</v>
      </c>
      <c r="K40" s="39">
        <v>43</v>
      </c>
      <c r="L40" s="39">
        <v>43</v>
      </c>
    </row>
    <row r="41" spans="1:13">
      <c r="A41" s="174">
        <v>4</v>
      </c>
      <c r="B41" s="179" t="s">
        <v>386</v>
      </c>
      <c r="C41" s="39">
        <v>78</v>
      </c>
      <c r="D41" s="39">
        <v>88</v>
      </c>
      <c r="E41" s="39">
        <v>79</v>
      </c>
      <c r="F41" s="39">
        <v>79</v>
      </c>
      <c r="G41" s="39">
        <v>79</v>
      </c>
      <c r="H41" s="182">
        <v>68</v>
      </c>
      <c r="I41" s="182">
        <v>84</v>
      </c>
      <c r="J41" s="182">
        <v>84</v>
      </c>
      <c r="K41" s="39">
        <v>77</v>
      </c>
      <c r="L41" s="39">
        <v>77</v>
      </c>
    </row>
    <row r="42" spans="1:13">
      <c r="A42" s="174">
        <v>5</v>
      </c>
      <c r="B42" s="179" t="s">
        <v>392</v>
      </c>
      <c r="C42" s="39">
        <v>128</v>
      </c>
      <c r="D42" s="39">
        <v>128</v>
      </c>
      <c r="E42" s="39">
        <v>159</v>
      </c>
      <c r="F42" s="39">
        <v>165</v>
      </c>
      <c r="G42" s="39">
        <v>165</v>
      </c>
      <c r="H42" s="39" t="s">
        <v>838</v>
      </c>
      <c r="I42" s="39" t="s">
        <v>838</v>
      </c>
      <c r="J42" s="39" t="s">
        <v>838</v>
      </c>
      <c r="K42" s="39" t="s">
        <v>838</v>
      </c>
      <c r="L42" s="39" t="s">
        <v>838</v>
      </c>
    </row>
    <row r="43" spans="1:13">
      <c r="A43" s="174">
        <v>6</v>
      </c>
      <c r="B43" s="179" t="s">
        <v>394</v>
      </c>
      <c r="C43" s="39">
        <v>104</v>
      </c>
      <c r="D43" s="39">
        <v>103</v>
      </c>
      <c r="E43" s="39">
        <v>92</v>
      </c>
      <c r="F43" s="39">
        <v>92</v>
      </c>
      <c r="G43" s="39">
        <v>92</v>
      </c>
      <c r="H43" s="39" t="s">
        <v>838</v>
      </c>
      <c r="I43" s="39" t="s">
        <v>838</v>
      </c>
      <c r="J43" s="39" t="s">
        <v>838</v>
      </c>
      <c r="K43" s="39" t="s">
        <v>838</v>
      </c>
      <c r="L43" s="39" t="s">
        <v>838</v>
      </c>
    </row>
    <row r="44" spans="1:13">
      <c r="A44" s="174"/>
      <c r="B44" s="178" t="s">
        <v>393</v>
      </c>
      <c r="C44" s="39" t="s">
        <v>838</v>
      </c>
      <c r="D44" s="39" t="s">
        <v>838</v>
      </c>
      <c r="E44" s="39" t="s">
        <v>838</v>
      </c>
      <c r="F44" s="39" t="s">
        <v>838</v>
      </c>
      <c r="G44" s="39" t="s">
        <v>838</v>
      </c>
      <c r="H44" s="182">
        <v>150</v>
      </c>
      <c r="I44" s="182">
        <v>173</v>
      </c>
      <c r="J44" s="182">
        <v>174</v>
      </c>
      <c r="K44" s="39">
        <v>167</v>
      </c>
      <c r="L44" s="39">
        <v>166</v>
      </c>
    </row>
    <row r="45" spans="1:13">
      <c r="A45" s="174"/>
      <c r="B45" s="32" t="s">
        <v>60</v>
      </c>
      <c r="C45" s="45">
        <f>SUM(C38:C43)</f>
        <v>441</v>
      </c>
      <c r="D45" s="45">
        <f>SUM(D38:D43)</f>
        <v>429</v>
      </c>
      <c r="E45" s="45">
        <v>508</v>
      </c>
      <c r="F45" s="45">
        <f>SUM(F38:F43)</f>
        <v>497</v>
      </c>
      <c r="G45" s="45">
        <f>SUM(G38:G43)</f>
        <v>497</v>
      </c>
      <c r="H45" s="184">
        <f>SUM(H38:H44)</f>
        <v>373</v>
      </c>
      <c r="I45" s="184">
        <f>SUM(I38:I44)</f>
        <v>472</v>
      </c>
      <c r="J45" s="184">
        <f>SUM(J38:J44)</f>
        <v>471</v>
      </c>
      <c r="K45" s="45">
        <f>SUM(K38:K44)</f>
        <v>421</v>
      </c>
      <c r="L45" s="45">
        <f>SUM(L38:L44)</f>
        <v>421</v>
      </c>
    </row>
    <row r="48" spans="1:13">
      <c r="B48" s="249" t="s">
        <v>1040</v>
      </c>
      <c r="C48" s="249"/>
      <c r="D48" s="249"/>
      <c r="E48" s="249"/>
      <c r="F48" s="249"/>
      <c r="G48" s="250"/>
      <c r="K48" s="176"/>
      <c r="L48" s="176"/>
    </row>
    <row r="49" spans="1:13">
      <c r="B49" s="31"/>
      <c r="C49" s="89" t="s">
        <v>1021</v>
      </c>
      <c r="D49" s="89" t="s">
        <v>1041</v>
      </c>
      <c r="E49" s="89" t="s">
        <v>1023</v>
      </c>
      <c r="F49" s="89" t="s">
        <v>1042</v>
      </c>
      <c r="G49" s="114"/>
    </row>
    <row r="50" spans="1:13">
      <c r="A50" s="149">
        <v>1</v>
      </c>
      <c r="B50" s="17" t="s">
        <v>385</v>
      </c>
      <c r="C50" s="181">
        <v>76</v>
      </c>
      <c r="D50" s="181">
        <v>66</v>
      </c>
      <c r="E50" s="181">
        <v>80</v>
      </c>
      <c r="F50" s="22">
        <v>77</v>
      </c>
      <c r="G50" s="22"/>
      <c r="I50" s="247"/>
      <c r="J50" s="247"/>
      <c r="K50" s="247"/>
      <c r="L50" s="247"/>
      <c r="M50" s="248"/>
    </row>
    <row r="51" spans="1:13">
      <c r="A51" s="149">
        <f>A50+1</f>
        <v>2</v>
      </c>
      <c r="B51" s="179" t="s">
        <v>388</v>
      </c>
      <c r="C51" s="181">
        <v>55</v>
      </c>
      <c r="D51" s="181">
        <v>56</v>
      </c>
      <c r="E51" s="181">
        <v>58</v>
      </c>
      <c r="F51" s="22">
        <v>59</v>
      </c>
      <c r="G51" s="22"/>
      <c r="I51" s="247"/>
      <c r="J51" s="247"/>
      <c r="K51" s="247"/>
      <c r="L51" s="247"/>
      <c r="M51" s="248"/>
    </row>
    <row r="52" spans="1:13">
      <c r="A52" s="149">
        <v>3</v>
      </c>
      <c r="B52" s="179" t="s">
        <v>391</v>
      </c>
      <c r="C52" s="181">
        <v>42</v>
      </c>
      <c r="D52" s="181">
        <v>39</v>
      </c>
      <c r="E52" s="181">
        <v>54</v>
      </c>
      <c r="F52" s="22">
        <v>51</v>
      </c>
      <c r="G52" s="22"/>
      <c r="I52" s="175" t="s">
        <v>1043</v>
      </c>
    </row>
    <row r="53" spans="1:13">
      <c r="A53" s="149">
        <v>4</v>
      </c>
      <c r="B53" s="179" t="s">
        <v>386</v>
      </c>
      <c r="C53" s="181">
        <v>77</v>
      </c>
      <c r="D53" s="181">
        <v>72</v>
      </c>
      <c r="E53" s="181">
        <v>76</v>
      </c>
      <c r="F53" s="22">
        <v>76</v>
      </c>
      <c r="G53" s="22"/>
      <c r="I53" s="16" t="s">
        <v>1044</v>
      </c>
      <c r="L53" s="186">
        <v>2210</v>
      </c>
      <c r="M53" s="177"/>
    </row>
    <row r="54" spans="1:13">
      <c r="A54" s="149">
        <v>5</v>
      </c>
      <c r="B54" s="179" t="s">
        <v>393</v>
      </c>
      <c r="C54" s="181">
        <v>151</v>
      </c>
      <c r="D54" s="181">
        <v>187</v>
      </c>
      <c r="E54" s="181">
        <v>224</v>
      </c>
      <c r="F54" s="22">
        <v>231</v>
      </c>
      <c r="G54" s="22"/>
    </row>
    <row r="55" spans="1:13">
      <c r="A55" s="149"/>
      <c r="B55" s="32" t="s">
        <v>60</v>
      </c>
      <c r="C55" s="185">
        <f>SUM(C50:C54)</f>
        <v>401</v>
      </c>
      <c r="D55" s="185">
        <f>SUM(D50:D54)</f>
        <v>420</v>
      </c>
      <c r="E55" s="185">
        <f>SUM(E50:E54)</f>
        <v>492</v>
      </c>
      <c r="F55" s="89">
        <f>SUM(F50:F54)</f>
        <v>494</v>
      </c>
      <c r="G55" s="171"/>
    </row>
    <row r="57" spans="1:13">
      <c r="B57" s="249">
        <v>2015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112"/>
    </row>
    <row r="58" spans="1:13">
      <c r="B58" s="17"/>
      <c r="C58" s="114" t="s">
        <v>1021</v>
      </c>
      <c r="D58" s="114" t="s">
        <v>1022</v>
      </c>
      <c r="E58" s="114" t="s">
        <v>1023</v>
      </c>
      <c r="F58" s="114" t="s">
        <v>1024</v>
      </c>
      <c r="G58" s="114" t="s">
        <v>1025</v>
      </c>
      <c r="H58" s="114" t="s">
        <v>1027</v>
      </c>
      <c r="I58" s="114" t="s">
        <v>1028</v>
      </c>
      <c r="J58" s="114" t="s">
        <v>1029</v>
      </c>
      <c r="K58" s="114" t="s">
        <v>1030</v>
      </c>
      <c r="L58" s="114" t="s">
        <v>1031</v>
      </c>
    </row>
    <row r="59" spans="1:13">
      <c r="B59" s="17" t="s">
        <v>385</v>
      </c>
      <c r="C59" s="182">
        <v>76</v>
      </c>
      <c r="D59" s="182">
        <v>66</v>
      </c>
      <c r="E59" s="182">
        <v>80</v>
      </c>
      <c r="F59" s="39">
        <v>77</v>
      </c>
      <c r="G59" s="39">
        <v>77</v>
      </c>
      <c r="H59" s="182">
        <v>114</v>
      </c>
      <c r="I59" s="182">
        <v>123</v>
      </c>
      <c r="J59" s="182">
        <v>117</v>
      </c>
      <c r="K59" s="39">
        <v>114</v>
      </c>
      <c r="L59" s="39">
        <v>110</v>
      </c>
    </row>
    <row r="60" spans="1:13">
      <c r="B60" s="179" t="s">
        <v>388</v>
      </c>
      <c r="C60" s="182">
        <v>55</v>
      </c>
      <c r="D60" s="182">
        <v>56</v>
      </c>
      <c r="E60" s="182">
        <v>58</v>
      </c>
      <c r="F60" s="39">
        <v>59</v>
      </c>
      <c r="G60" s="39">
        <v>48</v>
      </c>
      <c r="H60" s="182">
        <v>77</v>
      </c>
      <c r="I60" s="182">
        <v>83</v>
      </c>
      <c r="J60" s="182">
        <v>77</v>
      </c>
      <c r="K60" s="39">
        <v>71</v>
      </c>
      <c r="L60" s="39">
        <v>75</v>
      </c>
    </row>
    <row r="61" spans="1:13">
      <c r="B61" s="179" t="s">
        <v>391</v>
      </c>
      <c r="C61" s="182">
        <v>42</v>
      </c>
      <c r="D61" s="182">
        <v>39</v>
      </c>
      <c r="E61" s="182">
        <v>54</v>
      </c>
      <c r="F61" s="39">
        <v>51</v>
      </c>
      <c r="G61" s="39">
        <v>51</v>
      </c>
      <c r="H61" s="182">
        <v>40</v>
      </c>
      <c r="I61" s="182">
        <v>39</v>
      </c>
      <c r="J61" s="182">
        <v>36</v>
      </c>
      <c r="K61" s="39">
        <v>31</v>
      </c>
      <c r="L61" s="39">
        <v>28</v>
      </c>
    </row>
    <row r="62" spans="1:13">
      <c r="B62" s="179" t="s">
        <v>386</v>
      </c>
      <c r="C62" s="182">
        <v>77</v>
      </c>
      <c r="D62" s="182">
        <v>72</v>
      </c>
      <c r="E62" s="182">
        <v>76</v>
      </c>
      <c r="F62" s="39">
        <v>76</v>
      </c>
      <c r="G62" s="39">
        <v>76</v>
      </c>
      <c r="H62" s="182">
        <v>95</v>
      </c>
      <c r="I62" s="182">
        <v>96</v>
      </c>
      <c r="J62" s="182">
        <v>99</v>
      </c>
      <c r="K62" s="39">
        <v>99</v>
      </c>
      <c r="L62" s="39">
        <v>94</v>
      </c>
    </row>
    <row r="63" spans="1:13">
      <c r="B63" s="179" t="s">
        <v>387</v>
      </c>
      <c r="C63" s="182">
        <v>151</v>
      </c>
      <c r="D63" s="182">
        <v>187</v>
      </c>
      <c r="E63" s="182">
        <v>224</v>
      </c>
      <c r="F63" s="39">
        <v>231</v>
      </c>
      <c r="G63" s="39">
        <v>225</v>
      </c>
      <c r="H63" s="174" t="s">
        <v>838</v>
      </c>
      <c r="I63" s="174" t="s">
        <v>838</v>
      </c>
      <c r="J63" s="174" t="s">
        <v>838</v>
      </c>
      <c r="K63" s="174" t="s">
        <v>838</v>
      </c>
      <c r="L63" s="174" t="s">
        <v>838</v>
      </c>
    </row>
    <row r="64" spans="1:13">
      <c r="B64" s="179" t="s">
        <v>393</v>
      </c>
      <c r="C64" s="174" t="s">
        <v>838</v>
      </c>
      <c r="D64" s="174" t="s">
        <v>838</v>
      </c>
      <c r="E64" s="174" t="s">
        <v>838</v>
      </c>
      <c r="F64" s="174" t="s">
        <v>838</v>
      </c>
      <c r="G64" s="174" t="s">
        <v>838</v>
      </c>
      <c r="H64" s="182">
        <v>245</v>
      </c>
      <c r="I64" s="182">
        <v>252</v>
      </c>
      <c r="J64" s="182">
        <v>217</v>
      </c>
      <c r="K64" s="39">
        <v>219</v>
      </c>
      <c r="L64" s="39">
        <v>219</v>
      </c>
    </row>
    <row r="65" spans="2:13">
      <c r="B65" s="32" t="s">
        <v>60</v>
      </c>
      <c r="C65" s="184">
        <f>SUM(C59:C63)</f>
        <v>401</v>
      </c>
      <c r="D65" s="184">
        <f>SUM(D59:D63)</f>
        <v>420</v>
      </c>
      <c r="E65" s="184">
        <f>SUM(E59:E63)</f>
        <v>492</v>
      </c>
      <c r="F65" s="45">
        <f>SUM(F59:F63)</f>
        <v>494</v>
      </c>
      <c r="G65" s="45">
        <f>SUM(G59:G63)</f>
        <v>477</v>
      </c>
      <c r="H65" s="184">
        <v>571</v>
      </c>
      <c r="I65" s="184">
        <v>593</v>
      </c>
      <c r="J65" s="184">
        <v>546</v>
      </c>
      <c r="K65" s="45">
        <v>534</v>
      </c>
      <c r="L65" s="45">
        <v>526</v>
      </c>
    </row>
    <row r="68" spans="2:13">
      <c r="B68" s="249">
        <v>2016</v>
      </c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112"/>
    </row>
    <row r="69" spans="2:13">
      <c r="B69" s="31"/>
      <c r="C69" s="89" t="s">
        <v>1021</v>
      </c>
      <c r="D69" s="89" t="s">
        <v>1022</v>
      </c>
      <c r="E69" s="89" t="s">
        <v>1023</v>
      </c>
      <c r="F69" s="89" t="s">
        <v>1024</v>
      </c>
      <c r="G69" s="89" t="s">
        <v>1025</v>
      </c>
      <c r="H69" s="89" t="s">
        <v>1027</v>
      </c>
      <c r="I69" s="89" t="s">
        <v>1028</v>
      </c>
      <c r="J69" s="89" t="s">
        <v>1029</v>
      </c>
      <c r="K69" s="89" t="s">
        <v>1030</v>
      </c>
      <c r="L69" s="89" t="s">
        <v>1031</v>
      </c>
    </row>
    <row r="70" spans="2:13">
      <c r="B70" s="17" t="s">
        <v>385</v>
      </c>
      <c r="C70" s="182">
        <v>109</v>
      </c>
      <c r="D70" s="182">
        <v>120</v>
      </c>
      <c r="E70" s="182">
        <v>118</v>
      </c>
      <c r="F70" s="39">
        <v>113</v>
      </c>
      <c r="G70" s="39">
        <v>114</v>
      </c>
      <c r="H70" s="39">
        <v>112</v>
      </c>
      <c r="I70" s="182">
        <v>130</v>
      </c>
      <c r="J70" s="182">
        <v>129</v>
      </c>
      <c r="K70" s="39">
        <v>128</v>
      </c>
      <c r="L70" s="39">
        <v>126</v>
      </c>
    </row>
    <row r="71" spans="2:13">
      <c r="B71" s="179" t="s">
        <v>434</v>
      </c>
      <c r="C71" s="182">
        <v>77</v>
      </c>
      <c r="D71" s="182">
        <v>75</v>
      </c>
      <c r="E71" s="182">
        <v>72</v>
      </c>
      <c r="F71" s="39">
        <v>70</v>
      </c>
      <c r="G71" s="39">
        <v>69</v>
      </c>
      <c r="H71" s="39">
        <v>84</v>
      </c>
      <c r="I71" s="182">
        <v>91</v>
      </c>
      <c r="J71" s="182">
        <v>83</v>
      </c>
      <c r="K71" s="39">
        <v>84</v>
      </c>
      <c r="L71" s="39">
        <v>84</v>
      </c>
    </row>
    <row r="72" spans="2:13">
      <c r="B72" s="179" t="s">
        <v>435</v>
      </c>
      <c r="C72" s="182">
        <v>28</v>
      </c>
      <c r="D72" s="182">
        <v>44</v>
      </c>
      <c r="E72" s="182">
        <v>43</v>
      </c>
      <c r="F72" s="39">
        <v>38</v>
      </c>
      <c r="G72" s="39">
        <v>38</v>
      </c>
      <c r="H72" s="39">
        <v>49</v>
      </c>
      <c r="I72" s="182">
        <v>49</v>
      </c>
      <c r="J72" s="182">
        <v>47</v>
      </c>
      <c r="K72" s="39">
        <v>47</v>
      </c>
      <c r="L72" s="39">
        <v>47</v>
      </c>
    </row>
    <row r="73" spans="2:13">
      <c r="B73" s="179" t="s">
        <v>386</v>
      </c>
      <c r="C73" s="182">
        <v>92</v>
      </c>
      <c r="D73" s="182">
        <v>88</v>
      </c>
      <c r="E73" s="182">
        <v>87</v>
      </c>
      <c r="F73" s="39">
        <v>86</v>
      </c>
      <c r="G73" s="39">
        <v>86</v>
      </c>
      <c r="H73" s="39">
        <v>74</v>
      </c>
      <c r="I73" s="182">
        <v>71</v>
      </c>
      <c r="J73" s="182">
        <v>69</v>
      </c>
      <c r="K73" s="39">
        <v>69</v>
      </c>
      <c r="L73" s="39">
        <v>69</v>
      </c>
    </row>
    <row r="74" spans="2:13">
      <c r="B74" s="179" t="s">
        <v>436</v>
      </c>
      <c r="C74" s="182">
        <v>206</v>
      </c>
      <c r="D74" s="182">
        <v>189</v>
      </c>
      <c r="E74" s="182">
        <v>190</v>
      </c>
      <c r="F74" s="39">
        <v>200</v>
      </c>
      <c r="G74" s="39">
        <v>190</v>
      </c>
      <c r="H74" s="39">
        <v>239</v>
      </c>
      <c r="I74" s="182">
        <v>241</v>
      </c>
      <c r="J74" s="182">
        <v>225</v>
      </c>
      <c r="K74" s="39">
        <v>223</v>
      </c>
      <c r="L74" s="39">
        <v>220</v>
      </c>
    </row>
    <row r="75" spans="2:13">
      <c r="B75" s="179" t="s">
        <v>394</v>
      </c>
      <c r="C75" s="182" t="s">
        <v>838</v>
      </c>
      <c r="D75" s="182" t="s">
        <v>838</v>
      </c>
      <c r="E75" s="182" t="s">
        <v>838</v>
      </c>
      <c r="F75" s="182" t="s">
        <v>838</v>
      </c>
      <c r="G75" s="182" t="s">
        <v>838</v>
      </c>
      <c r="H75" s="39" t="s">
        <v>838</v>
      </c>
      <c r="I75" s="182">
        <v>43</v>
      </c>
      <c r="J75" s="182">
        <v>51</v>
      </c>
      <c r="K75" s="39">
        <v>52</v>
      </c>
      <c r="L75" s="39">
        <v>51</v>
      </c>
    </row>
    <row r="76" spans="2:13">
      <c r="B76" s="179" t="s">
        <v>437</v>
      </c>
      <c r="C76" s="182">
        <v>8</v>
      </c>
      <c r="D76" s="182">
        <v>8</v>
      </c>
      <c r="E76" s="182">
        <v>8</v>
      </c>
      <c r="F76" s="39">
        <v>8</v>
      </c>
      <c r="G76" s="39">
        <v>8</v>
      </c>
      <c r="H76" s="39">
        <v>12</v>
      </c>
      <c r="I76" s="182">
        <v>12</v>
      </c>
      <c r="J76" s="182">
        <v>13</v>
      </c>
      <c r="K76" s="39">
        <v>13</v>
      </c>
      <c r="L76" s="39">
        <v>12</v>
      </c>
    </row>
    <row r="77" spans="2:13">
      <c r="B77" s="179" t="s">
        <v>438</v>
      </c>
      <c r="C77" s="182">
        <v>13</v>
      </c>
      <c r="D77" s="182">
        <v>13</v>
      </c>
      <c r="E77" s="182">
        <v>13</v>
      </c>
      <c r="F77" s="39">
        <v>11</v>
      </c>
      <c r="G77" s="39">
        <v>11</v>
      </c>
      <c r="H77" s="39">
        <v>11</v>
      </c>
      <c r="I77" s="182">
        <v>10</v>
      </c>
      <c r="J77" s="182">
        <v>10</v>
      </c>
      <c r="K77" s="39">
        <v>4</v>
      </c>
      <c r="L77" s="39">
        <v>4</v>
      </c>
    </row>
    <row r="78" spans="2:13">
      <c r="B78" s="164" t="s">
        <v>60</v>
      </c>
      <c r="C78" s="183">
        <f t="shared" ref="C78:L78" si="3">SUM(C70:C77)</f>
        <v>533</v>
      </c>
      <c r="D78" s="183">
        <f t="shared" si="3"/>
        <v>537</v>
      </c>
      <c r="E78" s="183">
        <f t="shared" si="3"/>
        <v>531</v>
      </c>
      <c r="F78" s="180">
        <f t="shared" si="3"/>
        <v>526</v>
      </c>
      <c r="G78" s="180">
        <f t="shared" si="3"/>
        <v>516</v>
      </c>
      <c r="H78" s="180">
        <f t="shared" si="3"/>
        <v>581</v>
      </c>
      <c r="I78" s="180">
        <f t="shared" si="3"/>
        <v>647</v>
      </c>
      <c r="J78" s="180">
        <f t="shared" si="3"/>
        <v>627</v>
      </c>
      <c r="K78" s="180">
        <f t="shared" si="3"/>
        <v>620</v>
      </c>
      <c r="L78" s="180">
        <f t="shared" si="3"/>
        <v>613</v>
      </c>
    </row>
    <row r="79" spans="2:13">
      <c r="B79" s="52" t="s">
        <v>498</v>
      </c>
      <c r="C79" s="17"/>
      <c r="D79" s="17"/>
      <c r="E79" s="17"/>
      <c r="F79" s="17"/>
      <c r="G79" s="17"/>
    </row>
    <row r="82" spans="2:4">
      <c r="B82" s="246" t="s">
        <v>1068</v>
      </c>
      <c r="C82" s="246"/>
      <c r="D82" s="246"/>
    </row>
    <row r="83" spans="2:4" ht="45">
      <c r="B83" s="198" t="s">
        <v>1051</v>
      </c>
      <c r="C83" s="198" t="s">
        <v>1052</v>
      </c>
      <c r="D83" s="198" t="s">
        <v>1070</v>
      </c>
    </row>
    <row r="84" spans="2:4">
      <c r="B84" s="197" t="s">
        <v>1053</v>
      </c>
      <c r="C84" s="196" t="s">
        <v>1038</v>
      </c>
      <c r="D84" s="199">
        <v>322</v>
      </c>
    </row>
    <row r="85" spans="2:4">
      <c r="B85" s="197" t="s">
        <v>1054</v>
      </c>
      <c r="C85" s="196" t="s">
        <v>1034</v>
      </c>
      <c r="D85" s="199">
        <v>42</v>
      </c>
    </row>
    <row r="86" spans="2:4">
      <c r="B86" s="197" t="s">
        <v>1055</v>
      </c>
      <c r="C86" s="196" t="s">
        <v>1039</v>
      </c>
      <c r="D86" s="199">
        <v>83</v>
      </c>
    </row>
    <row r="87" spans="2:4" ht="30">
      <c r="B87" s="197" t="s">
        <v>1056</v>
      </c>
      <c r="C87" s="196" t="s">
        <v>1032</v>
      </c>
      <c r="D87" s="199">
        <v>166</v>
      </c>
    </row>
    <row r="88" spans="2:4">
      <c r="B88" s="197" t="s">
        <v>1057</v>
      </c>
      <c r="C88" s="196" t="s">
        <v>1033</v>
      </c>
      <c r="D88" s="199">
        <v>94</v>
      </c>
    </row>
    <row r="89" spans="2:4" ht="30">
      <c r="B89" s="197" t="s">
        <v>1058</v>
      </c>
      <c r="C89" s="196" t="s">
        <v>1059</v>
      </c>
      <c r="D89" s="199">
        <v>102</v>
      </c>
    </row>
    <row r="90" spans="2:4" ht="30">
      <c r="B90" s="197" t="s">
        <v>1060</v>
      </c>
      <c r="C90" s="196" t="s">
        <v>1036</v>
      </c>
      <c r="D90" s="199">
        <v>27</v>
      </c>
    </row>
    <row r="91" spans="2:4">
      <c r="B91" s="197" t="s">
        <v>1061</v>
      </c>
      <c r="C91" s="196" t="s">
        <v>1062</v>
      </c>
      <c r="D91" s="199">
        <v>50</v>
      </c>
    </row>
    <row r="92" spans="2:4" ht="45">
      <c r="B92" s="197" t="s">
        <v>1063</v>
      </c>
      <c r="C92" s="196" t="s">
        <v>1069</v>
      </c>
      <c r="D92" s="199">
        <v>10</v>
      </c>
    </row>
    <row r="93" spans="2:4" ht="45">
      <c r="B93" s="197" t="s">
        <v>1064</v>
      </c>
      <c r="C93" s="196" t="s">
        <v>1069</v>
      </c>
      <c r="D93" s="199">
        <v>7</v>
      </c>
    </row>
    <row r="94" spans="2:4" ht="45">
      <c r="B94" s="197" t="s">
        <v>1065</v>
      </c>
      <c r="C94" s="196" t="s">
        <v>1069</v>
      </c>
      <c r="D94" s="199">
        <v>10</v>
      </c>
    </row>
    <row r="95" spans="2:4" ht="45">
      <c r="B95" s="197" t="s">
        <v>1066</v>
      </c>
      <c r="C95" s="196" t="s">
        <v>1067</v>
      </c>
      <c r="D95" s="199">
        <v>15</v>
      </c>
    </row>
    <row r="96" spans="2:4">
      <c r="B96" s="200" t="s">
        <v>1071</v>
      </c>
      <c r="C96" s="198"/>
      <c r="D96" s="201">
        <v>928</v>
      </c>
    </row>
    <row r="97" spans="2:2">
      <c r="B97" s="52" t="s">
        <v>1072</v>
      </c>
    </row>
  </sheetData>
  <mergeCells count="10">
    <mergeCell ref="B5:M5"/>
    <mergeCell ref="B15:M15"/>
    <mergeCell ref="B48:G48"/>
    <mergeCell ref="B36:L36"/>
    <mergeCell ref="B25:L25"/>
    <mergeCell ref="B82:D82"/>
    <mergeCell ref="I50:L51"/>
    <mergeCell ref="M50:M51"/>
    <mergeCell ref="B68:L68"/>
    <mergeCell ref="B57:L57"/>
  </mergeCells>
  <pageMargins left="0.7" right="0.7" top="0.75" bottom="0.75" header="0.3" footer="0.3"/>
  <pageSetup paperSize="1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"/>
  <sheetViews>
    <sheetView workbookViewId="0">
      <selection activeCell="G3" sqref="G3"/>
    </sheetView>
  </sheetViews>
  <sheetFormatPr defaultRowHeight="15.75"/>
  <cols>
    <col min="1" max="1" width="26.5703125" style="3" customWidth="1"/>
    <col min="2" max="16384" width="9.140625" style="3"/>
  </cols>
  <sheetData>
    <row r="1" spans="1:7">
      <c r="A1" s="251" t="s">
        <v>561</v>
      </c>
      <c r="B1" s="251"/>
      <c r="C1" s="251"/>
      <c r="D1" s="251"/>
      <c r="E1" s="251"/>
      <c r="F1" s="251"/>
    </row>
    <row r="2" spans="1:7">
      <c r="A2" s="251" t="s">
        <v>562</v>
      </c>
      <c r="B2" s="251"/>
      <c r="C2" s="251"/>
      <c r="D2" s="251"/>
      <c r="E2" s="251"/>
      <c r="F2" s="251"/>
      <c r="G2" s="68"/>
    </row>
    <row r="3" spans="1:7">
      <c r="A3" s="68"/>
      <c r="B3" s="188" t="s">
        <v>568</v>
      </c>
      <c r="C3" s="188" t="s">
        <v>569</v>
      </c>
      <c r="D3" s="188" t="s">
        <v>570</v>
      </c>
      <c r="E3" s="188" t="s">
        <v>571</v>
      </c>
      <c r="F3" s="188" t="s">
        <v>572</v>
      </c>
      <c r="G3" s="65" t="s">
        <v>1074</v>
      </c>
    </row>
    <row r="4" spans="1:7">
      <c r="A4" s="5" t="s">
        <v>563</v>
      </c>
      <c r="B4" s="187">
        <v>11.4</v>
      </c>
      <c r="C4" s="187">
        <v>22.2</v>
      </c>
      <c r="D4" s="187">
        <v>23.5</v>
      </c>
      <c r="E4" s="187">
        <v>14</v>
      </c>
      <c r="F4" s="187">
        <v>11.1</v>
      </c>
      <c r="G4" s="3">
        <v>19.100000000000001</v>
      </c>
    </row>
    <row r="5" spans="1:7">
      <c r="A5" s="5" t="s">
        <v>564</v>
      </c>
      <c r="B5" s="187">
        <v>4</v>
      </c>
      <c r="C5" s="187">
        <v>10</v>
      </c>
      <c r="D5" s="187">
        <v>12</v>
      </c>
      <c r="E5" s="187">
        <v>8</v>
      </c>
      <c r="F5" s="187">
        <v>7</v>
      </c>
      <c r="G5" s="3">
        <v>9</v>
      </c>
    </row>
    <row r="6" spans="1:7">
      <c r="A6" s="5" t="s">
        <v>565</v>
      </c>
      <c r="B6" s="187">
        <v>35</v>
      </c>
      <c r="C6" s="187">
        <v>45</v>
      </c>
      <c r="D6" s="187">
        <v>51</v>
      </c>
      <c r="E6" s="187">
        <v>57</v>
      </c>
      <c r="F6" s="187">
        <v>63</v>
      </c>
      <c r="G6" s="3">
        <v>47</v>
      </c>
    </row>
    <row r="7" spans="1:7">
      <c r="A7" s="5" t="s">
        <v>566</v>
      </c>
      <c r="B7" s="187">
        <v>402</v>
      </c>
      <c r="C7" s="187">
        <v>453</v>
      </c>
      <c r="D7" s="187">
        <v>421</v>
      </c>
      <c r="E7" s="187">
        <v>458</v>
      </c>
      <c r="F7" s="187">
        <v>478</v>
      </c>
    </row>
    <row r="8" spans="1:7">
      <c r="A8" s="65" t="s">
        <v>567</v>
      </c>
      <c r="B8" s="189">
        <v>8.6999999999999993</v>
      </c>
      <c r="C8" s="189">
        <v>9.9</v>
      </c>
      <c r="D8" s="189">
        <v>12.1</v>
      </c>
      <c r="E8" s="189">
        <v>12.4</v>
      </c>
      <c r="F8" s="189">
        <v>13.1</v>
      </c>
      <c r="G8" s="67"/>
    </row>
    <row r="9" spans="1:7">
      <c r="A9" s="190" t="s">
        <v>573</v>
      </c>
      <c r="B9" s="2" t="s">
        <v>574</v>
      </c>
      <c r="C9" s="2"/>
      <c r="D9" s="2"/>
      <c r="E9" s="2"/>
      <c r="F9" s="2"/>
      <c r="G9" s="6"/>
    </row>
    <row r="10" spans="1:7">
      <c r="A10" s="1" t="s">
        <v>1045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opLeftCell="E1" workbookViewId="0">
      <selection activeCell="J20" sqref="J20"/>
    </sheetView>
  </sheetViews>
  <sheetFormatPr defaultRowHeight="15.75"/>
  <cols>
    <col min="1" max="1" width="30" style="16" bestFit="1" customWidth="1"/>
    <col min="2" max="15" width="10.85546875" style="16" bestFit="1" customWidth="1"/>
    <col min="16" max="16384" width="9.140625" style="16"/>
  </cols>
  <sheetData>
    <row r="1" spans="1:15">
      <c r="A1" s="246" t="s">
        <v>1047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</row>
    <row r="2" spans="1:15" s="51" customFormat="1">
      <c r="A2" s="89"/>
      <c r="B2" s="89" t="s">
        <v>79</v>
      </c>
      <c r="C2" s="89" t="s">
        <v>80</v>
      </c>
      <c r="D2" s="89" t="s">
        <v>81</v>
      </c>
      <c r="E2" s="89" t="s">
        <v>82</v>
      </c>
      <c r="F2" s="89" t="s">
        <v>83</v>
      </c>
      <c r="G2" s="89" t="s">
        <v>84</v>
      </c>
      <c r="H2" s="89" t="s">
        <v>85</v>
      </c>
      <c r="I2" s="89" t="s">
        <v>427</v>
      </c>
      <c r="J2" s="89" t="s">
        <v>432</v>
      </c>
      <c r="K2" s="89" t="s">
        <v>576</v>
      </c>
      <c r="L2" s="32" t="s">
        <v>851</v>
      </c>
      <c r="M2" s="32" t="s">
        <v>852</v>
      </c>
      <c r="N2" s="32" t="s">
        <v>853</v>
      </c>
      <c r="O2" s="32" t="s">
        <v>854</v>
      </c>
    </row>
    <row r="3" spans="1:15">
      <c r="A3" s="114" t="s">
        <v>797</v>
      </c>
      <c r="B3" s="209">
        <f t="shared" ref="B3:O3" si="0">B4+B5</f>
        <v>310</v>
      </c>
      <c r="C3" s="209">
        <f t="shared" si="0"/>
        <v>357</v>
      </c>
      <c r="D3" s="209">
        <f t="shared" si="0"/>
        <v>331</v>
      </c>
      <c r="E3" s="209">
        <f t="shared" si="0"/>
        <v>350</v>
      </c>
      <c r="F3" s="209">
        <f t="shared" si="0"/>
        <v>381</v>
      </c>
      <c r="G3" s="209">
        <f t="shared" si="0"/>
        <v>375</v>
      </c>
      <c r="H3" s="209">
        <f t="shared" si="0"/>
        <v>376</v>
      </c>
      <c r="I3" s="209">
        <f t="shared" si="0"/>
        <v>388</v>
      </c>
      <c r="J3" s="209">
        <f t="shared" si="0"/>
        <v>388</v>
      </c>
      <c r="K3" s="209">
        <f t="shared" si="0"/>
        <v>382</v>
      </c>
      <c r="L3" s="209">
        <f t="shared" si="0"/>
        <v>0</v>
      </c>
      <c r="M3" s="209">
        <f t="shared" si="0"/>
        <v>0</v>
      </c>
      <c r="N3" s="209">
        <f t="shared" si="0"/>
        <v>0</v>
      </c>
      <c r="O3" s="209">
        <f t="shared" si="0"/>
        <v>0</v>
      </c>
    </row>
    <row r="4" spans="1:15">
      <c r="A4" s="39" t="s">
        <v>798</v>
      </c>
      <c r="B4" s="202">
        <v>300</v>
      </c>
      <c r="C4" s="202">
        <v>341</v>
      </c>
      <c r="D4" s="202">
        <v>318</v>
      </c>
      <c r="E4" s="202">
        <v>340</v>
      </c>
      <c r="F4" s="202">
        <v>360</v>
      </c>
      <c r="G4" s="202">
        <v>347</v>
      </c>
      <c r="H4" s="202">
        <v>350</v>
      </c>
      <c r="I4" s="202">
        <v>361</v>
      </c>
      <c r="J4" s="202">
        <v>361</v>
      </c>
      <c r="K4" s="202">
        <v>355</v>
      </c>
      <c r="L4" s="202"/>
      <c r="M4" s="202"/>
      <c r="N4" s="202"/>
      <c r="O4" s="202"/>
    </row>
    <row r="5" spans="1:15">
      <c r="A5" s="81" t="s">
        <v>1046</v>
      </c>
      <c r="B5" s="203">
        <v>10</v>
      </c>
      <c r="C5" s="203">
        <v>16</v>
      </c>
      <c r="D5" s="203">
        <v>13</v>
      </c>
      <c r="E5" s="203">
        <v>10</v>
      </c>
      <c r="F5" s="203">
        <v>21</v>
      </c>
      <c r="G5" s="203">
        <v>28</v>
      </c>
      <c r="H5" s="203">
        <v>26</v>
      </c>
      <c r="I5" s="203">
        <v>27</v>
      </c>
      <c r="J5" s="203">
        <v>27</v>
      </c>
      <c r="K5" s="203">
        <v>27</v>
      </c>
      <c r="L5" s="203"/>
      <c r="M5" s="203"/>
      <c r="N5" s="203"/>
      <c r="O5" s="203"/>
    </row>
  </sheetData>
  <mergeCells count="1">
    <mergeCell ref="A1:O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H1" workbookViewId="0">
      <selection activeCell="Z5" sqref="Z5"/>
    </sheetView>
  </sheetViews>
  <sheetFormatPr defaultColWidth="9.140625" defaultRowHeight="15.75"/>
  <cols>
    <col min="1" max="1" width="17.85546875" style="16" customWidth="1"/>
    <col min="2" max="16" width="9.140625" style="16"/>
    <col min="17" max="17" width="9.140625" style="48"/>
    <col min="18" max="16384" width="9.140625" style="16"/>
  </cols>
  <sheetData>
    <row r="1" spans="1:21" ht="23.25" customHeight="1">
      <c r="A1" s="217" t="s">
        <v>964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1" ht="31.5">
      <c r="A2" s="77" t="s">
        <v>0</v>
      </c>
      <c r="B2" s="43">
        <v>2001</v>
      </c>
      <c r="C2" s="43">
        <v>2002</v>
      </c>
      <c r="D2" s="43">
        <v>2003</v>
      </c>
      <c r="E2" s="43">
        <v>2004</v>
      </c>
      <c r="F2" s="43">
        <v>2005</v>
      </c>
      <c r="G2" s="44">
        <v>2006</v>
      </c>
      <c r="H2" s="44">
        <v>2007</v>
      </c>
      <c r="I2" s="44">
        <v>2008</v>
      </c>
      <c r="J2" s="44">
        <v>2009</v>
      </c>
      <c r="K2" s="44">
        <v>2010</v>
      </c>
      <c r="L2" s="43">
        <v>2011</v>
      </c>
      <c r="M2" s="43">
        <v>2012</v>
      </c>
      <c r="N2" s="43">
        <v>2013</v>
      </c>
      <c r="O2" s="43">
        <v>2014</v>
      </c>
      <c r="P2" s="43">
        <v>2015</v>
      </c>
      <c r="Q2" s="44">
        <v>2016</v>
      </c>
      <c r="R2" s="43">
        <v>2017</v>
      </c>
      <c r="S2" s="43">
        <v>2018</v>
      </c>
      <c r="T2" s="43">
        <v>2019</v>
      </c>
      <c r="U2" s="43">
        <v>2020</v>
      </c>
    </row>
    <row r="3" spans="1:21" ht="63" customHeight="1">
      <c r="A3" s="80" t="s">
        <v>378</v>
      </c>
      <c r="B3" s="74">
        <v>47</v>
      </c>
      <c r="C3" s="74">
        <v>64</v>
      </c>
      <c r="D3" s="74">
        <v>64</v>
      </c>
      <c r="E3" s="74">
        <v>82</v>
      </c>
      <c r="F3" s="74">
        <v>94</v>
      </c>
      <c r="G3" s="75">
        <v>113</v>
      </c>
      <c r="H3" s="75">
        <v>115</v>
      </c>
      <c r="I3" s="74">
        <v>150</v>
      </c>
      <c r="J3" s="74">
        <v>137</v>
      </c>
      <c r="K3" s="74">
        <v>125</v>
      </c>
      <c r="L3" s="74">
        <v>129</v>
      </c>
      <c r="M3" s="74">
        <v>129</v>
      </c>
      <c r="N3" s="74">
        <v>131</v>
      </c>
      <c r="O3" s="75">
        <v>130</v>
      </c>
      <c r="P3" s="74">
        <v>126</v>
      </c>
      <c r="Q3" s="75">
        <v>110</v>
      </c>
      <c r="R3" s="75">
        <v>106</v>
      </c>
      <c r="S3" s="75"/>
      <c r="T3" s="75"/>
      <c r="U3" s="195"/>
    </row>
    <row r="4" spans="1:21" ht="63">
      <c r="A4" s="20" t="s">
        <v>7</v>
      </c>
      <c r="B4" s="37" t="s">
        <v>838</v>
      </c>
      <c r="C4" s="37" t="s">
        <v>838</v>
      </c>
      <c r="D4" s="37" t="s">
        <v>838</v>
      </c>
      <c r="E4" s="37">
        <v>3</v>
      </c>
      <c r="F4" s="37">
        <v>5</v>
      </c>
      <c r="G4" s="38">
        <v>2</v>
      </c>
      <c r="H4" s="38">
        <v>2</v>
      </c>
      <c r="I4" s="37">
        <v>8</v>
      </c>
      <c r="J4" s="37">
        <v>7</v>
      </c>
      <c r="K4" s="37">
        <v>6</v>
      </c>
      <c r="L4" s="37">
        <v>6</v>
      </c>
      <c r="M4" s="37">
        <v>8</v>
      </c>
      <c r="N4" s="37">
        <v>5</v>
      </c>
      <c r="O4" s="37">
        <v>5</v>
      </c>
      <c r="P4" s="37">
        <v>4</v>
      </c>
      <c r="Q4" s="38">
        <v>6</v>
      </c>
      <c r="R4" s="128">
        <v>2</v>
      </c>
      <c r="S4" s="128"/>
      <c r="T4" s="128"/>
      <c r="U4" s="128"/>
    </row>
    <row r="5" spans="1:21" ht="78.75">
      <c r="A5" s="37" t="s">
        <v>8</v>
      </c>
      <c r="B5" s="37" t="s">
        <v>838</v>
      </c>
      <c r="C5" s="37" t="s">
        <v>838</v>
      </c>
      <c r="D5" s="37" t="s">
        <v>838</v>
      </c>
      <c r="E5" s="37">
        <v>27</v>
      </c>
      <c r="F5" s="37">
        <v>8</v>
      </c>
      <c r="G5" s="38">
        <v>14</v>
      </c>
      <c r="H5" s="38">
        <v>7</v>
      </c>
      <c r="I5" s="37">
        <v>9</v>
      </c>
      <c r="J5" s="37">
        <v>5</v>
      </c>
      <c r="K5" s="37">
        <v>9</v>
      </c>
      <c r="L5" s="37">
        <v>8</v>
      </c>
      <c r="M5" s="37">
        <v>4</v>
      </c>
      <c r="N5" s="37">
        <v>4</v>
      </c>
      <c r="O5" s="37">
        <v>8</v>
      </c>
      <c r="P5" s="37">
        <v>6</v>
      </c>
      <c r="Q5" s="38">
        <v>7</v>
      </c>
      <c r="R5" s="128">
        <v>4</v>
      </c>
      <c r="S5" s="128"/>
      <c r="T5" s="128"/>
      <c r="U5" s="128"/>
    </row>
    <row r="6" spans="1:21" ht="78.75">
      <c r="A6" s="37" t="s">
        <v>9</v>
      </c>
      <c r="B6" s="37" t="s">
        <v>838</v>
      </c>
      <c r="C6" s="37" t="s">
        <v>838</v>
      </c>
      <c r="D6" s="37" t="s">
        <v>838</v>
      </c>
      <c r="E6" s="37" t="s">
        <v>838</v>
      </c>
      <c r="F6" s="37" t="s">
        <v>838</v>
      </c>
      <c r="G6" s="37" t="s">
        <v>838</v>
      </c>
      <c r="H6" s="37" t="s">
        <v>838</v>
      </c>
      <c r="I6" s="37" t="s">
        <v>838</v>
      </c>
      <c r="J6" s="37" t="s">
        <v>838</v>
      </c>
      <c r="K6" s="37" t="s">
        <v>838</v>
      </c>
      <c r="L6" s="37" t="s">
        <v>838</v>
      </c>
      <c r="M6" s="37">
        <v>6</v>
      </c>
      <c r="N6" s="37">
        <v>14</v>
      </c>
      <c r="O6" s="38">
        <v>7</v>
      </c>
      <c r="P6" s="38">
        <v>9</v>
      </c>
      <c r="Q6" s="38">
        <v>9</v>
      </c>
      <c r="R6" s="128">
        <v>5</v>
      </c>
      <c r="S6" s="128"/>
      <c r="T6" s="128"/>
      <c r="U6" s="128"/>
    </row>
    <row r="7" spans="1:21" s="51" customFormat="1" ht="31.5">
      <c r="A7" s="79" t="s">
        <v>10</v>
      </c>
      <c r="B7" s="62" t="s">
        <v>838</v>
      </c>
      <c r="C7" s="62" t="s">
        <v>838</v>
      </c>
      <c r="D7" s="62" t="s">
        <v>838</v>
      </c>
      <c r="E7" s="40">
        <v>28</v>
      </c>
      <c r="F7" s="40">
        <v>15</v>
      </c>
      <c r="G7" s="41">
        <v>15</v>
      </c>
      <c r="H7" s="41">
        <v>9</v>
      </c>
      <c r="I7" s="40">
        <v>20</v>
      </c>
      <c r="J7" s="40">
        <v>12</v>
      </c>
      <c r="K7" s="40">
        <v>15</v>
      </c>
      <c r="L7" s="40">
        <v>22</v>
      </c>
      <c r="M7" s="40">
        <v>18</v>
      </c>
      <c r="N7" s="40">
        <v>23</v>
      </c>
      <c r="O7" s="41">
        <v>20</v>
      </c>
      <c r="P7" s="40">
        <v>19</v>
      </c>
      <c r="Q7" s="41">
        <v>22</v>
      </c>
      <c r="R7" s="41">
        <v>11</v>
      </c>
      <c r="S7" s="41"/>
      <c r="T7" s="41"/>
      <c r="U7" s="41"/>
    </row>
    <row r="8" spans="1:21" s="51" customFormat="1" ht="31.5">
      <c r="A8" s="77" t="s">
        <v>965</v>
      </c>
      <c r="B8" s="43">
        <v>47</v>
      </c>
      <c r="C8" s="43">
        <v>64</v>
      </c>
      <c r="D8" s="43">
        <v>64</v>
      </c>
      <c r="E8" s="43">
        <v>110</v>
      </c>
      <c r="F8" s="43">
        <v>109</v>
      </c>
      <c r="G8" s="44">
        <v>128</v>
      </c>
      <c r="H8" s="44">
        <v>124</v>
      </c>
      <c r="I8" s="43">
        <v>170</v>
      </c>
      <c r="J8" s="43">
        <v>149</v>
      </c>
      <c r="K8" s="43">
        <v>140</v>
      </c>
      <c r="L8" s="43">
        <v>151</v>
      </c>
      <c r="M8" s="43">
        <v>147</v>
      </c>
      <c r="N8" s="43">
        <v>154</v>
      </c>
      <c r="O8" s="44">
        <v>150</v>
      </c>
      <c r="P8" s="43">
        <v>145</v>
      </c>
      <c r="Q8" s="44">
        <v>132</v>
      </c>
      <c r="R8" s="44">
        <v>117</v>
      </c>
      <c r="S8" s="44"/>
      <c r="T8" s="44"/>
      <c r="U8" s="44"/>
    </row>
    <row r="9" spans="1:21">
      <c r="A9" s="52" t="s">
        <v>490</v>
      </c>
    </row>
  </sheetData>
  <mergeCells count="1">
    <mergeCell ref="A1:U1"/>
  </mergeCells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1"/>
  <sheetViews>
    <sheetView workbookViewId="0">
      <pane xSplit="8" ySplit="6" topLeftCell="Q7" activePane="bottomRight" state="frozen"/>
      <selection pane="topRight" activeCell="I1" sqref="I1"/>
      <selection pane="bottomLeft" activeCell="A7" sqref="A7"/>
      <selection pane="bottomRight" activeCell="R4" sqref="R4:R8"/>
    </sheetView>
  </sheetViews>
  <sheetFormatPr defaultRowHeight="15.75"/>
  <cols>
    <col min="1" max="1" width="27.140625" style="3" customWidth="1"/>
    <col min="2" max="16384" width="9.140625" style="3"/>
  </cols>
  <sheetData>
    <row r="1" spans="1:21" s="16" customFormat="1" ht="23.25" customHeight="1">
      <c r="A1" s="217" t="s">
        <v>963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1" s="16" customFormat="1" ht="23.25" customHeight="1">
      <c r="A2" s="217" t="s">
        <v>966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1" s="51" customFormat="1">
      <c r="A3" s="79" t="s">
        <v>962</v>
      </c>
      <c r="B3" s="40" t="s">
        <v>6</v>
      </c>
      <c r="C3" s="40">
        <v>2002</v>
      </c>
      <c r="D3" s="40">
        <v>2003</v>
      </c>
      <c r="E3" s="40">
        <v>2004</v>
      </c>
      <c r="F3" s="40">
        <v>2005</v>
      </c>
      <c r="G3" s="41">
        <v>2006</v>
      </c>
      <c r="H3" s="41">
        <v>2007</v>
      </c>
      <c r="I3" s="41">
        <v>2008</v>
      </c>
      <c r="J3" s="41">
        <v>2009</v>
      </c>
      <c r="K3" s="41">
        <v>2010</v>
      </c>
      <c r="L3" s="40">
        <v>2011</v>
      </c>
      <c r="M3" s="40">
        <v>2012</v>
      </c>
      <c r="N3" s="40">
        <v>2013</v>
      </c>
      <c r="O3" s="40">
        <v>2014</v>
      </c>
      <c r="P3" s="40">
        <v>2015</v>
      </c>
      <c r="Q3" s="40">
        <v>2016</v>
      </c>
      <c r="R3" s="40">
        <v>2017</v>
      </c>
      <c r="S3" s="40">
        <v>2018</v>
      </c>
      <c r="T3" s="40">
        <v>2019</v>
      </c>
      <c r="U3" s="40">
        <v>2020</v>
      </c>
    </row>
    <row r="4" spans="1:21" s="16" customFormat="1" ht="31.5">
      <c r="A4" s="28" t="s">
        <v>805</v>
      </c>
      <c r="B4" s="34">
        <v>32</v>
      </c>
      <c r="C4" s="34">
        <v>38</v>
      </c>
      <c r="D4" s="34">
        <v>53</v>
      </c>
      <c r="E4" s="34">
        <v>61</v>
      </c>
      <c r="F4" s="34">
        <v>83</v>
      </c>
      <c r="G4" s="35">
        <v>96</v>
      </c>
      <c r="H4" s="35">
        <v>106</v>
      </c>
      <c r="I4" s="35">
        <v>110</v>
      </c>
      <c r="J4" s="35">
        <v>80</v>
      </c>
      <c r="K4" s="35">
        <v>116</v>
      </c>
      <c r="L4" s="34">
        <v>107</v>
      </c>
      <c r="M4" s="34">
        <v>103</v>
      </c>
      <c r="N4" s="34">
        <v>115</v>
      </c>
      <c r="O4" s="34">
        <v>111</v>
      </c>
      <c r="P4" s="34">
        <v>108</v>
      </c>
      <c r="Q4" s="34">
        <v>95</v>
      </c>
      <c r="R4" s="34">
        <v>95</v>
      </c>
      <c r="S4" s="34"/>
      <c r="T4" s="34"/>
      <c r="U4" s="34"/>
    </row>
    <row r="5" spans="1:21" s="16" customFormat="1" ht="31.5">
      <c r="A5" s="37" t="s">
        <v>806</v>
      </c>
      <c r="B5" s="37" t="s">
        <v>838</v>
      </c>
      <c r="C5" s="37" t="s">
        <v>838</v>
      </c>
      <c r="D5" s="37" t="s">
        <v>838</v>
      </c>
      <c r="E5" s="37">
        <v>3</v>
      </c>
      <c r="F5" s="37">
        <v>5</v>
      </c>
      <c r="G5" s="38">
        <v>2</v>
      </c>
      <c r="H5" s="38">
        <v>2</v>
      </c>
      <c r="I5" s="38">
        <v>8</v>
      </c>
      <c r="J5" s="38">
        <v>7</v>
      </c>
      <c r="K5" s="38">
        <v>6</v>
      </c>
      <c r="L5" s="37">
        <v>5</v>
      </c>
      <c r="M5" s="37">
        <v>6</v>
      </c>
      <c r="N5" s="37">
        <v>3</v>
      </c>
      <c r="O5" s="37">
        <v>4</v>
      </c>
      <c r="P5" s="37">
        <v>5</v>
      </c>
      <c r="Q5" s="37">
        <v>4</v>
      </c>
      <c r="R5" s="127">
        <v>1</v>
      </c>
      <c r="S5" s="127"/>
      <c r="T5" s="127"/>
      <c r="U5" s="127"/>
    </row>
    <row r="6" spans="1:21" s="16" customFormat="1" ht="47.25">
      <c r="A6" s="37" t="s">
        <v>807</v>
      </c>
      <c r="B6" s="37" t="s">
        <v>838</v>
      </c>
      <c r="C6" s="37" t="s">
        <v>838</v>
      </c>
      <c r="D6" s="37" t="s">
        <v>838</v>
      </c>
      <c r="E6" s="37">
        <v>26</v>
      </c>
      <c r="F6" s="37">
        <v>8</v>
      </c>
      <c r="G6" s="38">
        <v>13</v>
      </c>
      <c r="H6" s="38">
        <v>7</v>
      </c>
      <c r="I6" s="38">
        <v>9</v>
      </c>
      <c r="J6" s="38">
        <v>4</v>
      </c>
      <c r="K6" s="38">
        <v>9</v>
      </c>
      <c r="L6" s="37">
        <v>6</v>
      </c>
      <c r="M6" s="37">
        <v>4</v>
      </c>
      <c r="N6" s="37">
        <v>2</v>
      </c>
      <c r="O6" s="37">
        <v>7</v>
      </c>
      <c r="P6" s="37">
        <v>7</v>
      </c>
      <c r="Q6" s="37">
        <v>9</v>
      </c>
      <c r="R6" s="127">
        <v>4</v>
      </c>
      <c r="S6" s="127"/>
      <c r="T6" s="127"/>
      <c r="U6" s="127"/>
    </row>
    <row r="7" spans="1:21" s="16" customFormat="1" ht="47.25">
      <c r="A7" s="37" t="s">
        <v>808</v>
      </c>
      <c r="B7" s="37" t="s">
        <v>838</v>
      </c>
      <c r="C7" s="37" t="s">
        <v>838</v>
      </c>
      <c r="D7" s="37" t="s">
        <v>838</v>
      </c>
      <c r="E7" s="37" t="s">
        <v>838</v>
      </c>
      <c r="F7" s="37" t="s">
        <v>838</v>
      </c>
      <c r="G7" s="37" t="s">
        <v>838</v>
      </c>
      <c r="H7" s="37" t="s">
        <v>838</v>
      </c>
      <c r="I7" s="37" t="s">
        <v>838</v>
      </c>
      <c r="J7" s="37" t="s">
        <v>838</v>
      </c>
      <c r="K7" s="37" t="s">
        <v>838</v>
      </c>
      <c r="L7" s="37">
        <v>14</v>
      </c>
      <c r="M7" s="37">
        <v>6</v>
      </c>
      <c r="N7" s="37">
        <v>12</v>
      </c>
      <c r="O7" s="37">
        <v>7</v>
      </c>
      <c r="P7" s="37">
        <v>10</v>
      </c>
      <c r="Q7" s="37">
        <v>5</v>
      </c>
      <c r="R7" s="127">
        <v>4</v>
      </c>
      <c r="S7" s="127"/>
      <c r="T7" s="127"/>
      <c r="U7" s="127"/>
    </row>
    <row r="8" spans="1:21" s="16" customFormat="1">
      <c r="A8" s="37" t="s">
        <v>431</v>
      </c>
      <c r="B8" s="37"/>
      <c r="C8" s="37"/>
      <c r="D8" s="37"/>
      <c r="E8" s="37"/>
      <c r="F8" s="37"/>
      <c r="G8" s="38"/>
      <c r="H8" s="38"/>
      <c r="I8" s="37"/>
      <c r="J8" s="37"/>
      <c r="K8" s="37"/>
      <c r="L8" s="37"/>
      <c r="M8" s="37"/>
      <c r="N8" s="37"/>
      <c r="O8" s="38"/>
      <c r="P8" s="38">
        <v>0</v>
      </c>
      <c r="Q8" s="38">
        <v>0</v>
      </c>
      <c r="R8" s="128"/>
      <c r="S8" s="128"/>
      <c r="T8" s="128"/>
      <c r="U8" s="128"/>
    </row>
    <row r="9" spans="1:21" s="51" customFormat="1" ht="31.5">
      <c r="A9" s="40" t="s">
        <v>809</v>
      </c>
      <c r="B9" s="62" t="s">
        <v>838</v>
      </c>
      <c r="C9" s="62" t="s">
        <v>838</v>
      </c>
      <c r="D9" s="62" t="s">
        <v>838</v>
      </c>
      <c r="E9" s="40">
        <v>29</v>
      </c>
      <c r="F9" s="40">
        <v>13</v>
      </c>
      <c r="G9" s="41">
        <v>15</v>
      </c>
      <c r="H9" s="41">
        <v>9</v>
      </c>
      <c r="I9" s="40">
        <v>17</v>
      </c>
      <c r="J9" s="40">
        <v>11</v>
      </c>
      <c r="K9" s="40">
        <v>15</v>
      </c>
      <c r="L9" s="40">
        <v>15</v>
      </c>
      <c r="M9" s="40">
        <v>16</v>
      </c>
      <c r="N9" s="40">
        <v>17</v>
      </c>
      <c r="O9" s="41">
        <v>18</v>
      </c>
      <c r="P9" s="41">
        <v>22</v>
      </c>
      <c r="Q9" s="41">
        <v>18</v>
      </c>
      <c r="R9" s="41">
        <v>9</v>
      </c>
      <c r="S9" s="41"/>
      <c r="T9" s="41"/>
      <c r="U9" s="41"/>
    </row>
    <row r="10" spans="1:21" s="51" customFormat="1" ht="31.5">
      <c r="A10" s="43" t="s">
        <v>967</v>
      </c>
      <c r="B10" s="43">
        <v>32</v>
      </c>
      <c r="C10" s="43">
        <v>38</v>
      </c>
      <c r="D10" s="43">
        <v>53</v>
      </c>
      <c r="E10" s="49">
        <f>SUM(E4+E9)</f>
        <v>90</v>
      </c>
      <c r="F10" s="49">
        <f t="shared" ref="F10:U10" si="0">SUM(F4+F9)</f>
        <v>96</v>
      </c>
      <c r="G10" s="49">
        <f t="shared" si="0"/>
        <v>111</v>
      </c>
      <c r="H10" s="49">
        <f t="shared" si="0"/>
        <v>115</v>
      </c>
      <c r="I10" s="49">
        <f t="shared" si="0"/>
        <v>127</v>
      </c>
      <c r="J10" s="49">
        <f t="shared" si="0"/>
        <v>91</v>
      </c>
      <c r="K10" s="49">
        <f t="shared" si="0"/>
        <v>131</v>
      </c>
      <c r="L10" s="49">
        <f t="shared" si="0"/>
        <v>122</v>
      </c>
      <c r="M10" s="49">
        <f t="shared" si="0"/>
        <v>119</v>
      </c>
      <c r="N10" s="49">
        <f t="shared" si="0"/>
        <v>132</v>
      </c>
      <c r="O10" s="49">
        <f t="shared" si="0"/>
        <v>129</v>
      </c>
      <c r="P10" s="49">
        <f t="shared" si="0"/>
        <v>130</v>
      </c>
      <c r="Q10" s="49">
        <f t="shared" si="0"/>
        <v>113</v>
      </c>
      <c r="R10" s="49">
        <f t="shared" si="0"/>
        <v>104</v>
      </c>
      <c r="S10" s="49">
        <f t="shared" si="0"/>
        <v>0</v>
      </c>
      <c r="T10" s="49">
        <f t="shared" si="0"/>
        <v>0</v>
      </c>
      <c r="U10" s="49">
        <f t="shared" si="0"/>
        <v>0</v>
      </c>
    </row>
    <row r="11" spans="1:21">
      <c r="A11" s="52" t="s">
        <v>490</v>
      </c>
    </row>
  </sheetData>
  <mergeCells count="2">
    <mergeCell ref="A1:U1"/>
    <mergeCell ref="A2:U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H1" workbookViewId="0">
      <selection activeCell="R3" sqref="R3:R4"/>
    </sheetView>
  </sheetViews>
  <sheetFormatPr defaultRowHeight="15.75"/>
  <cols>
    <col min="1" max="1" width="22" style="16" customWidth="1"/>
    <col min="2" max="2" width="13.140625" style="16" bestFit="1" customWidth="1"/>
    <col min="3" max="16384" width="9.140625" style="16"/>
  </cols>
  <sheetData>
    <row r="1" spans="1:21">
      <c r="A1" s="218" t="s">
        <v>968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</row>
    <row r="2" spans="1:21" ht="15.75" customHeight="1">
      <c r="A2" s="77" t="s">
        <v>0</v>
      </c>
      <c r="B2" s="24">
        <v>2001</v>
      </c>
      <c r="C2" s="24">
        <v>2002</v>
      </c>
      <c r="D2" s="24">
        <v>2003</v>
      </c>
      <c r="E2" s="24">
        <v>2004</v>
      </c>
      <c r="F2" s="24">
        <v>2005</v>
      </c>
      <c r="G2" s="25">
        <v>2006</v>
      </c>
      <c r="H2" s="25">
        <v>2007</v>
      </c>
      <c r="I2" s="25">
        <v>2008</v>
      </c>
      <c r="J2" s="25">
        <v>2009</v>
      </c>
      <c r="K2" s="25">
        <v>2010</v>
      </c>
      <c r="L2" s="24">
        <v>2011</v>
      </c>
      <c r="M2" s="24">
        <v>2012</v>
      </c>
      <c r="N2" s="24">
        <v>2013</v>
      </c>
      <c r="O2" s="24">
        <v>2014</v>
      </c>
      <c r="P2" s="24">
        <v>2015</v>
      </c>
      <c r="Q2" s="24">
        <v>2016</v>
      </c>
      <c r="R2" s="24">
        <v>2017</v>
      </c>
      <c r="S2" s="24">
        <v>2018</v>
      </c>
      <c r="T2" s="24">
        <v>2019</v>
      </c>
      <c r="U2" s="24">
        <v>2020</v>
      </c>
    </row>
    <row r="3" spans="1:21">
      <c r="A3" s="23" t="s">
        <v>376</v>
      </c>
      <c r="B3" s="37">
        <v>89</v>
      </c>
      <c r="C3" s="37">
        <v>81</v>
      </c>
      <c r="D3" s="37">
        <v>104</v>
      </c>
      <c r="E3" s="37">
        <v>113</v>
      </c>
      <c r="F3" s="37">
        <v>152</v>
      </c>
      <c r="G3" s="38">
        <v>163</v>
      </c>
      <c r="H3" s="38">
        <v>190</v>
      </c>
      <c r="I3" s="37">
        <v>230</v>
      </c>
      <c r="J3" s="37">
        <v>236</v>
      </c>
      <c r="K3" s="37">
        <v>255</v>
      </c>
      <c r="L3" s="37">
        <v>224</v>
      </c>
      <c r="M3" s="37">
        <v>218</v>
      </c>
      <c r="N3" s="37">
        <v>213</v>
      </c>
      <c r="O3" s="38">
        <v>196</v>
      </c>
      <c r="P3" s="37">
        <v>149</v>
      </c>
      <c r="Q3" s="37">
        <v>170</v>
      </c>
      <c r="R3" s="39">
        <v>157</v>
      </c>
      <c r="S3" s="39"/>
      <c r="T3" s="39"/>
      <c r="U3" s="39"/>
    </row>
    <row r="4" spans="1:21">
      <c r="A4" s="23" t="s">
        <v>377</v>
      </c>
      <c r="B4" s="37">
        <v>47</v>
      </c>
      <c r="C4" s="37">
        <v>64</v>
      </c>
      <c r="D4" s="37">
        <v>64</v>
      </c>
      <c r="E4" s="37">
        <v>82</v>
      </c>
      <c r="F4" s="37">
        <v>94</v>
      </c>
      <c r="G4" s="38">
        <v>113</v>
      </c>
      <c r="H4" s="38">
        <v>115</v>
      </c>
      <c r="I4" s="37">
        <v>150</v>
      </c>
      <c r="J4" s="37">
        <v>137</v>
      </c>
      <c r="K4" s="37">
        <v>125</v>
      </c>
      <c r="L4" s="37">
        <v>129</v>
      </c>
      <c r="M4" s="37">
        <v>129</v>
      </c>
      <c r="N4" s="37">
        <v>131</v>
      </c>
      <c r="O4" s="38">
        <v>130</v>
      </c>
      <c r="P4" s="37">
        <v>126</v>
      </c>
      <c r="Q4" s="38">
        <v>110</v>
      </c>
      <c r="R4" s="39">
        <v>106</v>
      </c>
      <c r="S4" s="39"/>
      <c r="T4" s="39"/>
      <c r="U4" s="39"/>
    </row>
    <row r="5" spans="1:21">
      <c r="A5" s="28" t="s">
        <v>446</v>
      </c>
      <c r="B5" s="54">
        <f>B4/B3</f>
        <v>0.5280898876404494</v>
      </c>
      <c r="C5" s="54">
        <f t="shared" ref="C5:R5" si="0">C4/C3</f>
        <v>0.79012345679012341</v>
      </c>
      <c r="D5" s="54">
        <f t="shared" si="0"/>
        <v>0.61538461538461542</v>
      </c>
      <c r="E5" s="54">
        <f t="shared" si="0"/>
        <v>0.72566371681415931</v>
      </c>
      <c r="F5" s="54">
        <f t="shared" si="0"/>
        <v>0.61842105263157898</v>
      </c>
      <c r="G5" s="54">
        <f t="shared" si="0"/>
        <v>0.69325153374233128</v>
      </c>
      <c r="H5" s="54">
        <f t="shared" si="0"/>
        <v>0.60526315789473684</v>
      </c>
      <c r="I5" s="54">
        <f t="shared" si="0"/>
        <v>0.65217391304347827</v>
      </c>
      <c r="J5" s="54">
        <f t="shared" si="0"/>
        <v>0.58050847457627119</v>
      </c>
      <c r="K5" s="54">
        <f t="shared" si="0"/>
        <v>0.49019607843137253</v>
      </c>
      <c r="L5" s="54">
        <f t="shared" si="0"/>
        <v>0.5758928571428571</v>
      </c>
      <c r="M5" s="54">
        <f t="shared" si="0"/>
        <v>0.59174311926605505</v>
      </c>
      <c r="N5" s="54">
        <f t="shared" si="0"/>
        <v>0.61502347417840375</v>
      </c>
      <c r="O5" s="54">
        <f t="shared" si="0"/>
        <v>0.66326530612244894</v>
      </c>
      <c r="P5" s="54">
        <f t="shared" si="0"/>
        <v>0.84563758389261745</v>
      </c>
      <c r="Q5" s="54">
        <f t="shared" si="0"/>
        <v>0.6470588235294118</v>
      </c>
      <c r="R5" s="54">
        <f t="shared" si="0"/>
        <v>0.67515923566878977</v>
      </c>
      <c r="S5" s="54"/>
      <c r="T5" s="54"/>
      <c r="U5" s="54"/>
    </row>
    <row r="6" spans="1:21">
      <c r="A6" s="23" t="s">
        <v>447</v>
      </c>
      <c r="B6" s="37">
        <v>32</v>
      </c>
      <c r="C6" s="37">
        <v>38</v>
      </c>
      <c r="D6" s="37">
        <v>53</v>
      </c>
      <c r="E6" s="37">
        <v>61</v>
      </c>
      <c r="F6" s="37">
        <v>83</v>
      </c>
      <c r="G6" s="38">
        <v>96</v>
      </c>
      <c r="H6" s="38">
        <v>106</v>
      </c>
      <c r="I6" s="37">
        <v>110</v>
      </c>
      <c r="J6" s="37">
        <v>80</v>
      </c>
      <c r="K6" s="37">
        <v>116</v>
      </c>
      <c r="L6" s="37">
        <v>107</v>
      </c>
      <c r="M6" s="37">
        <v>103</v>
      </c>
      <c r="N6" s="37">
        <v>115</v>
      </c>
      <c r="O6" s="38">
        <v>111</v>
      </c>
      <c r="P6" s="38">
        <v>108</v>
      </c>
      <c r="Q6" s="38">
        <v>95</v>
      </c>
      <c r="R6" s="39">
        <v>95</v>
      </c>
      <c r="S6" s="39"/>
      <c r="T6" s="39"/>
      <c r="U6" s="39"/>
    </row>
    <row r="7" spans="1:21">
      <c r="A7" s="28" t="s">
        <v>969</v>
      </c>
      <c r="B7" s="54">
        <f>B6/B4</f>
        <v>0.68085106382978722</v>
      </c>
      <c r="C7" s="54">
        <f t="shared" ref="C7:R7" si="1">C6/C4</f>
        <v>0.59375</v>
      </c>
      <c r="D7" s="54">
        <f t="shared" si="1"/>
        <v>0.828125</v>
      </c>
      <c r="E7" s="54">
        <f t="shared" si="1"/>
        <v>0.74390243902439024</v>
      </c>
      <c r="F7" s="54">
        <f t="shared" si="1"/>
        <v>0.88297872340425532</v>
      </c>
      <c r="G7" s="54">
        <f t="shared" si="1"/>
        <v>0.84955752212389379</v>
      </c>
      <c r="H7" s="54">
        <f t="shared" si="1"/>
        <v>0.92173913043478262</v>
      </c>
      <c r="I7" s="54">
        <f t="shared" si="1"/>
        <v>0.73333333333333328</v>
      </c>
      <c r="J7" s="54">
        <f t="shared" si="1"/>
        <v>0.58394160583941601</v>
      </c>
      <c r="K7" s="54">
        <f t="shared" si="1"/>
        <v>0.92800000000000005</v>
      </c>
      <c r="L7" s="54">
        <f t="shared" si="1"/>
        <v>0.8294573643410853</v>
      </c>
      <c r="M7" s="54">
        <f t="shared" si="1"/>
        <v>0.79844961240310075</v>
      </c>
      <c r="N7" s="54">
        <f t="shared" si="1"/>
        <v>0.87786259541984735</v>
      </c>
      <c r="O7" s="54">
        <f t="shared" si="1"/>
        <v>0.85384615384615381</v>
      </c>
      <c r="P7" s="54">
        <f t="shared" si="1"/>
        <v>0.8571428571428571</v>
      </c>
      <c r="Q7" s="54">
        <f t="shared" si="1"/>
        <v>0.86363636363636365</v>
      </c>
      <c r="R7" s="54">
        <f t="shared" si="1"/>
        <v>0.89622641509433965</v>
      </c>
      <c r="S7" s="55"/>
      <c r="T7" s="55"/>
      <c r="U7" s="55"/>
    </row>
    <row r="8" spans="1:21">
      <c r="A8" s="52" t="s">
        <v>490</v>
      </c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pane xSplit="6" ySplit="11" topLeftCell="R12" activePane="bottomRight" state="frozen"/>
      <selection pane="topRight" activeCell="G1" sqref="G1"/>
      <selection pane="bottomLeft" activeCell="A12" sqref="A12"/>
      <selection pane="bottomRight" activeCell="R19" sqref="R19:R20"/>
    </sheetView>
  </sheetViews>
  <sheetFormatPr defaultColWidth="9.140625" defaultRowHeight="15.75"/>
  <cols>
    <col min="1" max="1" width="50.85546875" style="16" bestFit="1" customWidth="1"/>
    <col min="2" max="16384" width="9.140625" style="16"/>
  </cols>
  <sheetData>
    <row r="1" spans="1:21" s="53" customFormat="1">
      <c r="A1" s="219" t="s">
        <v>826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</row>
    <row r="2" spans="1:21">
      <c r="A2" s="69"/>
      <c r="B2" s="70">
        <v>2001</v>
      </c>
      <c r="C2" s="70">
        <v>2002</v>
      </c>
      <c r="D2" s="70">
        <v>2003</v>
      </c>
      <c r="E2" s="70">
        <v>2004</v>
      </c>
      <c r="F2" s="70">
        <v>2005</v>
      </c>
      <c r="G2" s="70">
        <v>2006</v>
      </c>
      <c r="H2" s="70">
        <v>2007</v>
      </c>
      <c r="I2" s="70">
        <v>2008</v>
      </c>
      <c r="J2" s="70">
        <v>2009</v>
      </c>
      <c r="K2" s="70">
        <v>2010</v>
      </c>
      <c r="L2" s="70">
        <v>2011</v>
      </c>
      <c r="M2" s="70">
        <v>2012</v>
      </c>
      <c r="N2" s="70">
        <v>2013</v>
      </c>
      <c r="O2" s="70">
        <v>2014</v>
      </c>
      <c r="P2" s="70">
        <v>2015</v>
      </c>
      <c r="Q2" s="70">
        <v>2016</v>
      </c>
      <c r="R2" s="70">
        <v>2017</v>
      </c>
      <c r="S2" s="70">
        <v>2018</v>
      </c>
      <c r="T2" s="70">
        <v>2019</v>
      </c>
      <c r="U2" s="71">
        <v>2020</v>
      </c>
    </row>
    <row r="3" spans="1:21">
      <c r="A3" s="16" t="s">
        <v>810</v>
      </c>
      <c r="B3" s="16">
        <v>66</v>
      </c>
      <c r="C3" s="16">
        <v>58</v>
      </c>
      <c r="D3" s="16">
        <v>72</v>
      </c>
      <c r="E3" s="16">
        <v>85</v>
      </c>
      <c r="F3" s="16">
        <v>87</v>
      </c>
      <c r="G3" s="16">
        <v>41</v>
      </c>
      <c r="H3" s="16">
        <v>82</v>
      </c>
      <c r="I3" s="16">
        <v>76</v>
      </c>
      <c r="J3" s="16">
        <v>180</v>
      </c>
      <c r="K3" s="16">
        <v>100</v>
      </c>
      <c r="L3" s="16">
        <v>104</v>
      </c>
      <c r="M3" s="16">
        <v>98</v>
      </c>
      <c r="N3" s="16">
        <v>88</v>
      </c>
      <c r="O3" s="16">
        <v>75</v>
      </c>
      <c r="P3" s="16">
        <v>67</v>
      </c>
      <c r="Q3" s="16">
        <v>72</v>
      </c>
      <c r="R3" s="16">
        <v>76</v>
      </c>
    </row>
    <row r="4" spans="1:21">
      <c r="A4" s="16" t="s">
        <v>811</v>
      </c>
      <c r="B4" s="16">
        <v>23</v>
      </c>
      <c r="C4" s="16">
        <v>23</v>
      </c>
      <c r="D4" s="16">
        <v>32</v>
      </c>
      <c r="E4" s="16">
        <v>28</v>
      </c>
      <c r="F4" s="16">
        <v>24</v>
      </c>
      <c r="G4" s="16">
        <v>23</v>
      </c>
      <c r="H4" s="16">
        <v>28</v>
      </c>
      <c r="I4" s="16">
        <v>28</v>
      </c>
      <c r="J4" s="16">
        <v>56</v>
      </c>
      <c r="K4" s="16">
        <v>28</v>
      </c>
      <c r="L4" s="16">
        <v>48</v>
      </c>
      <c r="M4" s="16">
        <v>41</v>
      </c>
      <c r="N4" s="16">
        <v>44</v>
      </c>
      <c r="O4" s="16">
        <v>26</v>
      </c>
      <c r="P4" s="16">
        <v>35</v>
      </c>
      <c r="Q4" s="16">
        <v>38</v>
      </c>
      <c r="R4" s="16">
        <v>24</v>
      </c>
    </row>
    <row r="5" spans="1:21">
      <c r="A5" s="31" t="s">
        <v>812</v>
      </c>
      <c r="B5" s="31">
        <f>B3+B4</f>
        <v>89</v>
      </c>
      <c r="C5" s="31">
        <f t="shared" ref="C5:U5" si="0">C3+C4</f>
        <v>81</v>
      </c>
      <c r="D5" s="31">
        <f t="shared" si="0"/>
        <v>104</v>
      </c>
      <c r="E5" s="31">
        <f t="shared" si="0"/>
        <v>113</v>
      </c>
      <c r="F5" s="31">
        <f t="shared" si="0"/>
        <v>111</v>
      </c>
      <c r="G5" s="31">
        <f t="shared" si="0"/>
        <v>64</v>
      </c>
      <c r="H5" s="31">
        <f t="shared" si="0"/>
        <v>110</v>
      </c>
      <c r="I5" s="31">
        <f t="shared" si="0"/>
        <v>104</v>
      </c>
      <c r="J5" s="31">
        <f t="shared" si="0"/>
        <v>236</v>
      </c>
      <c r="K5" s="31">
        <f t="shared" si="0"/>
        <v>128</v>
      </c>
      <c r="L5" s="31">
        <f t="shared" si="0"/>
        <v>152</v>
      </c>
      <c r="M5" s="31">
        <f t="shared" si="0"/>
        <v>139</v>
      </c>
      <c r="N5" s="31">
        <f t="shared" si="0"/>
        <v>132</v>
      </c>
      <c r="O5" s="31">
        <f t="shared" si="0"/>
        <v>101</v>
      </c>
      <c r="P5" s="31">
        <f t="shared" si="0"/>
        <v>102</v>
      </c>
      <c r="Q5" s="31">
        <f t="shared" si="0"/>
        <v>110</v>
      </c>
      <c r="R5" s="31">
        <f t="shared" si="0"/>
        <v>100</v>
      </c>
      <c r="S5" s="31">
        <f t="shared" si="0"/>
        <v>0</v>
      </c>
      <c r="T5" s="31">
        <f t="shared" si="0"/>
        <v>0</v>
      </c>
      <c r="U5" s="31">
        <f t="shared" si="0"/>
        <v>0</v>
      </c>
    </row>
    <row r="7" spans="1:21">
      <c r="A7" s="16" t="s">
        <v>813</v>
      </c>
      <c r="B7" s="16">
        <v>31</v>
      </c>
      <c r="C7" s="16">
        <v>58</v>
      </c>
      <c r="D7" s="16">
        <v>37</v>
      </c>
      <c r="E7" s="16">
        <v>63</v>
      </c>
      <c r="F7" s="16">
        <v>47</v>
      </c>
      <c r="G7" s="16">
        <v>32</v>
      </c>
      <c r="H7" s="16">
        <v>55</v>
      </c>
      <c r="I7" s="16">
        <v>50</v>
      </c>
      <c r="J7" s="16">
        <v>97</v>
      </c>
      <c r="K7" s="16">
        <v>55</v>
      </c>
      <c r="L7" s="16">
        <v>57</v>
      </c>
      <c r="M7" s="16">
        <v>53</v>
      </c>
      <c r="N7" s="16">
        <v>58</v>
      </c>
      <c r="O7" s="16">
        <v>54</v>
      </c>
      <c r="P7" s="16">
        <v>50</v>
      </c>
      <c r="Q7" s="16">
        <v>76</v>
      </c>
      <c r="R7" s="16">
        <v>54</v>
      </c>
    </row>
    <row r="8" spans="1:21">
      <c r="A8" s="16" t="s">
        <v>814</v>
      </c>
      <c r="B8" s="16">
        <v>16</v>
      </c>
      <c r="C8" s="16">
        <v>23</v>
      </c>
      <c r="D8" s="16">
        <v>27</v>
      </c>
      <c r="E8" s="16">
        <v>19</v>
      </c>
      <c r="F8" s="16">
        <v>11</v>
      </c>
      <c r="G8" s="16">
        <v>19</v>
      </c>
      <c r="H8" s="16">
        <v>19</v>
      </c>
      <c r="I8" s="16">
        <v>22</v>
      </c>
      <c r="J8" s="16">
        <v>40</v>
      </c>
      <c r="K8" s="16">
        <v>14</v>
      </c>
      <c r="L8" s="16">
        <v>26</v>
      </c>
      <c r="M8" s="16">
        <v>28</v>
      </c>
      <c r="N8" s="16">
        <v>31</v>
      </c>
      <c r="O8" s="16">
        <v>23</v>
      </c>
      <c r="P8" s="16">
        <v>25</v>
      </c>
      <c r="Q8" s="16">
        <v>33</v>
      </c>
      <c r="R8" s="16">
        <v>20</v>
      </c>
    </row>
    <row r="9" spans="1:21">
      <c r="A9" s="31" t="s">
        <v>815</v>
      </c>
      <c r="B9" s="31">
        <f>B7+B8</f>
        <v>47</v>
      </c>
      <c r="C9" s="31">
        <f t="shared" ref="C9:U9" si="1">C7+C8</f>
        <v>81</v>
      </c>
      <c r="D9" s="31">
        <f t="shared" si="1"/>
        <v>64</v>
      </c>
      <c r="E9" s="31">
        <f t="shared" si="1"/>
        <v>82</v>
      </c>
      <c r="F9" s="31">
        <f t="shared" si="1"/>
        <v>58</v>
      </c>
      <c r="G9" s="31">
        <f t="shared" si="1"/>
        <v>51</v>
      </c>
      <c r="H9" s="31">
        <f t="shared" si="1"/>
        <v>74</v>
      </c>
      <c r="I9" s="31">
        <f t="shared" si="1"/>
        <v>72</v>
      </c>
      <c r="J9" s="31">
        <f t="shared" si="1"/>
        <v>137</v>
      </c>
      <c r="K9" s="31">
        <f t="shared" si="1"/>
        <v>69</v>
      </c>
      <c r="L9" s="31">
        <f t="shared" si="1"/>
        <v>83</v>
      </c>
      <c r="M9" s="31">
        <f t="shared" si="1"/>
        <v>81</v>
      </c>
      <c r="N9" s="31">
        <f t="shared" si="1"/>
        <v>89</v>
      </c>
      <c r="O9" s="31">
        <f t="shared" si="1"/>
        <v>77</v>
      </c>
      <c r="P9" s="31">
        <f t="shared" si="1"/>
        <v>75</v>
      </c>
      <c r="Q9" s="31">
        <f t="shared" si="1"/>
        <v>109</v>
      </c>
      <c r="R9" s="31">
        <f t="shared" si="1"/>
        <v>74</v>
      </c>
      <c r="S9" s="31">
        <f t="shared" si="1"/>
        <v>0</v>
      </c>
      <c r="T9" s="31">
        <f t="shared" si="1"/>
        <v>0</v>
      </c>
      <c r="U9" s="31">
        <f t="shared" si="1"/>
        <v>0</v>
      </c>
    </row>
    <row r="11" spans="1:21">
      <c r="A11" s="16" t="s">
        <v>816</v>
      </c>
      <c r="B11" s="16">
        <v>17</v>
      </c>
      <c r="C11" s="16">
        <v>23</v>
      </c>
      <c r="D11" s="16">
        <v>24</v>
      </c>
      <c r="E11" s="16">
        <v>36</v>
      </c>
      <c r="F11" s="16">
        <v>18</v>
      </c>
      <c r="G11" s="16">
        <v>6</v>
      </c>
      <c r="H11" s="16">
        <v>10</v>
      </c>
      <c r="I11" s="16">
        <v>21</v>
      </c>
      <c r="J11" s="16">
        <v>17</v>
      </c>
      <c r="K11" s="16">
        <v>23</v>
      </c>
      <c r="L11" s="16">
        <v>22</v>
      </c>
      <c r="M11" s="16">
        <v>17</v>
      </c>
      <c r="N11" s="16">
        <v>11</v>
      </c>
      <c r="O11" s="16">
        <v>14</v>
      </c>
      <c r="P11" s="16">
        <v>18</v>
      </c>
      <c r="Q11" s="16">
        <v>14</v>
      </c>
      <c r="R11" s="16">
        <v>14</v>
      </c>
    </row>
    <row r="12" spans="1:21">
      <c r="A12" s="16" t="s">
        <v>817</v>
      </c>
      <c r="B12" s="16">
        <v>9</v>
      </c>
      <c r="C12" s="16">
        <v>8</v>
      </c>
      <c r="D12" s="16">
        <v>14</v>
      </c>
      <c r="E12" s="16">
        <v>14</v>
      </c>
      <c r="F12" s="16">
        <v>3</v>
      </c>
      <c r="G12" s="16">
        <v>12</v>
      </c>
      <c r="H12" s="16">
        <v>9</v>
      </c>
      <c r="I12" s="16">
        <v>10</v>
      </c>
      <c r="J12" s="16">
        <v>11</v>
      </c>
      <c r="K12" s="16">
        <v>7</v>
      </c>
      <c r="L12" s="16">
        <v>8</v>
      </c>
      <c r="M12" s="16">
        <v>10</v>
      </c>
      <c r="N12" s="16">
        <v>13</v>
      </c>
      <c r="O12" s="16">
        <v>5</v>
      </c>
      <c r="P12" s="16">
        <v>7</v>
      </c>
      <c r="Q12" s="16">
        <v>8</v>
      </c>
      <c r="R12" s="16">
        <v>7</v>
      </c>
    </row>
    <row r="13" spans="1:21">
      <c r="A13" s="31" t="s">
        <v>818</v>
      </c>
      <c r="B13" s="31">
        <f>B11+B12</f>
        <v>26</v>
      </c>
      <c r="C13" s="31">
        <f t="shared" ref="C13:U13" si="2">C11+C12</f>
        <v>31</v>
      </c>
      <c r="D13" s="31">
        <f t="shared" si="2"/>
        <v>38</v>
      </c>
      <c r="E13" s="31">
        <f t="shared" si="2"/>
        <v>50</v>
      </c>
      <c r="F13" s="31">
        <f t="shared" si="2"/>
        <v>21</v>
      </c>
      <c r="G13" s="31">
        <f t="shared" si="2"/>
        <v>18</v>
      </c>
      <c r="H13" s="31">
        <f t="shared" si="2"/>
        <v>19</v>
      </c>
      <c r="I13" s="31">
        <f t="shared" si="2"/>
        <v>31</v>
      </c>
      <c r="J13" s="31">
        <f t="shared" si="2"/>
        <v>28</v>
      </c>
      <c r="K13" s="31">
        <f t="shared" si="2"/>
        <v>30</v>
      </c>
      <c r="L13" s="31">
        <f t="shared" si="2"/>
        <v>30</v>
      </c>
      <c r="M13" s="31">
        <f t="shared" si="2"/>
        <v>27</v>
      </c>
      <c r="N13" s="31">
        <f t="shared" si="2"/>
        <v>24</v>
      </c>
      <c r="O13" s="31">
        <f t="shared" si="2"/>
        <v>19</v>
      </c>
      <c r="P13" s="31">
        <f t="shared" si="2"/>
        <v>25</v>
      </c>
      <c r="Q13" s="31">
        <f t="shared" si="2"/>
        <v>22</v>
      </c>
      <c r="R13" s="31">
        <f t="shared" si="2"/>
        <v>21</v>
      </c>
      <c r="S13" s="31">
        <f t="shared" si="2"/>
        <v>0</v>
      </c>
      <c r="T13" s="31">
        <f t="shared" si="2"/>
        <v>0</v>
      </c>
      <c r="U13" s="31">
        <f t="shared" si="2"/>
        <v>0</v>
      </c>
    </row>
    <row r="15" spans="1:21">
      <c r="A15" s="16" t="s">
        <v>819</v>
      </c>
      <c r="B15" s="16">
        <v>3</v>
      </c>
      <c r="C15" s="16">
        <v>4</v>
      </c>
      <c r="D15" s="16">
        <v>5</v>
      </c>
      <c r="E15" s="16">
        <v>7</v>
      </c>
      <c r="F15" s="16">
        <v>22</v>
      </c>
      <c r="G15" s="16">
        <v>18</v>
      </c>
      <c r="H15" s="16">
        <v>37</v>
      </c>
      <c r="I15" s="16">
        <v>22</v>
      </c>
      <c r="J15" s="16">
        <v>40</v>
      </c>
      <c r="K15" s="16">
        <v>29</v>
      </c>
      <c r="L15" s="16">
        <v>30</v>
      </c>
      <c r="M15" s="16">
        <v>34</v>
      </c>
      <c r="N15" s="16">
        <v>40</v>
      </c>
      <c r="O15" s="16">
        <v>40</v>
      </c>
      <c r="P15" s="16">
        <v>29</v>
      </c>
      <c r="Q15" s="16">
        <v>29</v>
      </c>
      <c r="R15" s="16">
        <v>34</v>
      </c>
    </row>
    <row r="16" spans="1:21">
      <c r="A16" s="16" t="s">
        <v>820</v>
      </c>
      <c r="B16" s="16">
        <v>3</v>
      </c>
      <c r="C16" s="16">
        <v>3</v>
      </c>
      <c r="D16" s="16">
        <v>10</v>
      </c>
      <c r="E16" s="16">
        <v>4</v>
      </c>
      <c r="F16" s="16">
        <v>7</v>
      </c>
      <c r="G16" s="16">
        <v>6</v>
      </c>
      <c r="H16" s="16">
        <v>9</v>
      </c>
      <c r="I16" s="16">
        <v>7</v>
      </c>
      <c r="J16" s="16">
        <v>12</v>
      </c>
      <c r="K16" s="16">
        <v>6</v>
      </c>
      <c r="L16" s="16">
        <v>17</v>
      </c>
      <c r="M16" s="16">
        <v>14</v>
      </c>
      <c r="N16" s="16">
        <v>13</v>
      </c>
      <c r="O16" s="16">
        <v>13</v>
      </c>
      <c r="P16" s="16">
        <v>12</v>
      </c>
      <c r="Q16" s="16">
        <v>19</v>
      </c>
      <c r="R16" s="16">
        <v>12</v>
      </c>
    </row>
    <row r="17" spans="1:21">
      <c r="A17" s="31" t="s">
        <v>821</v>
      </c>
      <c r="B17" s="31">
        <f>B15+B16</f>
        <v>6</v>
      </c>
      <c r="C17" s="31">
        <f t="shared" ref="C17:U17" si="3">C15+C16</f>
        <v>7</v>
      </c>
      <c r="D17" s="31">
        <f t="shared" si="3"/>
        <v>15</v>
      </c>
      <c r="E17" s="31">
        <f t="shared" si="3"/>
        <v>11</v>
      </c>
      <c r="F17" s="31">
        <f t="shared" si="3"/>
        <v>29</v>
      </c>
      <c r="G17" s="31">
        <f t="shared" si="3"/>
        <v>24</v>
      </c>
      <c r="H17" s="31">
        <f t="shared" si="3"/>
        <v>46</v>
      </c>
      <c r="I17" s="31">
        <f t="shared" si="3"/>
        <v>29</v>
      </c>
      <c r="J17" s="31">
        <f t="shared" si="3"/>
        <v>52</v>
      </c>
      <c r="K17" s="31">
        <f t="shared" si="3"/>
        <v>35</v>
      </c>
      <c r="L17" s="31">
        <f t="shared" si="3"/>
        <v>47</v>
      </c>
      <c r="M17" s="31">
        <f t="shared" si="3"/>
        <v>48</v>
      </c>
      <c r="N17" s="31">
        <f t="shared" si="3"/>
        <v>53</v>
      </c>
      <c r="O17" s="31">
        <f t="shared" si="3"/>
        <v>53</v>
      </c>
      <c r="P17" s="31">
        <f t="shared" si="3"/>
        <v>41</v>
      </c>
      <c r="Q17" s="31">
        <f t="shared" si="3"/>
        <v>48</v>
      </c>
      <c r="R17" s="31">
        <f t="shared" si="3"/>
        <v>46</v>
      </c>
      <c r="S17" s="31">
        <f t="shared" si="3"/>
        <v>0</v>
      </c>
      <c r="T17" s="31">
        <f t="shared" si="3"/>
        <v>0</v>
      </c>
      <c r="U17" s="31">
        <f t="shared" si="3"/>
        <v>0</v>
      </c>
    </row>
    <row r="19" spans="1:21">
      <c r="A19" s="16" t="s">
        <v>823</v>
      </c>
      <c r="B19" s="16">
        <v>20</v>
      </c>
      <c r="C19" s="16">
        <v>27</v>
      </c>
      <c r="D19" s="16">
        <v>29</v>
      </c>
      <c r="E19" s="16">
        <v>43</v>
      </c>
      <c r="F19" s="16">
        <v>40</v>
      </c>
      <c r="G19" s="16">
        <v>24</v>
      </c>
      <c r="H19" s="16">
        <v>47</v>
      </c>
      <c r="I19" s="16">
        <v>43</v>
      </c>
      <c r="J19" s="16">
        <v>57</v>
      </c>
      <c r="K19" s="16">
        <v>52</v>
      </c>
      <c r="L19" s="16">
        <v>52</v>
      </c>
      <c r="M19" s="16">
        <v>51</v>
      </c>
      <c r="N19" s="16">
        <v>51</v>
      </c>
      <c r="O19" s="16">
        <v>54</v>
      </c>
      <c r="P19" s="16">
        <v>47</v>
      </c>
      <c r="Q19" s="16">
        <v>43</v>
      </c>
      <c r="R19" s="16">
        <v>48</v>
      </c>
    </row>
    <row r="20" spans="1:21">
      <c r="A20" s="16" t="s">
        <v>824</v>
      </c>
      <c r="B20" s="16">
        <v>12</v>
      </c>
      <c r="C20" s="16">
        <v>11</v>
      </c>
      <c r="D20" s="16">
        <v>24</v>
      </c>
      <c r="E20" s="16">
        <v>18</v>
      </c>
      <c r="F20" s="16">
        <v>10</v>
      </c>
      <c r="G20" s="16">
        <v>18</v>
      </c>
      <c r="H20" s="16">
        <v>18</v>
      </c>
      <c r="I20" s="16">
        <v>17</v>
      </c>
      <c r="J20" s="16">
        <v>23</v>
      </c>
      <c r="K20" s="16">
        <v>13</v>
      </c>
      <c r="L20" s="16">
        <v>25</v>
      </c>
      <c r="M20" s="16">
        <v>24</v>
      </c>
      <c r="N20" s="16">
        <v>26</v>
      </c>
      <c r="O20" s="16">
        <v>18</v>
      </c>
      <c r="P20" s="16">
        <v>19</v>
      </c>
      <c r="Q20" s="16">
        <v>27</v>
      </c>
      <c r="R20" s="16">
        <v>19</v>
      </c>
    </row>
    <row r="21" spans="1:21">
      <c r="A21" s="31" t="s">
        <v>825</v>
      </c>
      <c r="B21" s="31">
        <f>B19+B20</f>
        <v>32</v>
      </c>
      <c r="C21" s="31">
        <f t="shared" ref="C21:U21" si="4">C19+C20</f>
        <v>38</v>
      </c>
      <c r="D21" s="31">
        <f t="shared" si="4"/>
        <v>53</v>
      </c>
      <c r="E21" s="31">
        <f t="shared" si="4"/>
        <v>61</v>
      </c>
      <c r="F21" s="31">
        <f t="shared" si="4"/>
        <v>50</v>
      </c>
      <c r="G21" s="31">
        <f t="shared" si="4"/>
        <v>42</v>
      </c>
      <c r="H21" s="31">
        <f t="shared" si="4"/>
        <v>65</v>
      </c>
      <c r="I21" s="31">
        <f t="shared" si="4"/>
        <v>60</v>
      </c>
      <c r="J21" s="31">
        <f t="shared" si="4"/>
        <v>80</v>
      </c>
      <c r="K21" s="31">
        <f t="shared" si="4"/>
        <v>65</v>
      </c>
      <c r="L21" s="31">
        <f t="shared" si="4"/>
        <v>77</v>
      </c>
      <c r="M21" s="31">
        <f t="shared" si="4"/>
        <v>75</v>
      </c>
      <c r="N21" s="31">
        <f t="shared" si="4"/>
        <v>77</v>
      </c>
      <c r="O21" s="31">
        <f t="shared" si="4"/>
        <v>72</v>
      </c>
      <c r="P21" s="31">
        <f t="shared" si="4"/>
        <v>66</v>
      </c>
      <c r="Q21" s="31">
        <f t="shared" si="4"/>
        <v>70</v>
      </c>
      <c r="R21" s="31">
        <f t="shared" si="4"/>
        <v>67</v>
      </c>
      <c r="S21" s="31">
        <f t="shared" si="4"/>
        <v>0</v>
      </c>
      <c r="T21" s="31">
        <f t="shared" si="4"/>
        <v>0</v>
      </c>
      <c r="U21" s="31">
        <f t="shared" si="4"/>
        <v>0</v>
      </c>
    </row>
    <row r="22" spans="1:21">
      <c r="A22" s="56" t="s">
        <v>822</v>
      </c>
    </row>
  </sheetData>
  <mergeCells count="1">
    <mergeCell ref="A1:U1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E1" workbookViewId="0">
      <selection activeCell="M3" sqref="M3:M4"/>
    </sheetView>
  </sheetViews>
  <sheetFormatPr defaultRowHeight="15.75"/>
  <cols>
    <col min="1" max="1" width="46.85546875" style="3" bestFit="1" customWidth="1"/>
    <col min="2" max="16384" width="9.140625" style="3"/>
  </cols>
  <sheetData>
    <row r="1" spans="1:18">
      <c r="A1" s="64" t="s">
        <v>832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s="11" customFormat="1">
      <c r="A2" s="58"/>
      <c r="B2" s="58">
        <v>2005</v>
      </c>
      <c r="C2" s="58">
        <v>2006</v>
      </c>
      <c r="D2" s="58">
        <v>2007</v>
      </c>
      <c r="E2" s="58">
        <v>2008</v>
      </c>
      <c r="F2" s="58">
        <v>2009</v>
      </c>
      <c r="G2" s="58">
        <v>2010</v>
      </c>
      <c r="H2" s="58">
        <v>2011</v>
      </c>
      <c r="I2" s="58">
        <v>2012</v>
      </c>
      <c r="J2" s="58">
        <v>2013</v>
      </c>
      <c r="K2" s="58">
        <v>2014</v>
      </c>
      <c r="L2" s="58">
        <v>2015</v>
      </c>
      <c r="M2" s="58">
        <v>2016</v>
      </c>
      <c r="N2" s="58">
        <v>2017</v>
      </c>
      <c r="O2" s="58">
        <v>2018</v>
      </c>
      <c r="P2" s="58">
        <v>2019</v>
      </c>
      <c r="Q2" s="58">
        <v>2020</v>
      </c>
    </row>
    <row r="3" spans="1:18">
      <c r="A3" s="3" t="s">
        <v>827</v>
      </c>
      <c r="B3" s="3">
        <v>34</v>
      </c>
      <c r="C3" s="3">
        <v>48</v>
      </c>
      <c r="D3" s="3">
        <v>58</v>
      </c>
      <c r="E3" s="3">
        <v>47</v>
      </c>
      <c r="F3" s="3">
        <v>39</v>
      </c>
      <c r="G3" s="3">
        <v>65</v>
      </c>
      <c r="H3" s="3">
        <v>63</v>
      </c>
      <c r="I3" s="3">
        <v>83</v>
      </c>
      <c r="J3" s="3">
        <v>65</v>
      </c>
      <c r="K3" s="3">
        <v>79</v>
      </c>
      <c r="L3" s="3">
        <v>47</v>
      </c>
      <c r="M3" s="3">
        <v>41</v>
      </c>
    </row>
    <row r="4" spans="1:18">
      <c r="A4" s="3" t="s">
        <v>828</v>
      </c>
      <c r="B4" s="3">
        <v>31</v>
      </c>
      <c r="C4" s="3">
        <v>41</v>
      </c>
      <c r="D4" s="3">
        <v>51</v>
      </c>
      <c r="E4" s="3">
        <v>38</v>
      </c>
      <c r="F4" s="3">
        <v>33</v>
      </c>
      <c r="G4" s="3">
        <v>57</v>
      </c>
      <c r="H4" s="3">
        <v>52</v>
      </c>
      <c r="I4" s="3">
        <v>69</v>
      </c>
      <c r="J4" s="3">
        <v>49</v>
      </c>
      <c r="K4" s="3">
        <v>58</v>
      </c>
      <c r="L4" s="3">
        <v>46</v>
      </c>
      <c r="M4" s="3">
        <v>39</v>
      </c>
    </row>
    <row r="5" spans="1:18">
      <c r="A5" s="68" t="s">
        <v>829</v>
      </c>
      <c r="B5" s="59">
        <f>B4/B3</f>
        <v>0.91176470588235292</v>
      </c>
      <c r="C5" s="59">
        <f>C4/C3</f>
        <v>0.85416666666666663</v>
      </c>
      <c r="D5" s="59">
        <f t="shared" ref="D5:M5" si="0">D4/D3</f>
        <v>0.87931034482758619</v>
      </c>
      <c r="E5" s="59">
        <f t="shared" si="0"/>
        <v>0.80851063829787229</v>
      </c>
      <c r="F5" s="59">
        <f t="shared" si="0"/>
        <v>0.84615384615384615</v>
      </c>
      <c r="G5" s="59">
        <f t="shared" si="0"/>
        <v>0.87692307692307692</v>
      </c>
      <c r="H5" s="59">
        <f t="shared" si="0"/>
        <v>0.82539682539682535</v>
      </c>
      <c r="I5" s="59">
        <f t="shared" si="0"/>
        <v>0.83132530120481929</v>
      </c>
      <c r="J5" s="59">
        <f t="shared" si="0"/>
        <v>0.75384615384615383</v>
      </c>
      <c r="K5" s="59">
        <f t="shared" si="0"/>
        <v>0.73417721518987344</v>
      </c>
      <c r="L5" s="59">
        <f t="shared" si="0"/>
        <v>0.97872340425531912</v>
      </c>
      <c r="M5" s="59">
        <f t="shared" si="0"/>
        <v>0.95121951219512191</v>
      </c>
      <c r="N5" s="59"/>
      <c r="O5" s="59"/>
      <c r="P5" s="59"/>
      <c r="Q5" s="59"/>
      <c r="R5" s="57"/>
    </row>
    <row r="7" spans="1:18">
      <c r="A7" s="3" t="s">
        <v>830</v>
      </c>
      <c r="B7" s="3">
        <v>64</v>
      </c>
      <c r="C7" s="3">
        <v>69</v>
      </c>
      <c r="D7" s="3">
        <v>71</v>
      </c>
      <c r="E7" s="3">
        <v>59</v>
      </c>
      <c r="F7" s="3">
        <v>58</v>
      </c>
      <c r="G7" s="3">
        <v>101</v>
      </c>
      <c r="H7" s="3">
        <v>86</v>
      </c>
      <c r="I7" s="3">
        <v>65</v>
      </c>
      <c r="J7" s="3">
        <v>96</v>
      </c>
      <c r="K7" s="3">
        <v>88</v>
      </c>
      <c r="L7" s="3">
        <v>61</v>
      </c>
      <c r="M7" s="3">
        <v>82</v>
      </c>
    </row>
    <row r="8" spans="1:18">
      <c r="A8" s="3" t="s">
        <v>828</v>
      </c>
      <c r="B8" s="3">
        <v>62</v>
      </c>
      <c r="C8" s="3">
        <v>61</v>
      </c>
      <c r="D8" s="3">
        <v>62</v>
      </c>
      <c r="E8" s="3">
        <v>53</v>
      </c>
      <c r="F8" s="3">
        <v>51</v>
      </c>
      <c r="G8" s="3">
        <v>87</v>
      </c>
      <c r="H8" s="3">
        <v>74</v>
      </c>
      <c r="I8" s="3">
        <v>54</v>
      </c>
      <c r="J8" s="3">
        <v>57</v>
      </c>
      <c r="K8" s="3">
        <v>78</v>
      </c>
      <c r="L8" s="3">
        <v>54</v>
      </c>
      <c r="M8" s="3">
        <v>79</v>
      </c>
    </row>
    <row r="9" spans="1:18">
      <c r="A9" s="68" t="s">
        <v>831</v>
      </c>
      <c r="B9" s="59">
        <f>B8/B7</f>
        <v>0.96875</v>
      </c>
      <c r="C9" s="59">
        <f t="shared" ref="C9:M9" si="1">C8/C7</f>
        <v>0.88405797101449279</v>
      </c>
      <c r="D9" s="59">
        <f t="shared" si="1"/>
        <v>0.87323943661971826</v>
      </c>
      <c r="E9" s="59">
        <f t="shared" si="1"/>
        <v>0.89830508474576276</v>
      </c>
      <c r="F9" s="59">
        <f t="shared" si="1"/>
        <v>0.87931034482758619</v>
      </c>
      <c r="G9" s="59">
        <f t="shared" si="1"/>
        <v>0.86138613861386137</v>
      </c>
      <c r="H9" s="59">
        <f t="shared" si="1"/>
        <v>0.86046511627906974</v>
      </c>
      <c r="I9" s="59">
        <f t="shared" si="1"/>
        <v>0.83076923076923082</v>
      </c>
      <c r="J9" s="59">
        <f t="shared" si="1"/>
        <v>0.59375</v>
      </c>
      <c r="K9" s="59">
        <f t="shared" si="1"/>
        <v>0.88636363636363635</v>
      </c>
      <c r="L9" s="59">
        <f t="shared" si="1"/>
        <v>0.88524590163934425</v>
      </c>
      <c r="M9" s="59">
        <f t="shared" si="1"/>
        <v>0.96341463414634143</v>
      </c>
      <c r="N9" s="59"/>
      <c r="O9" s="59"/>
      <c r="P9" s="59"/>
      <c r="Q9" s="59"/>
    </row>
    <row r="10" spans="1:18">
      <c r="A10" s="56" t="s">
        <v>822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pane xSplit="8" ySplit="6" topLeftCell="R7" activePane="bottomRight" state="frozen"/>
      <selection pane="topRight" activeCell="I1" sqref="I1"/>
      <selection pane="bottomLeft" activeCell="A9" sqref="A9"/>
      <selection pane="bottomRight" activeCell="R10" sqref="R10:R37"/>
    </sheetView>
  </sheetViews>
  <sheetFormatPr defaultColWidth="9.140625" defaultRowHeight="15.75"/>
  <cols>
    <col min="1" max="1" width="27.28515625" style="17" customWidth="1"/>
    <col min="2" max="16384" width="9.140625" style="17"/>
  </cols>
  <sheetData>
    <row r="1" spans="1:21" ht="23.25" customHeight="1">
      <c r="A1" s="221" t="s">
        <v>971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</row>
    <row r="2" spans="1:21" ht="23.25" customHeight="1">
      <c r="A2" s="221" t="s">
        <v>12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</row>
    <row r="3" spans="1:21" s="33" customFormat="1">
      <c r="A3" s="60" t="s">
        <v>445</v>
      </c>
      <c r="B3" s="49" t="s">
        <v>6</v>
      </c>
      <c r="C3" s="49">
        <v>2002</v>
      </c>
      <c r="D3" s="49">
        <v>2003</v>
      </c>
      <c r="E3" s="49">
        <v>2004</v>
      </c>
      <c r="F3" s="49">
        <v>2005</v>
      </c>
      <c r="G3" s="50">
        <v>2006</v>
      </c>
      <c r="H3" s="50">
        <v>2007</v>
      </c>
      <c r="I3" s="50">
        <v>2008</v>
      </c>
      <c r="J3" s="50">
        <v>2009</v>
      </c>
      <c r="K3" s="50">
        <v>2010</v>
      </c>
      <c r="L3" s="49">
        <v>2011</v>
      </c>
      <c r="M3" s="49">
        <v>2012</v>
      </c>
      <c r="N3" s="49">
        <v>2013</v>
      </c>
      <c r="O3" s="49">
        <v>2014</v>
      </c>
      <c r="P3" s="49">
        <v>2015</v>
      </c>
      <c r="Q3" s="49">
        <v>2016</v>
      </c>
      <c r="R3" s="49">
        <v>2017</v>
      </c>
      <c r="S3" s="49">
        <v>2018</v>
      </c>
      <c r="T3" s="49">
        <v>2019</v>
      </c>
      <c r="U3" s="49">
        <v>2020</v>
      </c>
    </row>
    <row r="4" spans="1:21" s="33" customFormat="1">
      <c r="A4" s="220" t="s">
        <v>970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</row>
    <row r="5" spans="1:21" ht="31.5" customHeight="1">
      <c r="A5" s="37" t="s">
        <v>833</v>
      </c>
      <c r="B5" s="37">
        <v>9</v>
      </c>
      <c r="C5" s="37">
        <v>15</v>
      </c>
      <c r="D5" s="37">
        <v>14</v>
      </c>
      <c r="E5" s="37">
        <v>12</v>
      </c>
      <c r="F5" s="37">
        <v>13</v>
      </c>
      <c r="G5" s="38">
        <v>16</v>
      </c>
      <c r="H5" s="38">
        <v>18</v>
      </c>
      <c r="I5" s="37">
        <v>23</v>
      </c>
      <c r="J5" s="37">
        <v>19</v>
      </c>
      <c r="K5" s="37">
        <v>24</v>
      </c>
      <c r="L5" s="37">
        <v>22</v>
      </c>
      <c r="M5" s="37">
        <v>21</v>
      </c>
      <c r="N5" s="37">
        <v>21</v>
      </c>
      <c r="O5" s="38">
        <v>21</v>
      </c>
      <c r="P5" s="37">
        <v>26</v>
      </c>
      <c r="Q5" s="37">
        <v>27</v>
      </c>
      <c r="R5" s="128">
        <v>28</v>
      </c>
      <c r="S5" s="128"/>
      <c r="T5" s="128"/>
      <c r="U5" s="128"/>
    </row>
    <row r="6" spans="1:21" ht="31.5" customHeight="1">
      <c r="A6" s="37" t="s">
        <v>19</v>
      </c>
      <c r="B6" s="37">
        <v>53</v>
      </c>
      <c r="C6" s="37">
        <v>64</v>
      </c>
      <c r="D6" s="37">
        <v>71</v>
      </c>
      <c r="E6" s="37">
        <v>64</v>
      </c>
      <c r="F6" s="37">
        <v>78</v>
      </c>
      <c r="G6" s="38">
        <v>69</v>
      </c>
      <c r="H6" s="38">
        <v>77</v>
      </c>
      <c r="I6" s="37">
        <v>78</v>
      </c>
      <c r="J6" s="37">
        <v>69</v>
      </c>
      <c r="K6" s="37">
        <v>79</v>
      </c>
      <c r="L6" s="37">
        <v>84</v>
      </c>
      <c r="M6" s="37">
        <v>76</v>
      </c>
      <c r="N6" s="37">
        <v>72</v>
      </c>
      <c r="O6" s="38">
        <v>64</v>
      </c>
      <c r="P6" s="37">
        <v>62</v>
      </c>
      <c r="Q6" s="37">
        <v>63</v>
      </c>
      <c r="R6" s="128">
        <v>57</v>
      </c>
      <c r="S6" s="128"/>
      <c r="T6" s="128"/>
      <c r="U6" s="128"/>
    </row>
    <row r="7" spans="1:21" ht="31.5" customHeight="1">
      <c r="A7" s="37" t="s">
        <v>834</v>
      </c>
      <c r="B7" s="127">
        <f>SUM(B10:B28)</f>
        <v>184</v>
      </c>
      <c r="C7" s="127">
        <f t="shared" ref="C7:U7" si="0">SUM(C10:C28)</f>
        <v>187</v>
      </c>
      <c r="D7" s="127">
        <f t="shared" si="0"/>
        <v>206</v>
      </c>
      <c r="E7" s="127">
        <f t="shared" si="0"/>
        <v>199</v>
      </c>
      <c r="F7" s="127">
        <f t="shared" si="0"/>
        <v>186</v>
      </c>
      <c r="G7" s="127">
        <f t="shared" si="0"/>
        <v>196</v>
      </c>
      <c r="H7" s="127">
        <f t="shared" si="0"/>
        <v>188</v>
      </c>
      <c r="I7" s="127">
        <f t="shared" si="0"/>
        <v>209</v>
      </c>
      <c r="J7" s="127">
        <f t="shared" si="0"/>
        <v>198</v>
      </c>
      <c r="K7" s="127">
        <f t="shared" si="0"/>
        <v>205</v>
      </c>
      <c r="L7" s="127">
        <f t="shared" si="0"/>
        <v>215</v>
      </c>
      <c r="M7" s="127">
        <f t="shared" si="0"/>
        <v>215</v>
      </c>
      <c r="N7" s="127">
        <f t="shared" si="0"/>
        <v>222</v>
      </c>
      <c r="O7" s="127">
        <f t="shared" si="0"/>
        <v>228</v>
      </c>
      <c r="P7" s="127">
        <f t="shared" si="0"/>
        <v>206</v>
      </c>
      <c r="Q7" s="127">
        <f t="shared" si="0"/>
        <v>204</v>
      </c>
      <c r="R7" s="127">
        <f t="shared" si="0"/>
        <v>218</v>
      </c>
      <c r="S7" s="127">
        <f t="shared" si="0"/>
        <v>0</v>
      </c>
      <c r="T7" s="127">
        <f t="shared" si="0"/>
        <v>0</v>
      </c>
      <c r="U7" s="127">
        <f t="shared" si="0"/>
        <v>0</v>
      </c>
    </row>
    <row r="8" spans="1:21" ht="31.5" customHeight="1">
      <c r="A8" s="63" t="s">
        <v>33</v>
      </c>
      <c r="B8" s="127" t="s">
        <v>838</v>
      </c>
      <c r="C8" s="127" t="s">
        <v>838</v>
      </c>
      <c r="D8" s="127" t="s">
        <v>838</v>
      </c>
      <c r="E8" s="127">
        <f>SUM(E29:E37)</f>
        <v>22</v>
      </c>
      <c r="F8" s="127">
        <f t="shared" ref="F8:U8" si="1">SUM(F29:F37)</f>
        <v>25</v>
      </c>
      <c r="G8" s="127">
        <f t="shared" si="1"/>
        <v>44</v>
      </c>
      <c r="H8" s="127">
        <f t="shared" si="1"/>
        <v>77</v>
      </c>
      <c r="I8" s="127">
        <f t="shared" si="1"/>
        <v>94</v>
      </c>
      <c r="J8" s="127">
        <f t="shared" si="1"/>
        <v>87</v>
      </c>
      <c r="K8" s="127">
        <f t="shared" si="1"/>
        <v>100</v>
      </c>
      <c r="L8" s="127">
        <f t="shared" si="1"/>
        <v>100</v>
      </c>
      <c r="M8" s="127">
        <f t="shared" si="1"/>
        <v>96</v>
      </c>
      <c r="N8" s="127">
        <f t="shared" si="1"/>
        <v>109</v>
      </c>
      <c r="O8" s="127">
        <f t="shared" si="1"/>
        <v>101</v>
      </c>
      <c r="P8" s="127">
        <f t="shared" si="1"/>
        <v>117</v>
      </c>
      <c r="Q8" s="127">
        <f t="shared" si="1"/>
        <v>112</v>
      </c>
      <c r="R8" s="127">
        <f t="shared" si="1"/>
        <v>113</v>
      </c>
      <c r="S8" s="127">
        <f t="shared" si="1"/>
        <v>0</v>
      </c>
      <c r="T8" s="127">
        <f t="shared" si="1"/>
        <v>0</v>
      </c>
      <c r="U8" s="127">
        <f t="shared" si="1"/>
        <v>0</v>
      </c>
    </row>
    <row r="9" spans="1:21">
      <c r="A9" s="220" t="s">
        <v>972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</row>
    <row r="10" spans="1:21">
      <c r="A10" s="20" t="s">
        <v>973</v>
      </c>
      <c r="B10" s="37" t="s">
        <v>838</v>
      </c>
      <c r="C10" s="37" t="s">
        <v>838</v>
      </c>
      <c r="D10" s="37" t="s">
        <v>838</v>
      </c>
      <c r="E10" s="37" t="s">
        <v>838</v>
      </c>
      <c r="F10" s="37" t="s">
        <v>838</v>
      </c>
      <c r="G10" s="37" t="s">
        <v>838</v>
      </c>
      <c r="H10" s="38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8">
        <v>1</v>
      </c>
      <c r="P10" s="37">
        <v>0</v>
      </c>
      <c r="Q10" s="38">
        <v>0</v>
      </c>
      <c r="R10" s="39">
        <v>1</v>
      </c>
      <c r="S10" s="39"/>
      <c r="T10" s="39"/>
      <c r="U10" s="39"/>
    </row>
    <row r="11" spans="1:21" ht="15.75" customHeight="1">
      <c r="A11" s="20" t="s">
        <v>20</v>
      </c>
      <c r="B11" s="37">
        <v>5</v>
      </c>
      <c r="C11" s="37">
        <v>4</v>
      </c>
      <c r="D11" s="37">
        <v>7</v>
      </c>
      <c r="E11" s="37">
        <v>6</v>
      </c>
      <c r="F11" s="37">
        <v>5</v>
      </c>
      <c r="G11" s="38">
        <v>6</v>
      </c>
      <c r="H11" s="38">
        <v>3</v>
      </c>
      <c r="I11" s="37">
        <v>6</v>
      </c>
      <c r="J11" s="37">
        <v>8</v>
      </c>
      <c r="K11" s="37">
        <v>5</v>
      </c>
      <c r="L11" s="37">
        <v>5</v>
      </c>
      <c r="M11" s="37">
        <v>4</v>
      </c>
      <c r="N11" s="37">
        <v>5</v>
      </c>
      <c r="O11" s="38">
        <v>5</v>
      </c>
      <c r="P11" s="37">
        <v>7</v>
      </c>
      <c r="Q11" s="37">
        <v>11</v>
      </c>
      <c r="R11" s="39">
        <v>12</v>
      </c>
      <c r="S11" s="39"/>
      <c r="T11" s="39"/>
      <c r="U11" s="39"/>
    </row>
    <row r="12" spans="1:21" ht="15.75" customHeight="1">
      <c r="A12" s="20" t="s">
        <v>21</v>
      </c>
      <c r="B12" s="37">
        <v>10</v>
      </c>
      <c r="C12" s="37">
        <v>7</v>
      </c>
      <c r="D12" s="37">
        <v>8</v>
      </c>
      <c r="E12" s="37">
        <v>7</v>
      </c>
      <c r="F12" s="37">
        <v>8</v>
      </c>
      <c r="G12" s="38">
        <v>6</v>
      </c>
      <c r="H12" s="38">
        <v>3</v>
      </c>
      <c r="I12" s="37">
        <v>3</v>
      </c>
      <c r="J12" s="37">
        <v>5</v>
      </c>
      <c r="K12" s="37">
        <v>8</v>
      </c>
      <c r="L12" s="37">
        <v>5</v>
      </c>
      <c r="M12" s="37">
        <v>11</v>
      </c>
      <c r="N12" s="37">
        <v>10</v>
      </c>
      <c r="O12" s="38">
        <v>8</v>
      </c>
      <c r="P12" s="37">
        <v>7</v>
      </c>
      <c r="Q12" s="37">
        <v>7</v>
      </c>
      <c r="R12" s="39">
        <v>9</v>
      </c>
      <c r="S12" s="39"/>
      <c r="T12" s="39"/>
      <c r="U12" s="39"/>
    </row>
    <row r="13" spans="1:21" ht="15.75" customHeight="1">
      <c r="A13" s="20" t="s">
        <v>22</v>
      </c>
      <c r="B13" s="37">
        <v>4</v>
      </c>
      <c r="C13" s="37">
        <v>4</v>
      </c>
      <c r="D13" s="37">
        <v>8</v>
      </c>
      <c r="E13" s="37">
        <v>11</v>
      </c>
      <c r="F13" s="37">
        <v>11</v>
      </c>
      <c r="G13" s="38">
        <v>12</v>
      </c>
      <c r="H13" s="38">
        <v>9</v>
      </c>
      <c r="I13" s="37">
        <v>11</v>
      </c>
      <c r="J13" s="37">
        <v>9</v>
      </c>
      <c r="K13" s="37">
        <v>14</v>
      </c>
      <c r="L13" s="37">
        <v>12</v>
      </c>
      <c r="M13" s="37">
        <v>12</v>
      </c>
      <c r="N13" s="37">
        <v>12</v>
      </c>
      <c r="O13" s="38">
        <v>13</v>
      </c>
      <c r="P13" s="37">
        <v>9</v>
      </c>
      <c r="Q13" s="37">
        <v>10</v>
      </c>
      <c r="R13" s="39">
        <v>9</v>
      </c>
      <c r="S13" s="39"/>
      <c r="T13" s="39"/>
      <c r="U13" s="39"/>
    </row>
    <row r="14" spans="1:21" ht="15.75" customHeight="1">
      <c r="A14" s="20" t="s">
        <v>13</v>
      </c>
      <c r="B14" s="37">
        <v>3</v>
      </c>
      <c r="C14" s="37">
        <v>5</v>
      </c>
      <c r="D14" s="37">
        <v>5</v>
      </c>
      <c r="E14" s="37">
        <v>5</v>
      </c>
      <c r="F14" s="37">
        <v>6</v>
      </c>
      <c r="G14" s="38">
        <v>4</v>
      </c>
      <c r="H14" s="38">
        <v>3</v>
      </c>
      <c r="I14" s="37">
        <v>3</v>
      </c>
      <c r="J14" s="37">
        <v>1</v>
      </c>
      <c r="K14" s="37">
        <v>3</v>
      </c>
      <c r="L14" s="37">
        <v>2</v>
      </c>
      <c r="M14" s="37">
        <v>1</v>
      </c>
      <c r="N14" s="37">
        <v>0</v>
      </c>
      <c r="O14" s="38">
        <v>1</v>
      </c>
      <c r="P14" s="37">
        <v>1</v>
      </c>
      <c r="Q14" s="37">
        <v>2</v>
      </c>
      <c r="R14" s="39">
        <v>2</v>
      </c>
      <c r="S14" s="39"/>
      <c r="T14" s="39"/>
      <c r="U14" s="39"/>
    </row>
    <row r="15" spans="1:21" ht="15.75" customHeight="1">
      <c r="A15" s="20" t="s">
        <v>23</v>
      </c>
      <c r="B15" s="37">
        <v>18</v>
      </c>
      <c r="C15" s="37">
        <v>18</v>
      </c>
      <c r="D15" s="37">
        <v>27</v>
      </c>
      <c r="E15" s="37">
        <v>29</v>
      </c>
      <c r="F15" s="37">
        <v>29</v>
      </c>
      <c r="G15" s="38">
        <v>27</v>
      </c>
      <c r="H15" s="38">
        <v>28</v>
      </c>
      <c r="I15" s="37">
        <v>29</v>
      </c>
      <c r="J15" s="37">
        <v>21</v>
      </c>
      <c r="K15" s="37">
        <v>27</v>
      </c>
      <c r="L15" s="37">
        <v>34</v>
      </c>
      <c r="M15" s="37">
        <v>36</v>
      </c>
      <c r="N15" s="37">
        <v>31</v>
      </c>
      <c r="O15" s="38">
        <v>30</v>
      </c>
      <c r="P15" s="37">
        <v>24</v>
      </c>
      <c r="Q15" s="37">
        <v>18</v>
      </c>
      <c r="R15" s="39">
        <v>21</v>
      </c>
      <c r="S15" s="39"/>
      <c r="T15" s="39"/>
      <c r="U15" s="39"/>
    </row>
    <row r="16" spans="1:21" ht="15.75" customHeight="1">
      <c r="A16" s="20" t="s">
        <v>24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8">
        <v>0</v>
      </c>
      <c r="H16" s="38">
        <v>1</v>
      </c>
      <c r="I16" s="37">
        <v>2</v>
      </c>
      <c r="J16" s="37">
        <v>1</v>
      </c>
      <c r="K16" s="37">
        <v>0</v>
      </c>
      <c r="L16" s="37">
        <v>0</v>
      </c>
      <c r="M16" s="37">
        <v>0</v>
      </c>
      <c r="N16" s="37">
        <v>0</v>
      </c>
      <c r="O16" s="38">
        <v>1</v>
      </c>
      <c r="P16" s="37">
        <v>0</v>
      </c>
      <c r="Q16" s="37">
        <v>0</v>
      </c>
      <c r="R16" s="39">
        <v>1</v>
      </c>
      <c r="S16" s="39"/>
      <c r="T16" s="39"/>
      <c r="U16" s="39"/>
    </row>
    <row r="17" spans="1:21" ht="15.75" customHeight="1">
      <c r="A17" s="20" t="s">
        <v>25</v>
      </c>
      <c r="B17" s="37">
        <v>15</v>
      </c>
      <c r="C17" s="37">
        <v>11</v>
      </c>
      <c r="D17" s="37">
        <v>10</v>
      </c>
      <c r="E17" s="37">
        <v>9</v>
      </c>
      <c r="F17" s="37">
        <v>9</v>
      </c>
      <c r="G17" s="38">
        <v>9</v>
      </c>
      <c r="H17" s="38">
        <v>10</v>
      </c>
      <c r="I17" s="37">
        <v>12</v>
      </c>
      <c r="J17" s="37">
        <v>12</v>
      </c>
      <c r="K17" s="37">
        <v>10</v>
      </c>
      <c r="L17" s="37">
        <v>9</v>
      </c>
      <c r="M17" s="37">
        <v>12</v>
      </c>
      <c r="N17" s="37">
        <v>10</v>
      </c>
      <c r="O17" s="38">
        <v>10</v>
      </c>
      <c r="P17" s="37">
        <v>12</v>
      </c>
      <c r="Q17" s="37">
        <v>9</v>
      </c>
      <c r="R17" s="39">
        <v>11</v>
      </c>
      <c r="S17" s="39"/>
      <c r="T17" s="39"/>
      <c r="U17" s="39"/>
    </row>
    <row r="18" spans="1:21" ht="15.75" customHeight="1">
      <c r="A18" s="20" t="s">
        <v>14</v>
      </c>
      <c r="B18" s="37">
        <v>22</v>
      </c>
      <c r="C18" s="37">
        <v>21</v>
      </c>
      <c r="D18" s="37">
        <v>25</v>
      </c>
      <c r="E18" s="37">
        <v>24</v>
      </c>
      <c r="F18" s="37">
        <v>19</v>
      </c>
      <c r="G18" s="38">
        <v>18</v>
      </c>
      <c r="H18" s="38">
        <v>17</v>
      </c>
      <c r="I18" s="37">
        <v>18</v>
      </c>
      <c r="J18" s="37">
        <v>20</v>
      </c>
      <c r="K18" s="37">
        <v>13</v>
      </c>
      <c r="L18" s="37">
        <v>12</v>
      </c>
      <c r="M18" s="37">
        <v>11</v>
      </c>
      <c r="N18" s="37">
        <v>11</v>
      </c>
      <c r="O18" s="38">
        <v>15</v>
      </c>
      <c r="P18" s="37">
        <v>17</v>
      </c>
      <c r="Q18" s="37">
        <v>19</v>
      </c>
      <c r="R18" s="39">
        <v>16</v>
      </c>
      <c r="S18" s="39"/>
      <c r="T18" s="39"/>
      <c r="U18" s="39"/>
    </row>
    <row r="19" spans="1:21" ht="15.75" customHeight="1">
      <c r="A19" s="20" t="s">
        <v>15</v>
      </c>
      <c r="B19" s="37">
        <v>15</v>
      </c>
      <c r="C19" s="37">
        <v>16</v>
      </c>
      <c r="D19" s="37">
        <v>15</v>
      </c>
      <c r="E19" s="37">
        <v>19</v>
      </c>
      <c r="F19" s="37">
        <v>19</v>
      </c>
      <c r="G19" s="38">
        <v>22</v>
      </c>
      <c r="H19" s="38">
        <v>24</v>
      </c>
      <c r="I19" s="37">
        <v>25</v>
      </c>
      <c r="J19" s="37">
        <v>20</v>
      </c>
      <c r="K19" s="37">
        <v>19</v>
      </c>
      <c r="L19" s="37">
        <v>23</v>
      </c>
      <c r="M19" s="37">
        <v>16</v>
      </c>
      <c r="N19" s="37">
        <v>18</v>
      </c>
      <c r="O19" s="38">
        <v>17</v>
      </c>
      <c r="P19" s="37">
        <v>18</v>
      </c>
      <c r="Q19" s="37">
        <v>19</v>
      </c>
      <c r="R19" s="39">
        <v>19</v>
      </c>
      <c r="S19" s="39"/>
      <c r="T19" s="39"/>
      <c r="U19" s="39"/>
    </row>
    <row r="20" spans="1:21" ht="15.75" customHeight="1">
      <c r="A20" s="20" t="s">
        <v>17</v>
      </c>
      <c r="B20" s="37">
        <v>1</v>
      </c>
      <c r="C20" s="37">
        <v>3</v>
      </c>
      <c r="D20" s="37">
        <v>5</v>
      </c>
      <c r="E20" s="37">
        <v>7</v>
      </c>
      <c r="F20" s="37">
        <v>4</v>
      </c>
      <c r="G20" s="38">
        <v>6</v>
      </c>
      <c r="H20" s="38">
        <v>6</v>
      </c>
      <c r="I20" s="37">
        <v>8</v>
      </c>
      <c r="J20" s="37">
        <v>8</v>
      </c>
      <c r="K20" s="37">
        <v>7</v>
      </c>
      <c r="L20" s="37">
        <v>4</v>
      </c>
      <c r="M20" s="37">
        <v>3</v>
      </c>
      <c r="N20" s="37">
        <v>7</v>
      </c>
      <c r="O20" s="38">
        <v>6</v>
      </c>
      <c r="P20" s="37">
        <v>7</v>
      </c>
      <c r="Q20" s="37">
        <v>6</v>
      </c>
      <c r="R20" s="39">
        <v>4</v>
      </c>
      <c r="S20" s="39"/>
      <c r="T20" s="39"/>
      <c r="U20" s="39"/>
    </row>
    <row r="21" spans="1:21" ht="15.75" customHeight="1">
      <c r="A21" s="20" t="s">
        <v>26</v>
      </c>
      <c r="B21" s="37">
        <v>4</v>
      </c>
      <c r="C21" s="37">
        <v>5</v>
      </c>
      <c r="D21" s="37">
        <v>6</v>
      </c>
      <c r="E21" s="37">
        <v>4</v>
      </c>
      <c r="F21" s="37">
        <v>6</v>
      </c>
      <c r="G21" s="38">
        <v>6</v>
      </c>
      <c r="H21" s="38">
        <v>5</v>
      </c>
      <c r="I21" s="37">
        <v>5</v>
      </c>
      <c r="J21" s="37">
        <v>9</v>
      </c>
      <c r="K21" s="37">
        <v>10</v>
      </c>
      <c r="L21" s="37">
        <v>6</v>
      </c>
      <c r="M21" s="37">
        <v>8</v>
      </c>
      <c r="N21" s="37">
        <v>7</v>
      </c>
      <c r="O21" s="38">
        <v>10</v>
      </c>
      <c r="P21" s="37">
        <v>8</v>
      </c>
      <c r="Q21" s="37">
        <v>11</v>
      </c>
      <c r="R21" s="39">
        <v>15</v>
      </c>
      <c r="S21" s="39"/>
      <c r="T21" s="39"/>
      <c r="U21" s="39"/>
    </row>
    <row r="22" spans="1:21" ht="15.75" customHeight="1">
      <c r="A22" s="20" t="s">
        <v>27</v>
      </c>
      <c r="B22" s="37">
        <v>8</v>
      </c>
      <c r="C22" s="37">
        <v>10</v>
      </c>
      <c r="D22" s="37">
        <v>12</v>
      </c>
      <c r="E22" s="37">
        <v>5</v>
      </c>
      <c r="F22" s="37">
        <v>9</v>
      </c>
      <c r="G22" s="38">
        <v>8</v>
      </c>
      <c r="H22" s="38">
        <v>9</v>
      </c>
      <c r="I22" s="37">
        <v>8</v>
      </c>
      <c r="J22" s="37">
        <v>7</v>
      </c>
      <c r="K22" s="37">
        <v>7</v>
      </c>
      <c r="L22" s="37">
        <v>6</v>
      </c>
      <c r="M22" s="37">
        <v>7</v>
      </c>
      <c r="N22" s="37">
        <v>6</v>
      </c>
      <c r="O22" s="38">
        <v>6</v>
      </c>
      <c r="P22" s="37">
        <v>6</v>
      </c>
      <c r="Q22" s="37">
        <v>4</v>
      </c>
      <c r="R22" s="39">
        <v>4</v>
      </c>
      <c r="S22" s="39"/>
      <c r="T22" s="39"/>
      <c r="U22" s="39"/>
    </row>
    <row r="23" spans="1:21" ht="15.75" customHeight="1">
      <c r="A23" s="20" t="s">
        <v>28</v>
      </c>
      <c r="B23" s="37">
        <v>27</v>
      </c>
      <c r="C23" s="37">
        <v>30</v>
      </c>
      <c r="D23" s="37">
        <v>27</v>
      </c>
      <c r="E23" s="37">
        <v>24</v>
      </c>
      <c r="F23" s="37">
        <v>27</v>
      </c>
      <c r="G23" s="38">
        <v>35</v>
      </c>
      <c r="H23" s="38">
        <v>39</v>
      </c>
      <c r="I23" s="37">
        <v>46</v>
      </c>
      <c r="J23" s="37">
        <v>44</v>
      </c>
      <c r="K23" s="37">
        <v>53</v>
      </c>
      <c r="L23" s="37">
        <v>54</v>
      </c>
      <c r="M23" s="37">
        <v>54</v>
      </c>
      <c r="N23" s="37">
        <v>58</v>
      </c>
      <c r="O23" s="38">
        <v>54</v>
      </c>
      <c r="P23" s="37">
        <v>46</v>
      </c>
      <c r="Q23" s="37">
        <v>49</v>
      </c>
      <c r="R23" s="39">
        <v>50</v>
      </c>
      <c r="S23" s="39"/>
      <c r="T23" s="39"/>
      <c r="U23" s="39"/>
    </row>
    <row r="24" spans="1:21" ht="15.75" customHeight="1">
      <c r="A24" s="20" t="s">
        <v>29</v>
      </c>
      <c r="B24" s="37">
        <v>12</v>
      </c>
      <c r="C24" s="37">
        <v>14</v>
      </c>
      <c r="D24" s="37">
        <v>12</v>
      </c>
      <c r="E24" s="37">
        <v>10</v>
      </c>
      <c r="F24" s="37">
        <v>7</v>
      </c>
      <c r="G24" s="38">
        <v>8</v>
      </c>
      <c r="H24" s="38">
        <v>12</v>
      </c>
      <c r="I24" s="37">
        <v>10</v>
      </c>
      <c r="J24" s="37">
        <v>9</v>
      </c>
      <c r="K24" s="37">
        <v>12</v>
      </c>
      <c r="L24" s="37">
        <v>15</v>
      </c>
      <c r="M24" s="37">
        <v>15</v>
      </c>
      <c r="N24" s="37">
        <v>18</v>
      </c>
      <c r="O24" s="38">
        <v>15</v>
      </c>
      <c r="P24" s="37">
        <v>11</v>
      </c>
      <c r="Q24" s="37">
        <v>11</v>
      </c>
      <c r="R24" s="39">
        <v>14</v>
      </c>
      <c r="S24" s="39"/>
      <c r="T24" s="39"/>
      <c r="U24" s="39"/>
    </row>
    <row r="25" spans="1:21" ht="15.75" customHeight="1">
      <c r="A25" s="20" t="s">
        <v>18</v>
      </c>
      <c r="B25" s="37">
        <v>4</v>
      </c>
      <c r="C25" s="37">
        <v>5</v>
      </c>
      <c r="D25" s="37">
        <v>6</v>
      </c>
      <c r="E25" s="37">
        <v>8</v>
      </c>
      <c r="F25" s="37">
        <v>5</v>
      </c>
      <c r="G25" s="38">
        <v>5</v>
      </c>
      <c r="H25" s="38">
        <v>4</v>
      </c>
      <c r="I25" s="37">
        <v>7</v>
      </c>
      <c r="J25" s="37">
        <v>7</v>
      </c>
      <c r="K25" s="37">
        <v>7</v>
      </c>
      <c r="L25" s="37">
        <v>9</v>
      </c>
      <c r="M25" s="37">
        <v>4</v>
      </c>
      <c r="N25" s="37">
        <v>8</v>
      </c>
      <c r="O25" s="38">
        <v>8</v>
      </c>
      <c r="P25" s="37">
        <v>9</v>
      </c>
      <c r="Q25" s="37">
        <v>7</v>
      </c>
      <c r="R25" s="39">
        <v>6</v>
      </c>
      <c r="S25" s="39"/>
      <c r="T25" s="39"/>
      <c r="U25" s="39"/>
    </row>
    <row r="26" spans="1:21" ht="15.75" customHeight="1">
      <c r="A26" s="20" t="s">
        <v>30</v>
      </c>
      <c r="B26" s="37">
        <v>12</v>
      </c>
      <c r="C26" s="37">
        <v>11</v>
      </c>
      <c r="D26" s="37">
        <v>11</v>
      </c>
      <c r="E26" s="37">
        <v>14</v>
      </c>
      <c r="F26" s="37">
        <v>10</v>
      </c>
      <c r="G26" s="38">
        <v>11</v>
      </c>
      <c r="H26" s="38">
        <v>8</v>
      </c>
      <c r="I26" s="37">
        <v>11</v>
      </c>
      <c r="J26" s="37">
        <v>8</v>
      </c>
      <c r="K26" s="37">
        <v>6</v>
      </c>
      <c r="L26" s="37">
        <v>8</v>
      </c>
      <c r="M26" s="37">
        <v>8</v>
      </c>
      <c r="N26" s="37">
        <v>8</v>
      </c>
      <c r="O26" s="38">
        <v>10</v>
      </c>
      <c r="P26" s="37">
        <v>11</v>
      </c>
      <c r="Q26" s="37">
        <v>11</v>
      </c>
      <c r="R26" s="39">
        <v>11</v>
      </c>
      <c r="S26" s="39"/>
      <c r="T26" s="39"/>
      <c r="U26" s="39"/>
    </row>
    <row r="27" spans="1:21" ht="15.75" customHeight="1">
      <c r="A27" s="20" t="s">
        <v>31</v>
      </c>
      <c r="B27" s="37">
        <v>3</v>
      </c>
      <c r="C27" s="37">
        <v>2</v>
      </c>
      <c r="D27" s="37">
        <v>2</v>
      </c>
      <c r="E27" s="37">
        <v>4</v>
      </c>
      <c r="F27" s="37">
        <v>3</v>
      </c>
      <c r="G27" s="38">
        <v>5</v>
      </c>
      <c r="H27" s="38">
        <v>4</v>
      </c>
      <c r="I27" s="37">
        <v>2</v>
      </c>
      <c r="J27" s="37">
        <v>0</v>
      </c>
      <c r="K27" s="37">
        <v>0</v>
      </c>
      <c r="L27" s="37">
        <v>3</v>
      </c>
      <c r="M27" s="37">
        <v>5</v>
      </c>
      <c r="N27" s="37">
        <v>5</v>
      </c>
      <c r="O27" s="38">
        <v>7</v>
      </c>
      <c r="P27" s="37">
        <v>4</v>
      </c>
      <c r="Q27" s="37">
        <v>1</v>
      </c>
      <c r="R27" s="39">
        <v>3</v>
      </c>
      <c r="S27" s="39"/>
      <c r="T27" s="39"/>
      <c r="U27" s="39"/>
    </row>
    <row r="28" spans="1:21" ht="15.75" customHeight="1">
      <c r="A28" s="20" t="s">
        <v>32</v>
      </c>
      <c r="B28" s="37">
        <v>21</v>
      </c>
      <c r="C28" s="37">
        <v>21</v>
      </c>
      <c r="D28" s="37">
        <v>20</v>
      </c>
      <c r="E28" s="37">
        <v>13</v>
      </c>
      <c r="F28" s="37">
        <v>9</v>
      </c>
      <c r="G28" s="38">
        <v>8</v>
      </c>
      <c r="H28" s="38">
        <v>3</v>
      </c>
      <c r="I28" s="37">
        <v>3</v>
      </c>
      <c r="J28" s="37">
        <v>9</v>
      </c>
      <c r="K28" s="37">
        <v>4</v>
      </c>
      <c r="L28" s="37">
        <v>8</v>
      </c>
      <c r="M28" s="37">
        <v>8</v>
      </c>
      <c r="N28" s="37">
        <v>8</v>
      </c>
      <c r="O28" s="38">
        <v>11</v>
      </c>
      <c r="P28" s="37">
        <v>9</v>
      </c>
      <c r="Q28" s="37">
        <v>9</v>
      </c>
      <c r="R28" s="39">
        <v>10</v>
      </c>
      <c r="S28" s="39"/>
      <c r="T28" s="39"/>
      <c r="U28" s="39"/>
    </row>
    <row r="29" spans="1:21" ht="15.75" customHeight="1">
      <c r="A29" s="37" t="s">
        <v>974</v>
      </c>
      <c r="B29" s="37" t="s">
        <v>838</v>
      </c>
      <c r="C29" s="37" t="s">
        <v>838</v>
      </c>
      <c r="D29" s="37" t="s">
        <v>838</v>
      </c>
      <c r="E29" s="37">
        <v>2</v>
      </c>
      <c r="F29" s="37">
        <v>6</v>
      </c>
      <c r="G29" s="38">
        <v>11</v>
      </c>
      <c r="H29" s="38">
        <v>13</v>
      </c>
      <c r="I29" s="37">
        <v>18</v>
      </c>
      <c r="J29" s="37">
        <v>15</v>
      </c>
      <c r="K29" s="37">
        <v>15</v>
      </c>
      <c r="L29" s="37">
        <v>18</v>
      </c>
      <c r="M29" s="37">
        <v>13</v>
      </c>
      <c r="N29" s="37">
        <v>17</v>
      </c>
      <c r="O29" s="38">
        <v>14</v>
      </c>
      <c r="P29" s="37">
        <v>17</v>
      </c>
      <c r="Q29" s="37">
        <v>17</v>
      </c>
      <c r="R29" s="39">
        <v>14</v>
      </c>
      <c r="S29" s="39"/>
      <c r="T29" s="39"/>
      <c r="U29" s="39"/>
    </row>
    <row r="30" spans="1:21" ht="15.75" customHeight="1">
      <c r="A30" s="37" t="s">
        <v>975</v>
      </c>
      <c r="B30" s="37" t="s">
        <v>838</v>
      </c>
      <c r="C30" s="37" t="s">
        <v>838</v>
      </c>
      <c r="D30" s="37" t="s">
        <v>838</v>
      </c>
      <c r="E30" s="37" t="s">
        <v>838</v>
      </c>
      <c r="F30" s="37" t="s">
        <v>838</v>
      </c>
      <c r="G30" s="37" t="s">
        <v>838</v>
      </c>
      <c r="H30" s="38">
        <v>15</v>
      </c>
      <c r="I30" s="37">
        <v>16</v>
      </c>
      <c r="J30" s="37">
        <v>9</v>
      </c>
      <c r="K30" s="37">
        <v>16</v>
      </c>
      <c r="L30" s="37">
        <v>16</v>
      </c>
      <c r="M30" s="37">
        <v>18</v>
      </c>
      <c r="N30" s="37">
        <v>14</v>
      </c>
      <c r="O30" s="38">
        <v>16</v>
      </c>
      <c r="P30" s="37">
        <v>15</v>
      </c>
      <c r="Q30" s="37">
        <v>17</v>
      </c>
      <c r="R30" s="39">
        <v>15</v>
      </c>
      <c r="S30" s="39"/>
      <c r="T30" s="39"/>
      <c r="U30" s="39"/>
    </row>
    <row r="31" spans="1:21" ht="15.75" customHeight="1">
      <c r="A31" s="37" t="s">
        <v>1050</v>
      </c>
      <c r="B31" s="37" t="s">
        <v>838</v>
      </c>
      <c r="C31" s="37" t="s">
        <v>838</v>
      </c>
      <c r="D31" s="37" t="s">
        <v>838</v>
      </c>
      <c r="E31" s="37">
        <v>2</v>
      </c>
      <c r="F31" s="37">
        <v>4</v>
      </c>
      <c r="G31" s="38">
        <v>8</v>
      </c>
      <c r="H31" s="38">
        <v>12</v>
      </c>
      <c r="I31" s="37">
        <v>18</v>
      </c>
      <c r="J31" s="37">
        <v>17</v>
      </c>
      <c r="K31" s="37">
        <v>20</v>
      </c>
      <c r="L31" s="37">
        <v>17</v>
      </c>
      <c r="M31" s="37">
        <v>20</v>
      </c>
      <c r="N31" s="37">
        <v>19</v>
      </c>
      <c r="O31" s="38">
        <v>21</v>
      </c>
      <c r="P31" s="37">
        <v>24</v>
      </c>
      <c r="Q31" s="37">
        <v>21</v>
      </c>
      <c r="R31" s="39">
        <v>21</v>
      </c>
      <c r="S31" s="39"/>
      <c r="T31" s="39"/>
      <c r="U31" s="39"/>
    </row>
    <row r="32" spans="1:21" ht="15.75" customHeight="1">
      <c r="A32" s="37" t="s">
        <v>976</v>
      </c>
      <c r="B32" s="37" t="s">
        <v>838</v>
      </c>
      <c r="C32" s="37" t="s">
        <v>838</v>
      </c>
      <c r="D32" s="37" t="s">
        <v>838</v>
      </c>
      <c r="E32" s="37">
        <v>10</v>
      </c>
      <c r="F32" s="37">
        <v>3</v>
      </c>
      <c r="G32" s="38">
        <v>4</v>
      </c>
      <c r="H32" s="38">
        <v>9</v>
      </c>
      <c r="I32" s="37">
        <v>15</v>
      </c>
      <c r="J32" s="37">
        <v>15</v>
      </c>
      <c r="K32" s="37">
        <v>15</v>
      </c>
      <c r="L32" s="37">
        <v>14</v>
      </c>
      <c r="M32" s="37">
        <v>13</v>
      </c>
      <c r="N32" s="37">
        <v>17</v>
      </c>
      <c r="O32" s="38">
        <v>15</v>
      </c>
      <c r="P32" s="37">
        <v>17</v>
      </c>
      <c r="Q32" s="37">
        <v>17</v>
      </c>
      <c r="R32" s="39">
        <v>20</v>
      </c>
      <c r="S32" s="39"/>
      <c r="T32" s="39"/>
      <c r="U32" s="39"/>
    </row>
    <row r="33" spans="1:21" ht="15.75" customHeight="1">
      <c r="A33" s="37" t="s">
        <v>977</v>
      </c>
      <c r="B33" s="37" t="s">
        <v>838</v>
      </c>
      <c r="C33" s="37" t="s">
        <v>838</v>
      </c>
      <c r="D33" s="37" t="s">
        <v>838</v>
      </c>
      <c r="E33" s="37">
        <v>5</v>
      </c>
      <c r="F33" s="37">
        <v>4</v>
      </c>
      <c r="G33" s="38">
        <v>7</v>
      </c>
      <c r="H33" s="38">
        <v>10</v>
      </c>
      <c r="I33" s="37">
        <v>10</v>
      </c>
      <c r="J33" s="37">
        <v>10</v>
      </c>
      <c r="K33" s="37">
        <v>9</v>
      </c>
      <c r="L33" s="37">
        <v>10</v>
      </c>
      <c r="M33" s="37">
        <v>8</v>
      </c>
      <c r="N33" s="37">
        <v>10</v>
      </c>
      <c r="O33" s="38">
        <v>9</v>
      </c>
      <c r="P33" s="37">
        <v>11</v>
      </c>
      <c r="Q33" s="37">
        <v>14</v>
      </c>
      <c r="R33" s="39">
        <v>16</v>
      </c>
      <c r="S33" s="39"/>
      <c r="T33" s="39"/>
      <c r="U33" s="39"/>
    </row>
    <row r="34" spans="1:21" ht="15.75" customHeight="1">
      <c r="A34" s="37" t="s">
        <v>978</v>
      </c>
      <c r="B34" s="37" t="s">
        <v>838</v>
      </c>
      <c r="C34" s="37" t="s">
        <v>838</v>
      </c>
      <c r="D34" s="37" t="s">
        <v>838</v>
      </c>
      <c r="E34" s="37">
        <v>0</v>
      </c>
      <c r="F34" s="37">
        <v>0</v>
      </c>
      <c r="G34" s="38">
        <v>2</v>
      </c>
      <c r="H34" s="38">
        <v>4</v>
      </c>
      <c r="I34" s="37">
        <v>5</v>
      </c>
      <c r="J34" s="37">
        <v>4</v>
      </c>
      <c r="K34" s="37">
        <v>5</v>
      </c>
      <c r="L34" s="37">
        <v>3</v>
      </c>
      <c r="M34" s="37">
        <v>4</v>
      </c>
      <c r="N34" s="37">
        <v>4</v>
      </c>
      <c r="O34" s="38">
        <v>4</v>
      </c>
      <c r="P34" s="37">
        <v>7</v>
      </c>
      <c r="Q34" s="37">
        <v>6</v>
      </c>
      <c r="R34" s="39">
        <v>8</v>
      </c>
      <c r="S34" s="39"/>
      <c r="T34" s="39"/>
      <c r="U34" s="39"/>
    </row>
    <row r="35" spans="1:21" ht="15.75" customHeight="1">
      <c r="A35" s="37" t="s">
        <v>21</v>
      </c>
      <c r="B35" s="37" t="s">
        <v>838</v>
      </c>
      <c r="C35" s="37" t="s">
        <v>838</v>
      </c>
      <c r="D35" s="37" t="s">
        <v>838</v>
      </c>
      <c r="E35" s="37">
        <v>2</v>
      </c>
      <c r="F35" s="37">
        <v>2</v>
      </c>
      <c r="G35" s="38">
        <v>4</v>
      </c>
      <c r="H35" s="38">
        <v>2</v>
      </c>
      <c r="I35" s="37">
        <v>2</v>
      </c>
      <c r="J35" s="37">
        <v>6</v>
      </c>
      <c r="K35" s="37">
        <v>7</v>
      </c>
      <c r="L35" s="37">
        <v>6</v>
      </c>
      <c r="M35" s="37">
        <v>7</v>
      </c>
      <c r="N35" s="37">
        <v>10</v>
      </c>
      <c r="O35" s="38">
        <v>5</v>
      </c>
      <c r="P35" s="37">
        <v>8</v>
      </c>
      <c r="Q35" s="37">
        <v>7</v>
      </c>
      <c r="R35" s="39">
        <v>8</v>
      </c>
      <c r="S35" s="39"/>
      <c r="T35" s="39"/>
      <c r="U35" s="39"/>
    </row>
    <row r="36" spans="1:21" ht="15.75" customHeight="1">
      <c r="A36" s="37" t="s">
        <v>979</v>
      </c>
      <c r="B36" s="37" t="s">
        <v>838</v>
      </c>
      <c r="C36" s="37" t="s">
        <v>838</v>
      </c>
      <c r="D36" s="37" t="s">
        <v>838</v>
      </c>
      <c r="E36" s="37">
        <v>1</v>
      </c>
      <c r="F36" s="37">
        <v>6</v>
      </c>
      <c r="G36" s="38">
        <v>8</v>
      </c>
      <c r="H36" s="38">
        <v>12</v>
      </c>
      <c r="I36" s="37">
        <v>10</v>
      </c>
      <c r="J36" s="37">
        <v>11</v>
      </c>
      <c r="K36" s="37">
        <v>13</v>
      </c>
      <c r="L36" s="37">
        <v>11</v>
      </c>
      <c r="M36" s="37">
        <v>11</v>
      </c>
      <c r="N36" s="37">
        <v>13</v>
      </c>
      <c r="O36" s="38">
        <v>13</v>
      </c>
      <c r="P36" s="37">
        <v>13</v>
      </c>
      <c r="Q36" s="37">
        <v>8</v>
      </c>
      <c r="R36" s="39">
        <v>3</v>
      </c>
      <c r="S36" s="39"/>
      <c r="T36" s="39"/>
      <c r="U36" s="39"/>
    </row>
    <row r="37" spans="1:21" ht="15.75" customHeight="1">
      <c r="A37" s="37" t="s">
        <v>980</v>
      </c>
      <c r="B37" s="37" t="s">
        <v>838</v>
      </c>
      <c r="C37" s="37" t="s">
        <v>838</v>
      </c>
      <c r="D37" s="37" t="s">
        <v>838</v>
      </c>
      <c r="E37" s="37" t="s">
        <v>838</v>
      </c>
      <c r="F37" s="37" t="s">
        <v>838</v>
      </c>
      <c r="G37" s="37" t="s">
        <v>838</v>
      </c>
      <c r="H37" s="37" t="s">
        <v>838</v>
      </c>
      <c r="I37" s="37" t="s">
        <v>838</v>
      </c>
      <c r="J37" s="37" t="s">
        <v>838</v>
      </c>
      <c r="K37" s="37" t="s">
        <v>838</v>
      </c>
      <c r="L37" s="37">
        <v>5</v>
      </c>
      <c r="M37" s="37">
        <v>2</v>
      </c>
      <c r="N37" s="37">
        <v>5</v>
      </c>
      <c r="O37" s="38">
        <v>4</v>
      </c>
      <c r="P37" s="37">
        <v>5</v>
      </c>
      <c r="Q37" s="37">
        <v>5</v>
      </c>
      <c r="R37" s="39">
        <v>8</v>
      </c>
      <c r="S37" s="39"/>
      <c r="T37" s="39"/>
      <c r="U37" s="39"/>
    </row>
    <row r="38" spans="1:21" ht="31.5">
      <c r="A38" s="24" t="s">
        <v>835</v>
      </c>
      <c r="B38" s="31">
        <f>SUM(B5:B8)</f>
        <v>246</v>
      </c>
      <c r="C38" s="31">
        <f t="shared" ref="C38:U38" si="2">SUM(C5:C8)</f>
        <v>266</v>
      </c>
      <c r="D38" s="31">
        <f t="shared" si="2"/>
        <v>291</v>
      </c>
      <c r="E38" s="31">
        <f t="shared" si="2"/>
        <v>297</v>
      </c>
      <c r="F38" s="31">
        <f t="shared" si="2"/>
        <v>302</v>
      </c>
      <c r="G38" s="31">
        <f t="shared" si="2"/>
        <v>325</v>
      </c>
      <c r="H38" s="31">
        <f t="shared" si="2"/>
        <v>360</v>
      </c>
      <c r="I38" s="31">
        <f t="shared" si="2"/>
        <v>404</v>
      </c>
      <c r="J38" s="31">
        <f t="shared" si="2"/>
        <v>373</v>
      </c>
      <c r="K38" s="31">
        <f t="shared" si="2"/>
        <v>408</v>
      </c>
      <c r="L38" s="31">
        <f t="shared" si="2"/>
        <v>421</v>
      </c>
      <c r="M38" s="31">
        <f t="shared" si="2"/>
        <v>408</v>
      </c>
      <c r="N38" s="31">
        <f t="shared" si="2"/>
        <v>424</v>
      </c>
      <c r="O38" s="31">
        <f t="shared" si="2"/>
        <v>414</v>
      </c>
      <c r="P38" s="31">
        <f t="shared" si="2"/>
        <v>411</v>
      </c>
      <c r="Q38" s="31">
        <f t="shared" si="2"/>
        <v>406</v>
      </c>
      <c r="R38" s="31">
        <f t="shared" si="2"/>
        <v>416</v>
      </c>
      <c r="S38" s="31">
        <f t="shared" si="2"/>
        <v>0</v>
      </c>
      <c r="T38" s="31">
        <f t="shared" si="2"/>
        <v>0</v>
      </c>
      <c r="U38" s="31">
        <f t="shared" si="2"/>
        <v>0</v>
      </c>
    </row>
    <row r="61" spans="1:1">
      <c r="A61" s="17" t="s">
        <v>491</v>
      </c>
    </row>
  </sheetData>
  <mergeCells count="4">
    <mergeCell ref="A9:U9"/>
    <mergeCell ref="A2:U2"/>
    <mergeCell ref="A1:U1"/>
    <mergeCell ref="A4:U4"/>
  </mergeCells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Índice</vt:lpstr>
      <vt:lpstr>Vocabulario</vt:lpstr>
      <vt:lpstr>1. Solicitantes</vt:lpstr>
      <vt:lpstr>2. Admitidos</vt:lpstr>
      <vt:lpstr>2b. Admitidos matriculados</vt:lpstr>
      <vt:lpstr>3. % Adm</vt:lpstr>
      <vt:lpstr>4. First Time</vt:lpstr>
      <vt:lpstr>5. Remediales</vt:lpstr>
      <vt:lpstr>6. Matrícula BM</vt:lpstr>
      <vt:lpstr>6b. Matrícula Prog Graduados</vt:lpstr>
      <vt:lpstr>6c. Matrícula Prog No grado</vt:lpstr>
      <vt:lpstr>6d Total Matrícula</vt:lpstr>
      <vt:lpstr>7. Matrícula por sexo</vt:lpstr>
      <vt:lpstr>8. Matr Sexo Prg</vt:lpstr>
      <vt:lpstr>9. Est. Intl.</vt:lpstr>
      <vt:lpstr>10. FT-PT</vt:lpstr>
      <vt:lpstr>11. Matrícula no duplicada</vt:lpstr>
      <vt:lpstr>11b. Matr No dupl por sexo</vt:lpstr>
      <vt:lpstr>12. PCMAS</vt:lpstr>
      <vt:lpstr>13. Retención</vt:lpstr>
      <vt:lpstr>13b. Retención por sexo</vt:lpstr>
      <vt:lpstr>13c.Retención por concentración</vt:lpstr>
      <vt:lpstr>14. Facultad</vt:lpstr>
      <vt:lpstr>15. Tasas de graduación</vt:lpstr>
      <vt:lpstr>16. Clases graduadas por sexo</vt:lpstr>
      <vt:lpstr>17. Graduados por programa sub</vt:lpstr>
      <vt:lpstr>18. Completers 4yrs</vt:lpstr>
      <vt:lpstr>19. Alumni Grad Sch</vt:lpstr>
      <vt:lpstr>20. Alumni Employers</vt:lpstr>
      <vt:lpstr>21. CRAFAR</vt:lpstr>
      <vt:lpstr>22. Esc Preparatoria</vt:lpstr>
      <vt:lpstr>23. Desp. Mus.</vt:lpstr>
      <vt:lpstr>24. Mus 100x35</vt:lpstr>
      <vt:lpstr>25. Sch Default Rate</vt:lpstr>
      <vt:lpstr>26. Full time Equivalent (FTE)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esantiago</dc:creator>
  <cp:lastModifiedBy>Ana Jara</cp:lastModifiedBy>
  <cp:lastPrinted>2018-01-19T18:18:36Z</cp:lastPrinted>
  <dcterms:created xsi:type="dcterms:W3CDTF">2015-02-10T12:33:58Z</dcterms:created>
  <dcterms:modified xsi:type="dcterms:W3CDTF">2018-02-02T17:37:42Z</dcterms:modified>
</cp:coreProperties>
</file>