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Jcalderon\Documents\Compendios Estadísticos\Compendios IEPS\"/>
    </mc:Choice>
  </mc:AlternateContent>
  <xr:revisionPtr revIDLastSave="0" documentId="8_{AC9C94D3-B01D-49E1-B2EA-1A60A3752029}" xr6:coauthVersionLast="47" xr6:coauthVersionMax="47" xr10:uidLastSave="{00000000-0000-0000-0000-000000000000}"/>
  <bookViews>
    <workbookView xWindow="22932" yWindow="-108" windowWidth="23256" windowHeight="12456" tabRatio="864" xr2:uid="{00000000-000D-0000-FFFF-FFFF00000000}"/>
  </bookViews>
  <sheets>
    <sheet name="INDICE" sheetId="6" r:id="rId1"/>
    <sheet name="Infografía" sheetId="17" r:id="rId2"/>
    <sheet name="IES" sheetId="19" r:id="rId3"/>
    <sheet name="Tabla 1" sheetId="1" r:id="rId4"/>
    <sheet name="Tabla 2" sheetId="2" r:id="rId5"/>
    <sheet name="Tabla 3" sheetId="3" r:id="rId6"/>
    <sheet name="Tabla 4" sheetId="4" r:id="rId7"/>
    <sheet name="Tabla 5" sheetId="5" r:id="rId8"/>
    <sheet name="Tabla 6" sheetId="7" r:id="rId9"/>
    <sheet name="Tabla 7" sheetId="8" r:id="rId10"/>
    <sheet name="Tabla 8" sheetId="9" r:id="rId11"/>
    <sheet name="Tabla 9" sheetId="10" r:id="rId12"/>
    <sheet name="Tabla 10" sheetId="11" r:id="rId13"/>
    <sheet name="Tabla 11" sheetId="12" r:id="rId14"/>
    <sheet name="Tabla 12" sheetId="13" r:id="rId15"/>
    <sheet name="Tabla 13" sheetId="15" r:id="rId16"/>
    <sheet name="Tabla 14" sheetId="16" r:id="rId17"/>
  </sheets>
  <definedNames>
    <definedName name="_xlnm._FilterDatabase" localSheetId="6" hidden="1">'Tabla 4'!$A$8:$P$97</definedName>
    <definedName name="_xlnm.Print_Area" localSheetId="2">IES!$A$1:$B$135</definedName>
    <definedName name="_xlnm.Print_Area" localSheetId="0">INDICE!$A$1:$B$34</definedName>
    <definedName name="_xlnm.Print_Area" localSheetId="3">'Tabla 1'!$A$8:$J$30</definedName>
    <definedName name="_xlnm.Print_Area" localSheetId="4">'Tabla 2'!$A$8:$J$33</definedName>
    <definedName name="_xlnm.Print_Titles" localSheetId="2">IES!$6:$8</definedName>
    <definedName name="_xlnm.Print_Titles" localSheetId="12">'Tabla 10'!#REF!</definedName>
    <definedName name="_xlnm.Print_Titles" localSheetId="6">'Tabla 4'!$11:$13</definedName>
    <definedName name="_xlnm.Print_Titles" localSheetId="7">'Tabla 5'!$8:$9</definedName>
    <definedName name="_xlnm.Print_Titles" localSheetId="9">'Tabla 7'!$8:$9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10" l="1"/>
  <c r="G105" i="10"/>
  <c r="G106" i="10"/>
  <c r="G107" i="10"/>
  <c r="G108" i="10"/>
  <c r="G109" i="10"/>
  <c r="G104" i="10"/>
  <c r="G92" i="10"/>
  <c r="G93" i="10"/>
  <c r="G94" i="10"/>
  <c r="G95" i="10"/>
  <c r="G97" i="10"/>
  <c r="G91" i="10"/>
  <c r="G43" i="10"/>
  <c r="G44" i="10"/>
  <c r="G45" i="10"/>
  <c r="G46" i="10"/>
  <c r="G47" i="10"/>
  <c r="G49" i="10"/>
  <c r="G50" i="10"/>
  <c r="G51" i="10"/>
  <c r="G52" i="10"/>
  <c r="G53" i="10"/>
  <c r="G56" i="10"/>
  <c r="G57" i="10"/>
  <c r="G58" i="10"/>
  <c r="G59" i="10"/>
  <c r="G60" i="10"/>
  <c r="G61" i="10"/>
  <c r="G62" i="10"/>
  <c r="G64" i="10"/>
  <c r="G65" i="10"/>
  <c r="G66" i="10"/>
  <c r="G67" i="10"/>
  <c r="G68" i="10"/>
  <c r="G69" i="10"/>
  <c r="G70" i="10"/>
  <c r="G71" i="10"/>
  <c r="G72" i="10"/>
  <c r="G73" i="10"/>
  <c r="G74" i="10"/>
  <c r="G75" i="10"/>
  <c r="G76" i="10"/>
  <c r="G78" i="10"/>
  <c r="G79" i="10"/>
  <c r="G80" i="10"/>
  <c r="G82" i="10"/>
  <c r="G83" i="10"/>
  <c r="G84" i="10"/>
  <c r="G42" i="10"/>
  <c r="G33" i="10"/>
  <c r="G34" i="10"/>
  <c r="G32" i="10"/>
  <c r="G15" i="10"/>
  <c r="G16" i="10"/>
  <c r="G17" i="10"/>
  <c r="G18" i="10"/>
  <c r="G19" i="10"/>
  <c r="G20" i="10"/>
  <c r="G21" i="10"/>
  <c r="G23" i="10"/>
  <c r="G24" i="10"/>
  <c r="G25" i="10"/>
  <c r="G26" i="10"/>
  <c r="G27" i="10"/>
  <c r="F42" i="10"/>
  <c r="F14" i="10"/>
  <c r="J11" i="13"/>
  <c r="F12" i="13"/>
  <c r="J12" i="13"/>
  <c r="D15" i="7"/>
  <c r="F97" i="10" l="1"/>
  <c r="D97" i="10"/>
  <c r="F57" i="10"/>
  <c r="D57" i="10"/>
  <c r="F49" i="10"/>
  <c r="D32" i="10"/>
  <c r="F24" i="10"/>
  <c r="F15" i="10"/>
  <c r="D14" i="10"/>
  <c r="D15" i="10"/>
  <c r="D16" i="10"/>
  <c r="F16" i="10"/>
  <c r="D17" i="10"/>
  <c r="F17" i="10"/>
  <c r="D18" i="10"/>
  <c r="F18" i="10"/>
  <c r="D19" i="10"/>
  <c r="F19" i="10"/>
  <c r="D20" i="10"/>
  <c r="F20" i="10"/>
  <c r="D21" i="10"/>
  <c r="F21" i="10"/>
  <c r="D23" i="10"/>
  <c r="F23" i="10"/>
  <c r="D24" i="10"/>
  <c r="D25" i="10"/>
  <c r="F25" i="10"/>
  <c r="D26" i="10"/>
  <c r="F26" i="10"/>
  <c r="D27" i="10"/>
  <c r="F27" i="10"/>
  <c r="C11" i="16" l="1"/>
  <c r="C12" i="16"/>
  <c r="C13" i="16"/>
  <c r="C14" i="16"/>
  <c r="C15" i="16"/>
  <c r="C16" i="16"/>
  <c r="C17" i="16"/>
  <c r="M11" i="13" l="1"/>
  <c r="I11" i="13"/>
  <c r="F11" i="13" s="1"/>
  <c r="H11" i="13"/>
  <c r="L11" i="13"/>
  <c r="D12" i="13"/>
  <c r="G11" i="13"/>
  <c r="E12" i="13"/>
  <c r="B12" i="13" s="1"/>
  <c r="E13" i="13"/>
  <c r="E14" i="13"/>
  <c r="B14" i="13" s="1"/>
  <c r="E15" i="13"/>
  <c r="E16" i="13"/>
  <c r="E17" i="13"/>
  <c r="E18" i="13"/>
  <c r="E19" i="13"/>
  <c r="E20" i="13"/>
  <c r="E21" i="13"/>
  <c r="B21" i="13" s="1"/>
  <c r="E22" i="13"/>
  <c r="B22" i="13" s="1"/>
  <c r="E23" i="13"/>
  <c r="E24" i="13"/>
  <c r="E25" i="13"/>
  <c r="E26" i="13"/>
  <c r="B26" i="13" s="1"/>
  <c r="E27" i="13"/>
  <c r="E28" i="13"/>
  <c r="B28" i="13" s="1"/>
  <c r="E29" i="13"/>
  <c r="E30" i="13"/>
  <c r="E31" i="13"/>
  <c r="E32" i="13"/>
  <c r="D13" i="13"/>
  <c r="D14" i="13"/>
  <c r="D15" i="13"/>
  <c r="D16" i="13"/>
  <c r="D17" i="13"/>
  <c r="D18" i="13"/>
  <c r="D19" i="13"/>
  <c r="D20" i="13"/>
  <c r="D21" i="13"/>
  <c r="D22" i="13"/>
  <c r="D23" i="13"/>
  <c r="D24" i="13"/>
  <c r="D25" i="13"/>
  <c r="D26" i="13"/>
  <c r="D27" i="13"/>
  <c r="D28" i="13"/>
  <c r="D29" i="13"/>
  <c r="D30" i="13"/>
  <c r="D31" i="13"/>
  <c r="D32" i="13"/>
  <c r="B32" i="13" s="1"/>
  <c r="J13" i="13"/>
  <c r="K11" i="13"/>
  <c r="C12" i="13"/>
  <c r="J14" i="13"/>
  <c r="J15" i="13"/>
  <c r="J16" i="13"/>
  <c r="J17" i="13"/>
  <c r="J18" i="13"/>
  <c r="J19" i="13"/>
  <c r="J20" i="13"/>
  <c r="J21" i="13"/>
  <c r="J22" i="13"/>
  <c r="J23" i="13"/>
  <c r="J24" i="13"/>
  <c r="J25" i="13"/>
  <c r="J26" i="13"/>
  <c r="J27" i="13"/>
  <c r="J28" i="13"/>
  <c r="J29" i="13"/>
  <c r="J30" i="13"/>
  <c r="J31" i="13"/>
  <c r="J32" i="13"/>
  <c r="F13" i="13"/>
  <c r="F14" i="13"/>
  <c r="F15" i="13"/>
  <c r="F16" i="13"/>
  <c r="F17" i="13"/>
  <c r="F18" i="13"/>
  <c r="F19" i="13"/>
  <c r="F20" i="13"/>
  <c r="F21" i="13"/>
  <c r="F22" i="13"/>
  <c r="F23" i="13"/>
  <c r="F24" i="13"/>
  <c r="F25" i="13"/>
  <c r="F26" i="13"/>
  <c r="F27" i="13"/>
  <c r="F28" i="13"/>
  <c r="F29" i="13"/>
  <c r="F30" i="13"/>
  <c r="F31" i="13"/>
  <c r="F32" i="13"/>
  <c r="C25" i="13"/>
  <c r="C26" i="13"/>
  <c r="C27" i="13"/>
  <c r="C28" i="13"/>
  <c r="C29" i="13"/>
  <c r="C30" i="13"/>
  <c r="C31" i="13"/>
  <c r="C32" i="13"/>
  <c r="C13" i="13"/>
  <c r="C14" i="13"/>
  <c r="C15" i="13"/>
  <c r="C16" i="13"/>
  <c r="C17" i="13"/>
  <c r="C18" i="13"/>
  <c r="C19" i="13"/>
  <c r="C20" i="13"/>
  <c r="C21" i="13"/>
  <c r="C22" i="13"/>
  <c r="C23" i="13"/>
  <c r="C24" i="13"/>
  <c r="B30" i="13" l="1"/>
  <c r="B18" i="13"/>
  <c r="B17" i="13"/>
  <c r="B13" i="13"/>
  <c r="B31" i="13"/>
  <c r="B29" i="13"/>
  <c r="B27" i="13"/>
  <c r="B25" i="13"/>
  <c r="B24" i="13"/>
  <c r="B23" i="13"/>
  <c r="B20" i="13"/>
  <c r="B19" i="13"/>
  <c r="B16" i="13"/>
  <c r="B15" i="13"/>
  <c r="E11" i="13"/>
  <c r="B11" i="13" s="1"/>
  <c r="D11" i="13"/>
  <c r="C11" i="13"/>
  <c r="T31" i="3" l="1"/>
  <c r="T30" i="3"/>
  <c r="T23" i="3" l="1"/>
  <c r="J87" i="9"/>
  <c r="T29" i="3"/>
  <c r="T28" i="3"/>
  <c r="T27" i="3"/>
  <c r="T26" i="3"/>
  <c r="T25" i="3"/>
  <c r="B100" i="9"/>
  <c r="T24" i="3" s="1"/>
  <c r="T20" i="3"/>
  <c r="T19" i="3"/>
  <c r="T12" i="3"/>
  <c r="T16" i="3"/>
  <c r="T15" i="3"/>
  <c r="N100" i="9"/>
  <c r="M100" i="9"/>
  <c r="L100" i="9"/>
  <c r="K100" i="9"/>
  <c r="J100" i="9"/>
  <c r="I100" i="9"/>
  <c r="H100" i="9"/>
  <c r="G100" i="9"/>
  <c r="F100" i="9"/>
  <c r="E100" i="9"/>
  <c r="D100" i="9"/>
  <c r="C100" i="9"/>
  <c r="H96" i="9"/>
  <c r="J96" i="9"/>
  <c r="J83" i="9"/>
  <c r="M99" i="9"/>
  <c r="M80" i="9"/>
  <c r="N80" i="9"/>
  <c r="L99" i="9"/>
  <c r="K99" i="9"/>
  <c r="J80" i="9"/>
  <c r="I99" i="9"/>
  <c r="G99" i="9"/>
  <c r="F99" i="9"/>
  <c r="E99" i="9"/>
  <c r="D99" i="9"/>
  <c r="C99" i="9"/>
  <c r="B99" i="9"/>
  <c r="N83" i="9"/>
  <c r="N84" i="9"/>
  <c r="N85" i="9"/>
  <c r="N86" i="9"/>
  <c r="N87" i="9"/>
  <c r="N88" i="9"/>
  <c r="N89" i="9"/>
  <c r="N90" i="9"/>
  <c r="N91" i="9"/>
  <c r="N92" i="9"/>
  <c r="N93" i="9"/>
  <c r="N94" i="9"/>
  <c r="N95" i="9"/>
  <c r="N96" i="9"/>
  <c r="N97" i="9"/>
  <c r="N98" i="9"/>
  <c r="N82" i="9"/>
  <c r="J82" i="9"/>
  <c r="H82" i="9"/>
  <c r="H83" i="9"/>
  <c r="H84" i="9"/>
  <c r="J84" i="9" s="1"/>
  <c r="H85" i="9"/>
  <c r="J85" i="9" s="1"/>
  <c r="H86" i="9"/>
  <c r="J86" i="9" s="1"/>
  <c r="H87" i="9"/>
  <c r="H88" i="9"/>
  <c r="H89" i="9"/>
  <c r="J89" i="9" s="1"/>
  <c r="H90" i="9"/>
  <c r="J90" i="9" s="1"/>
  <c r="H91" i="9"/>
  <c r="J91" i="9" s="1"/>
  <c r="H92" i="9"/>
  <c r="J92" i="9" s="1"/>
  <c r="H93" i="9"/>
  <c r="J93" i="9" s="1"/>
  <c r="H94" i="9"/>
  <c r="J94" i="9" s="1"/>
  <c r="H95" i="9"/>
  <c r="J95" i="9" s="1"/>
  <c r="H97" i="9"/>
  <c r="J97" i="9" s="1"/>
  <c r="H98" i="9"/>
  <c r="J98" i="9" s="1"/>
  <c r="H57" i="9"/>
  <c r="H58" i="9"/>
  <c r="N99" i="9" l="1"/>
  <c r="H99" i="9"/>
  <c r="J88" i="9"/>
  <c r="J99" i="9" s="1"/>
  <c r="J78" i="9"/>
  <c r="N70" i="9"/>
  <c r="H50" i="9"/>
  <c r="H49" i="9"/>
  <c r="J49" i="9" s="1"/>
  <c r="B80" i="9"/>
  <c r="N49" i="9"/>
  <c r="L80" i="9" l="1"/>
  <c r="N63" i="9"/>
  <c r="J37" i="9"/>
  <c r="N35" i="9"/>
  <c r="N36" i="9"/>
  <c r="N37" i="9"/>
  <c r="N38" i="9"/>
  <c r="N39" i="9"/>
  <c r="N40" i="9"/>
  <c r="N41" i="9"/>
  <c r="N42" i="9"/>
  <c r="N43" i="9"/>
  <c r="N44" i="9"/>
  <c r="N45" i="9"/>
  <c r="N46" i="9"/>
  <c r="N47" i="9"/>
  <c r="N48" i="9"/>
  <c r="N50" i="9"/>
  <c r="N51" i="9"/>
  <c r="N52" i="9"/>
  <c r="N53" i="9"/>
  <c r="N54" i="9"/>
  <c r="N55" i="9"/>
  <c r="N56" i="9"/>
  <c r="N57" i="9"/>
  <c r="N58" i="9"/>
  <c r="N59" i="9"/>
  <c r="N60" i="9"/>
  <c r="N61" i="9"/>
  <c r="N62" i="9"/>
  <c r="N34" i="9"/>
  <c r="H35" i="9"/>
  <c r="J35" i="9" s="1"/>
  <c r="H36" i="9"/>
  <c r="J36" i="9" s="1"/>
  <c r="H38" i="9"/>
  <c r="J38" i="9" s="1"/>
  <c r="H39" i="9"/>
  <c r="J39" i="9" s="1"/>
  <c r="H40" i="9"/>
  <c r="J40" i="9" s="1"/>
  <c r="H41" i="9"/>
  <c r="J41" i="9" s="1"/>
  <c r="H42" i="9"/>
  <c r="J42" i="9" s="1"/>
  <c r="H43" i="9"/>
  <c r="J43" i="9" s="1"/>
  <c r="H44" i="9"/>
  <c r="J44" i="9" s="1"/>
  <c r="H45" i="9"/>
  <c r="J45" i="9" s="1"/>
  <c r="H46" i="9"/>
  <c r="J46" i="9" s="1"/>
  <c r="H47" i="9"/>
  <c r="J47" i="9" s="1"/>
  <c r="H48" i="9"/>
  <c r="J48" i="9" s="1"/>
  <c r="J50" i="9"/>
  <c r="H51" i="9"/>
  <c r="J51" i="9" s="1"/>
  <c r="H52" i="9"/>
  <c r="J52" i="9" s="1"/>
  <c r="H53" i="9"/>
  <c r="J53" i="9" s="1"/>
  <c r="H54" i="9"/>
  <c r="J54" i="9" s="1"/>
  <c r="H55" i="9"/>
  <c r="J55" i="9" s="1"/>
  <c r="H56" i="9"/>
  <c r="J56" i="9" s="1"/>
  <c r="J57" i="9"/>
  <c r="J58" i="9"/>
  <c r="H59" i="9"/>
  <c r="J59" i="9" s="1"/>
  <c r="H60" i="9"/>
  <c r="J60" i="9" s="1"/>
  <c r="H61" i="9"/>
  <c r="J61" i="9" s="1"/>
  <c r="H62" i="9"/>
  <c r="J62" i="9" s="1"/>
  <c r="H34" i="9"/>
  <c r="J34" i="9" s="1"/>
  <c r="H63" i="9"/>
  <c r="J63" i="9" s="1"/>
  <c r="N64" i="9"/>
  <c r="N65" i="9"/>
  <c r="N66" i="9"/>
  <c r="N67" i="9"/>
  <c r="N68" i="9"/>
  <c r="N69" i="9"/>
  <c r="N71" i="9"/>
  <c r="N72" i="9"/>
  <c r="N73" i="9"/>
  <c r="N74" i="9"/>
  <c r="N75" i="9"/>
  <c r="N76" i="9"/>
  <c r="N77" i="9"/>
  <c r="N78" i="9"/>
  <c r="N79" i="9"/>
  <c r="I80" i="9"/>
  <c r="H79" i="9"/>
  <c r="J79" i="9" s="1"/>
  <c r="H75" i="9"/>
  <c r="J75" i="9" s="1"/>
  <c r="H76" i="9"/>
  <c r="J76" i="9" s="1"/>
  <c r="H77" i="9"/>
  <c r="J77" i="9" s="1"/>
  <c r="H78" i="9"/>
  <c r="H64" i="9"/>
  <c r="J64" i="9" s="1"/>
  <c r="H65" i="9"/>
  <c r="J65" i="9" s="1"/>
  <c r="H66" i="9"/>
  <c r="J66" i="9" s="1"/>
  <c r="H67" i="9"/>
  <c r="J67" i="9" s="1"/>
  <c r="H68" i="9"/>
  <c r="J68" i="9" s="1"/>
  <c r="H69" i="9"/>
  <c r="J69" i="9" s="1"/>
  <c r="H70" i="9"/>
  <c r="J70" i="9" s="1"/>
  <c r="H71" i="9"/>
  <c r="J71" i="9" s="1"/>
  <c r="H72" i="9"/>
  <c r="J72" i="9" s="1"/>
  <c r="H73" i="9"/>
  <c r="J73" i="9" s="1"/>
  <c r="H74" i="9"/>
  <c r="J74" i="9" s="1"/>
  <c r="K80" i="9"/>
  <c r="G80" i="9"/>
  <c r="F80" i="9"/>
  <c r="E80" i="9"/>
  <c r="D80" i="9"/>
  <c r="C80" i="9"/>
  <c r="M30" i="9"/>
  <c r="N30" i="9" s="1"/>
  <c r="L30" i="9"/>
  <c r="K30" i="9"/>
  <c r="H12" i="9"/>
  <c r="J12" i="9" s="1"/>
  <c r="H13" i="9"/>
  <c r="J13" i="9" s="1"/>
  <c r="I30" i="9"/>
  <c r="G30" i="9"/>
  <c r="F30" i="9"/>
  <c r="E30" i="9"/>
  <c r="D30" i="9"/>
  <c r="C30" i="9"/>
  <c r="B30" i="9"/>
  <c r="H24" i="9"/>
  <c r="J22" i="9"/>
  <c r="N24" i="9"/>
  <c r="H27" i="9"/>
  <c r="H19" i="9"/>
  <c r="J19" i="9" s="1"/>
  <c r="H18" i="9"/>
  <c r="J18" i="9" s="1"/>
  <c r="H20" i="9"/>
  <c r="J20" i="9" s="1"/>
  <c r="H21" i="9"/>
  <c r="J21" i="9" s="1"/>
  <c r="H22" i="9"/>
  <c r="H23" i="9"/>
  <c r="J23" i="9" s="1"/>
  <c r="J24" i="9"/>
  <c r="H25" i="9"/>
  <c r="J25" i="9" s="1"/>
  <c r="H26" i="9"/>
  <c r="J26" i="9" s="1"/>
  <c r="J27" i="9"/>
  <c r="H28" i="9"/>
  <c r="J28" i="9" s="1"/>
  <c r="H29" i="9"/>
  <c r="J29" i="9" s="1"/>
  <c r="H17" i="9"/>
  <c r="J17" i="9" s="1"/>
  <c r="H16" i="9"/>
  <c r="J16" i="9" s="1"/>
  <c r="H15" i="9"/>
  <c r="J15" i="9" s="1"/>
  <c r="H14" i="9"/>
  <c r="J14" i="9" s="1"/>
  <c r="N13" i="9"/>
  <c r="N14" i="9"/>
  <c r="N15" i="9"/>
  <c r="N16" i="9"/>
  <c r="N17" i="9"/>
  <c r="N18" i="9"/>
  <c r="N19" i="9"/>
  <c r="N20" i="9"/>
  <c r="N21" i="9"/>
  <c r="N22" i="9"/>
  <c r="N23" i="9"/>
  <c r="N25" i="9"/>
  <c r="N26" i="9"/>
  <c r="N27" i="9"/>
  <c r="N28" i="9"/>
  <c r="N29" i="9"/>
  <c r="N12" i="9"/>
  <c r="J30" i="9" l="1"/>
  <c r="H30" i="9"/>
  <c r="H80" i="9"/>
  <c r="J98" i="8" l="1"/>
  <c r="I98" i="8"/>
  <c r="H98" i="8"/>
  <c r="G98" i="8"/>
  <c r="F98" i="8"/>
  <c r="E98" i="8"/>
  <c r="D98" i="8"/>
  <c r="C98" i="8"/>
  <c r="B98" i="8"/>
  <c r="J79" i="8" l="1"/>
  <c r="J99" i="8" s="1"/>
  <c r="I79" i="8"/>
  <c r="I99" i="8" s="1"/>
  <c r="H79" i="8"/>
  <c r="H99" i="8" s="1"/>
  <c r="G79" i="8"/>
  <c r="G99" i="8" s="1"/>
  <c r="F79" i="8"/>
  <c r="F99" i="8" s="1"/>
  <c r="E79" i="8"/>
  <c r="E99" i="8" s="1"/>
  <c r="D79" i="8"/>
  <c r="D99" i="8" s="1"/>
  <c r="C79" i="8"/>
  <c r="C99" i="8" s="1"/>
  <c r="B79" i="8"/>
  <c r="B99" i="8" s="1"/>
  <c r="J29" i="8"/>
  <c r="I29" i="8"/>
  <c r="H29" i="8"/>
  <c r="G29" i="8"/>
  <c r="F29" i="8"/>
  <c r="E29" i="8"/>
  <c r="D29" i="8"/>
  <c r="C29" i="8"/>
  <c r="B29" i="8"/>
  <c r="E14" i="7" l="1"/>
  <c r="E15" i="7"/>
  <c r="E16" i="7"/>
  <c r="E17" i="7"/>
  <c r="E18" i="7"/>
  <c r="C18" i="7" s="1"/>
  <c r="E19" i="7"/>
  <c r="E20" i="7"/>
  <c r="E21" i="7"/>
  <c r="E22" i="7"/>
  <c r="E23" i="7"/>
  <c r="E24" i="7"/>
  <c r="E25" i="7"/>
  <c r="E26" i="7"/>
  <c r="E27" i="7"/>
  <c r="C27" i="7" s="1"/>
  <c r="E28" i="7"/>
  <c r="E29" i="7"/>
  <c r="E30" i="7"/>
  <c r="E31" i="7"/>
  <c r="E32" i="7"/>
  <c r="C32" i="7" s="1"/>
  <c r="E33" i="7"/>
  <c r="E34" i="7"/>
  <c r="C34" i="7" s="1"/>
  <c r="E35" i="7"/>
  <c r="E36" i="7"/>
  <c r="E37" i="7"/>
  <c r="E38" i="7"/>
  <c r="E39" i="7"/>
  <c r="E40" i="7"/>
  <c r="E41" i="7"/>
  <c r="E42" i="7"/>
  <c r="E43" i="7"/>
  <c r="E44" i="7"/>
  <c r="E45" i="7"/>
  <c r="E46" i="7"/>
  <c r="E47" i="7"/>
  <c r="E13" i="7"/>
  <c r="E12" i="7"/>
  <c r="D19" i="7"/>
  <c r="D17" i="7"/>
  <c r="D16" i="7"/>
  <c r="D13" i="7"/>
  <c r="D14" i="7"/>
  <c r="D18" i="7"/>
  <c r="D20" i="7"/>
  <c r="D21" i="7"/>
  <c r="D22" i="7"/>
  <c r="D23" i="7"/>
  <c r="C23" i="7" s="1"/>
  <c r="D24" i="7"/>
  <c r="D25" i="7"/>
  <c r="D26" i="7"/>
  <c r="C26" i="7" s="1"/>
  <c r="D27" i="7"/>
  <c r="D28" i="7"/>
  <c r="D29" i="7"/>
  <c r="D30" i="7"/>
  <c r="D31" i="7"/>
  <c r="C31" i="7" s="1"/>
  <c r="D32" i="7"/>
  <c r="D33" i="7"/>
  <c r="D34" i="7"/>
  <c r="D35" i="7"/>
  <c r="D36" i="7"/>
  <c r="D37" i="7"/>
  <c r="D38" i="7"/>
  <c r="D39" i="7"/>
  <c r="D40" i="7"/>
  <c r="D41" i="7"/>
  <c r="C41" i="7" s="1"/>
  <c r="D42" i="7"/>
  <c r="D43" i="7"/>
  <c r="D44" i="7"/>
  <c r="D45" i="7"/>
  <c r="D46" i="7"/>
  <c r="D47" i="7"/>
  <c r="D12" i="7"/>
  <c r="C12" i="7" s="1"/>
  <c r="C16" i="7"/>
  <c r="C24" i="7"/>
  <c r="C33" i="7"/>
  <c r="H48" i="7"/>
  <c r="G48" i="7"/>
  <c r="F48" i="7"/>
  <c r="K48" i="7"/>
  <c r="J48" i="7"/>
  <c r="I48" i="7"/>
  <c r="W18" i="2"/>
  <c r="C13" i="7" l="1"/>
  <c r="C39" i="7"/>
  <c r="C19" i="7"/>
  <c r="C47" i="7"/>
  <c r="C43" i="7"/>
  <c r="C42" i="7"/>
  <c r="C15" i="7"/>
  <c r="C35" i="7"/>
  <c r="C40" i="7"/>
  <c r="C17" i="7"/>
  <c r="C14" i="7"/>
  <c r="C25" i="7"/>
  <c r="C46" i="7"/>
  <c r="C38" i="7"/>
  <c r="C30" i="7"/>
  <c r="C22" i="7"/>
  <c r="C45" i="7"/>
  <c r="C37" i="7"/>
  <c r="C29" i="7"/>
  <c r="C21" i="7"/>
  <c r="C44" i="7"/>
  <c r="C36" i="7"/>
  <c r="C28" i="7"/>
  <c r="C20" i="7"/>
  <c r="B98" i="5"/>
  <c r="B99" i="4"/>
  <c r="C48" i="7" l="1"/>
  <c r="E93" i="5"/>
  <c r="F93" i="5"/>
  <c r="D93" i="5"/>
  <c r="B96" i="5"/>
  <c r="D76" i="5"/>
  <c r="C76" i="5"/>
  <c r="B76" i="5"/>
  <c r="H52" i="5"/>
  <c r="B97" i="5"/>
  <c r="C96" i="5"/>
  <c r="H23" i="5"/>
  <c r="H79" i="5" l="1"/>
  <c r="H80" i="5"/>
  <c r="H81" i="5"/>
  <c r="H82" i="5"/>
  <c r="H83" i="5"/>
  <c r="H84" i="5"/>
  <c r="H85" i="5"/>
  <c r="H86" i="5"/>
  <c r="H87" i="5"/>
  <c r="H88" i="5"/>
  <c r="H89" i="5"/>
  <c r="H90" i="5"/>
  <c r="H91" i="5"/>
  <c r="H92" i="5"/>
  <c r="H78" i="5"/>
  <c r="H34" i="5"/>
  <c r="H35" i="5"/>
  <c r="H36" i="5"/>
  <c r="H37" i="5"/>
  <c r="H38" i="5"/>
  <c r="H39" i="5"/>
  <c r="H40" i="5"/>
  <c r="H41" i="5"/>
  <c r="H42" i="5"/>
  <c r="H43" i="5"/>
  <c r="H44" i="5"/>
  <c r="H45" i="5"/>
  <c r="H46" i="5"/>
  <c r="H47" i="5"/>
  <c r="H48" i="5"/>
  <c r="H49" i="5"/>
  <c r="H50" i="5"/>
  <c r="H51" i="5"/>
  <c r="H53" i="5"/>
  <c r="H54" i="5"/>
  <c r="H55" i="5"/>
  <c r="H56" i="5"/>
  <c r="H57" i="5"/>
  <c r="H58" i="5"/>
  <c r="H59" i="5"/>
  <c r="H60" i="5"/>
  <c r="H61" i="5"/>
  <c r="H62" i="5"/>
  <c r="H63" i="5"/>
  <c r="H64" i="5"/>
  <c r="H65" i="5"/>
  <c r="H66" i="5"/>
  <c r="H67" i="5"/>
  <c r="H68" i="5"/>
  <c r="H69" i="5"/>
  <c r="H70" i="5"/>
  <c r="H71" i="5"/>
  <c r="H72" i="5"/>
  <c r="H73" i="5"/>
  <c r="H74" i="5"/>
  <c r="H75" i="5"/>
  <c r="H32" i="5"/>
  <c r="H33" i="5"/>
  <c r="H31" i="5"/>
  <c r="H15" i="5"/>
  <c r="H14" i="5"/>
  <c r="H16" i="5"/>
  <c r="H17" i="5"/>
  <c r="H18" i="5"/>
  <c r="H19" i="5"/>
  <c r="H20" i="5"/>
  <c r="H21" i="5"/>
  <c r="H22" i="5"/>
  <c r="H24" i="5"/>
  <c r="H25" i="5"/>
  <c r="H26" i="5"/>
  <c r="H27" i="5"/>
  <c r="H28" i="5"/>
  <c r="H13" i="5"/>
  <c r="H12" i="5"/>
  <c r="G93" i="5"/>
  <c r="C93" i="5"/>
  <c r="B93" i="5"/>
  <c r="B94" i="5" s="1"/>
  <c r="W24" i="2" s="1"/>
  <c r="G76" i="5"/>
  <c r="F76" i="5"/>
  <c r="E76" i="5"/>
  <c r="G29" i="5"/>
  <c r="F29" i="5"/>
  <c r="D29" i="5"/>
  <c r="D94" i="5" s="1"/>
  <c r="W26" i="2" s="1"/>
  <c r="C29" i="5"/>
  <c r="F94" i="5" l="1"/>
  <c r="W29" i="2" s="1"/>
  <c r="H76" i="5"/>
  <c r="H29" i="5"/>
  <c r="W15" i="2" s="1"/>
  <c r="C94" i="5"/>
  <c r="W25" i="2" s="1"/>
  <c r="W23" i="2" s="1"/>
  <c r="H93" i="5"/>
  <c r="G94" i="5"/>
  <c r="W31" i="2" s="1"/>
  <c r="D96" i="4"/>
  <c r="P96" i="4"/>
  <c r="O96" i="4"/>
  <c r="N96" i="4"/>
  <c r="M96" i="4"/>
  <c r="L96" i="4"/>
  <c r="K96" i="4"/>
  <c r="J96" i="4"/>
  <c r="I96" i="4"/>
  <c r="H96" i="4"/>
  <c r="G96" i="4"/>
  <c r="F96" i="4"/>
  <c r="E96" i="4"/>
  <c r="C96" i="4"/>
  <c r="B96" i="4"/>
  <c r="W16" i="2" l="1"/>
  <c r="W12" i="2" s="1"/>
  <c r="F10" i="16"/>
  <c r="H94" i="5"/>
  <c r="P79" i="4"/>
  <c r="O79" i="4"/>
  <c r="N79" i="4"/>
  <c r="M79" i="4"/>
  <c r="L79" i="4"/>
  <c r="K79" i="4"/>
  <c r="K32" i="4"/>
  <c r="J79" i="4"/>
  <c r="I79" i="4"/>
  <c r="H79" i="4"/>
  <c r="G79" i="4"/>
  <c r="F79" i="4"/>
  <c r="E79" i="4"/>
  <c r="D79" i="4"/>
  <c r="C79" i="4"/>
  <c r="B79" i="4"/>
  <c r="E10" i="16" s="1"/>
  <c r="P32" i="4"/>
  <c r="O32" i="4"/>
  <c r="N32" i="4"/>
  <c r="M32" i="4"/>
  <c r="L32" i="4"/>
  <c r="J32" i="4"/>
  <c r="I32" i="4"/>
  <c r="B32" i="4"/>
  <c r="H32" i="4"/>
  <c r="G32" i="4"/>
  <c r="F32" i="4"/>
  <c r="E32" i="4"/>
  <c r="D32" i="4"/>
  <c r="C32" i="4"/>
  <c r="B103" i="4"/>
  <c r="B102" i="4"/>
  <c r="B100" i="4"/>
  <c r="D97" i="4" l="1"/>
  <c r="W16" i="1"/>
  <c r="W15" i="1"/>
  <c r="D10" i="16"/>
  <c r="C10" i="16" s="1"/>
  <c r="J97" i="4"/>
  <c r="W28" i="1" s="1"/>
  <c r="H97" i="4"/>
  <c r="M97" i="4"/>
  <c r="O97" i="4"/>
  <c r="K97" i="4"/>
  <c r="W23" i="1" s="1"/>
  <c r="F97" i="4"/>
  <c r="P97" i="4"/>
  <c r="N97" i="4"/>
  <c r="L97" i="4"/>
  <c r="I97" i="4"/>
  <c r="G97" i="4"/>
  <c r="E97" i="4"/>
  <c r="B97" i="4"/>
  <c r="C97" i="4"/>
  <c r="W27" i="1" s="1"/>
  <c r="B101" i="4"/>
  <c r="C103" i="12"/>
  <c r="D103" i="12"/>
  <c r="E103" i="12"/>
  <c r="F103" i="12"/>
  <c r="G103" i="12"/>
  <c r="H103" i="12"/>
  <c r="I103" i="12"/>
  <c r="J103" i="12"/>
  <c r="K103" i="12"/>
  <c r="L103" i="12"/>
  <c r="M103" i="12"/>
  <c r="B103" i="12"/>
  <c r="C102" i="12"/>
  <c r="D102" i="12"/>
  <c r="E102" i="12"/>
  <c r="F102" i="12"/>
  <c r="G102" i="12"/>
  <c r="H102" i="12"/>
  <c r="I102" i="12"/>
  <c r="J102" i="12"/>
  <c r="K102" i="12"/>
  <c r="L102" i="12"/>
  <c r="M102" i="12"/>
  <c r="B102" i="12"/>
  <c r="C101" i="12"/>
  <c r="D101" i="12"/>
  <c r="E101" i="12"/>
  <c r="F101" i="12"/>
  <c r="G101" i="12"/>
  <c r="H101" i="12"/>
  <c r="I101" i="12"/>
  <c r="J101" i="12"/>
  <c r="K101" i="12"/>
  <c r="L101" i="12"/>
  <c r="M101" i="12"/>
  <c r="B101" i="12"/>
  <c r="C100" i="12"/>
  <c r="D100" i="12"/>
  <c r="E100" i="12"/>
  <c r="F100" i="12"/>
  <c r="G100" i="12"/>
  <c r="H100" i="12"/>
  <c r="I100" i="12"/>
  <c r="J100" i="12"/>
  <c r="K100" i="12"/>
  <c r="L100" i="12"/>
  <c r="M100" i="12"/>
  <c r="B100" i="12"/>
  <c r="C99" i="12"/>
  <c r="D99" i="12"/>
  <c r="E99" i="12"/>
  <c r="F99" i="12"/>
  <c r="G99" i="12"/>
  <c r="H99" i="12"/>
  <c r="I99" i="12"/>
  <c r="J99" i="12"/>
  <c r="K99" i="12"/>
  <c r="L99" i="12"/>
  <c r="M99" i="12"/>
  <c r="B99" i="12"/>
  <c r="W12" i="1" l="1"/>
  <c r="W24" i="1"/>
  <c r="W20" i="1"/>
  <c r="W19" i="1"/>
  <c r="F109" i="10"/>
  <c r="D109" i="10"/>
  <c r="F108" i="10"/>
  <c r="D108" i="10"/>
  <c r="F107" i="10"/>
  <c r="D107" i="10"/>
  <c r="F106" i="10"/>
  <c r="D106" i="10"/>
  <c r="F105" i="10"/>
  <c r="D105" i="10"/>
  <c r="F104" i="10"/>
  <c r="D104" i="10"/>
  <c r="F95" i="10"/>
  <c r="D95" i="10"/>
  <c r="F94" i="10"/>
  <c r="D94" i="10"/>
  <c r="F93" i="10"/>
  <c r="D93" i="10"/>
  <c r="F92" i="10"/>
  <c r="D92" i="10"/>
  <c r="F91" i="10"/>
  <c r="D91" i="10"/>
  <c r="F84" i="10"/>
  <c r="D84" i="10"/>
  <c r="F83" i="10"/>
  <c r="D83" i="10"/>
  <c r="F82" i="10"/>
  <c r="D82" i="10"/>
  <c r="F80" i="10"/>
  <c r="D80" i="10"/>
  <c r="F79" i="10"/>
  <c r="D79" i="10"/>
  <c r="F78" i="10"/>
  <c r="D78" i="10"/>
  <c r="F76" i="10"/>
  <c r="D76" i="10"/>
  <c r="F75" i="10"/>
  <c r="D75" i="10"/>
  <c r="F74" i="10"/>
  <c r="D74" i="10"/>
  <c r="F73" i="10"/>
  <c r="D73" i="10"/>
  <c r="F72" i="10"/>
  <c r="D72" i="10"/>
  <c r="F71" i="10"/>
  <c r="D71" i="10"/>
  <c r="F70" i="10"/>
  <c r="D70" i="10"/>
  <c r="F69" i="10"/>
  <c r="D69" i="10"/>
  <c r="F68" i="10"/>
  <c r="D68" i="10"/>
  <c r="F67" i="10"/>
  <c r="D67" i="10"/>
  <c r="F66" i="10"/>
  <c r="D66" i="10"/>
  <c r="F65" i="10"/>
  <c r="D65" i="10"/>
  <c r="F64" i="10"/>
  <c r="D64" i="10"/>
  <c r="F62" i="10"/>
  <c r="D62" i="10"/>
  <c r="F61" i="10"/>
  <c r="D61" i="10"/>
  <c r="F60" i="10"/>
  <c r="D60" i="10"/>
  <c r="F59" i="10"/>
  <c r="D59" i="10"/>
  <c r="F58" i="10"/>
  <c r="D58" i="10"/>
  <c r="F56" i="10"/>
  <c r="D56" i="10"/>
  <c r="F53" i="10"/>
  <c r="D53" i="10"/>
  <c r="F52" i="10"/>
  <c r="D52" i="10"/>
  <c r="F51" i="10"/>
  <c r="D51" i="10"/>
  <c r="F50" i="10"/>
  <c r="D50" i="10"/>
  <c r="D49" i="10"/>
  <c r="F47" i="10"/>
  <c r="D47" i="10"/>
  <c r="F46" i="10"/>
  <c r="D46" i="10"/>
  <c r="F45" i="10"/>
  <c r="D45" i="10"/>
  <c r="F44" i="10"/>
  <c r="D44" i="10"/>
  <c r="F43" i="10"/>
  <c r="D43" i="10"/>
  <c r="D42" i="10"/>
  <c r="F34" i="10"/>
  <c r="D34" i="10"/>
  <c r="F33" i="10"/>
  <c r="D33" i="10"/>
  <c r="F32" i="10"/>
  <c r="C105" i="8" l="1"/>
  <c r="D105" i="8"/>
  <c r="E105" i="8"/>
  <c r="F105" i="8"/>
  <c r="G105" i="8"/>
  <c r="H105" i="8"/>
  <c r="I105" i="8"/>
  <c r="J105" i="8"/>
  <c r="B105" i="8"/>
  <c r="C104" i="8"/>
  <c r="D104" i="8"/>
  <c r="E104" i="8"/>
  <c r="F104" i="8"/>
  <c r="G104" i="8"/>
  <c r="H104" i="8"/>
  <c r="I104" i="8"/>
  <c r="J104" i="8"/>
  <c r="B104" i="8"/>
  <c r="C103" i="8"/>
  <c r="D103" i="8"/>
  <c r="E103" i="8"/>
  <c r="F103" i="8"/>
  <c r="G103" i="8"/>
  <c r="H103" i="8"/>
  <c r="I103" i="8"/>
  <c r="J103" i="8"/>
  <c r="B103" i="8"/>
  <c r="C102" i="8"/>
  <c r="D102" i="8"/>
  <c r="E102" i="8"/>
  <c r="F102" i="8"/>
  <c r="G102" i="8"/>
  <c r="H102" i="8"/>
  <c r="I102" i="8"/>
  <c r="J102" i="8"/>
  <c r="B102" i="8"/>
  <c r="C101" i="8"/>
  <c r="D101" i="8"/>
  <c r="E101" i="8"/>
  <c r="F101" i="8"/>
  <c r="G101" i="8"/>
  <c r="H101" i="8"/>
  <c r="I101" i="8"/>
  <c r="J101" i="8"/>
  <c r="B101" i="8"/>
  <c r="E48" i="7" l="1"/>
  <c r="D48" i="7"/>
  <c r="C100" i="5" l="1"/>
  <c r="D100" i="5"/>
  <c r="E100" i="5"/>
  <c r="F100" i="5"/>
  <c r="G100" i="5"/>
  <c r="H100" i="5"/>
  <c r="B100" i="5"/>
  <c r="C99" i="5"/>
  <c r="D99" i="5"/>
  <c r="E99" i="5"/>
  <c r="F99" i="5"/>
  <c r="G99" i="5"/>
  <c r="H99" i="5"/>
  <c r="B99" i="5"/>
  <c r="C98" i="5"/>
  <c r="D98" i="5"/>
  <c r="E98" i="5"/>
  <c r="F98" i="5"/>
  <c r="G98" i="5"/>
  <c r="H98" i="5"/>
  <c r="C97" i="5"/>
  <c r="D97" i="5"/>
  <c r="E97" i="5"/>
  <c r="F97" i="5"/>
  <c r="G97" i="5"/>
  <c r="H97" i="5"/>
  <c r="D96" i="5"/>
  <c r="E96" i="5"/>
  <c r="F96" i="5"/>
  <c r="G96" i="5"/>
  <c r="H96" i="5"/>
  <c r="E29" i="5"/>
  <c r="E94" i="5" s="1"/>
  <c r="W30" i="2" s="1"/>
  <c r="W28" i="2" s="1"/>
  <c r="C103" i="4" l="1"/>
  <c r="D103" i="4"/>
  <c r="E103" i="4"/>
  <c r="F103" i="4"/>
  <c r="G103" i="4"/>
  <c r="H103" i="4"/>
  <c r="I103" i="4"/>
  <c r="J103" i="4"/>
  <c r="K103" i="4"/>
  <c r="L103" i="4"/>
  <c r="M103" i="4"/>
  <c r="N103" i="4"/>
  <c r="O103" i="4"/>
  <c r="P103" i="4"/>
  <c r="C102" i="4"/>
  <c r="D102" i="4"/>
  <c r="E102" i="4"/>
  <c r="F102" i="4"/>
  <c r="G102" i="4"/>
  <c r="H102" i="4"/>
  <c r="I102" i="4"/>
  <c r="J102" i="4"/>
  <c r="K102" i="4"/>
  <c r="L102" i="4"/>
  <c r="M102" i="4"/>
  <c r="N102" i="4"/>
  <c r="O102" i="4"/>
  <c r="P102" i="4"/>
  <c r="C101" i="4"/>
  <c r="D101" i="4"/>
  <c r="E101" i="4"/>
  <c r="F101" i="4"/>
  <c r="G101" i="4"/>
  <c r="H101" i="4"/>
  <c r="I101" i="4"/>
  <c r="J101" i="4"/>
  <c r="K101" i="4"/>
  <c r="L101" i="4"/>
  <c r="M101" i="4"/>
  <c r="N101" i="4"/>
  <c r="O101" i="4"/>
  <c r="P101" i="4"/>
  <c r="C100" i="4"/>
  <c r="D100" i="4"/>
  <c r="E100" i="4"/>
  <c r="F100" i="4"/>
  <c r="G100" i="4"/>
  <c r="H100" i="4"/>
  <c r="I100" i="4"/>
  <c r="J100" i="4"/>
  <c r="K100" i="4"/>
  <c r="L100" i="4"/>
  <c r="M100" i="4"/>
  <c r="N100" i="4"/>
  <c r="O100" i="4"/>
  <c r="P100" i="4"/>
  <c r="C99" i="4"/>
  <c r="D99" i="4"/>
  <c r="E99" i="4"/>
  <c r="F99" i="4"/>
  <c r="G99" i="4"/>
  <c r="H99" i="4"/>
  <c r="I99" i="4"/>
  <c r="J99" i="4"/>
  <c r="K99" i="4"/>
  <c r="L99" i="4"/>
  <c r="M99" i="4"/>
  <c r="N99" i="4"/>
  <c r="O99" i="4"/>
  <c r="P99" i="4"/>
</calcChain>
</file>

<file path=xl/sharedStrings.xml><?xml version="1.0" encoding="utf-8"?>
<sst xmlns="http://schemas.openxmlformats.org/spreadsheetml/2006/main" count="1723" uniqueCount="546">
  <si>
    <t xml:space="preserve">Público </t>
  </si>
  <si>
    <t xml:space="preserve"> Total </t>
  </si>
  <si>
    <t xml:space="preserve">Privado </t>
  </si>
  <si>
    <t xml:space="preserve">Masculino </t>
  </si>
  <si>
    <t xml:space="preserve">Femenino </t>
  </si>
  <si>
    <t xml:space="preserve">Parcial </t>
  </si>
  <si>
    <t xml:space="preserve">Subgraduado </t>
  </si>
  <si>
    <t xml:space="preserve">Graduado </t>
  </si>
  <si>
    <t>Por sector</t>
  </si>
  <si>
    <t>Por género</t>
  </si>
  <si>
    <t>Subgraduado</t>
  </si>
  <si>
    <t xml:space="preserve">Certificados </t>
  </si>
  <si>
    <t xml:space="preserve">Grados Asociados </t>
  </si>
  <si>
    <t xml:space="preserve">Bachilleratos </t>
  </si>
  <si>
    <t>Graduado</t>
  </si>
  <si>
    <t>Certificados profesionales</t>
  </si>
  <si>
    <t xml:space="preserve">Maestrías </t>
  </si>
  <si>
    <t xml:space="preserve">Doctorados </t>
  </si>
  <si>
    <t>Por nivel</t>
  </si>
  <si>
    <t xml:space="preserve">Total </t>
  </si>
  <si>
    <r>
      <t xml:space="preserve">Fuente: </t>
    </r>
    <r>
      <rPr>
        <i/>
        <sz val="9"/>
        <color rgb="FF000000"/>
        <rFont val="Calibri"/>
        <family val="2"/>
      </rPr>
      <t>Integrated Postsecondary Education Data System</t>
    </r>
    <r>
      <rPr>
        <sz val="9"/>
        <color rgb="FF000000"/>
        <rFont val="Calibri"/>
        <family val="2"/>
      </rPr>
      <t xml:space="preserve"> (IPEDS), </t>
    </r>
    <r>
      <rPr>
        <i/>
        <sz val="9"/>
        <color rgb="FF000000"/>
        <rFont val="Calibri"/>
        <family val="2"/>
      </rPr>
      <t>Completions</t>
    </r>
    <r>
      <rPr>
        <sz val="9"/>
        <color rgb="FF000000"/>
        <rFont val="Calibri"/>
        <family val="2"/>
      </rPr>
      <t>.</t>
    </r>
  </si>
  <si>
    <t xml:space="preserve">             -   </t>
  </si>
  <si>
    <t>Sector público</t>
  </si>
  <si>
    <t>Colegio Universitario de San Juan</t>
  </si>
  <si>
    <t>n/a</t>
  </si>
  <si>
    <t>Conservatorio de Música de Puerto Rico</t>
  </si>
  <si>
    <t>Escuela de Artes Plásticas de Puerto Rico</t>
  </si>
  <si>
    <t>Instituto Tecnológico de Puerto Rico-Guayama</t>
  </si>
  <si>
    <t>Instituto Tecnológico de Puerto Rico-San Juan</t>
  </si>
  <si>
    <t>Universidad de Puerto Rico-Aguadilla</t>
  </si>
  <si>
    <t>Universidad de Puerto Rico-Arecibo</t>
  </si>
  <si>
    <t>Universidad de Puerto Rico-Bayamón</t>
  </si>
  <si>
    <t>Universidad de Puerto Rico-Carolina</t>
  </si>
  <si>
    <t>Universidad de Puerto Rico-Cayey</t>
  </si>
  <si>
    <t>Universidad de Puerto Rico-Cs. Médicas</t>
  </si>
  <si>
    <t>Universidad de Puerto Rico-Humacao</t>
  </si>
  <si>
    <t>Universidad de Puerto Rico-Mayagüez</t>
  </si>
  <si>
    <t>Universidad de Puerto Rico-Ponce</t>
  </si>
  <si>
    <t>Universidad de Puerto Rico-Río Piedras</t>
  </si>
  <si>
    <t>Universidad de Puerto Rico-Utuado</t>
  </si>
  <si>
    <t>Sector privado sin fines de lucro</t>
  </si>
  <si>
    <t>American University of Puerto Rico-Bayamón</t>
  </si>
  <si>
    <t>American University of Puerto Rico-Manatí</t>
  </si>
  <si>
    <t>Atenas College</t>
  </si>
  <si>
    <t>Caribbean University-Bayamón</t>
  </si>
  <si>
    <t>Caribbean University-Carolina</t>
  </si>
  <si>
    <t>Caribbean University-Ponce</t>
  </si>
  <si>
    <t>Caribbean University-Vega Baja</t>
  </si>
  <si>
    <t>Centro de Estudios Avanzados de PR y el Caribe</t>
  </si>
  <si>
    <t>Humacao Community College</t>
  </si>
  <si>
    <t>Pontificia Universidad Católica de Puerto Rico-Arecibo</t>
  </si>
  <si>
    <t>Pontificia Universidad Católica de Puerto Rico-Mayagüez</t>
  </si>
  <si>
    <t>Pontificia Universidad Católica de Puerto Rico-Ponce</t>
  </si>
  <si>
    <t>Seminario Evangélico de Puerto Rico</t>
  </si>
  <si>
    <t>Universal Technology College of Puerto Rico</t>
  </si>
  <si>
    <t>Universidad Adventista de las Antillas</t>
  </si>
  <si>
    <t>Universidad Central de Bayamón</t>
  </si>
  <si>
    <t>Universidad Central Del Caribe</t>
  </si>
  <si>
    <t>Universidad del Sagrado Corazón</t>
  </si>
  <si>
    <t>Universidad Interamericana de Puerto Rico-Aguadilla</t>
  </si>
  <si>
    <t>Universidad Interamericana de Puerto Rico-Arecibo</t>
  </si>
  <si>
    <t>Universidad Interamericana de Puerto Rico-Barranquitas</t>
  </si>
  <si>
    <t>Universidad Interamericana de Puerto Rico-Bayamón</t>
  </si>
  <si>
    <t>Universidad Interamericana de Puerto Rico-Derecho</t>
  </si>
  <si>
    <t>Universidad Interamericana de Puerto Rico-Fajardo</t>
  </si>
  <si>
    <t>Universidad Interamericana de Puerto Rico-Guayama</t>
  </si>
  <si>
    <t>Universidad Interamericana de Puerto Rico-Metro</t>
  </si>
  <si>
    <t>Universidad Interamericana de Puerto Rico-Optometría</t>
  </si>
  <si>
    <t>Universidad Interamericana de Puerto Rico-Ponce</t>
  </si>
  <si>
    <t>Universidad Interamericana de Puerto Rico-San Germán</t>
  </si>
  <si>
    <t>Universidad Politécnica de Puerto Rico</t>
  </si>
  <si>
    <t>Sector privado con fines de lucro</t>
  </si>
  <si>
    <t>Colegio de Cinematografía  Artes y Televisión</t>
  </si>
  <si>
    <t>ICPR Junior College-Arecibo</t>
  </si>
  <si>
    <t>ICPR Junior College-Hato Rey</t>
  </si>
  <si>
    <t>ICPR Junior College-Mayagüez</t>
  </si>
  <si>
    <t>Total</t>
  </si>
  <si>
    <t>Gran Total</t>
  </si>
  <si>
    <t>Administración de empresas relacionadas con  producción agrícola</t>
  </si>
  <si>
    <t>Conservación y renovación de recursos naturales</t>
  </si>
  <si>
    <t>Arquitectura y diseño ambiental</t>
  </si>
  <si>
    <t>Comunicaciones</t>
  </si>
  <si>
    <t>Tecnologías de las comunicaciones</t>
  </si>
  <si>
    <t>Ciencias de la información y computadoras</t>
  </si>
  <si>
    <t>Ocupaciones y oficios relacionados con servicios personales y misceláneos (Ej.: Artes culinarias, cosmetología, servicios funerarios)</t>
  </si>
  <si>
    <t>Educación</t>
  </si>
  <si>
    <t>Ingeniería</t>
  </si>
  <si>
    <t>Tecnologías relacionadas a la ingeniería</t>
  </si>
  <si>
    <t>Literatura y lenguas extranjeras</t>
  </si>
  <si>
    <t>Derecho y estudios relacionados</t>
  </si>
  <si>
    <t>Inglés: lenguaje y literatura</t>
  </si>
  <si>
    <t>Artes liberales, estudios generales y humanidades</t>
  </si>
  <si>
    <t>Ciencias bibliotecarias</t>
  </si>
  <si>
    <t>Biología y ciencias biomédicas</t>
  </si>
  <si>
    <t>Matemáticas y estadísticas</t>
  </si>
  <si>
    <t>Estudios interdisciplinarios</t>
  </si>
  <si>
    <t>Recreación, deportes y tiempo libre</t>
  </si>
  <si>
    <t>Filosofía y estudios religiosos</t>
  </si>
  <si>
    <t>Estudios en teología y vocaciones religiosas</t>
  </si>
  <si>
    <t>Ciencias físicas y química</t>
  </si>
  <si>
    <t>Tecnología de las ciencias</t>
  </si>
  <si>
    <t>Psicología</t>
  </si>
  <si>
    <t>Ciencias sociales</t>
  </si>
  <si>
    <t>Mecánica y reparación de equipo</t>
  </si>
  <si>
    <t>Ocupaciones u oficios de precisión (Ej.: delineante, imprenta)</t>
  </si>
  <si>
    <t>Bellas artes</t>
  </si>
  <si>
    <t>Profesiones y ciencias relacionadas con la salud</t>
  </si>
  <si>
    <t>Administración, gerencia, mercadeo y servicios administrativos</t>
  </si>
  <si>
    <t>Historia</t>
  </si>
  <si>
    <t>Tasa de graduación</t>
  </si>
  <si>
    <t>Tasa de graduación con transferencias</t>
  </si>
  <si>
    <t>Tiempo completo</t>
  </si>
  <si>
    <t>Porciento de retención</t>
  </si>
  <si>
    <t>Tiempo Completo</t>
  </si>
  <si>
    <t>Gran total</t>
  </si>
  <si>
    <t xml:space="preserve">  CIPCODE*</t>
  </si>
  <si>
    <t>Profesor</t>
  </si>
  <si>
    <t>Instructor</t>
  </si>
  <si>
    <t>Masc</t>
  </si>
  <si>
    <t>Fem</t>
  </si>
  <si>
    <t>2011-2012</t>
  </si>
  <si>
    <t>ICPR Junior College-Manatí</t>
  </si>
  <si>
    <t>Conferenciante</t>
  </si>
  <si>
    <t>Total sector privado con fines de lucro</t>
  </si>
  <si>
    <t>2012-2013</t>
  </si>
  <si>
    <t>Institución</t>
  </si>
  <si>
    <t>Total sector público</t>
  </si>
  <si>
    <t>Atlantic Univesity College</t>
  </si>
  <si>
    <t>Dewey University-Carolina</t>
  </si>
  <si>
    <t>Dewey University-Juana Díaz</t>
  </si>
  <si>
    <t>Escuela de Medicina San Juan Bautista</t>
  </si>
  <si>
    <t>Total sector privado sin fines de lucro</t>
  </si>
  <si>
    <t xml:space="preserve">Tabla 1. Resumen histórico de matrícula por año académico, sector, género, nivel y tarea en las instituciones de educación superior </t>
  </si>
  <si>
    <t xml:space="preserve">Tabla 2. Resumen histórico de egresados por año académico, sector, género y nivel de las instituciones de educación superior  </t>
  </si>
  <si>
    <t xml:space="preserve">   Profesor </t>
  </si>
  <si>
    <t xml:space="preserve">   Profesor Asociado </t>
  </si>
  <si>
    <t xml:space="preserve">   Profesor Asistente </t>
  </si>
  <si>
    <t xml:space="preserve">   Instructor </t>
  </si>
  <si>
    <t xml:space="preserve">   Sin rango académico </t>
  </si>
  <si>
    <t>Por tarea y rango</t>
  </si>
  <si>
    <r>
      <rPr>
        <b/>
        <sz val="9"/>
        <color rgb="FF000000"/>
        <rFont val="Calibri"/>
        <family val="2"/>
      </rPr>
      <t>Fuente</t>
    </r>
    <r>
      <rPr>
        <sz val="9"/>
        <color rgb="FF000000"/>
        <rFont val="Calibri"/>
        <family val="2"/>
      </rPr>
      <t xml:space="preserve">: </t>
    </r>
    <r>
      <rPr>
        <i/>
        <sz val="9"/>
        <color rgb="FF000000"/>
        <rFont val="Calibri"/>
        <family val="2"/>
      </rPr>
      <t>Integrated Postsecondary Education Data System</t>
    </r>
    <r>
      <rPr>
        <sz val="9"/>
        <color rgb="FF000000"/>
        <rFont val="Calibri"/>
        <family val="2"/>
      </rPr>
      <t xml:space="preserve"> (IPEDS), </t>
    </r>
    <r>
      <rPr>
        <i/>
        <sz val="9"/>
        <color rgb="FF000000"/>
        <rFont val="Calibri"/>
        <family val="2"/>
      </rPr>
      <t>Fall Enrollment</t>
    </r>
    <r>
      <rPr>
        <sz val="9"/>
        <color rgb="FF000000"/>
        <rFont val="Calibri"/>
        <family val="2"/>
      </rPr>
      <t>.</t>
    </r>
  </si>
  <si>
    <t>Tabla 4. Matrícula por nivel, sector, tarea y género en las instituciones de educación superior</t>
  </si>
  <si>
    <t>Completo</t>
  </si>
  <si>
    <t>Por tiempo</t>
  </si>
  <si>
    <t>Por nivel  </t>
  </si>
  <si>
    <t>2013-2014</t>
  </si>
  <si>
    <t>Huertas College</t>
  </si>
  <si>
    <t>Tiempo Parcial</t>
  </si>
  <si>
    <t>Transferencias reportadas</t>
  </si>
  <si>
    <t xml:space="preserve">Tiempo Completo </t>
  </si>
  <si>
    <t>Costo  promedio de matrícula</t>
  </si>
  <si>
    <t>Otros gastos de matrícula</t>
  </si>
  <si>
    <t>Costo por crédito</t>
  </si>
  <si>
    <t>¹ En el estado- costo para un estudiante residente legal del estado.</t>
  </si>
  <si>
    <t>Valor Mínino</t>
  </si>
  <si>
    <t>Valor Máximo</t>
  </si>
  <si>
    <t>Promedio</t>
  </si>
  <si>
    <t>Desviación Estándar</t>
  </si>
  <si>
    <t>Mediana</t>
  </si>
  <si>
    <t>2001-2002</t>
  </si>
  <si>
    <t>2002-2003</t>
  </si>
  <si>
    <t>2003-2004</t>
  </si>
  <si>
    <t>2004-2005</t>
  </si>
  <si>
    <t>2005-2006</t>
  </si>
  <si>
    <t>2006-2007</t>
  </si>
  <si>
    <t>2007-2008</t>
  </si>
  <si>
    <t>2008-2009</t>
  </si>
  <si>
    <t>2009-2010</t>
  </si>
  <si>
    <t>2010-2011</t>
  </si>
  <si>
    <t>2014-2015</t>
  </si>
  <si>
    <r>
      <rPr>
        <b/>
        <sz val="9"/>
        <color rgb="FF000000"/>
        <rFont val="Calibri"/>
        <family val="2"/>
      </rPr>
      <t>Fuente:</t>
    </r>
    <r>
      <rPr>
        <sz val="9"/>
        <color rgb="FF000000"/>
        <rFont val="Calibri"/>
        <family val="2"/>
      </rPr>
      <t xml:space="preserve"> </t>
    </r>
    <r>
      <rPr>
        <i/>
        <sz val="9"/>
        <color rgb="FF000000"/>
        <rFont val="Calibri"/>
        <family val="2"/>
      </rPr>
      <t>Integrated Postsecondary Education Data System</t>
    </r>
    <r>
      <rPr>
        <sz val="9"/>
        <color rgb="FF000000"/>
        <rFont val="Calibri"/>
        <family val="2"/>
      </rPr>
      <t xml:space="preserve"> (IPEDS), </t>
    </r>
    <r>
      <rPr>
        <i/>
        <sz val="9"/>
        <color rgb="FF000000"/>
        <rFont val="Calibri"/>
        <family val="2"/>
      </rPr>
      <t>Human Resources.</t>
    </r>
  </si>
  <si>
    <t>Ponce Health Sciences University</t>
  </si>
  <si>
    <t>Columbia Central University-Caguas</t>
  </si>
  <si>
    <t>Tiempo parcial</t>
  </si>
  <si>
    <t>Público</t>
  </si>
  <si>
    <t>Privado sin fines de lucro</t>
  </si>
  <si>
    <t>Privado con fines de lucro</t>
  </si>
  <si>
    <t>Total personal</t>
  </si>
  <si>
    <t>Gerentes</t>
  </si>
  <si>
    <t>Operaciones financieras y administrativas</t>
  </si>
  <si>
    <t>Servicio a la comunidad, artes, legales y medios de comunicación</t>
  </si>
  <si>
    <t>Técnicos y profesionales de salud</t>
  </si>
  <si>
    <t>Ocupaciones de servicio</t>
  </si>
  <si>
    <t>Ventas y ocupaciones relacionadas</t>
  </si>
  <si>
    <t>Apoyo administrativo y de oficina</t>
  </si>
  <si>
    <t>Mantenimiento, construcción y recursos naturales</t>
  </si>
  <si>
    <t>Producción,  transporte y movimiento de materiales</t>
  </si>
  <si>
    <t xml:space="preserve">     Personal docente</t>
  </si>
  <si>
    <t xml:space="preserve">     Investigación</t>
  </si>
  <si>
    <t xml:space="preserve">     Servicio público</t>
  </si>
  <si>
    <t xml:space="preserve">     Archivistas y bibliotecarios curadores</t>
  </si>
  <si>
    <t xml:space="preserve">          Archivistas curadores y técnicos de Museo</t>
  </si>
  <si>
    <t xml:space="preserve">          Bibliotecarios</t>
  </si>
  <si>
    <t xml:space="preserve">          Técnicos de biblioteca</t>
  </si>
  <si>
    <t>Universidad de Puerto Rico-Administración Central</t>
  </si>
  <si>
    <r>
      <rPr>
        <b/>
        <sz val="9"/>
        <color rgb="FF000000"/>
        <rFont val="Calibri"/>
        <family val="2"/>
      </rPr>
      <t>Fuente</t>
    </r>
    <r>
      <rPr>
        <sz val="9"/>
        <color rgb="FF000000"/>
        <rFont val="Calibri"/>
        <family val="2"/>
      </rPr>
      <t xml:space="preserve">: </t>
    </r>
    <r>
      <rPr>
        <i/>
        <sz val="9"/>
        <color rgb="FF000000"/>
        <rFont val="Calibri"/>
        <family val="2"/>
      </rPr>
      <t>Integrated Postsecondary Education Data System</t>
    </r>
    <r>
      <rPr>
        <sz val="9"/>
        <color rgb="FF000000"/>
        <rFont val="Calibri"/>
        <family val="2"/>
      </rPr>
      <t xml:space="preserve"> (IPEDS), Completions</t>
    </r>
    <r>
      <rPr>
        <sz val="9"/>
        <color rgb="FF000000"/>
        <rFont val="Calibri"/>
        <family val="2"/>
      </rPr>
      <t>.</t>
    </r>
  </si>
  <si>
    <r>
      <rPr>
        <b/>
        <sz val="9"/>
        <color rgb="FF000000"/>
        <rFont val="Calibri"/>
        <family val="2"/>
      </rPr>
      <t>Fuente:</t>
    </r>
    <r>
      <rPr>
        <sz val="9"/>
        <color rgb="FF000000"/>
        <rFont val="Calibri"/>
        <family val="2"/>
      </rPr>
      <t xml:space="preserve"> </t>
    </r>
    <r>
      <rPr>
        <i/>
        <sz val="9"/>
        <color rgb="FF000000"/>
        <rFont val="Calibri"/>
        <family val="2"/>
      </rPr>
      <t>Integrated Postsecondary Education Data System</t>
    </r>
    <r>
      <rPr>
        <sz val="9"/>
        <color rgb="FF000000"/>
        <rFont val="Calibri"/>
        <family val="2"/>
      </rPr>
      <t xml:space="preserve"> (IPEDS), Fall Enrollment</t>
    </r>
    <r>
      <rPr>
        <i/>
        <sz val="9"/>
        <color rgb="FF000000"/>
        <rFont val="Calibri"/>
        <family val="2"/>
      </rPr>
      <t>.</t>
    </r>
  </si>
  <si>
    <t>Compendio Estadístico sobre la Educación Superior de Puerto Rico</t>
  </si>
  <si>
    <t>Tabla 12. Recursos humanos por ocupación, tarea y sector en las instituciones de educación superior en Puerto Rico</t>
  </si>
  <si>
    <t>Tabla 7. Facultad por tarea, género y sector en las instituciones de educación superior en Puerto Rico</t>
  </si>
  <si>
    <t>2015-2016</t>
  </si>
  <si>
    <t>Totales</t>
  </si>
  <si>
    <t>Dewey University-Manatí</t>
  </si>
  <si>
    <t>Sistema Universitario Ana G. Méndez</t>
  </si>
  <si>
    <t>Universidad Interamericana de Puerto Rico-Oficinas Centrales</t>
  </si>
  <si>
    <t>Sin rango académico</t>
  </si>
  <si>
    <t>Graduados en el 150%</t>
  </si>
  <si>
    <r>
      <t>En el Estado</t>
    </r>
    <r>
      <rPr>
        <b/>
        <vertAlign val="superscript"/>
        <sz val="10"/>
        <color theme="1"/>
        <rFont val="Calibri"/>
        <family val="2"/>
        <scheme val="minor"/>
      </rPr>
      <t>1</t>
    </r>
  </si>
  <si>
    <r>
      <t>Fuera del Estado</t>
    </r>
    <r>
      <rPr>
        <b/>
        <vertAlign val="superscript"/>
        <sz val="10"/>
        <color theme="1"/>
        <rFont val="Calibri"/>
        <family val="2"/>
        <scheme val="minor"/>
      </rPr>
      <t>2</t>
    </r>
  </si>
  <si>
    <t>Enseñanza, investigación y servicio público</t>
  </si>
  <si>
    <t>Bibliotecarios, conservadores, archiveros y otros instructores de apoyo</t>
  </si>
  <si>
    <t xml:space="preserve">     Estudiantes, académicos y otros servicios educativos</t>
  </si>
  <si>
    <t>Ciencias, Ingeniería e Informática</t>
  </si>
  <si>
    <t>2016-2017</t>
  </si>
  <si>
    <t>Total Subgraduado</t>
  </si>
  <si>
    <t>Total Graduado</t>
  </si>
  <si>
    <t>EDP University of Puerto Rico Inc-San Juan</t>
  </si>
  <si>
    <t>Servicios sociales y administración pública</t>
  </si>
  <si>
    <t>Transportación y movimiento de equipo</t>
  </si>
  <si>
    <t>Oficios de la construcción</t>
  </si>
  <si>
    <t>Protección y servicios de seguridad</t>
  </si>
  <si>
    <t xml:space="preserve">                   en las instituciones de educación superior en Puerto Rico</t>
  </si>
  <si>
    <t xml:space="preserve">          Ocupaciones de biblioteca no disponible para instituciones sin grado</t>
  </si>
  <si>
    <t>%</t>
  </si>
  <si>
    <r>
      <t>Fuente:</t>
    </r>
    <r>
      <rPr>
        <b/>
        <i/>
        <sz val="9"/>
        <rFont val="Calibri"/>
        <family val="2"/>
        <scheme val="minor"/>
      </rPr>
      <t xml:space="preserve"> </t>
    </r>
    <r>
      <rPr>
        <i/>
        <sz val="9"/>
        <rFont val="Calibri"/>
        <family val="2"/>
        <scheme val="minor"/>
      </rPr>
      <t>Integrated Postsecondary Education Data System (IPEDS), Student Financial Aid.</t>
    </r>
  </si>
  <si>
    <t>Instituto Tecnológico de Puerto Rico-Manatí</t>
  </si>
  <si>
    <t xml:space="preserve">Tiempo Parcial </t>
  </si>
  <si>
    <t xml:space="preserve">   Conferenciante </t>
  </si>
  <si>
    <t>EDP University of Puerto Rico-San Sebastián</t>
  </si>
  <si>
    <t>(Cantidad de estudiantes)</t>
  </si>
  <si>
    <t>(Cantidad de docentes)</t>
  </si>
  <si>
    <t>(Cantidad de egresados)</t>
  </si>
  <si>
    <t>Tabla 8. Facultad por tarea, rango y sector de las instituciones de educación superior en Puerto Rico</t>
  </si>
  <si>
    <t>Tabla 10. Tasas de Retención de estudiantes de primer año que continuaron sus estudios a segundo año distribuidos por tarea y sector</t>
  </si>
  <si>
    <t>Tabla 13. Distribución de ayudas económicas a estudiantes de nivel subgraduado en las instituciones de educación superior de Puerto Rico</t>
  </si>
  <si>
    <t>2017-2018</t>
  </si>
  <si>
    <t>Institucion/sector</t>
  </si>
  <si>
    <t xml:space="preserve">                Instituciones de educación superior de Puerto Rico por sector que ofrecen programas de dos y de cuatro años </t>
  </si>
  <si>
    <r>
      <t>*CIPCODE</t>
    </r>
    <r>
      <rPr>
        <sz val="9"/>
        <rFont val="Arial"/>
        <family val="2"/>
      </rPr>
      <t xml:space="preserve">:  </t>
    </r>
    <r>
      <rPr>
        <i/>
        <sz val="9"/>
        <rFont val="Arial"/>
        <family val="2"/>
      </rPr>
      <t>Classification of Instructional Program (CIP) codes</t>
    </r>
    <r>
      <rPr>
        <sz val="9"/>
        <rFont val="Arial"/>
        <family val="2"/>
      </rPr>
      <t xml:space="preserve"> - Clasificación de los programas académicos utilizada por el Departamento de Educación Federal para completar los formularios</t>
    </r>
    <r>
      <rPr>
        <i/>
        <sz val="9"/>
        <rFont val="Arial"/>
        <family val="2"/>
      </rPr>
      <t xml:space="preserve"> Integrated Postsecondary Education Data System (IPEDS).  Versión 2000.</t>
    </r>
  </si>
  <si>
    <r>
      <rPr>
        <b/>
        <sz val="9"/>
        <rFont val="Calibri"/>
        <family val="2"/>
        <scheme val="minor"/>
      </rPr>
      <t>Fuente:</t>
    </r>
    <r>
      <rPr>
        <sz val="9"/>
        <rFont val="Calibri"/>
        <family val="2"/>
        <scheme val="minor"/>
      </rPr>
      <t xml:space="preserve"> </t>
    </r>
    <r>
      <rPr>
        <i/>
        <sz val="9"/>
        <rFont val="Calibri"/>
        <family val="2"/>
        <scheme val="minor"/>
      </rPr>
      <t>Integrated Postsecondary Education Data System</t>
    </r>
    <r>
      <rPr>
        <sz val="9"/>
        <rFont val="Calibri"/>
        <family val="2"/>
        <scheme val="minor"/>
      </rPr>
      <t xml:space="preserve"> (IPEDS), </t>
    </r>
    <r>
      <rPr>
        <i/>
        <sz val="9"/>
        <rFont val="Calibri"/>
        <family val="2"/>
        <scheme val="minor"/>
      </rPr>
      <t>Human Resources.</t>
    </r>
  </si>
  <si>
    <r>
      <rPr>
        <vertAlign val="superscript"/>
        <sz val="9"/>
        <rFont val="Calibri"/>
        <family val="2"/>
        <scheme val="minor"/>
      </rPr>
      <t>1</t>
    </r>
    <r>
      <rPr>
        <b/>
        <sz val="9"/>
        <rFont val="Calibri"/>
        <family val="2"/>
        <scheme val="minor"/>
      </rPr>
      <t xml:space="preserve">Otros </t>
    </r>
    <r>
      <rPr>
        <sz val="9"/>
        <rFont val="Calibri"/>
        <family val="2"/>
        <scheme val="minor"/>
      </rPr>
      <t>- Facultad a tiempo completo no distribuida por rango cuya función principal es la enseñanza, independientemente del título, rango académico o tipo de contrato. También se incluyen investigadores y personal de servicio público (ejem.: clínicas, extensión agricola, educación continua) de acuerdo a las definiciones de IPEDS.</t>
    </r>
  </si>
  <si>
    <r>
      <t>Nota:</t>
    </r>
    <r>
      <rPr>
        <sz val="9"/>
        <rFont val="Calibri"/>
        <family val="2"/>
        <scheme val="minor"/>
      </rPr>
      <t xml:space="preserve">  El por ciento de retención se determina con base en los estudiantes de primer año matriculados en un programa conducente a grado y que continuaron sus estudios universitarios para el segundo año.</t>
    </r>
  </si>
  <si>
    <r>
      <t>n/a</t>
    </r>
    <r>
      <rPr>
        <sz val="9"/>
        <rFont val="Calibri"/>
        <family val="2"/>
        <scheme val="minor"/>
      </rPr>
      <t xml:space="preserve"> (No aplica) - No recibieron estudiantes en su primer año de estudios universitarios.</t>
    </r>
  </si>
  <si>
    <r>
      <t>Fuente:</t>
    </r>
    <r>
      <rPr>
        <i/>
        <sz val="9"/>
        <rFont val="Calibri"/>
        <family val="2"/>
        <scheme val="minor"/>
      </rPr>
      <t xml:space="preserve"> Integrated Postsecondary Education Data System (IPEDS)</t>
    </r>
    <r>
      <rPr>
        <b/>
        <sz val="9"/>
        <rFont val="Calibri"/>
        <family val="2"/>
        <scheme val="minor"/>
      </rPr>
      <t>,</t>
    </r>
    <r>
      <rPr>
        <sz val="9"/>
        <rFont val="Calibri"/>
        <family val="2"/>
        <scheme val="minor"/>
      </rPr>
      <t xml:space="preserve"> Human Resources.</t>
    </r>
  </si>
  <si>
    <r>
      <t xml:space="preserve">Tabla 9. </t>
    </r>
    <r>
      <rPr>
        <b/>
        <sz val="11"/>
        <rFont val="Calibri"/>
        <family val="2"/>
        <scheme val="minor"/>
      </rPr>
      <t>Tasas de graduación</t>
    </r>
    <r>
      <rPr>
        <b/>
        <i/>
        <sz val="11"/>
        <rFont val="Calibri"/>
        <family val="2"/>
        <scheme val="minor"/>
      </rPr>
      <t xml:space="preserve"> (IPEDS Graduation Rate) </t>
    </r>
    <r>
      <rPr>
        <b/>
        <sz val="11"/>
        <rFont val="Calibri"/>
        <family val="2"/>
        <scheme val="minor"/>
      </rPr>
      <t>en las instituciones de educación superior en Puerto Rico</t>
    </r>
  </si>
  <si>
    <t>Total tiempo completo</t>
  </si>
  <si>
    <t>Total tiempo parcial</t>
  </si>
  <si>
    <r>
      <rPr>
        <vertAlign val="superscript"/>
        <sz val="9"/>
        <color theme="1"/>
        <rFont val="Calibri"/>
        <family val="2"/>
        <scheme val="minor"/>
      </rPr>
      <t xml:space="preserve">3 </t>
    </r>
    <r>
      <rPr>
        <sz val="9"/>
        <color theme="1"/>
        <rFont val="Calibri"/>
        <family val="2"/>
        <scheme val="minor"/>
      </rPr>
      <t xml:space="preserve">Los beneficiarios pueden recibir más de un tipo de ayuda, por eso el Total de Beneficiarios no coincide con los Totales de Beca Pell y de Préstamos. </t>
    </r>
  </si>
  <si>
    <t>Gobierno de Puerto Rico</t>
  </si>
  <si>
    <t>Departamento de Estado</t>
  </si>
  <si>
    <t>Junta de Instituciones Postsecundarias</t>
  </si>
  <si>
    <t>2018-2019</t>
  </si>
  <si>
    <r>
      <t xml:space="preserve">Nota: </t>
    </r>
    <r>
      <rPr>
        <sz val="9"/>
        <color theme="1"/>
        <rFont val="Calibri"/>
        <family val="2"/>
      </rPr>
      <t>Incluye la matrícula de estudiantes que toman cursos con crédito</t>
    </r>
    <r>
      <rPr>
        <sz val="9"/>
        <rFont val="Calibri"/>
        <family val="2"/>
      </rPr>
      <t>s</t>
    </r>
    <r>
      <rPr>
        <sz val="9"/>
        <color theme="1"/>
        <rFont val="Calibri"/>
        <family val="2"/>
      </rPr>
      <t xml:space="preserve"> en programas conducentes a grados o certificados en las instituciones de educación superior autorizadas a operar por la Junta de Instituciones Postsecundarias del Departamento de Estado.  </t>
    </r>
  </si>
  <si>
    <r>
      <rPr>
        <b/>
        <sz val="9"/>
        <color rgb="FF000000"/>
        <rFont val="Calibri"/>
        <family val="2"/>
      </rPr>
      <t>Nota</t>
    </r>
    <r>
      <rPr>
        <sz val="9"/>
        <color rgb="FF000000"/>
        <rFont val="Calibri"/>
        <family val="2"/>
      </rPr>
      <t xml:space="preserve">: Incluye la matrícula de estudiantes que toman cursos con créditos en programas conducentes a grados o certificados en las instituciones de educación superior autorizadas a operar por la Junta de Instituciones Postsecundarias del Departamento de Estado.  </t>
    </r>
  </si>
  <si>
    <t>Tabla 11. Costo anual de matrícula en dólares de las instituciones de educación superior en Puerto Rico</t>
  </si>
  <si>
    <t xml:space="preserve">n/d - Información no disponible. </t>
  </si>
  <si>
    <r>
      <rPr>
        <b/>
        <sz val="10"/>
        <color indexed="8"/>
        <rFont val="Calibri"/>
        <family val="2"/>
        <scheme val="minor"/>
      </rPr>
      <t>Fuente de información</t>
    </r>
    <r>
      <rPr>
        <sz val="10"/>
        <color indexed="8"/>
        <rFont val="Calibri"/>
        <family val="2"/>
        <scheme val="minor"/>
      </rPr>
      <t xml:space="preserve">:  Datos suministrados por las instituciones a través del formulario </t>
    </r>
    <r>
      <rPr>
        <i/>
        <sz val="10"/>
        <color indexed="8"/>
        <rFont val="Calibri"/>
        <family val="2"/>
        <scheme val="minor"/>
      </rPr>
      <t>Institutional Characteristics</t>
    </r>
    <r>
      <rPr>
        <sz val="10"/>
        <color indexed="8"/>
        <rFont val="Calibri"/>
        <family val="2"/>
        <scheme val="minor"/>
      </rPr>
      <t xml:space="preserve"> de los </t>
    </r>
    <r>
      <rPr>
        <i/>
        <sz val="10"/>
        <color indexed="8"/>
        <rFont val="Calibri"/>
        <family val="2"/>
        <scheme val="minor"/>
      </rPr>
      <t>Integrated Postsecondary Education Data System (IPEDS)</t>
    </r>
  </si>
  <si>
    <r>
      <rPr>
        <vertAlign val="superscript"/>
        <sz val="10"/>
        <color theme="1"/>
        <rFont val="Calibri"/>
        <family val="2"/>
        <scheme val="minor"/>
      </rPr>
      <t>²</t>
    </r>
    <r>
      <rPr>
        <sz val="10"/>
        <color theme="1"/>
        <rFont val="Calibri"/>
        <family val="2"/>
        <scheme val="minor"/>
      </rPr>
      <t xml:space="preserve"> Fuera del estado - costo para un estudiante no residente legal del estado.</t>
    </r>
  </si>
  <si>
    <r>
      <t xml:space="preserve">Nota: </t>
    </r>
    <r>
      <rPr>
        <sz val="9"/>
        <color theme="1"/>
        <rFont val="Calibri"/>
        <family val="2"/>
      </rPr>
      <t>Incluye el total de egresados que completaron algún certificado o grado en las instituciones de educación superior autorizadas a operar por la Junta de Instituciones Postsecundarias del Departamento de Estado.</t>
    </r>
  </si>
  <si>
    <r>
      <t>Por género</t>
    </r>
    <r>
      <rPr>
        <vertAlign val="superscript"/>
        <sz val="11"/>
        <color rgb="FF000000"/>
        <rFont val="Calibri"/>
        <family val="2"/>
      </rPr>
      <t>1</t>
    </r>
  </si>
  <si>
    <t xml:space="preserve">   Femenino</t>
  </si>
  <si>
    <t xml:space="preserve">   Masculino</t>
  </si>
  <si>
    <t>Tabla 3. Resumen histórico de facultad por año académico, sector, género, tarea y rango académico de las instituciones de educación superior</t>
  </si>
  <si>
    <r>
      <t xml:space="preserve">   Otros</t>
    </r>
    <r>
      <rPr>
        <vertAlign val="superscript"/>
        <sz val="11"/>
        <color rgb="FF000000"/>
        <rFont val="Calibri"/>
        <family val="2"/>
      </rPr>
      <t>2</t>
    </r>
  </si>
  <si>
    <r>
      <rPr>
        <vertAlign val="superscript"/>
        <sz val="9"/>
        <color rgb="FF000000"/>
        <rFont val="Calibri"/>
        <family val="2"/>
      </rPr>
      <t>1</t>
    </r>
    <r>
      <rPr>
        <sz val="9"/>
        <color rgb="FF000000"/>
        <rFont val="Calibri"/>
        <family val="2"/>
      </rPr>
      <t>Disponible por género desde el año académico 2013-14.</t>
    </r>
  </si>
  <si>
    <t>Otros*</t>
  </si>
  <si>
    <t>Profesor Asociado</t>
  </si>
  <si>
    <t>Profesor Asistente</t>
  </si>
  <si>
    <t>Ocupaciones por categoría*</t>
  </si>
  <si>
    <t>Economía del Hogar</t>
  </si>
  <si>
    <t>Universidad Carlos Albizu - San Juan</t>
  </si>
  <si>
    <t>Universidad Ana G. Méndez-Cupey</t>
  </si>
  <si>
    <t>Universidad Ana G. Méndez-Carolina</t>
  </si>
  <si>
    <t>Universidad Ana G. Méndez-Gurabo</t>
  </si>
  <si>
    <t xml:space="preserve">Dewey University-Hato Rey </t>
  </si>
  <si>
    <t>Junta de Instituciones Postsecundaria</t>
  </si>
  <si>
    <t>EDP University of Puerto Rico-Humacao</t>
  </si>
  <si>
    <t>EDP University of Puerto Rico-Manati</t>
  </si>
  <si>
    <t>EDP University of Puerto Rico-Villalba</t>
  </si>
  <si>
    <t>Mech-Tech College</t>
  </si>
  <si>
    <t>Ponce Health Sciences University-East</t>
  </si>
  <si>
    <t>Ponce Health Sciences University-San Juan</t>
  </si>
  <si>
    <t>Área académico</t>
  </si>
  <si>
    <t>Sector privado</t>
  </si>
  <si>
    <t>Reciben Beca Pell</t>
  </si>
  <si>
    <t>Reciben Préstamos federales</t>
  </si>
  <si>
    <t>Núm.</t>
  </si>
  <si>
    <t>Cantidad</t>
  </si>
  <si>
    <t>Prom.</t>
  </si>
  <si>
    <r>
      <rPr>
        <b/>
        <sz val="9"/>
        <color theme="1"/>
        <rFont val="Calibri"/>
        <family val="2"/>
        <scheme val="minor"/>
      </rPr>
      <t xml:space="preserve">n/a </t>
    </r>
    <r>
      <rPr>
        <sz val="9"/>
        <color theme="1"/>
        <rFont val="Calibri"/>
        <family val="2"/>
        <scheme val="minor"/>
      </rPr>
      <t>- No aplica.  Unidades que no reciben, no tiene estudiantes subgraduados o son informados en unidad principal.</t>
    </r>
  </si>
  <si>
    <r>
      <t>Matrícula Subgraduada (Cohorte)</t>
    </r>
    <r>
      <rPr>
        <b/>
        <vertAlign val="superscript"/>
        <sz val="10"/>
        <color theme="1"/>
        <rFont val="Calibri"/>
        <family val="2"/>
        <scheme val="minor"/>
      </rPr>
      <t>2</t>
    </r>
  </si>
  <si>
    <r>
      <t>Total Reciben ayuda</t>
    </r>
    <r>
      <rPr>
        <b/>
        <vertAlign val="superscript"/>
        <sz val="10"/>
        <color theme="1"/>
        <rFont val="Calibri"/>
        <family val="2"/>
        <scheme val="minor"/>
      </rPr>
      <t>3</t>
    </r>
  </si>
  <si>
    <t>2019-2020</t>
  </si>
  <si>
    <t>2020-21</t>
  </si>
  <si>
    <t>2020-2021</t>
  </si>
  <si>
    <t>Atlantic University College</t>
  </si>
  <si>
    <t>Dewey University-Hato Rey</t>
  </si>
  <si>
    <t>EDP University of Puerto Rico-Manatí</t>
  </si>
  <si>
    <t>CEM College-Bayamón</t>
  </si>
  <si>
    <t>CEM College-Humacao</t>
  </si>
  <si>
    <t>CEM College-Mayagüez</t>
  </si>
  <si>
    <t>CEM College-San Juan</t>
  </si>
  <si>
    <t>NUC University</t>
  </si>
  <si>
    <t xml:space="preserve"> en las instituciones de educación superior de Puerto Rico</t>
  </si>
  <si>
    <t>Matrícula educación a distancia/sector</t>
  </si>
  <si>
    <t>Matrícula total</t>
  </si>
  <si>
    <t>Estudiantes matrículados en algunos cursos de educación a distancia</t>
  </si>
  <si>
    <t>Estudiantes matrículados exclusivamente en cursos de educación a distancia</t>
  </si>
  <si>
    <t>localizados en algun estado de Estados Unidos, jurisdicción desconocida</t>
  </si>
  <si>
    <t>localizados fuera de Estados Unidos</t>
  </si>
  <si>
    <t>localización desconocida/no reportado</t>
  </si>
  <si>
    <r>
      <t>Fuente de información</t>
    </r>
    <r>
      <rPr>
        <sz val="9"/>
        <rFont val="Calibri"/>
        <family val="2"/>
        <scheme val="minor"/>
      </rPr>
      <t xml:space="preserve"> - Datos tomados del formulario </t>
    </r>
    <r>
      <rPr>
        <i/>
        <sz val="9"/>
        <rFont val="Calibri"/>
        <family val="2"/>
        <scheme val="minor"/>
      </rPr>
      <t>Fall Enrollment</t>
    </r>
    <r>
      <rPr>
        <sz val="9"/>
        <rFont val="Calibri"/>
        <family val="2"/>
        <scheme val="minor"/>
      </rPr>
      <t xml:space="preserve"> de los </t>
    </r>
    <r>
      <rPr>
        <i/>
        <sz val="9"/>
        <rFont val="Calibri"/>
        <family val="2"/>
        <scheme val="minor"/>
      </rPr>
      <t>Integrated Postsecondary Education Data System (IPEDS)</t>
    </r>
    <r>
      <rPr>
        <sz val="9"/>
        <rFont val="Calibri"/>
        <family val="2"/>
        <scheme val="minor"/>
      </rPr>
      <t xml:space="preserve">.  </t>
    </r>
  </si>
  <si>
    <t>localizados en el mismo estado o jurisdicción donde está la institución</t>
  </si>
  <si>
    <t>localizados en Estados Unidos, no en el mismo estado o jurisdicción donde está la institución</t>
  </si>
  <si>
    <t>2021-22</t>
  </si>
  <si>
    <t>2021-2022</t>
  </si>
  <si>
    <t xml:space="preserve"> </t>
  </si>
  <si>
    <t>Instituciones de 4 años</t>
  </si>
  <si>
    <r>
      <t>Universidad de Puerto Rico-Cs. Médicas</t>
    </r>
    <r>
      <rPr>
        <vertAlign val="superscript"/>
        <sz val="11"/>
        <color theme="1"/>
        <rFont val="Calibri"/>
        <family val="2"/>
        <scheme val="minor"/>
      </rPr>
      <t>1</t>
    </r>
  </si>
  <si>
    <t>Instituciones de dos años</t>
  </si>
  <si>
    <r>
      <t>Centro de Estudios Avanzados de PR y el Caribe</t>
    </r>
    <r>
      <rPr>
        <vertAlign val="superscript"/>
        <sz val="11"/>
        <color theme="1"/>
        <rFont val="Calibri"/>
        <family val="2"/>
        <scheme val="minor"/>
      </rPr>
      <t>1</t>
    </r>
  </si>
  <si>
    <r>
      <t>Seminario Evangélico de Puerto Rico</t>
    </r>
    <r>
      <rPr>
        <vertAlign val="superscript"/>
        <sz val="11"/>
        <color theme="1"/>
        <rFont val="Calibri"/>
        <family val="2"/>
        <scheme val="minor"/>
      </rPr>
      <t>1</t>
    </r>
  </si>
  <si>
    <r>
      <t>Universidad Interamericana de Puerto Rico-Derecho</t>
    </r>
    <r>
      <rPr>
        <vertAlign val="superscript"/>
        <sz val="11"/>
        <color theme="1"/>
        <rFont val="Calibri"/>
        <family val="2"/>
        <scheme val="minor"/>
      </rPr>
      <t>1</t>
    </r>
  </si>
  <si>
    <r>
      <t>Universidad Interamericana de Puerto Rico-Optometría</t>
    </r>
    <r>
      <rPr>
        <vertAlign val="superscript"/>
        <sz val="11"/>
        <color theme="1"/>
        <rFont val="Calibri"/>
        <family val="2"/>
        <scheme val="minor"/>
      </rPr>
      <t>1</t>
    </r>
  </si>
  <si>
    <r>
      <t>Ponce Health Sciences University</t>
    </r>
    <r>
      <rPr>
        <vertAlign val="superscript"/>
        <sz val="11"/>
        <color theme="1"/>
        <rFont val="Calibri"/>
        <family val="2"/>
        <scheme val="minor"/>
      </rPr>
      <t>1</t>
    </r>
  </si>
  <si>
    <r>
      <t>Ponce Health Sciences University-San Juan</t>
    </r>
    <r>
      <rPr>
        <vertAlign val="superscript"/>
        <sz val="11"/>
        <color theme="1"/>
        <rFont val="Calibri"/>
        <family val="2"/>
        <scheme val="minor"/>
      </rPr>
      <t>1</t>
    </r>
  </si>
  <si>
    <t>Instituciones de 2 años</t>
  </si>
  <si>
    <t>*A partir del 2012-13 se utlilizan las categorías de la Standard Occupational Classification (SOC) 2010 (http://www.bls.gov/soc/)  para clasificar a los empleados según los  puestos que ocupan en las instituciones educativas.  La SOC es utilizada por agencias federales para clasificar a los trabajadores en categorías ocupacionales.</t>
  </si>
  <si>
    <t>Año académico 2022-2023</t>
  </si>
  <si>
    <t>2022-23</t>
  </si>
  <si>
    <t>2022-2023</t>
  </si>
  <si>
    <t>American University of Puerto Rico-Bayamón*</t>
  </si>
  <si>
    <t>American University of Puerto Rico-Manatí*</t>
  </si>
  <si>
    <t>CEM College-Bayamón*</t>
  </si>
  <si>
    <t>Professional University Dr. Carlos J. Borrero Rios**</t>
  </si>
  <si>
    <t>*Cierre.</t>
  </si>
  <si>
    <t>**Cambio de nombre, antes Puerto Rico School of Nurse Anesthetists.</t>
  </si>
  <si>
    <r>
      <t>Certificados Técnicos</t>
    </r>
    <r>
      <rPr>
        <b/>
        <vertAlign val="superscript"/>
        <sz val="10"/>
        <color theme="1"/>
        <rFont val="Calibri"/>
        <family val="2"/>
        <scheme val="minor"/>
      </rPr>
      <t>2</t>
    </r>
  </si>
  <si>
    <t>Grado Asociado</t>
  </si>
  <si>
    <t>Bachillerato</t>
  </si>
  <si>
    <t>Maestría</t>
  </si>
  <si>
    <r>
      <t>Certificados Profesionales</t>
    </r>
    <r>
      <rPr>
        <b/>
        <vertAlign val="superscript"/>
        <sz val="10"/>
        <color theme="1"/>
        <rFont val="Calibri"/>
        <family val="2"/>
        <scheme val="minor"/>
      </rPr>
      <t>3</t>
    </r>
  </si>
  <si>
    <r>
      <t>Doctorados</t>
    </r>
    <r>
      <rPr>
        <b/>
        <vertAlign val="superscript"/>
        <sz val="10"/>
        <color theme="1"/>
        <rFont val="Calibri"/>
        <family val="2"/>
        <scheme val="minor"/>
      </rPr>
      <t>4</t>
    </r>
  </si>
  <si>
    <t>Professional University Dr. Carlos J. Borrero Ríos</t>
  </si>
  <si>
    <r>
      <t>1</t>
    </r>
    <r>
      <rPr>
        <sz val="10"/>
        <rFont val="Calibri"/>
        <family val="2"/>
        <scheme val="minor"/>
      </rPr>
      <t xml:space="preserve"> Incluye el total de egresados de las instituciones de educación superior de Puerto Rico.  Están incluidos todos aquellos estudiantes que completaron algún certificado o grado universitario. Se otorgaron 9,874 certificados no universitarios.</t>
    </r>
  </si>
  <si>
    <r>
      <rPr>
        <vertAlign val="superscript"/>
        <sz val="10"/>
        <color theme="1"/>
        <rFont val="Calibri"/>
        <family val="2"/>
        <scheme val="minor"/>
      </rPr>
      <t>2</t>
    </r>
    <r>
      <rPr>
        <sz val="10"/>
        <color theme="1"/>
        <rFont val="Calibri"/>
        <family val="2"/>
        <scheme val="minor"/>
      </rPr>
      <t>Incluye certificados 1, 2 y 4 (Menos de 1 año, 900 hrs o menos; De 1 a 4 años, 900 hrs o más)</t>
    </r>
  </si>
  <si>
    <r>
      <rPr>
        <vertAlign val="superscript"/>
        <sz val="10"/>
        <color theme="1"/>
        <rFont val="Calibri"/>
        <family val="2"/>
        <scheme val="minor"/>
      </rPr>
      <t>3</t>
    </r>
    <r>
      <rPr>
        <sz val="10"/>
        <color theme="1"/>
        <rFont val="Calibri"/>
        <family val="2"/>
        <scheme val="minor"/>
      </rPr>
      <t>Incluye todos los certificados graduados (Certificados postbachillerato, Postmaestría y Postdoctorado)</t>
    </r>
  </si>
  <si>
    <r>
      <rPr>
        <vertAlign val="superscript"/>
        <sz val="10"/>
        <color theme="1"/>
        <rFont val="Calibri"/>
        <family val="2"/>
        <scheme val="minor"/>
      </rPr>
      <t>3</t>
    </r>
    <r>
      <rPr>
        <sz val="10"/>
        <color theme="1"/>
        <rFont val="Calibri"/>
        <family val="2"/>
        <scheme val="minor"/>
      </rPr>
      <t>Incluye los doctorados 17, 18 y 19</t>
    </r>
    <r>
      <rPr>
        <i/>
        <sz val="10"/>
        <color theme="1"/>
        <rFont val="Calibri"/>
        <family val="2"/>
        <scheme val="minor"/>
      </rPr>
      <t xml:space="preserve"> (Doctor degree - research/scholarship, Doctor degree - professional practice </t>
    </r>
    <r>
      <rPr>
        <sz val="10"/>
        <color theme="1"/>
        <rFont val="Calibri"/>
        <family val="2"/>
        <scheme val="minor"/>
      </rPr>
      <t>y</t>
    </r>
    <r>
      <rPr>
        <i/>
        <sz val="10"/>
        <color theme="1"/>
        <rFont val="Calibri"/>
        <family val="2"/>
        <scheme val="minor"/>
      </rPr>
      <t xml:space="preserve"> Doctor degree -  others)</t>
    </r>
  </si>
  <si>
    <r>
      <rPr>
        <b/>
        <sz val="10"/>
        <color rgb="FF000000"/>
        <rFont val="Calibri"/>
        <family val="2"/>
      </rPr>
      <t>Fuente</t>
    </r>
    <r>
      <rPr>
        <sz val="10"/>
        <color rgb="FF000000"/>
        <rFont val="Calibri"/>
        <family val="2"/>
      </rPr>
      <t xml:space="preserve">: </t>
    </r>
    <r>
      <rPr>
        <i/>
        <sz val="10"/>
        <color rgb="FF000000"/>
        <rFont val="Calibri"/>
        <family val="2"/>
      </rPr>
      <t>Integrated Postsecondary Education Data System</t>
    </r>
    <r>
      <rPr>
        <sz val="10"/>
        <color rgb="FF000000"/>
        <rFont val="Calibri"/>
        <family val="2"/>
      </rPr>
      <t xml:space="preserve"> (IPEDS), Completions.</t>
    </r>
  </si>
  <si>
    <t>Total con estatus de facultad</t>
  </si>
  <si>
    <t>Total sin estatus de facultad</t>
  </si>
  <si>
    <t>Total facultad</t>
  </si>
  <si>
    <t>Continúan matrículados a la fecha de la encuesta</t>
  </si>
  <si>
    <r>
      <t>EDP University of Puerto Rico-Humacao</t>
    </r>
    <r>
      <rPr>
        <vertAlign val="superscript"/>
        <sz val="11"/>
        <color theme="1"/>
        <rFont val="Calibri"/>
        <family val="2"/>
        <scheme val="minor"/>
      </rPr>
      <t>1</t>
    </r>
  </si>
  <si>
    <r>
      <t>EDP University of Puerto Rico-Manati</t>
    </r>
    <r>
      <rPr>
        <vertAlign val="superscript"/>
        <sz val="11"/>
        <color theme="1"/>
        <rFont val="Calibri"/>
        <family val="2"/>
        <scheme val="minor"/>
      </rPr>
      <t>1</t>
    </r>
  </si>
  <si>
    <r>
      <t>EDP University of Puerto Rico-Villalba</t>
    </r>
    <r>
      <rPr>
        <vertAlign val="superscript"/>
        <sz val="11"/>
        <color theme="1"/>
        <rFont val="Calibri"/>
        <family val="2"/>
        <scheme val="minor"/>
      </rPr>
      <t>1</t>
    </r>
  </si>
  <si>
    <r>
      <t>Ponce Health Sciences University-East</t>
    </r>
    <r>
      <rPr>
        <vertAlign val="superscript"/>
        <sz val="11"/>
        <color theme="1"/>
        <rFont val="Calibri"/>
        <family val="2"/>
        <scheme val="minor"/>
      </rPr>
      <t>1</t>
    </r>
  </si>
  <si>
    <r>
      <rPr>
        <b/>
        <sz val="10"/>
        <color theme="1"/>
        <rFont val="Calibri"/>
        <family val="2"/>
        <scheme val="minor"/>
      </rPr>
      <t>n/a -</t>
    </r>
    <r>
      <rPr>
        <sz val="10"/>
        <color theme="1"/>
        <rFont val="Calibri"/>
        <family val="2"/>
        <scheme val="minor"/>
      </rPr>
      <t xml:space="preserve"> No aplica.</t>
    </r>
  </si>
  <si>
    <r>
      <rPr>
        <b/>
        <vertAlign val="superscript"/>
        <sz val="9"/>
        <color theme="1"/>
        <rFont val="Calibri"/>
        <family val="2"/>
        <scheme val="minor"/>
      </rPr>
      <t>1</t>
    </r>
    <r>
      <rPr>
        <sz val="9"/>
        <color theme="1"/>
        <rFont val="Calibri"/>
        <family val="2"/>
        <scheme val="minor"/>
      </rPr>
      <t>Los datos no incluyen las instituciones que solo ofrecen programas técnicos (menos de dos años) (Postsecundarias Técnico Vocacionales, PTV).</t>
    </r>
  </si>
  <si>
    <t>Años académicos 2002-2003 al 2023-2024</t>
  </si>
  <si>
    <t>2023-24</t>
  </si>
  <si>
    <t>Años 2001-2002 al 2022-2023</t>
  </si>
  <si>
    <t>2023-2024</t>
  </si>
  <si>
    <r>
      <rPr>
        <b/>
        <u/>
        <sz val="12"/>
        <rFont val="Calibri"/>
        <family val="2"/>
        <scheme val="minor"/>
      </rPr>
      <t>Correo electrónico</t>
    </r>
    <r>
      <rPr>
        <sz val="12"/>
        <rFont val="Calibri"/>
        <family val="2"/>
        <scheme val="minor"/>
      </rPr>
      <t>:  bcaballero@estado.pr.gov</t>
    </r>
  </si>
  <si>
    <t>Año académico 2023-2024</t>
  </si>
  <si>
    <t>(primera sesión académica del 2023-2024)</t>
  </si>
  <si>
    <t>Atlantic University</t>
  </si>
  <si>
    <r>
      <t>Tabla 5. Egresados por nivel y sector en las instituciones de educación superior que finalizaron entre el 1 julio 2022 al 30 de junio 2023</t>
    </r>
    <r>
      <rPr>
        <b/>
        <vertAlign val="superscript"/>
        <sz val="11"/>
        <color theme="1"/>
        <rFont val="Calibri"/>
        <family val="2"/>
        <scheme val="minor"/>
      </rPr>
      <t>1</t>
    </r>
  </si>
  <si>
    <t>Tabla 1. Resumen histórico de matrícula por año académico, sector, género, nivel y tarea en las instituciones de educación superior (2002-2003 al 2023-2024).</t>
  </si>
  <si>
    <t>Tabla 6. Grados conferidos por sector, nivel y área académica en las instituciones de educación superior que finalizaron entre el 1 julio 2022 al 30 de junio 2023.</t>
  </si>
  <si>
    <t>Años académicos 2005-2006 al 2023-2024</t>
  </si>
  <si>
    <t>.Tabla 4. Matrícula por nivel, sector, tarea y género en las instituciones de educación superior (primera sesión académica del 2023-2024)</t>
  </si>
  <si>
    <t>Tabla 5. Egresados por nivel y sector en las instituciones de educación superior que finalizaron entre el 1 de julio 2022 al 30 de junio 2023.</t>
  </si>
  <si>
    <t>EDP University of Puerto Rico-Caguas</t>
  </si>
  <si>
    <t>.</t>
  </si>
  <si>
    <t>Año académico 2023-24</t>
  </si>
  <si>
    <t>Se incluyeron un total de 82 unidades académicas, de estas 3 adminitraciones centrales (18  del sector público, 48 privadas sin fines de lucro y 16 privadas con fines de lucro).</t>
  </si>
  <si>
    <t>Infografía sobre educación superior de Puerto Rico. Año académico 2023-2024</t>
  </si>
  <si>
    <t>Tabla 2. Resumen histórico de egresados por año académico, sector, género y nivel de las instituciones de educación superior (2001-2002 al 2023-2024).</t>
  </si>
  <si>
    <t>Tabla 3. Resumen histórico de facultad por año académico, sector, género, tarea y rango académico de las instituciones de educación superior (2005-2006 al 2023-2024).</t>
  </si>
  <si>
    <t>Tabla 6. Grados conferidos por sector, nivel y área académica en las instituciones de educación superior que finalizaron entre el 1 de julio 2022 al 30 de junio 2023.</t>
  </si>
  <si>
    <t>Cohorte 2022</t>
  </si>
  <si>
    <t>Cohorte Ajustado 2022</t>
  </si>
  <si>
    <t>De la cohorte 2022, matrículados  2023</t>
  </si>
  <si>
    <t>Cohorte 2017</t>
  </si>
  <si>
    <t>Cohorte 2020</t>
  </si>
  <si>
    <r>
      <rPr>
        <vertAlign val="superscript"/>
        <sz val="10"/>
        <color theme="1"/>
        <rFont val="Calibri"/>
        <family val="2"/>
        <scheme val="minor"/>
      </rPr>
      <t>1</t>
    </r>
    <r>
      <rPr>
        <sz val="10"/>
        <color theme="1"/>
        <rFont val="Calibri"/>
        <family val="2"/>
        <scheme val="minor"/>
      </rPr>
      <t>Instituciones que no reciben estudiantes en su  primer año de estudios o solo ofrecen programas graduados por lo que no tienen que completar el formulario Graduation Rate.</t>
    </r>
  </si>
  <si>
    <r>
      <t>American University of Puerto Rico-Manatí</t>
    </r>
    <r>
      <rPr>
        <vertAlign val="superscript"/>
        <sz val="11"/>
        <color theme="1"/>
        <rFont val="Calibri"/>
        <family val="2"/>
        <scheme val="minor"/>
      </rPr>
      <t>1</t>
    </r>
  </si>
  <si>
    <r>
      <t>American University of Puerto Rico-Bayamón</t>
    </r>
    <r>
      <rPr>
        <vertAlign val="superscript"/>
        <sz val="11"/>
        <color theme="1"/>
        <rFont val="Calibri"/>
        <family val="2"/>
        <scheme val="minor"/>
      </rPr>
      <t>1</t>
    </r>
  </si>
  <si>
    <t>Tabla 9. Tasas de graduación (IPEDS Graduation Rate) en las instituciones de educación superior en Puerto Rico (año académico 2023-2024).</t>
  </si>
  <si>
    <t>Tabla 12. Recursos humanos por ocupación, tarea y sector en las instituciones de educación superior en Puerto Rico  (año académico 2023-2024).</t>
  </si>
  <si>
    <t>Tabla 10. Tasas de Retención de estudiantes de primer año que continuaron sus estudios a un segundo año (año académico 2023-2024).</t>
  </si>
  <si>
    <t>Tabla 11. Costos de matrícula por unidad en la instituciones de educación superior en Puerto Rico (año académico 2023-2024).</t>
  </si>
  <si>
    <t>Tabla 14. Estudiantes matrículados en cursos de educación a distancia por sector. (año académico 2023-24).</t>
  </si>
  <si>
    <t>Tabla 8. Facultad por tarea, rango, género y sector en las instituciones de educación superior en Puerto Rico (año académico 2023-2024).</t>
  </si>
  <si>
    <t>Tabla 7. Facultad por tarea, género y sector en las instituciones de educación superior en Puerto Rico (año académico 2023-2024).</t>
  </si>
  <si>
    <r>
      <t>Professional University Dr. Carlos J. Borrero Rios**</t>
    </r>
    <r>
      <rPr>
        <vertAlign val="superscript"/>
        <sz val="11"/>
        <color theme="1"/>
        <rFont val="Calibri"/>
        <family val="2"/>
        <scheme val="minor"/>
      </rPr>
      <t>1</t>
    </r>
  </si>
  <si>
    <t>EDP University of Puerto Rico- Caguas</t>
  </si>
  <si>
    <r>
      <rPr>
        <b/>
        <u/>
        <sz val="12"/>
        <rFont val="Calibri"/>
        <family val="2"/>
        <scheme val="minor"/>
      </rPr>
      <t>Dirección física</t>
    </r>
    <r>
      <rPr>
        <sz val="12"/>
        <rFont val="Calibri"/>
        <family val="2"/>
        <scheme val="minor"/>
      </rPr>
      <t>: Calle San José Esq. San Francisco Viejo San Juan</t>
    </r>
  </si>
  <si>
    <r>
      <rPr>
        <b/>
        <u/>
        <sz val="12"/>
        <rFont val="Calibri"/>
        <family val="2"/>
        <scheme val="minor"/>
      </rPr>
      <t>Dirección postal</t>
    </r>
    <r>
      <rPr>
        <sz val="12"/>
        <rFont val="Calibri"/>
        <family val="2"/>
        <scheme val="minor"/>
      </rPr>
      <t xml:space="preserve">: PO Box 9023271 San Juan, PR 00902-3271
</t>
    </r>
  </si>
  <si>
    <t>Tabla 13. Distribución de Ayudas a estudiantes de nivel subgraduado en las instituciones de educación superior de Puerto Rico (año académico 2022-2023).</t>
  </si>
  <si>
    <r>
      <rPr>
        <vertAlign val="superscript"/>
        <sz val="9"/>
        <rFont val="Calibri"/>
        <family val="2"/>
        <scheme val="minor"/>
      </rPr>
      <t>2</t>
    </r>
    <r>
      <rPr>
        <sz val="9"/>
        <rFont val="Calibri"/>
        <family val="2"/>
        <scheme val="minor"/>
      </rPr>
      <t xml:space="preserve">La cohorte utilizada para instituciones de cuatro años son los reportados al 15 de octubre del 2022.  Para las instituicones de 2 años el período reportado es entre el 1 de julio del 2022 al 30 de junio del 2023. </t>
    </r>
  </si>
  <si>
    <r>
      <rPr>
        <b/>
        <u/>
        <sz val="12"/>
        <rFont val="Calibri"/>
        <family val="2"/>
        <scheme val="minor"/>
      </rPr>
      <t>Fuentes de información</t>
    </r>
    <r>
      <rPr>
        <sz val="12"/>
        <rFont val="Calibri"/>
        <family val="2"/>
        <scheme val="minor"/>
      </rPr>
      <t xml:space="preserve">: La información presentada en este informe se recopila a través del </t>
    </r>
    <r>
      <rPr>
        <i/>
        <sz val="12"/>
        <rFont val="Calibri"/>
        <family val="2"/>
        <scheme val="minor"/>
      </rPr>
      <t xml:space="preserve">Integrated Postsecondary Education Data System </t>
    </r>
    <r>
      <rPr>
        <sz val="12"/>
        <rFont val="Calibri"/>
        <family val="2"/>
        <scheme val="minor"/>
      </rPr>
      <t xml:space="preserve">(IPEDS).  El IPEDS es un sistema de encuestas interrelacionadas que realiza anualmente el </t>
    </r>
    <r>
      <rPr>
        <i/>
        <sz val="12"/>
        <rFont val="Calibri"/>
        <family val="2"/>
        <scheme val="minor"/>
      </rPr>
      <t xml:space="preserve">National Center for Education Statistics </t>
    </r>
    <r>
      <rPr>
        <sz val="12"/>
        <rFont val="Calibri"/>
        <family val="2"/>
        <scheme val="minor"/>
      </rPr>
      <t xml:space="preserve">(NCES) del Departamento de Educación Federal.  Todas las instituciones de educación superior que reciben fondos federales para becas de educación bajo el Título IV tienen que proveer sus datos a través del IPEDS. </t>
    </r>
  </si>
  <si>
    <t>Número Estudiantes</t>
  </si>
  <si>
    <t>Cantidad Recibida</t>
  </si>
  <si>
    <t>Estudiantes matriculados en cursos de educación a distancia por sector</t>
  </si>
  <si>
    <t>Núm</t>
  </si>
  <si>
    <t xml:space="preserve"> Institución</t>
  </si>
  <si>
    <r>
      <rPr>
        <b/>
        <vertAlign val="superscript"/>
        <sz val="9"/>
        <color theme="1"/>
        <rFont val="Calibri"/>
        <family val="2"/>
        <scheme val="minor"/>
      </rPr>
      <t>2</t>
    </r>
    <r>
      <rPr>
        <b/>
        <sz val="9"/>
        <color theme="1"/>
        <rFont val="Calibri"/>
        <family val="2"/>
        <scheme val="minor"/>
      </rPr>
      <t xml:space="preserve">Otros </t>
    </r>
    <r>
      <rPr>
        <sz val="9"/>
        <color theme="1"/>
        <rFont val="Calibri"/>
        <family val="2"/>
        <scheme val="minor"/>
      </rPr>
      <t>- Facultad a tiempo completo no distribuida por rango donde su función principal es la enseñanza, independientemente del título, rango académico o tipo de contrato,  además incluye personal académico sin estatus de facultad de acuerdo a las definiciones de IPEDS.</t>
    </r>
  </si>
  <si>
    <t>Tasa de graduación adjutada sin transferencia*</t>
  </si>
  <si>
    <r>
      <rPr>
        <b/>
        <u/>
        <sz val="12"/>
        <rFont val="Calibri"/>
        <family val="2"/>
        <scheme val="minor"/>
      </rPr>
      <t>Marco legal</t>
    </r>
    <r>
      <rPr>
        <sz val="12"/>
        <rFont val="Calibri"/>
        <family val="2"/>
        <scheme val="minor"/>
      </rPr>
      <t xml:space="preserve">: La </t>
    </r>
    <r>
      <rPr>
        <i/>
        <sz val="12"/>
        <rFont val="Calibri"/>
        <family val="2"/>
        <scheme val="minor"/>
      </rPr>
      <t>Higher Education Act</t>
    </r>
    <r>
      <rPr>
        <sz val="12"/>
        <rFont val="Calibri"/>
        <family val="2"/>
        <scheme val="minor"/>
      </rPr>
      <t xml:space="preserve"> de 1965, según enmendada (20 USC 1094, Section 487(a)(17) and 34 CFR 668.14(b)(19)), requiere que toda institución que recibe fondos federales para becas de educación bajo el Título IV provea datos sobre matrícula, egresados, tasas de graduación, docencia, costos, ayudas económicas, entre otros.</t>
    </r>
    <r>
      <rPr>
        <sz val="12"/>
        <color rgb="FFFF0000"/>
        <rFont val="Calibri"/>
        <family val="2"/>
        <scheme val="minor"/>
      </rPr>
      <t xml:space="preserve"> </t>
    </r>
    <r>
      <rPr>
        <sz val="12"/>
        <rFont val="Calibri"/>
        <family val="2"/>
        <scheme val="minor"/>
      </rPr>
      <t>Sección 8, inciso g de la Ley 122,  aprobada el 12 de agosto de 2018, que crea la Junta de Instituciones Postsecundaria (JIP) adscrita al Departamento de Estado (DE), indica que es responsabilidad del DE: " ...requerir, recopilar y mantener datos estadísticos sobre las Instituciones de Educación y su estudiantado".</t>
    </r>
  </si>
  <si>
    <t xml:space="preserve">Gobierno de Puerto Rico </t>
  </si>
  <si>
    <t>Unidades académica</t>
  </si>
  <si>
    <t>Escuela de Artes Plásticas y Diseño de Puerto Rico</t>
  </si>
  <si>
    <t>Instituto  Tecnológico de Puerto Rico</t>
  </si>
  <si>
    <t>Recinto de Guayama</t>
  </si>
  <si>
    <t>Recinto de Manatí</t>
  </si>
  <si>
    <t>Recinto de San Juan</t>
  </si>
  <si>
    <t>Universidad de Puerto Rico</t>
  </si>
  <si>
    <t>Recinto de Aguadilla</t>
  </si>
  <si>
    <t>Recinto de Arecibo</t>
  </si>
  <si>
    <t>Recinto de Bayamón</t>
  </si>
  <si>
    <t>Recinto de Carolina</t>
  </si>
  <si>
    <t>Recinto de Cayey</t>
  </si>
  <si>
    <t>Recinto de Ciencias Médicas</t>
  </si>
  <si>
    <t>Recinto de Humacao</t>
  </si>
  <si>
    <t>Recinto de Mayagüez</t>
  </si>
  <si>
    <t>Recinto de Ponce</t>
  </si>
  <si>
    <t>Recinto de Río Piedras</t>
  </si>
  <si>
    <t>Recinto de Utuado</t>
  </si>
  <si>
    <t xml:space="preserve"> Total sector Público Instituciones: 5 </t>
  </si>
  <si>
    <t>Total sector público unidades: 17</t>
  </si>
  <si>
    <t>Sector Privado</t>
  </si>
  <si>
    <t>Ana G. Méndez-University</t>
  </si>
  <si>
    <t>Atenas University Dr. María Luisa Hernández</t>
  </si>
  <si>
    <t>Cambridge College - Puerto Rico Regional Center</t>
  </si>
  <si>
    <t>Caribbean University</t>
  </si>
  <si>
    <t>CEM College</t>
  </si>
  <si>
    <t>Centro de Estudios Avanzados de Puerto Rico y el Caribe</t>
  </si>
  <si>
    <t>Colegio de la Cinematografía, Artes y Televisión</t>
  </si>
  <si>
    <t>Columbia Central University</t>
  </si>
  <si>
    <t>Dewey University</t>
  </si>
  <si>
    <t>Centro de Carolina</t>
  </si>
  <si>
    <t>Centro de Ponce</t>
  </si>
  <si>
    <t>Centro de Vega Baja</t>
  </si>
  <si>
    <t>Complejo Correccional de Bayamón (Complejo de Rehabilitación para Mujeres)</t>
  </si>
  <si>
    <t>Complejo Correccional Sgto. Pedro Rodríguez Mateo de Ponce (Las Cucharas)</t>
  </si>
  <si>
    <t>Centro de Extensión de Caguas</t>
  </si>
  <si>
    <t>Recinto de Caguas</t>
  </si>
  <si>
    <t>Centro Universitario de Hato Rey</t>
  </si>
  <si>
    <t>Centro Universitario de Juana Díaz</t>
  </si>
  <si>
    <t>Centro Universitario de Manatí</t>
  </si>
  <si>
    <t>Centro Universitario de Caguas</t>
  </si>
  <si>
    <t>Centro Universitario de Humacao</t>
  </si>
  <si>
    <t>Centro Universitario de Villalba</t>
  </si>
  <si>
    <t>Recinto de Hato Rey</t>
  </si>
  <si>
    <t>Recinto de San Sebastián</t>
  </si>
  <si>
    <t>Fundación Educativa HIMA San Pablo</t>
  </si>
  <si>
    <t>Universidad Ana G. Méndez University</t>
  </si>
  <si>
    <t xml:space="preserve">Atlantic University </t>
  </si>
  <si>
    <t>Centro de Estudios Avanzados de Puerto Rico  y el Caribe</t>
  </si>
  <si>
    <t>Colegio de la Cinematografía, Artes y Televisión- Recinto de Bayamón</t>
  </si>
  <si>
    <t>Escuela de Salud HIMA San Pablo</t>
  </si>
  <si>
    <t>Herbert Fletcher University</t>
  </si>
  <si>
    <t>Caguas</t>
  </si>
  <si>
    <t>Humacao University College</t>
  </si>
  <si>
    <t>Instituto Sexológico Educativos y Psicológico de PR</t>
  </si>
  <si>
    <t>Instituto Sexológico Educativos y Psicológico de Puerto Rico</t>
  </si>
  <si>
    <t>Centro de Extensión de Mayagüez</t>
  </si>
  <si>
    <t>Mech Tech College</t>
  </si>
  <si>
    <t>NUC University-Arecibo</t>
  </si>
  <si>
    <t>NUC University-Bayamón</t>
  </si>
  <si>
    <t>NUC University-Caguas</t>
  </si>
  <si>
    <t>NUC University–Columbia Central-Bayamón</t>
  </si>
  <si>
    <t>NUC University–Columbia Central-Caguas</t>
  </si>
  <si>
    <t>NUC University-Mayagüez</t>
  </si>
  <si>
    <t>NUC University-Ponce</t>
  </si>
  <si>
    <t>NUC University-Río Grande</t>
  </si>
  <si>
    <t>San Juan Campus</t>
  </si>
  <si>
    <t>Nova Southeastern University</t>
  </si>
  <si>
    <t>Centro Universitario de San Juan</t>
  </si>
  <si>
    <t>Escuela de Arquitectura y Diseño Rafael Hernández Colón</t>
  </si>
  <si>
    <t>Recinto de Ponce - Centro de Enseñanza e Investigación en biotecnología y Agrobiotecnología (CEIBA)</t>
  </si>
  <si>
    <t>Recinto de Ponce - Universidad Central de Bayamón</t>
  </si>
  <si>
    <t>Pontificia Universidad Católica de Puerto Rico</t>
  </si>
  <si>
    <t>Seminario San Pedro y San Pablo , Iglesia Episcopal, Diócesis de Puerto Rico</t>
  </si>
  <si>
    <t>Seminario Teológico Adventista Interamericano</t>
  </si>
  <si>
    <t>Seminario San Pedro y San Pablo , Iglesia Episcopal, Diócesis de Puerto Rico </t>
  </si>
  <si>
    <t>Trinity College</t>
  </si>
  <si>
    <t>Recinto de Camuy</t>
  </si>
  <si>
    <t>Mayagüez</t>
  </si>
  <si>
    <t>Centro Universitario de Mayagüez</t>
  </si>
  <si>
    <t>Universal Technology College</t>
  </si>
  <si>
    <t>Universidad Adventista de Las Antillas</t>
  </si>
  <si>
    <t>Universidad Albizu</t>
  </si>
  <si>
    <t>Centro de Extensión-Academia de la Policía</t>
  </si>
  <si>
    <t>Centro Universitario de Aguadilla</t>
  </si>
  <si>
    <t>Centro Universitario de Barceloneta (CUB)</t>
  </si>
  <si>
    <t>Centro Universitario de Bayamón</t>
  </si>
  <si>
    <t>Centro Universitario de Cabo Rojo</t>
  </si>
  <si>
    <t>Centro Universitario de Cayey</t>
  </si>
  <si>
    <t>Centro Universitario de Ponce</t>
  </si>
  <si>
    <t>Centro Universitario de Santa Isabel</t>
  </si>
  <si>
    <t>Centro Universitario de Yabucoa</t>
  </si>
  <si>
    <t>Recinto de Cupey</t>
  </si>
  <si>
    <t>Recinto de Gurabo</t>
  </si>
  <si>
    <t xml:space="preserve">Pontificia Universidad Católica de PR, Mayaguez, Instituto de Carreras Cortas </t>
  </si>
  <si>
    <t>Universidad Ana G. Méndez</t>
  </si>
  <si>
    <t>Universidad Central del Caribe</t>
  </si>
  <si>
    <t>Centro de Extensión-Ingeniería en el Recinto de Aguadilla</t>
  </si>
  <si>
    <t>Departamento de Ciencias de la Salud- Ponce</t>
  </si>
  <si>
    <t>Escuela de Derecho</t>
  </si>
  <si>
    <t>Escuela de Optometría</t>
  </si>
  <si>
    <t>Recinto de Barranquitas</t>
  </si>
  <si>
    <t>Recinto de Fajardo</t>
  </si>
  <si>
    <t>Recinto de Guayama - Centro Universitario Inter Humacao</t>
  </si>
  <si>
    <t>Recinto de San Germán</t>
  </si>
  <si>
    <t>Recinto Metropolitano</t>
  </si>
  <si>
    <t>Recinto Metropolitano - Centro Universitario de Caguas</t>
  </si>
  <si>
    <t xml:space="preserve">Universidad Interamericana de Puerto Rico </t>
  </si>
  <si>
    <t>Universidad Internacional Iberoamericana</t>
  </si>
  <si>
    <t>ICPR Junior College</t>
  </si>
  <si>
    <t>Universidad Profesional Dr. Carlos J. Borrero Ríos</t>
  </si>
  <si>
    <t>Universidad Teológica del Caribe</t>
  </si>
  <si>
    <t>Universidad Universal</t>
  </si>
  <si>
    <t xml:space="preserve">EDP University of Puerto Rico </t>
  </si>
  <si>
    <t>San Juan</t>
  </si>
  <si>
    <t>Campus Principal</t>
  </si>
  <si>
    <t>Total sector privado unidades: 104</t>
  </si>
  <si>
    <t>Total de Unidades Académica: 121</t>
  </si>
  <si>
    <t>Total Sector  Privado Instituciones : 40</t>
  </si>
  <si>
    <t xml:space="preserve">NUC University </t>
  </si>
  <si>
    <t>Total de Instituciones: 45</t>
  </si>
  <si>
    <t>*Cierre institucional efectivo el 31 de diciembre de 2023.</t>
  </si>
  <si>
    <t>*Lista de Instituciones y Unidades Académicas con licencia para operar contabilizadas en el recuadro de la Infografía titulado "Instituciones de Educación Superior 2024". Esta lista no coincide, necesariamente, con las instituciones con datos en el resto de este Compendio.</t>
  </si>
  <si>
    <t xml:space="preserve"> Instituciones de Educación Superior 2024*</t>
  </si>
  <si>
    <r>
      <rPr>
        <b/>
        <u/>
        <sz val="12"/>
        <rFont val="Calibri"/>
        <family val="2"/>
        <scheme val="minor"/>
      </rPr>
      <t>Persona contacto</t>
    </r>
    <r>
      <rPr>
        <sz val="12"/>
        <rFont val="Calibri"/>
        <family val="2"/>
        <scheme val="minor"/>
      </rPr>
      <t>: Brian U. Caballero Morán, MBA. Analista de Evaluación y Datos Estadísticos</t>
    </r>
  </si>
  <si>
    <r>
      <rPr>
        <b/>
        <u/>
        <sz val="12"/>
        <rFont val="Calibri"/>
        <family val="2"/>
        <scheme val="minor"/>
      </rPr>
      <t>Teléfono</t>
    </r>
    <r>
      <rPr>
        <sz val="12"/>
        <rFont val="Calibri"/>
        <family val="2"/>
        <scheme val="minor"/>
      </rPr>
      <t>: 787-722-2121 extensión 3806.</t>
    </r>
  </si>
  <si>
    <r>
      <rPr>
        <b/>
        <u/>
        <sz val="12"/>
        <rFont val="Calibri"/>
        <family val="2"/>
        <scheme val="minor"/>
      </rPr>
      <t>Fecha de publicación</t>
    </r>
    <r>
      <rPr>
        <sz val="12"/>
        <rFont val="Calibri"/>
        <family val="2"/>
        <scheme val="minor"/>
      </rPr>
      <t>: 7 de septiembre de 2026.</t>
    </r>
  </si>
  <si>
    <r>
      <rPr>
        <b/>
        <u/>
        <sz val="12"/>
        <rFont val="Calibri"/>
        <family val="2"/>
        <scheme val="minor"/>
      </rPr>
      <t>Fecha esperada de publicación del próximo informe</t>
    </r>
    <r>
      <rPr>
        <sz val="12"/>
        <rFont val="Calibri"/>
        <family val="2"/>
        <scheme val="minor"/>
      </rPr>
      <t>: por determinar.</t>
    </r>
  </si>
  <si>
    <r>
      <rPr>
        <b/>
        <u/>
        <sz val="12"/>
        <rFont val="Calibri"/>
        <family val="2"/>
        <scheme val="minor"/>
      </rPr>
      <t>Cómo obtener este informe</t>
    </r>
    <r>
      <rPr>
        <sz val="12"/>
        <rFont val="Calibri"/>
        <family val="2"/>
        <scheme val="minor"/>
      </rPr>
      <t>:  (1) visite la sección de Estadísticas de la página web de la Junta de Instituciones Postsecundarias (JIP) del Departamento de Estado en http://www.agencias.pr.gov/agencias/cepr/inicio, o en la página web del Instituto de Estadísticas de Puerto Rico (IEPR) en https://estadisticas.pr/en/inventario-de-estadisticas/integrated-postsecundary-education-data-system-ipeds, (2) envíe su solicitud por correo electrónico a  bcaballero@estado.pr.gov, (3) envíe su solicitud por correo a PO Box 9023271 San Juan, PR 00902-3271. El informe está disponible en los siguientes formatos electrónicos: Excel y PDF (readable). El informe no tiene costo.</t>
    </r>
  </si>
  <si>
    <r>
      <t xml:space="preserve">*A partir del compendio 2023–2024, se modificó la fórmula de la tasa de graduación ajustada por transferencias. La fórmula anterior, "Tasa de graduación con transferencias", sumaba los estudiantes transferidos a los graduados (completers). La fórmula actual resta los estudiantes transferidos de la cohorte y divide los graduados entre el resultado:
</t>
    </r>
    <r>
      <rPr>
        <b/>
        <sz val="11"/>
        <color theme="1"/>
        <rFont val="Calibri"/>
        <family val="2"/>
        <scheme val="minor"/>
      </rPr>
      <t>Tasa ajustada = graduados / (cohorte − estudiantes transferidos)</t>
    </r>
    <r>
      <rPr>
        <sz val="11"/>
        <color theme="1"/>
        <rFont val="Calibri"/>
        <family val="2"/>
        <scheme val="minor"/>
      </rPr>
      <t xml:space="preserve">
Este ajuste reconoce que la institución preparó a esos estudiantes para continuar estudios en otra institución, sin asumir que se graduaron. Debe identificarse como un indicador ajustado propio. IPEDS mantiene a los estudiantes transferidos en la cohorte y calcula la tasa de graduación dividiendo los graduados entre la cohorte ajustada únicamente por las exclusiones permitidas.</t>
    </r>
  </si>
  <si>
    <t>IES: Instituciones de Educación Superior 2024</t>
  </si>
  <si>
    <t>Sector/Institución</t>
  </si>
  <si>
    <r>
      <t>Sector/Institución</t>
    </r>
    <r>
      <rPr>
        <b/>
        <vertAlign val="superscript"/>
        <sz val="10"/>
        <color theme="1"/>
        <rFont val="Calibri"/>
        <family val="2"/>
        <scheme val="minor"/>
      </rPr>
      <t>1</t>
    </r>
  </si>
  <si>
    <t>Sector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</si>
</sst>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_(* #,##0.0_);_(* \(#,##0.0\);_(* &quot;-&quot;??_);_(@_)"/>
    <numFmt numFmtId="167" formatCode="_-* #,##0_-;\-* #,##0_-;_-* &quot;-&quot;??_-;_-@_-"/>
  </numFmts>
  <fonts count="86" x14ac:knownFonts="1">
    <font>
      <sz val="11"/>
      <color theme="1"/>
      <name val="Calibri"/>
      <family val="2"/>
      <scheme val="minor"/>
    </font>
    <font>
      <b/>
      <sz val="11"/>
      <color theme="1"/>
      <name val="Calibri"/>
      <family val="2"/>
      <scheme val="minor"/>
    </font>
    <font>
      <sz val="10"/>
      <color rgb="FF000000"/>
      <name val="Calibri"/>
      <family val="2"/>
    </font>
    <font>
      <b/>
      <sz val="10"/>
      <color rgb="FF000000"/>
      <name val="Calibri"/>
      <family val="2"/>
    </font>
    <font>
      <sz val="9"/>
      <color theme="1"/>
      <name val="Calibri"/>
      <family val="2"/>
      <scheme val="minor"/>
    </font>
    <font>
      <sz val="10"/>
      <color theme="1"/>
      <name val="Calibri"/>
      <family val="2"/>
    </font>
    <font>
      <b/>
      <sz val="10"/>
      <color theme="1"/>
      <name val="Calibri"/>
      <family val="2"/>
    </font>
    <font>
      <sz val="9"/>
      <color rgb="FF000000"/>
      <name val="Calibri"/>
      <family val="2"/>
    </font>
    <font>
      <sz val="9"/>
      <color theme="1"/>
      <name val="Calibri"/>
      <family val="2"/>
    </font>
    <font>
      <sz val="11"/>
      <color rgb="FF000000"/>
      <name val="Calibri"/>
      <family val="2"/>
    </font>
    <font>
      <b/>
      <sz val="11"/>
      <color rgb="FF000000"/>
      <name val="Calibri"/>
      <family val="2"/>
    </font>
    <font>
      <sz val="11"/>
      <color theme="1"/>
      <name val="Calibri"/>
      <family val="2"/>
    </font>
    <font>
      <i/>
      <sz val="9"/>
      <color rgb="FF000000"/>
      <name val="Calibri"/>
      <family val="2"/>
    </font>
    <font>
      <b/>
      <sz val="10"/>
      <color theme="1"/>
      <name val="Calibri"/>
      <family val="2"/>
      <scheme val="minor"/>
    </font>
    <font>
      <b/>
      <sz val="11"/>
      <color indexed="8"/>
      <name val="Arial"/>
      <family val="2"/>
    </font>
    <font>
      <u/>
      <sz val="10"/>
      <color theme="10"/>
      <name val="Arial"/>
      <family val="2"/>
    </font>
    <font>
      <sz val="11"/>
      <color theme="1"/>
      <name val="Calibri"/>
      <family val="2"/>
      <scheme val="minor"/>
    </font>
    <font>
      <sz val="10"/>
      <color theme="1"/>
      <name val="Calibri"/>
      <family val="2"/>
      <scheme val="minor"/>
    </font>
    <font>
      <sz val="10"/>
      <name val="Calibri"/>
      <family val="2"/>
      <scheme val="minor"/>
    </font>
    <font>
      <b/>
      <sz val="10"/>
      <name val="Calibri"/>
      <family val="2"/>
      <scheme val="minor"/>
    </font>
    <font>
      <b/>
      <sz val="12"/>
      <name val="Calibri"/>
      <family val="2"/>
      <scheme val="minor"/>
    </font>
    <font>
      <sz val="10"/>
      <color theme="1"/>
      <name val="Arial"/>
      <family val="2"/>
    </font>
    <font>
      <b/>
      <sz val="11"/>
      <color theme="1"/>
      <name val="Calibri"/>
      <family val="2"/>
    </font>
    <font>
      <b/>
      <sz val="8"/>
      <name val="Calibri"/>
      <family val="2"/>
      <scheme val="minor"/>
    </font>
    <font>
      <sz val="8"/>
      <name val="Calibri"/>
      <family val="2"/>
      <scheme val="minor"/>
    </font>
    <font>
      <b/>
      <sz val="11"/>
      <color indexed="8"/>
      <name val="Calibri"/>
      <family val="2"/>
      <scheme val="minor"/>
    </font>
    <font>
      <b/>
      <sz val="8"/>
      <name val="Arial"/>
      <family val="2"/>
    </font>
    <font>
      <b/>
      <sz val="14"/>
      <color indexed="8"/>
      <name val="Calibri"/>
      <family val="2"/>
    </font>
    <font>
      <b/>
      <sz val="14"/>
      <color indexed="8"/>
      <name val="Calibri"/>
      <family val="2"/>
      <scheme val="minor"/>
    </font>
    <font>
      <b/>
      <sz val="11"/>
      <name val="Calibri"/>
      <family val="2"/>
      <scheme val="minor"/>
    </font>
    <font>
      <b/>
      <sz val="9"/>
      <color rgb="FF000000"/>
      <name val="Calibri"/>
      <family val="2"/>
    </font>
    <font>
      <sz val="11"/>
      <name val="Calibri"/>
      <family val="2"/>
    </font>
    <font>
      <vertAlign val="superscript"/>
      <sz val="10"/>
      <color theme="1"/>
      <name val="Calibri"/>
      <family val="2"/>
      <scheme val="minor"/>
    </font>
    <font>
      <sz val="8"/>
      <color theme="1"/>
      <name val="Calibri"/>
      <family val="2"/>
      <scheme val="minor"/>
    </font>
    <font>
      <b/>
      <sz val="8"/>
      <color theme="1"/>
      <name val="Calibri"/>
      <family val="2"/>
      <scheme val="minor"/>
    </font>
    <font>
      <sz val="10"/>
      <color rgb="FF000000"/>
      <name val="Calibri"/>
      <family val="2"/>
      <scheme val="minor"/>
    </font>
    <font>
      <b/>
      <vertAlign val="superscript"/>
      <sz val="10"/>
      <color theme="1"/>
      <name val="Calibri"/>
      <family val="2"/>
      <scheme val="minor"/>
    </font>
    <font>
      <sz val="9"/>
      <name val="Calibri"/>
      <family val="2"/>
    </font>
    <font>
      <vertAlign val="superscript"/>
      <sz val="11"/>
      <color rgb="FF000000"/>
      <name val="Calibri"/>
      <family val="2"/>
    </font>
    <font>
      <b/>
      <sz val="9"/>
      <name val="Calibri"/>
      <family val="2"/>
      <scheme val="minor"/>
    </font>
    <font>
      <sz val="9"/>
      <name val="Calibri"/>
      <family val="2"/>
      <scheme val="minor"/>
    </font>
    <font>
      <i/>
      <sz val="9"/>
      <name val="Calibri"/>
      <family val="2"/>
      <scheme val="minor"/>
    </font>
    <font>
      <b/>
      <sz val="9"/>
      <color theme="1"/>
      <name val="Calibri"/>
      <family val="2"/>
      <scheme val="minor"/>
    </font>
    <font>
      <vertAlign val="superscript"/>
      <sz val="9"/>
      <name val="Calibri"/>
      <family val="2"/>
      <scheme val="minor"/>
    </font>
    <font>
      <b/>
      <vertAlign val="superscript"/>
      <sz val="9"/>
      <color theme="1"/>
      <name val="Calibri"/>
      <family val="2"/>
      <scheme val="minor"/>
    </font>
    <font>
      <b/>
      <i/>
      <sz val="9"/>
      <name val="Calibri"/>
      <family val="2"/>
      <scheme val="minor"/>
    </font>
    <font>
      <vertAlign val="superscript"/>
      <sz val="9"/>
      <color theme="1"/>
      <name val="Calibri"/>
      <family val="2"/>
      <scheme val="minor"/>
    </font>
    <font>
      <b/>
      <vertAlign val="superscript"/>
      <sz val="11"/>
      <color theme="1"/>
      <name val="Calibri"/>
      <family val="2"/>
      <scheme val="minor"/>
    </font>
    <font>
      <b/>
      <sz val="9"/>
      <name val="Arial"/>
      <family val="2"/>
    </font>
    <font>
      <sz val="9"/>
      <name val="Arial"/>
      <family val="2"/>
    </font>
    <font>
      <i/>
      <sz val="9"/>
      <name val="Arial"/>
      <family val="2"/>
    </font>
    <font>
      <sz val="11"/>
      <name val="Calibri"/>
      <family val="2"/>
      <scheme val="minor"/>
    </font>
    <font>
      <sz val="11"/>
      <color theme="1"/>
      <name val="Arial"/>
      <family val="2"/>
    </font>
    <font>
      <b/>
      <i/>
      <sz val="11"/>
      <name val="Calibri"/>
      <family val="2"/>
      <scheme val="minor"/>
    </font>
    <font>
      <b/>
      <sz val="11"/>
      <color rgb="FF333333"/>
      <name val="Calibri"/>
      <family val="2"/>
      <scheme val="minor"/>
    </font>
    <font>
      <sz val="11"/>
      <color rgb="FFFF0000"/>
      <name val="Calibri"/>
      <family val="2"/>
      <scheme val="minor"/>
    </font>
    <font>
      <b/>
      <sz val="11"/>
      <color rgb="FFFF0000"/>
      <name val="Calibri"/>
      <family val="2"/>
      <scheme val="minor"/>
    </font>
    <font>
      <sz val="8"/>
      <color rgb="FF333333"/>
      <name val="Tahoma"/>
      <family val="2"/>
    </font>
    <font>
      <sz val="13"/>
      <color rgb="FFFF0000"/>
      <name val="Calibri"/>
      <family val="2"/>
      <scheme val="minor"/>
    </font>
    <font>
      <b/>
      <sz val="14"/>
      <color theme="1"/>
      <name val="Calibri"/>
      <family val="2"/>
      <scheme val="minor"/>
    </font>
    <font>
      <sz val="10"/>
      <color indexed="8"/>
      <name val="Calibri"/>
      <family val="2"/>
      <scheme val="minor"/>
    </font>
    <font>
      <b/>
      <sz val="10"/>
      <color indexed="8"/>
      <name val="Calibri"/>
      <family val="2"/>
      <scheme val="minor"/>
    </font>
    <font>
      <i/>
      <sz val="10"/>
      <color indexed="8"/>
      <name val="Calibri"/>
      <family val="2"/>
      <scheme val="minor"/>
    </font>
    <font>
      <b/>
      <sz val="12"/>
      <color theme="1"/>
      <name val="Calibri"/>
      <family val="2"/>
      <scheme val="minor"/>
    </font>
    <font>
      <u/>
      <sz val="10"/>
      <name val="Calibri"/>
      <family val="2"/>
      <scheme val="minor"/>
    </font>
    <font>
      <sz val="12"/>
      <name val="Calibri"/>
      <family val="2"/>
      <scheme val="minor"/>
    </font>
    <font>
      <b/>
      <u/>
      <sz val="12"/>
      <name val="Calibri"/>
      <family val="2"/>
      <scheme val="minor"/>
    </font>
    <font>
      <i/>
      <sz val="12"/>
      <name val="Calibri"/>
      <family val="2"/>
      <scheme val="minor"/>
    </font>
    <font>
      <vertAlign val="superscript"/>
      <sz val="9"/>
      <color rgb="FF000000"/>
      <name val="Calibri"/>
      <family val="2"/>
    </font>
    <font>
      <b/>
      <sz val="12"/>
      <color indexed="8"/>
      <name val="Arial"/>
      <family val="2"/>
    </font>
    <font>
      <b/>
      <sz val="12"/>
      <color indexed="8"/>
      <name val="Calibri"/>
      <family val="2"/>
      <scheme val="minor"/>
    </font>
    <font>
      <b/>
      <sz val="14"/>
      <name val="Calibri"/>
      <family val="2"/>
      <scheme val="minor"/>
    </font>
    <font>
      <b/>
      <sz val="12"/>
      <color indexed="8"/>
      <name val="Calibri"/>
      <family val="2"/>
    </font>
    <font>
      <vertAlign val="superscript"/>
      <sz val="10"/>
      <name val="Calibri"/>
      <family val="2"/>
      <scheme val="minor"/>
    </font>
    <font>
      <b/>
      <sz val="12"/>
      <name val="Arial"/>
      <family val="2"/>
    </font>
    <font>
      <b/>
      <sz val="10"/>
      <name val="Arial"/>
      <family val="2"/>
    </font>
    <font>
      <b/>
      <sz val="11"/>
      <color indexed="8"/>
      <name val="Calibri"/>
      <family val="2"/>
    </font>
    <font>
      <b/>
      <sz val="12"/>
      <name val="Calibri"/>
      <family val="2"/>
    </font>
    <font>
      <sz val="12"/>
      <color theme="1"/>
      <name val="Calibri"/>
      <family val="2"/>
      <scheme val="minor"/>
    </font>
    <font>
      <vertAlign val="superscript"/>
      <sz val="11"/>
      <color theme="1"/>
      <name val="Calibri"/>
      <family val="2"/>
      <scheme val="minor"/>
    </font>
    <font>
      <i/>
      <sz val="10"/>
      <color theme="1"/>
      <name val="Calibri"/>
      <family val="2"/>
      <scheme val="minor"/>
    </font>
    <font>
      <i/>
      <sz val="10"/>
      <color rgb="FF000000"/>
      <name val="Calibri"/>
      <family val="2"/>
    </font>
    <font>
      <u/>
      <sz val="10"/>
      <name val="Arial"/>
      <family val="2"/>
    </font>
    <font>
      <sz val="12"/>
      <color rgb="FFFF0000"/>
      <name val="Calibri"/>
      <family val="2"/>
      <scheme val="minor"/>
    </font>
    <font>
      <u/>
      <sz val="10"/>
      <color theme="1"/>
      <name val="Arial"/>
      <family val="2"/>
    </font>
    <font>
      <i/>
      <u/>
      <sz val="10"/>
      <color theme="1"/>
      <name val="Calibri"/>
      <family val="2"/>
      <scheme val="minor"/>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s>
  <cellStyleXfs count="4">
    <xf numFmtId="0" fontId="0" fillId="0" borderId="0"/>
    <xf numFmtId="0" fontId="15" fillId="0" borderId="0" applyNumberFormat="0" applyFill="0" applyBorder="0" applyAlignment="0" applyProtection="0">
      <alignment vertical="top"/>
      <protection locked="0"/>
    </xf>
    <xf numFmtId="164" fontId="16" fillId="0" borderId="0" applyFont="0" applyFill="0" applyBorder="0" applyAlignment="0" applyProtection="0"/>
    <xf numFmtId="9" fontId="16" fillId="0" borderId="0" applyFont="0" applyFill="0" applyBorder="0" applyAlignment="0" applyProtection="0"/>
  </cellStyleXfs>
  <cellXfs count="305">
    <xf numFmtId="0" fontId="0" fillId="0" borderId="0" xfId="0"/>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center" vertical="top" wrapText="1"/>
    </xf>
    <xf numFmtId="0" fontId="1" fillId="0" borderId="0" xfId="0" applyFont="1"/>
    <xf numFmtId="0" fontId="4" fillId="0" borderId="0" xfId="0" applyFont="1"/>
    <xf numFmtId="0" fontId="7" fillId="0" borderId="0" xfId="0" applyFont="1" applyAlignment="1">
      <alignment horizontal="left" vertical="top"/>
    </xf>
    <xf numFmtId="0" fontId="9" fillId="0" borderId="0" xfId="0" applyFont="1" applyAlignment="1">
      <alignment vertical="top"/>
    </xf>
    <xf numFmtId="3" fontId="9" fillId="0" borderId="0" xfId="0" applyNumberFormat="1" applyFont="1" applyAlignment="1">
      <alignment horizontal="right" vertical="top"/>
    </xf>
    <xf numFmtId="0" fontId="9" fillId="0" borderId="0" xfId="0" applyFont="1" applyAlignment="1">
      <alignment horizontal="left" vertical="top" indent="2"/>
    </xf>
    <xf numFmtId="0" fontId="9" fillId="0" borderId="1" xfId="0" applyFont="1" applyBorder="1" applyAlignment="1">
      <alignment horizontal="left" vertical="top" indent="2"/>
    </xf>
    <xf numFmtId="3" fontId="9" fillId="0" borderId="1" xfId="0" applyNumberFormat="1" applyFont="1" applyBorder="1" applyAlignment="1">
      <alignment horizontal="right" vertical="top"/>
    </xf>
    <xf numFmtId="0" fontId="6" fillId="0" borderId="0" xfId="0" applyFont="1" applyAlignment="1">
      <alignment horizontal="left"/>
    </xf>
    <xf numFmtId="0" fontId="6" fillId="0" borderId="0" xfId="0" applyFont="1" applyAlignment="1">
      <alignment horizontal="justify"/>
    </xf>
    <xf numFmtId="0" fontId="10" fillId="0" borderId="0" xfId="0" applyFont="1" applyAlignment="1">
      <alignment horizontal="center" vertical="top"/>
    </xf>
    <xf numFmtId="0" fontId="10" fillId="0" borderId="0" xfId="0" applyFont="1" applyAlignment="1">
      <alignment horizontal="center" vertical="top" wrapText="1"/>
    </xf>
    <xf numFmtId="3" fontId="11" fillId="0" borderId="0" xfId="0" applyNumberFormat="1" applyFont="1" applyAlignment="1">
      <alignment horizontal="right" vertical="top"/>
    </xf>
    <xf numFmtId="0" fontId="9" fillId="0" borderId="0" xfId="0" applyFont="1" applyAlignment="1">
      <alignment horizontal="left" vertical="top" indent="1"/>
    </xf>
    <xf numFmtId="0" fontId="7" fillId="0" borderId="0" xfId="0" applyFont="1" applyAlignment="1">
      <alignment vertical="top" wrapText="1"/>
    </xf>
    <xf numFmtId="0" fontId="5" fillId="0" borderId="0" xfId="0" applyFont="1" applyAlignment="1">
      <alignment horizontal="justify"/>
    </xf>
    <xf numFmtId="3" fontId="11" fillId="0" borderId="1" xfId="0" applyNumberFormat="1" applyFont="1" applyBorder="1" applyAlignment="1">
      <alignment horizontal="right" vertical="top"/>
    </xf>
    <xf numFmtId="3" fontId="0" fillId="0" borderId="0" xfId="0" applyNumberFormat="1"/>
    <xf numFmtId="165" fontId="0" fillId="0" borderId="0" xfId="2" applyNumberFormat="1" applyFont="1"/>
    <xf numFmtId="0" fontId="17" fillId="0" borderId="0" xfId="0" applyFont="1"/>
    <xf numFmtId="0" fontId="13" fillId="0" borderId="0" xfId="0" applyFont="1"/>
    <xf numFmtId="165" fontId="17" fillId="0" borderId="0" xfId="2" applyNumberFormat="1" applyFont="1"/>
    <xf numFmtId="0" fontId="18" fillId="0" borderId="0" xfId="0" applyFont="1"/>
    <xf numFmtId="0" fontId="18" fillId="0" borderId="0" xfId="0" applyFont="1" applyAlignment="1">
      <alignment horizontal="left"/>
    </xf>
    <xf numFmtId="0" fontId="18" fillId="0" borderId="0" xfId="0" applyFont="1" applyAlignment="1">
      <alignment horizontal="center"/>
    </xf>
    <xf numFmtId="3" fontId="19" fillId="0" borderId="0" xfId="0" applyNumberFormat="1" applyFont="1"/>
    <xf numFmtId="0" fontId="21" fillId="0" borderId="0" xfId="0" applyFont="1"/>
    <xf numFmtId="165" fontId="21" fillId="0" borderId="0" xfId="2" applyNumberFormat="1" applyFont="1" applyFill="1"/>
    <xf numFmtId="165" fontId="21" fillId="0" borderId="0" xfId="2" applyNumberFormat="1" applyFont="1"/>
    <xf numFmtId="0" fontId="19" fillId="0" borderId="0" xfId="0" applyFont="1"/>
    <xf numFmtId="0" fontId="1" fillId="0" borderId="6" xfId="0" applyFont="1" applyBorder="1"/>
    <xf numFmtId="0" fontId="3" fillId="0" borderId="6" xfId="0" applyFont="1" applyBorder="1" applyAlignment="1">
      <alignment vertical="top"/>
    </xf>
    <xf numFmtId="3" fontId="0" fillId="0" borderId="1" xfId="0" applyNumberFormat="1" applyBorder="1"/>
    <xf numFmtId="0" fontId="9" fillId="0" borderId="1" xfId="0" applyFont="1" applyBorder="1" applyAlignment="1">
      <alignment horizontal="left" vertical="top" indent="1"/>
    </xf>
    <xf numFmtId="0" fontId="0" fillId="0" borderId="1" xfId="0" applyBorder="1"/>
    <xf numFmtId="0" fontId="9" fillId="0" borderId="6" xfId="0" applyFont="1" applyBorder="1" applyAlignment="1">
      <alignment vertical="top"/>
    </xf>
    <xf numFmtId="0" fontId="10" fillId="0" borderId="6" xfId="0" applyFont="1" applyBorder="1" applyAlignment="1">
      <alignment horizontal="center" vertical="top"/>
    </xf>
    <xf numFmtId="0" fontId="10" fillId="0" borderId="6" xfId="0" applyFont="1" applyBorder="1" applyAlignment="1">
      <alignment horizontal="center" vertical="top" wrapText="1"/>
    </xf>
    <xf numFmtId="3" fontId="22" fillId="0" borderId="0" xfId="0" applyNumberFormat="1" applyFont="1" applyAlignment="1">
      <alignment horizontal="right" vertical="top"/>
    </xf>
    <xf numFmtId="0" fontId="1" fillId="0" borderId="6" xfId="0" applyFont="1" applyBorder="1" applyAlignment="1">
      <alignment horizontal="center" vertical="top"/>
    </xf>
    <xf numFmtId="1" fontId="0" fillId="0" borderId="1" xfId="2" applyNumberFormat="1" applyFont="1" applyBorder="1" applyAlignment="1">
      <alignment horizontal="right" vertical="top"/>
    </xf>
    <xf numFmtId="0" fontId="24" fillId="0" borderId="0" xfId="0" applyFont="1"/>
    <xf numFmtId="0" fontId="23" fillId="0" borderId="0" xfId="0" applyFont="1"/>
    <xf numFmtId="165" fontId="17" fillId="0" borderId="3" xfId="2" applyNumberFormat="1" applyFont="1" applyBorder="1"/>
    <xf numFmtId="0" fontId="17" fillId="0" borderId="3" xfId="0" applyFont="1" applyBorder="1"/>
    <xf numFmtId="165" fontId="16" fillId="0" borderId="0" xfId="2" applyNumberFormat="1" applyFont="1" applyBorder="1"/>
    <xf numFmtId="165" fontId="16" fillId="0" borderId="1" xfId="2" applyNumberFormat="1" applyFont="1" applyBorder="1"/>
    <xf numFmtId="0" fontId="26" fillId="0" borderId="0" xfId="0" applyFont="1" applyAlignment="1">
      <alignment horizontal="center"/>
    </xf>
    <xf numFmtId="3" fontId="26" fillId="0" borderId="0" xfId="0" applyNumberFormat="1" applyFont="1" applyAlignment="1">
      <alignment horizontal="right"/>
    </xf>
    <xf numFmtId="165" fontId="0" fillId="0" borderId="3" xfId="2" applyNumberFormat="1" applyFont="1" applyBorder="1"/>
    <xf numFmtId="165" fontId="1" fillId="0" borderId="3" xfId="2" applyNumberFormat="1" applyFont="1" applyBorder="1"/>
    <xf numFmtId="3" fontId="10" fillId="0" borderId="0" xfId="0" applyNumberFormat="1" applyFont="1" applyAlignment="1">
      <alignment horizontal="right" vertical="top"/>
    </xf>
    <xf numFmtId="3" fontId="1" fillId="0" borderId="0" xfId="0" applyNumberFormat="1" applyFont="1"/>
    <xf numFmtId="165" fontId="0" fillId="0" borderId="1" xfId="2" applyNumberFormat="1" applyFont="1" applyBorder="1" applyAlignment="1">
      <alignment horizontal="right" vertical="top"/>
    </xf>
    <xf numFmtId="165" fontId="0" fillId="0" borderId="0" xfId="2" applyNumberFormat="1" applyFont="1" applyFill="1" applyBorder="1"/>
    <xf numFmtId="165" fontId="10" fillId="0" borderId="6" xfId="2" applyNumberFormat="1" applyFont="1" applyFill="1" applyBorder="1" applyAlignment="1">
      <alignment horizontal="center" vertical="top"/>
    </xf>
    <xf numFmtId="165" fontId="10" fillId="0" borderId="6" xfId="2" applyNumberFormat="1" applyFont="1" applyFill="1" applyBorder="1" applyAlignment="1">
      <alignment horizontal="center" vertical="top" wrapText="1"/>
    </xf>
    <xf numFmtId="165" fontId="10" fillId="0" borderId="0" xfId="2" applyNumberFormat="1" applyFont="1" applyFill="1" applyBorder="1" applyAlignment="1">
      <alignment horizontal="center" vertical="top"/>
    </xf>
    <xf numFmtId="165" fontId="10" fillId="0" borderId="0" xfId="2" applyNumberFormat="1" applyFont="1" applyFill="1" applyBorder="1" applyAlignment="1">
      <alignment horizontal="center" vertical="top" wrapText="1"/>
    </xf>
    <xf numFmtId="165" fontId="22" fillId="0" borderId="0" xfId="2" applyNumberFormat="1" applyFont="1" applyFill="1" applyBorder="1" applyAlignment="1">
      <alignment horizontal="right" vertical="top"/>
    </xf>
    <xf numFmtId="165" fontId="11" fillId="0" borderId="0" xfId="2" applyNumberFormat="1" applyFont="1" applyFill="1" applyBorder="1" applyAlignment="1">
      <alignment horizontal="right" vertical="top"/>
    </xf>
    <xf numFmtId="165" fontId="11" fillId="0" borderId="0" xfId="2" applyNumberFormat="1" applyFont="1" applyFill="1" applyBorder="1" applyAlignment="1">
      <alignment vertical="top"/>
    </xf>
    <xf numFmtId="165" fontId="11" fillId="0" borderId="1" xfId="2" applyNumberFormat="1" applyFont="1" applyFill="1" applyBorder="1" applyAlignment="1">
      <alignment horizontal="right" vertical="top"/>
    </xf>
    <xf numFmtId="165" fontId="0" fillId="0" borderId="0" xfId="2" applyNumberFormat="1" applyFont="1" applyBorder="1"/>
    <xf numFmtId="165" fontId="22" fillId="0" borderId="1" xfId="2" applyNumberFormat="1" applyFont="1" applyFill="1" applyBorder="1" applyAlignment="1">
      <alignment horizontal="right" vertical="top"/>
    </xf>
    <xf numFmtId="0" fontId="17" fillId="0" borderId="7" xfId="0" applyFont="1" applyBorder="1"/>
    <xf numFmtId="0" fontId="17" fillId="0" borderId="9" xfId="0" applyFont="1" applyBorder="1"/>
    <xf numFmtId="0" fontId="17" fillId="0" borderId="10" xfId="0" applyFont="1" applyBorder="1"/>
    <xf numFmtId="165" fontId="17" fillId="0" borderId="8" xfId="2" applyNumberFormat="1" applyFont="1" applyFill="1" applyBorder="1"/>
    <xf numFmtId="165" fontId="17" fillId="0" borderId="0" xfId="2" applyNumberFormat="1" applyFont="1" applyFill="1" applyBorder="1"/>
    <xf numFmtId="165" fontId="17" fillId="0" borderId="11" xfId="2" applyNumberFormat="1" applyFont="1" applyFill="1" applyBorder="1"/>
    <xf numFmtId="165" fontId="1" fillId="0" borderId="0" xfId="2" applyNumberFormat="1" applyFont="1"/>
    <xf numFmtId="165" fontId="1" fillId="0" borderId="6" xfId="2" applyNumberFormat="1" applyFont="1" applyBorder="1"/>
    <xf numFmtId="165" fontId="0" fillId="0" borderId="1" xfId="2" applyNumberFormat="1" applyFont="1" applyBorder="1"/>
    <xf numFmtId="0" fontId="33" fillId="0" borderId="0" xfId="0" applyFont="1"/>
    <xf numFmtId="165" fontId="33" fillId="0" borderId="0" xfId="2" applyNumberFormat="1" applyFont="1" applyFill="1"/>
    <xf numFmtId="0" fontId="34" fillId="0" borderId="0" xfId="0" applyFont="1"/>
    <xf numFmtId="0" fontId="13" fillId="0" borderId="3" xfId="0" applyFont="1" applyBorder="1"/>
    <xf numFmtId="0" fontId="35" fillId="0" borderId="3" xfId="0" applyFont="1" applyBorder="1" applyAlignment="1">
      <alignment vertical="center"/>
    </xf>
    <xf numFmtId="0" fontId="7" fillId="0" borderId="0" xfId="0" applyFont="1" applyAlignment="1">
      <alignment vertical="top"/>
    </xf>
    <xf numFmtId="165" fontId="17" fillId="0" borderId="0" xfId="2" applyNumberFormat="1" applyFont="1" applyBorder="1"/>
    <xf numFmtId="165" fontId="17" fillId="0" borderId="8" xfId="2" applyNumberFormat="1" applyFont="1" applyBorder="1"/>
    <xf numFmtId="165" fontId="17" fillId="0" borderId="11" xfId="2" applyNumberFormat="1" applyFont="1" applyBorder="1"/>
    <xf numFmtId="0" fontId="31" fillId="0" borderId="0" xfId="0" applyFont="1" applyAlignment="1">
      <alignment horizontal="left" vertical="top" indent="2"/>
    </xf>
    <xf numFmtId="3" fontId="22" fillId="0" borderId="1" xfId="0" applyNumberFormat="1" applyFont="1" applyBorder="1" applyAlignment="1">
      <alignment horizontal="right" vertical="top"/>
    </xf>
    <xf numFmtId="165" fontId="18" fillId="0" borderId="0" xfId="2" applyNumberFormat="1" applyFont="1"/>
    <xf numFmtId="165" fontId="18" fillId="0" borderId="0" xfId="2" applyNumberFormat="1" applyFont="1" applyAlignment="1">
      <alignment horizontal="right"/>
    </xf>
    <xf numFmtId="165" fontId="19" fillId="0" borderId="0" xfId="2" applyNumberFormat="1" applyFont="1" applyAlignment="1"/>
    <xf numFmtId="165" fontId="26" fillId="0" borderId="0" xfId="2" applyNumberFormat="1" applyFont="1" applyBorder="1" applyAlignment="1">
      <alignment horizontal="right" wrapText="1"/>
    </xf>
    <xf numFmtId="165" fontId="26" fillId="0" borderId="0" xfId="2" applyNumberFormat="1" applyFont="1"/>
    <xf numFmtId="0" fontId="18" fillId="0" borderId="3" xfId="0" applyFont="1" applyBorder="1" applyAlignment="1">
      <alignment vertical="center"/>
    </xf>
    <xf numFmtId="165" fontId="1" fillId="0" borderId="1" xfId="2" applyNumberFormat="1" applyFont="1" applyBorder="1" applyAlignment="1">
      <alignment horizontal="right" vertical="top"/>
    </xf>
    <xf numFmtId="0" fontId="1" fillId="0" borderId="0" xfId="0" applyFont="1" applyAlignment="1">
      <alignment horizontal="center"/>
    </xf>
    <xf numFmtId="0" fontId="29" fillId="0" borderId="0" xfId="0" applyFont="1"/>
    <xf numFmtId="165" fontId="4" fillId="0" borderId="0" xfId="2" applyNumberFormat="1" applyFont="1"/>
    <xf numFmtId="0" fontId="10" fillId="0" borderId="6" xfId="0" applyFont="1" applyBorder="1" applyAlignment="1">
      <alignment vertical="top"/>
    </xf>
    <xf numFmtId="0" fontId="14" fillId="0" borderId="0" xfId="0" applyFont="1" applyAlignment="1">
      <alignment horizontal="center"/>
    </xf>
    <xf numFmtId="0" fontId="25" fillId="0" borderId="0" xfId="0" applyFont="1" applyAlignment="1">
      <alignment horizontal="center"/>
    </xf>
    <xf numFmtId="165" fontId="0" fillId="0" borderId="3" xfId="2" applyNumberFormat="1" applyFont="1" applyFill="1" applyBorder="1"/>
    <xf numFmtId="0" fontId="22" fillId="0" borderId="0" xfId="0" applyFont="1"/>
    <xf numFmtId="0" fontId="51" fillId="0" borderId="0" xfId="0" applyFont="1"/>
    <xf numFmtId="165" fontId="51" fillId="0" borderId="0" xfId="2" applyNumberFormat="1" applyFont="1" applyFill="1"/>
    <xf numFmtId="165" fontId="51" fillId="0" borderId="0" xfId="2" applyNumberFormat="1" applyFont="1"/>
    <xf numFmtId="0" fontId="16" fillId="0" borderId="0" xfId="0" applyFont="1"/>
    <xf numFmtId="165" fontId="16" fillId="0" borderId="0" xfId="2" applyNumberFormat="1" applyFont="1"/>
    <xf numFmtId="0" fontId="51" fillId="0" borderId="0" xfId="0" applyFont="1" applyAlignment="1">
      <alignment horizontal="left"/>
    </xf>
    <xf numFmtId="0" fontId="51" fillId="0" borderId="0" xfId="0" applyFont="1" applyAlignment="1">
      <alignment horizontal="center"/>
    </xf>
    <xf numFmtId="3" fontId="29" fillId="0" borderId="0" xfId="0" applyNumberFormat="1" applyFont="1"/>
    <xf numFmtId="165" fontId="51" fillId="0" borderId="0" xfId="2" applyNumberFormat="1" applyFont="1" applyAlignment="1">
      <alignment horizontal="right"/>
    </xf>
    <xf numFmtId="0" fontId="52" fillId="0" borderId="0" xfId="0" applyFont="1"/>
    <xf numFmtId="165" fontId="52" fillId="0" borderId="0" xfId="2" applyNumberFormat="1" applyFont="1" applyFill="1"/>
    <xf numFmtId="165" fontId="52" fillId="0" borderId="0" xfId="2" applyNumberFormat="1" applyFont="1"/>
    <xf numFmtId="0" fontId="54" fillId="0" borderId="0" xfId="0" applyFont="1" applyAlignment="1">
      <alignment horizontal="center"/>
    </xf>
    <xf numFmtId="166" fontId="0" fillId="0" borderId="0" xfId="2" applyNumberFormat="1" applyFont="1"/>
    <xf numFmtId="0" fontId="57" fillId="0" borderId="0" xfId="0" applyFont="1"/>
    <xf numFmtId="165" fontId="56" fillId="0" borderId="0" xfId="0" applyNumberFormat="1" applyFont="1" applyAlignment="1">
      <alignment horizontal="center"/>
    </xf>
    <xf numFmtId="165" fontId="55" fillId="0" borderId="0" xfId="2" applyNumberFormat="1" applyFont="1"/>
    <xf numFmtId="0" fontId="27" fillId="0" borderId="0" xfId="0" applyFont="1" applyAlignment="1">
      <alignment horizontal="center"/>
    </xf>
    <xf numFmtId="0" fontId="29" fillId="0" borderId="0" xfId="0" applyFont="1" applyAlignment="1">
      <alignment horizontal="center"/>
    </xf>
    <xf numFmtId="0" fontId="55" fillId="0" borderId="0" xfId="0" applyFont="1"/>
    <xf numFmtId="0" fontId="58" fillId="0" borderId="0" xfId="0" applyFont="1"/>
    <xf numFmtId="0" fontId="64" fillId="0" borderId="0" xfId="1" applyFont="1" applyAlignment="1" applyProtection="1"/>
    <xf numFmtId="0" fontId="58" fillId="0" borderId="0" xfId="1" applyFont="1" applyAlignment="1" applyProtection="1"/>
    <xf numFmtId="165" fontId="1" fillId="0" borderId="1" xfId="2" applyNumberFormat="1" applyFont="1" applyFill="1" applyBorder="1" applyAlignment="1">
      <alignment horizontal="right" vertical="top"/>
    </xf>
    <xf numFmtId="165" fontId="0" fillId="0" borderId="0" xfId="2" applyNumberFormat="1" applyFont="1" applyAlignment="1">
      <alignment horizontal="right"/>
    </xf>
    <xf numFmtId="0" fontId="9" fillId="0" borderId="1" xfId="0" applyFont="1" applyBorder="1" applyAlignment="1">
      <alignment vertical="top"/>
    </xf>
    <xf numFmtId="165" fontId="0" fillId="0" borderId="1" xfId="2" applyNumberFormat="1" applyFont="1" applyBorder="1" applyAlignment="1">
      <alignment horizontal="right"/>
    </xf>
    <xf numFmtId="165" fontId="0" fillId="0" borderId="1" xfId="2" applyNumberFormat="1" applyFont="1" applyFill="1" applyBorder="1"/>
    <xf numFmtId="165" fontId="13" fillId="0" borderId="3" xfId="2" applyNumberFormat="1" applyFont="1" applyBorder="1"/>
    <xf numFmtId="0" fontId="63" fillId="0" borderId="0" xfId="0" applyFont="1" applyAlignment="1">
      <alignment horizontal="center"/>
    </xf>
    <xf numFmtId="0" fontId="20" fillId="0" borderId="0" xfId="0" applyFont="1" applyAlignment="1">
      <alignment horizontal="center"/>
    </xf>
    <xf numFmtId="0" fontId="28" fillId="0" borderId="0" xfId="0" applyFont="1"/>
    <xf numFmtId="0" fontId="72" fillId="0" borderId="0" xfId="0" applyFont="1" applyAlignment="1">
      <alignment horizontal="center"/>
    </xf>
    <xf numFmtId="0" fontId="63" fillId="0" borderId="0" xfId="0" applyFont="1"/>
    <xf numFmtId="0" fontId="69" fillId="0" borderId="0" xfId="0" applyFont="1"/>
    <xf numFmtId="0" fontId="0" fillId="0" borderId="3" xfId="0" applyBorder="1"/>
    <xf numFmtId="165" fontId="13" fillId="0" borderId="3" xfId="2" applyNumberFormat="1" applyFont="1" applyBorder="1" applyAlignment="1">
      <alignment horizontal="center" wrapText="1"/>
    </xf>
    <xf numFmtId="0" fontId="17" fillId="0" borderId="11" xfId="0" applyFont="1" applyBorder="1"/>
    <xf numFmtId="0" fontId="17" fillId="0" borderId="8" xfId="0" applyFont="1" applyBorder="1"/>
    <xf numFmtId="0" fontId="59" fillId="0" borderId="0" xfId="0" applyFont="1"/>
    <xf numFmtId="165" fontId="13" fillId="0" borderId="3" xfId="2" applyNumberFormat="1" applyFont="1" applyFill="1" applyBorder="1" applyAlignment="1">
      <alignment horizontal="center"/>
    </xf>
    <xf numFmtId="165" fontId="13" fillId="0" borderId="3" xfId="2" applyNumberFormat="1" applyFont="1" applyFill="1" applyBorder="1" applyAlignment="1">
      <alignment horizontal="center" wrapText="1"/>
    </xf>
    <xf numFmtId="0" fontId="70" fillId="0" borderId="0" xfId="0" applyFont="1" applyAlignment="1">
      <alignment horizontal="center"/>
    </xf>
    <xf numFmtId="0" fontId="53" fillId="0" borderId="0" xfId="0" applyFont="1"/>
    <xf numFmtId="165" fontId="1" fillId="0" borderId="3" xfId="2" applyNumberFormat="1" applyFont="1" applyFill="1" applyBorder="1" applyAlignment="1">
      <alignment wrapText="1"/>
    </xf>
    <xf numFmtId="0" fontId="1" fillId="0" borderId="3" xfId="0" applyFont="1" applyBorder="1"/>
    <xf numFmtId="0" fontId="58" fillId="0" borderId="0" xfId="0" applyFont="1" applyAlignment="1">
      <alignment horizontal="right" wrapText="1"/>
    </xf>
    <xf numFmtId="3" fontId="75" fillId="0" borderId="0" xfId="0" applyNumberFormat="1" applyFont="1"/>
    <xf numFmtId="0" fontId="76" fillId="0" borderId="0" xfId="0" applyFont="1" applyAlignment="1">
      <alignment horizontal="center"/>
    </xf>
    <xf numFmtId="0" fontId="77" fillId="0" borderId="0" xfId="0" applyFont="1" applyAlignment="1">
      <alignment horizontal="center"/>
    </xf>
    <xf numFmtId="0" fontId="31" fillId="0" borderId="0" xfId="0" applyFont="1"/>
    <xf numFmtId="165" fontId="31" fillId="0" borderId="0" xfId="2" applyNumberFormat="1" applyFont="1" applyFill="1"/>
    <xf numFmtId="0" fontId="78" fillId="0" borderId="0" xfId="0" applyFont="1" applyAlignment="1">
      <alignment wrapText="1"/>
    </xf>
    <xf numFmtId="0" fontId="65" fillId="0" borderId="0" xfId="0" applyFont="1" applyAlignment="1">
      <alignment wrapText="1"/>
    </xf>
    <xf numFmtId="165" fontId="65" fillId="0" borderId="0" xfId="2" applyNumberFormat="1" applyFont="1" applyFill="1" applyAlignment="1">
      <alignment wrapText="1"/>
    </xf>
    <xf numFmtId="0" fontId="1" fillId="0" borderId="3" xfId="0" applyFont="1" applyBorder="1" applyAlignment="1">
      <alignment horizontal="center" wrapText="1"/>
    </xf>
    <xf numFmtId="165" fontId="17" fillId="0" borderId="3" xfId="2" applyNumberFormat="1" applyFont="1" applyFill="1" applyBorder="1" applyAlignment="1">
      <alignment horizontal="left" wrapText="1"/>
    </xf>
    <xf numFmtId="165" fontId="17" fillId="0" borderId="3" xfId="2" applyNumberFormat="1" applyFont="1" applyFill="1" applyBorder="1" applyAlignment="1">
      <alignment wrapText="1"/>
    </xf>
    <xf numFmtId="0" fontId="39" fillId="0" borderId="0" xfId="0" applyFont="1" applyAlignment="1">
      <alignment horizontal="left"/>
    </xf>
    <xf numFmtId="165" fontId="17" fillId="0" borderId="3" xfId="2" applyNumberFormat="1" applyFont="1" applyFill="1" applyBorder="1"/>
    <xf numFmtId="165" fontId="1" fillId="0" borderId="3" xfId="2" applyNumberFormat="1" applyFont="1" applyFill="1" applyBorder="1"/>
    <xf numFmtId="0" fontId="51" fillId="0" borderId="3" xfId="0" applyFont="1" applyBorder="1" applyAlignment="1">
      <alignment horizontal="left" wrapText="1"/>
    </xf>
    <xf numFmtId="165" fontId="1" fillId="0" borderId="0" xfId="2" applyNumberFormat="1" applyFont="1" applyBorder="1"/>
    <xf numFmtId="165" fontId="1" fillId="0" borderId="0" xfId="0" applyNumberFormat="1" applyFont="1"/>
    <xf numFmtId="165" fontId="13" fillId="0" borderId="3" xfId="2" applyNumberFormat="1" applyFont="1" applyFill="1" applyBorder="1" applyAlignment="1">
      <alignment wrapText="1"/>
    </xf>
    <xf numFmtId="165" fontId="0" fillId="0" borderId="0" xfId="2" applyNumberFormat="1" applyFont="1" applyFill="1"/>
    <xf numFmtId="165" fontId="29" fillId="0" borderId="3" xfId="2" applyNumberFormat="1" applyFont="1" applyFill="1" applyBorder="1" applyAlignment="1">
      <alignment horizontal="center" wrapText="1"/>
    </xf>
    <xf numFmtId="0" fontId="0" fillId="0" borderId="3" xfId="0" applyBorder="1" applyAlignment="1">
      <alignment horizontal="right"/>
    </xf>
    <xf numFmtId="0" fontId="13" fillId="0" borderId="3" xfId="0" applyFont="1" applyBorder="1" applyAlignment="1">
      <alignment horizontal="left"/>
    </xf>
    <xf numFmtId="165" fontId="16" fillId="0" borderId="3" xfId="2" applyNumberFormat="1" applyFont="1" applyFill="1" applyBorder="1"/>
    <xf numFmtId="0" fontId="13" fillId="0" borderId="3" xfId="2" applyNumberFormat="1" applyFont="1" applyFill="1" applyBorder="1" applyAlignment="1">
      <alignment horizontal="center" wrapText="1"/>
    </xf>
    <xf numFmtId="0" fontId="13" fillId="0" borderId="3" xfId="2" applyNumberFormat="1" applyFont="1" applyFill="1" applyBorder="1" applyAlignment="1">
      <alignment wrapText="1"/>
    </xf>
    <xf numFmtId="165" fontId="13" fillId="0" borderId="0" xfId="2" applyNumberFormat="1" applyFont="1" applyBorder="1"/>
    <xf numFmtId="165" fontId="17" fillId="0" borderId="0" xfId="2" applyNumberFormat="1" applyFont="1" applyFill="1"/>
    <xf numFmtId="165" fontId="13" fillId="0" borderId="3" xfId="2" applyNumberFormat="1" applyFont="1" applyBorder="1" applyAlignment="1">
      <alignment horizontal="center"/>
    </xf>
    <xf numFmtId="0" fontId="29" fillId="0" borderId="3" xfId="0" applyFont="1" applyBorder="1" applyAlignment="1">
      <alignment horizontal="left" wrapText="1"/>
    </xf>
    <xf numFmtId="0" fontId="64" fillId="0" borderId="0" xfId="1" applyFont="1" applyAlignment="1" applyProtection="1">
      <alignment horizontal="left"/>
    </xf>
    <xf numFmtId="0" fontId="0" fillId="0" borderId="0" xfId="0" applyAlignment="1">
      <alignment wrapText="1"/>
    </xf>
    <xf numFmtId="0" fontId="0" fillId="0" borderId="3" xfId="0" applyBorder="1" applyAlignment="1">
      <alignment wrapText="1"/>
    </xf>
    <xf numFmtId="9" fontId="17" fillId="0" borderId="3" xfId="3" applyFont="1" applyFill="1" applyBorder="1"/>
    <xf numFmtId="9" fontId="17" fillId="0" borderId="0" xfId="3" applyFont="1" applyFill="1" applyBorder="1"/>
    <xf numFmtId="165" fontId="29" fillId="0" borderId="0" xfId="2" applyNumberFormat="1" applyFont="1" applyFill="1" applyBorder="1" applyAlignment="1">
      <alignment horizontal="center" wrapText="1"/>
    </xf>
    <xf numFmtId="0" fontId="0" fillId="0" borderId="0" xfId="0" applyAlignment="1">
      <alignment horizontal="right"/>
    </xf>
    <xf numFmtId="165" fontId="29" fillId="0" borderId="0" xfId="2" applyNumberFormat="1" applyFont="1" applyFill="1" applyBorder="1" applyAlignment="1">
      <alignment horizontal="center"/>
    </xf>
    <xf numFmtId="0" fontId="51" fillId="0" borderId="3" xfId="0" applyFont="1" applyBorder="1"/>
    <xf numFmtId="167" fontId="0" fillId="0" borderId="3" xfId="2" applyNumberFormat="1" applyFont="1" applyBorder="1"/>
    <xf numFmtId="167" fontId="0" fillId="0" borderId="3" xfId="2" applyNumberFormat="1" applyFont="1" applyBorder="1" applyAlignment="1">
      <alignment horizontal="right"/>
    </xf>
    <xf numFmtId="165" fontId="16" fillId="0" borderId="3" xfId="2" applyNumberFormat="1" applyFont="1" applyBorder="1"/>
    <xf numFmtId="167" fontId="13" fillId="0" borderId="3" xfId="2" applyNumberFormat="1" applyFont="1" applyBorder="1"/>
    <xf numFmtId="167" fontId="17" fillId="0" borderId="3" xfId="2" applyNumberFormat="1" applyFont="1" applyBorder="1"/>
    <xf numFmtId="0" fontId="82" fillId="0" borderId="0" xfId="1" applyFont="1" applyAlignment="1" applyProtection="1"/>
    <xf numFmtId="0" fontId="64" fillId="0" borderId="0" xfId="1" applyFont="1" applyFill="1" applyAlignment="1" applyProtection="1"/>
    <xf numFmtId="165" fontId="0" fillId="2" borderId="3" xfId="2" applyNumberFormat="1" applyFont="1" applyFill="1" applyBorder="1"/>
    <xf numFmtId="167" fontId="0" fillId="0" borderId="0" xfId="0" applyNumberFormat="1"/>
    <xf numFmtId="165" fontId="51" fillId="0" borderId="3" xfId="2" applyNumberFormat="1" applyFont="1" applyBorder="1"/>
    <xf numFmtId="164" fontId="0" fillId="0" borderId="3" xfId="2" applyFont="1" applyBorder="1" applyAlignment="1">
      <alignment horizontal="right"/>
    </xf>
    <xf numFmtId="165" fontId="0" fillId="0" borderId="3" xfId="2" applyNumberFormat="1" applyFont="1" applyBorder="1" applyAlignment="1">
      <alignment horizontal="right"/>
    </xf>
    <xf numFmtId="165" fontId="0" fillId="0" borderId="0" xfId="0" applyNumberFormat="1"/>
    <xf numFmtId="9" fontId="0" fillId="0" borderId="3" xfId="0" applyNumberFormat="1" applyBorder="1" applyAlignment="1">
      <alignment horizontal="right"/>
    </xf>
    <xf numFmtId="165" fontId="13" fillId="0" borderId="3" xfId="2" applyNumberFormat="1" applyFont="1" applyBorder="1" applyAlignment="1">
      <alignment wrapText="1"/>
    </xf>
    <xf numFmtId="167" fontId="0" fillId="0" borderId="3" xfId="2" applyNumberFormat="1" applyFont="1" applyFill="1" applyBorder="1"/>
    <xf numFmtId="167" fontId="0" fillId="0" borderId="3" xfId="2" applyNumberFormat="1" applyFont="1" applyFill="1" applyBorder="1" applyAlignment="1">
      <alignment horizontal="right"/>
    </xf>
    <xf numFmtId="0" fontId="1" fillId="0" borderId="3" xfId="0" applyFont="1" applyBorder="1" applyAlignment="1">
      <alignment horizontal="center"/>
    </xf>
    <xf numFmtId="0" fontId="1" fillId="0" borderId="3" xfId="0" applyFont="1" applyBorder="1" applyAlignment="1">
      <alignment horizontal="left"/>
    </xf>
    <xf numFmtId="166" fontId="0" fillId="0" borderId="3" xfId="2" applyNumberFormat="1" applyFont="1" applyBorder="1" applyAlignment="1">
      <alignment horizontal="right"/>
    </xf>
    <xf numFmtId="0" fontId="0" fillId="0" borderId="3" xfId="0" applyBorder="1" applyAlignment="1">
      <alignment horizontal="left" vertical="center"/>
    </xf>
    <xf numFmtId="0" fontId="0" fillId="0" borderId="3" xfId="0" applyBorder="1" applyAlignment="1">
      <alignment horizontal="left"/>
    </xf>
    <xf numFmtId="0" fontId="0" fillId="0" borderId="3" xfId="0" applyBorder="1" applyAlignment="1">
      <alignment horizontal="left" vertical="center" wrapText="1"/>
    </xf>
    <xf numFmtId="0" fontId="1" fillId="0" borderId="3" xfId="0" applyFont="1" applyBorder="1" applyAlignment="1">
      <alignment horizontal="left" vertical="center"/>
    </xf>
    <xf numFmtId="0" fontId="63" fillId="0" borderId="15" xfId="0" applyFont="1" applyBorder="1" applyAlignment="1">
      <alignment horizontal="center" vertical="center"/>
    </xf>
    <xf numFmtId="0" fontId="63" fillId="0" borderId="15" xfId="2" applyNumberFormat="1" applyFont="1" applyFill="1" applyBorder="1" applyAlignment="1">
      <alignment horizontal="center" vertical="center" wrapText="1"/>
    </xf>
    <xf numFmtId="0" fontId="0" fillId="0" borderId="3" xfId="0" applyBorder="1" applyAlignment="1">
      <alignment vertical="center"/>
    </xf>
    <xf numFmtId="0" fontId="0" fillId="0" borderId="3" xfId="0" applyBorder="1" applyAlignment="1">
      <alignment horizontal="left" vertical="top"/>
    </xf>
    <xf numFmtId="0" fontId="13" fillId="0" borderId="3" xfId="2" applyNumberFormat="1" applyFont="1" applyBorder="1" applyAlignment="1">
      <alignment horizontal="center" wrapText="1"/>
    </xf>
    <xf numFmtId="3" fontId="73" fillId="0" borderId="0" xfId="0" applyNumberFormat="1" applyFont="1" applyAlignment="1">
      <alignment horizontal="left" wrapText="1"/>
    </xf>
    <xf numFmtId="0" fontId="2" fillId="0" borderId="0" xfId="0" applyFont="1" applyAlignment="1">
      <alignment vertical="top"/>
    </xf>
    <xf numFmtId="0" fontId="28" fillId="0" borderId="0" xfId="0" applyFont="1" applyAlignment="1">
      <alignment horizontal="center"/>
    </xf>
    <xf numFmtId="0" fontId="70" fillId="0" borderId="0" xfId="0" applyFont="1" applyAlignment="1">
      <alignment horizontal="center"/>
    </xf>
    <xf numFmtId="0" fontId="63" fillId="0" borderId="0" xfId="0" applyFont="1" applyAlignment="1">
      <alignment horizontal="center"/>
    </xf>
    <xf numFmtId="0" fontId="74" fillId="0" borderId="0" xfId="0" applyFont="1" applyAlignment="1">
      <alignment horizontal="center"/>
    </xf>
    <xf numFmtId="0" fontId="65" fillId="0" borderId="0" xfId="0" applyFont="1" applyAlignment="1">
      <alignment horizontal="left" vertical="top" wrapText="1"/>
    </xf>
    <xf numFmtId="0" fontId="65" fillId="2" borderId="0" xfId="0" applyFont="1" applyFill="1" applyAlignment="1">
      <alignment horizontal="left" vertical="top" wrapText="1"/>
    </xf>
    <xf numFmtId="0" fontId="65" fillId="0" borderId="0" xfId="0" applyFont="1" applyAlignment="1">
      <alignment horizontal="left" vertical="top"/>
    </xf>
    <xf numFmtId="0" fontId="0" fillId="0" borderId="3" xfId="0" applyBorder="1" applyAlignment="1">
      <alignment horizontal="left" vertical="center"/>
    </xf>
    <xf numFmtId="0" fontId="0" fillId="0" borderId="12" xfId="0" applyBorder="1" applyAlignment="1">
      <alignment horizontal="left" vertical="center"/>
    </xf>
    <xf numFmtId="0" fontId="0" fillId="0" borderId="16" xfId="0" applyBorder="1" applyAlignment="1">
      <alignment horizontal="left" vertical="center"/>
    </xf>
    <xf numFmtId="0" fontId="0" fillId="0" borderId="13" xfId="0" applyBorder="1" applyAlignment="1">
      <alignment horizontal="left" vertical="center"/>
    </xf>
    <xf numFmtId="0" fontId="85" fillId="0" borderId="2" xfId="1" applyFont="1" applyBorder="1" applyAlignment="1" applyProtection="1">
      <alignment horizontal="left" vertical="center" wrapText="1"/>
    </xf>
    <xf numFmtId="0" fontId="84" fillId="0" borderId="2" xfId="1" applyFont="1" applyBorder="1" applyAlignment="1" applyProtection="1">
      <alignment horizontal="left" vertical="center" wrapText="1"/>
    </xf>
    <xf numFmtId="0" fontId="59" fillId="0" borderId="0" xfId="0" applyFont="1" applyAlignment="1">
      <alignment horizontal="center" vertical="center"/>
    </xf>
    <xf numFmtId="0" fontId="13" fillId="0" borderId="3" xfId="0" applyFont="1" applyBorder="1" applyAlignment="1">
      <alignment horizontal="left"/>
    </xf>
    <xf numFmtId="0" fontId="59" fillId="0" borderId="0" xfId="0" applyFont="1" applyAlignment="1">
      <alignment horizontal="center"/>
    </xf>
    <xf numFmtId="0" fontId="1" fillId="0" borderId="0" xfId="0" applyFont="1" applyAlignment="1">
      <alignment horizontal="left"/>
    </xf>
    <xf numFmtId="0" fontId="1" fillId="0" borderId="3" xfId="0" applyFont="1" applyBorder="1" applyAlignment="1">
      <alignment horizontal="left" vertical="center"/>
    </xf>
    <xf numFmtId="0" fontId="7" fillId="0" borderId="0" xfId="0" applyFont="1" applyAlignment="1">
      <alignment horizontal="left" wrapText="1"/>
    </xf>
    <xf numFmtId="0" fontId="7" fillId="0" borderId="2" xfId="0" applyFont="1" applyBorder="1" applyAlignment="1">
      <alignment horizontal="left"/>
    </xf>
    <xf numFmtId="0" fontId="1" fillId="0" borderId="0" xfId="0" applyFont="1"/>
    <xf numFmtId="0" fontId="27" fillId="0" borderId="0" xfId="0" applyFont="1" applyAlignment="1">
      <alignment horizontal="center" vertical="center"/>
    </xf>
    <xf numFmtId="0" fontId="27" fillId="0" borderId="0" xfId="0" applyFont="1" applyAlignment="1">
      <alignment horizontal="center"/>
    </xf>
    <xf numFmtId="0" fontId="20" fillId="0" borderId="0" xfId="0" applyFont="1" applyAlignment="1">
      <alignment horizontal="center"/>
    </xf>
    <xf numFmtId="0" fontId="69" fillId="0" borderId="0" xfId="0" applyFont="1" applyAlignment="1">
      <alignment horizontal="center"/>
    </xf>
    <xf numFmtId="0" fontId="22" fillId="0" borderId="0" xfId="0" applyFont="1"/>
    <xf numFmtId="0" fontId="7" fillId="0" borderId="2" xfId="0" applyFont="1" applyBorder="1" applyAlignment="1">
      <alignment horizontal="left" vertical="top"/>
    </xf>
    <xf numFmtId="0" fontId="7" fillId="0" borderId="0" xfId="0" applyFont="1" applyAlignment="1">
      <alignment vertical="top" wrapText="1"/>
    </xf>
    <xf numFmtId="0" fontId="4" fillId="0" borderId="0" xfId="0" applyFont="1" applyAlignment="1">
      <alignment wrapText="1"/>
    </xf>
    <xf numFmtId="0" fontId="22" fillId="0" borderId="0" xfId="0" applyFont="1" applyAlignment="1">
      <alignment horizontal="left"/>
    </xf>
    <xf numFmtId="0" fontId="7" fillId="0" borderId="0" xfId="0" applyFont="1" applyAlignment="1">
      <alignment horizontal="left" vertical="top"/>
    </xf>
    <xf numFmtId="0" fontId="13" fillId="0" borderId="3" xfId="0" applyFont="1" applyBorder="1" applyAlignment="1">
      <alignment horizontal="center"/>
    </xf>
    <xf numFmtId="165" fontId="13" fillId="0" borderId="3" xfId="2" applyNumberFormat="1" applyFont="1" applyBorder="1" applyAlignment="1">
      <alignment horizontal="center"/>
    </xf>
    <xf numFmtId="0" fontId="17" fillId="0" borderId="0" xfId="0" applyFont="1"/>
    <xf numFmtId="165" fontId="13" fillId="0" borderId="3" xfId="2" applyNumberFormat="1" applyFont="1" applyFill="1" applyBorder="1" applyAlignment="1">
      <alignment horizontal="center"/>
    </xf>
    <xf numFmtId="165" fontId="13" fillId="0" borderId="3" xfId="2" applyNumberFormat="1" applyFont="1" applyBorder="1" applyAlignment="1">
      <alignment horizontal="center" wrapText="1"/>
    </xf>
    <xf numFmtId="0" fontId="48" fillId="0" borderId="0" xfId="0" applyFont="1" applyAlignment="1">
      <alignment wrapText="1"/>
    </xf>
    <xf numFmtId="0" fontId="29" fillId="0" borderId="0" xfId="0" applyFont="1" applyAlignment="1">
      <alignment horizontal="left" wrapText="1"/>
    </xf>
    <xf numFmtId="0" fontId="29" fillId="0" borderId="3" xfId="0" applyFont="1" applyBorder="1" applyAlignment="1">
      <alignment horizontal="center"/>
    </xf>
    <xf numFmtId="0" fontId="29" fillId="0" borderId="12" xfId="0" applyFont="1" applyBorder="1" applyAlignment="1">
      <alignment horizontal="center" wrapText="1"/>
    </xf>
    <xf numFmtId="0" fontId="29" fillId="0" borderId="13" xfId="0" applyFont="1" applyBorder="1" applyAlignment="1">
      <alignment horizontal="center" wrapText="1"/>
    </xf>
    <xf numFmtId="165" fontId="1" fillId="0" borderId="3" xfId="2" applyNumberFormat="1" applyFont="1" applyBorder="1" applyAlignment="1">
      <alignment horizontal="center"/>
    </xf>
    <xf numFmtId="165" fontId="1" fillId="0" borderId="3" xfId="2" applyNumberFormat="1" applyFont="1" applyFill="1" applyBorder="1" applyAlignment="1">
      <alignment horizontal="center"/>
    </xf>
    <xf numFmtId="165" fontId="1" fillId="0" borderId="3" xfId="2" applyNumberFormat="1" applyFont="1" applyFill="1" applyBorder="1" applyAlignment="1">
      <alignment horizontal="center" wrapText="1"/>
    </xf>
    <xf numFmtId="0" fontId="7" fillId="0" borderId="8" xfId="0" applyFont="1" applyBorder="1" applyAlignment="1">
      <alignment vertical="top"/>
    </xf>
    <xf numFmtId="3" fontId="29" fillId="0" borderId="1" xfId="0" applyNumberFormat="1" applyFont="1" applyBorder="1"/>
    <xf numFmtId="0" fontId="13" fillId="0" borderId="3" xfId="0" applyFont="1" applyBorder="1"/>
    <xf numFmtId="165" fontId="13" fillId="0" borderId="4" xfId="2" applyNumberFormat="1" applyFont="1" applyFill="1" applyBorder="1" applyAlignment="1">
      <alignment horizontal="center" wrapText="1"/>
    </xf>
    <xf numFmtId="165" fontId="13" fillId="0" borderId="14" xfId="2" applyNumberFormat="1" applyFont="1" applyFill="1" applyBorder="1" applyAlignment="1">
      <alignment horizontal="center" wrapText="1"/>
    </xf>
    <xf numFmtId="165" fontId="13" fillId="0" borderId="5" xfId="2" applyNumberFormat="1" applyFont="1" applyFill="1" applyBorder="1" applyAlignment="1">
      <alignment horizontal="center" wrapText="1"/>
    </xf>
    <xf numFmtId="165" fontId="13" fillId="0" borderId="3" xfId="2" applyNumberFormat="1" applyFont="1" applyBorder="1"/>
    <xf numFmtId="0" fontId="17" fillId="0" borderId="0" xfId="0" applyFont="1" applyAlignment="1">
      <alignment horizontal="left" wrapText="1"/>
    </xf>
    <xf numFmtId="0" fontId="71" fillId="0" borderId="0" xfId="0" applyFont="1" applyAlignment="1">
      <alignment horizontal="center"/>
    </xf>
    <xf numFmtId="0" fontId="40" fillId="0" borderId="0" xfId="0" applyFont="1" applyAlignment="1">
      <alignment wrapText="1"/>
    </xf>
    <xf numFmtId="0" fontId="40" fillId="0" borderId="0" xfId="0" applyFont="1" applyAlignment="1">
      <alignment vertical="center"/>
    </xf>
    <xf numFmtId="0" fontId="0" fillId="0" borderId="0" xfId="0" applyAlignment="1">
      <alignment horizontal="left" vertical="top" wrapText="1"/>
    </xf>
    <xf numFmtId="0" fontId="17" fillId="0" borderId="0" xfId="0" applyFont="1" applyAlignment="1">
      <alignment wrapText="1"/>
    </xf>
    <xf numFmtId="0" fontId="60" fillId="0" borderId="0" xfId="0" applyFont="1"/>
    <xf numFmtId="0" fontId="17" fillId="0" borderId="8" xfId="2" applyNumberFormat="1" applyFont="1" applyFill="1" applyBorder="1" applyAlignment="1">
      <alignment horizontal="left"/>
    </xf>
    <xf numFmtId="0" fontId="17" fillId="0" borderId="0" xfId="2" applyNumberFormat="1" applyFont="1" applyFill="1" applyAlignment="1">
      <alignment horizontal="left"/>
    </xf>
    <xf numFmtId="0" fontId="13" fillId="0" borderId="3" xfId="2" applyNumberFormat="1" applyFont="1" applyFill="1" applyBorder="1" applyAlignment="1">
      <alignment horizontal="center"/>
    </xf>
    <xf numFmtId="0" fontId="7" fillId="0" borderId="0" xfId="0" applyFont="1" applyAlignment="1">
      <alignment vertical="center"/>
    </xf>
    <xf numFmtId="0" fontId="39" fillId="0" borderId="0" xfId="0" applyFont="1" applyAlignment="1">
      <alignment wrapText="1"/>
    </xf>
    <xf numFmtId="0" fontId="39" fillId="0" borderId="0" xfId="0" applyFont="1"/>
    <xf numFmtId="0" fontId="29" fillId="0" borderId="3" xfId="0" applyFont="1" applyBorder="1" applyAlignment="1">
      <alignment horizontal="left"/>
    </xf>
    <xf numFmtId="165" fontId="29" fillId="0" borderId="4" xfId="2" applyNumberFormat="1" applyFont="1" applyFill="1" applyBorder="1" applyAlignment="1">
      <alignment horizontal="center"/>
    </xf>
    <xf numFmtId="165" fontId="29" fillId="0" borderId="14" xfId="2" applyNumberFormat="1" applyFont="1" applyFill="1" applyBorder="1" applyAlignment="1">
      <alignment horizontal="center"/>
    </xf>
    <xf numFmtId="165" fontId="29" fillId="0" borderId="5" xfId="2" applyNumberFormat="1" applyFont="1" applyFill="1" applyBorder="1" applyAlignment="1">
      <alignment horizontal="center"/>
    </xf>
    <xf numFmtId="0" fontId="33" fillId="0" borderId="0" xfId="0" applyFont="1"/>
    <xf numFmtId="0" fontId="1" fillId="0" borderId="1" xfId="0" applyFont="1" applyBorder="1"/>
    <xf numFmtId="0" fontId="4" fillId="0" borderId="0" xfId="0" applyFont="1"/>
    <xf numFmtId="0" fontId="40" fillId="0" borderId="0" xfId="0" applyFont="1"/>
    <xf numFmtId="0" fontId="13" fillId="0" borderId="3" xfId="2" applyNumberFormat="1" applyFont="1" applyBorder="1" applyAlignment="1">
      <alignment horizontal="center"/>
    </xf>
    <xf numFmtId="0" fontId="13" fillId="0" borderId="3" xfId="2" applyNumberFormat="1" applyFont="1" applyBorder="1" applyAlignment="1">
      <alignment horizontal="center" wrapText="1"/>
    </xf>
    <xf numFmtId="0" fontId="4" fillId="0" borderId="0" xfId="0" applyFont="1" applyAlignment="1">
      <alignment horizontal="left"/>
    </xf>
    <xf numFmtId="0" fontId="20" fillId="0" borderId="3" xfId="0" applyFont="1" applyBorder="1" applyAlignment="1">
      <alignment horizontal="center" wrapText="1"/>
    </xf>
    <xf numFmtId="165" fontId="19" fillId="0" borderId="3" xfId="2" applyNumberFormat="1" applyFont="1" applyFill="1" applyBorder="1" applyAlignment="1">
      <alignment horizontal="left" wrapText="1"/>
    </xf>
    <xf numFmtId="165" fontId="19" fillId="0" borderId="3" xfId="2" applyNumberFormat="1" applyFont="1" applyFill="1" applyBorder="1" applyAlignment="1">
      <alignment horizontal="left" vertical="top" wrapText="1"/>
    </xf>
    <xf numFmtId="0" fontId="20" fillId="0" borderId="0" xfId="0" applyFont="1" applyAlignment="1">
      <alignment horizontal="center" wrapText="1"/>
    </xf>
    <xf numFmtId="0" fontId="63" fillId="0" borderId="0" xfId="0" applyFont="1" applyAlignment="1">
      <alignment horizontal="center" wrapText="1"/>
    </xf>
    <xf numFmtId="0" fontId="0" fillId="0" borderId="12" xfId="0" applyBorder="1"/>
    <xf numFmtId="0" fontId="0" fillId="0" borderId="13" xfId="0" applyBorder="1"/>
    <xf numFmtId="0" fontId="15" fillId="0" borderId="0" xfId="1" applyFill="1" applyAlignment="1" applyProtection="1"/>
    <xf numFmtId="0" fontId="71" fillId="0" borderId="3" xfId="0" applyFont="1" applyBorder="1" applyAlignment="1">
      <alignment horizontal="center"/>
    </xf>
    <xf numFmtId="0" fontId="13" fillId="0" borderId="3" xfId="2" applyNumberFormat="1" applyFont="1" applyBorder="1" applyAlignment="1">
      <alignment horizontal="left"/>
    </xf>
  </cellXfs>
  <cellStyles count="4">
    <cellStyle name="Comma" xfId="2" builtinId="3"/>
    <cellStyle name="Hyperlink" xfId="1" builtinId="8"/>
    <cellStyle name="Normal" xfId="0" builtinId="0"/>
    <cellStyle name="Percent" xfId="3" builtinId="5"/>
  </cellStyles>
  <dxfs count="0"/>
  <tableStyles count="0" defaultTableStyle="TableStyleMedium9" defaultPivotStyle="PivotStyleLight16"/>
  <colors>
    <mruColors>
      <color rgb="FFFFFFFF"/>
      <color rgb="FFFFFF00"/>
      <color rgb="FFFFFF15"/>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71089</xdr:rowOff>
    </xdr:from>
    <xdr:to>
      <xdr:col>0</xdr:col>
      <xdr:colOff>3670870</xdr:colOff>
      <xdr:row>3</xdr:row>
      <xdr:rowOff>168544</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1089"/>
          <a:ext cx="3670870" cy="707483"/>
        </a:xfrm>
        <a:prstGeom prst="rect">
          <a:avLst/>
        </a:prstGeom>
      </xdr:spPr>
    </xdr:pic>
    <xdr:clientData/>
  </xdr:twoCellAnchor>
  <xdr:twoCellAnchor editAs="oneCell">
    <xdr:from>
      <xdr:col>0</xdr:col>
      <xdr:colOff>2637033</xdr:colOff>
      <xdr:row>8</xdr:row>
      <xdr:rowOff>8561</xdr:rowOff>
    </xdr:from>
    <xdr:to>
      <xdr:col>0</xdr:col>
      <xdr:colOff>3203404</xdr:colOff>
      <xdr:row>9</xdr:row>
      <xdr:rowOff>89661</xdr:rowOff>
    </xdr:to>
    <xdr:pic>
      <xdr:nvPicPr>
        <xdr:cNvPr id="2" name="Picture 1">
          <a:extLst>
            <a:ext uri="{FF2B5EF4-FFF2-40B4-BE49-F238E27FC236}">
              <a16:creationId xmlns:a16="http://schemas.microsoft.com/office/drawing/2014/main" id="{FACFD9D3-5CAC-3214-6E64-C7F97DC418C3}"/>
            </a:ext>
          </a:extLst>
        </xdr:cNvPr>
        <xdr:cNvPicPr>
          <a:picLocks noChangeAspect="1"/>
        </xdr:cNvPicPr>
      </xdr:nvPicPr>
      <xdr:blipFill>
        <a:blip xmlns:r="http://schemas.openxmlformats.org/officeDocument/2006/relationships" r:embed="rId2"/>
        <a:stretch>
          <a:fillRect/>
        </a:stretch>
      </xdr:blipFill>
      <xdr:spPr>
        <a:xfrm>
          <a:off x="2637033" y="1592494"/>
          <a:ext cx="566371" cy="3037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514350</xdr:colOff>
      <xdr:row>108</xdr:row>
      <xdr:rowOff>104077</xdr:rowOff>
    </xdr:to>
    <xdr:pic>
      <xdr:nvPicPr>
        <xdr:cNvPr id="3" name="Picture 2">
          <a:extLst>
            <a:ext uri="{FF2B5EF4-FFF2-40B4-BE49-F238E27FC236}">
              <a16:creationId xmlns:a16="http://schemas.microsoft.com/office/drawing/2014/main" id="{B4EFF9B2-745B-419D-9934-FD4CA2BC8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58350" cy="1985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10160</xdr:colOff>
      <xdr:row>0</xdr:row>
      <xdr:rowOff>58420</xdr:rowOff>
    </xdr:from>
    <xdr:to>
      <xdr:col>0</xdr:col>
      <xdr:colOff>3029585</xdr:colOff>
      <xdr:row>3</xdr:row>
      <xdr:rowOff>16193</xdr:rowOff>
    </xdr:to>
    <xdr:pic>
      <xdr:nvPicPr>
        <xdr:cNvPr id="2" name="Picture 1">
          <a:extLst>
            <a:ext uri="{FF2B5EF4-FFF2-40B4-BE49-F238E27FC236}">
              <a16:creationId xmlns:a16="http://schemas.microsoft.com/office/drawing/2014/main" id="{53B85F90-A33E-4C33-9F51-B2253BC2AD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60" y="58420"/>
          <a:ext cx="3007995" cy="655956"/>
        </a:xfrm>
        <a:prstGeom prst="rect">
          <a:avLst/>
        </a:prstGeom>
      </xdr:spPr>
    </xdr:pic>
    <xdr:clientData/>
  </xdr:twoCellAnchor>
  <xdr:twoCellAnchor editAs="oneCell">
    <xdr:from>
      <xdr:col>0</xdr:col>
      <xdr:colOff>2667001</xdr:colOff>
      <xdr:row>4</xdr:row>
      <xdr:rowOff>82550</xdr:rowOff>
    </xdr:from>
    <xdr:to>
      <xdr:col>0</xdr:col>
      <xdr:colOff>3454241</xdr:colOff>
      <xdr:row>6</xdr:row>
      <xdr:rowOff>136393</xdr:rowOff>
    </xdr:to>
    <xdr:pic>
      <xdr:nvPicPr>
        <xdr:cNvPr id="4" name="Picture 3">
          <a:extLst>
            <a:ext uri="{FF2B5EF4-FFF2-40B4-BE49-F238E27FC236}">
              <a16:creationId xmlns:a16="http://schemas.microsoft.com/office/drawing/2014/main" id="{53ECCB7E-B11D-15CF-AE10-4A428C9266AC}"/>
            </a:ext>
          </a:extLst>
        </xdr:cNvPr>
        <xdr:cNvPicPr>
          <a:picLocks noChangeAspect="1"/>
        </xdr:cNvPicPr>
      </xdr:nvPicPr>
      <xdr:blipFill>
        <a:blip xmlns:r="http://schemas.openxmlformats.org/officeDocument/2006/relationships" r:embed="rId2"/>
        <a:stretch>
          <a:fillRect/>
        </a:stretch>
      </xdr:blipFill>
      <xdr:spPr>
        <a:xfrm>
          <a:off x="2667001" y="952500"/>
          <a:ext cx="787240" cy="4221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132627</xdr:rowOff>
    </xdr:from>
    <xdr:to>
      <xdr:col>7</xdr:col>
      <xdr:colOff>60867</xdr:colOff>
      <xdr:row>5</xdr:row>
      <xdr:rowOff>36171</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32627"/>
          <a:ext cx="5538538" cy="10368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132627</xdr:rowOff>
    </xdr:from>
    <xdr:to>
      <xdr:col>5</xdr:col>
      <xdr:colOff>398236</xdr:colOff>
      <xdr:row>4</xdr:row>
      <xdr:rowOff>170614</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32627"/>
          <a:ext cx="5028966" cy="9360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227877</xdr:rowOff>
    </xdr:from>
    <xdr:to>
      <xdr:col>5</xdr:col>
      <xdr:colOff>327237</xdr:colOff>
      <xdr:row>5</xdr:row>
      <xdr:rowOff>53764</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7877"/>
          <a:ext cx="4921250" cy="9045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124733</xdr:colOff>
      <xdr:row>0</xdr:row>
      <xdr:rowOff>223338</xdr:rowOff>
    </xdr:from>
    <xdr:to>
      <xdr:col>2</xdr:col>
      <xdr:colOff>210985</xdr:colOff>
      <xdr:row>4</xdr:row>
      <xdr:rowOff>94523</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4733" y="223338"/>
          <a:ext cx="4415863" cy="8198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162622</xdr:rowOff>
    </xdr:from>
    <xdr:to>
      <xdr:col>0</xdr:col>
      <xdr:colOff>3527410</xdr:colOff>
      <xdr:row>3</xdr:row>
      <xdr:rowOff>59408</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62622"/>
          <a:ext cx="3531220" cy="6556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23518</xdr:colOff>
      <xdr:row>0</xdr:row>
      <xdr:rowOff>152870</xdr:rowOff>
    </xdr:from>
    <xdr:to>
      <xdr:col>0</xdr:col>
      <xdr:colOff>3753685</xdr:colOff>
      <xdr:row>3</xdr:row>
      <xdr:rowOff>57507</xdr:rowOff>
    </xdr:to>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18" y="152870"/>
          <a:ext cx="3733977" cy="60638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90713</xdr:rowOff>
    </xdr:from>
    <xdr:to>
      <xdr:col>0</xdr:col>
      <xdr:colOff>3713976</xdr:colOff>
      <xdr:row>3</xdr:row>
      <xdr:rowOff>98244</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0713"/>
          <a:ext cx="3727311" cy="69169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72341</xdr:rowOff>
    </xdr:from>
    <xdr:to>
      <xdr:col>1</xdr:col>
      <xdr:colOff>708457</xdr:colOff>
      <xdr:row>4</xdr:row>
      <xdr:rowOff>57101</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2341"/>
          <a:ext cx="4807824" cy="8922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177983</xdr:rowOff>
    </xdr:from>
    <xdr:to>
      <xdr:col>0</xdr:col>
      <xdr:colOff>2764409</xdr:colOff>
      <xdr:row>3</xdr:row>
      <xdr:rowOff>20865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2946" y="177983"/>
          <a:ext cx="2768219" cy="513714"/>
        </a:xfrm>
        <a:prstGeom prst="rect">
          <a:avLst/>
        </a:prstGeom>
      </xdr:spPr>
    </xdr:pic>
    <xdr:clientData/>
  </xdr:twoCellAnchor>
  <xdr:twoCellAnchor editAs="oneCell">
    <xdr:from>
      <xdr:col>5</xdr:col>
      <xdr:colOff>906781</xdr:colOff>
      <xdr:row>7</xdr:row>
      <xdr:rowOff>91441</xdr:rowOff>
    </xdr:from>
    <xdr:to>
      <xdr:col>7</xdr:col>
      <xdr:colOff>144781</xdr:colOff>
      <xdr:row>10</xdr:row>
      <xdr:rowOff>204747</xdr:rowOff>
    </xdr:to>
    <xdr:pic>
      <xdr:nvPicPr>
        <xdr:cNvPr id="3" name="Picture 2">
          <a:extLst>
            <a:ext uri="{FF2B5EF4-FFF2-40B4-BE49-F238E27FC236}">
              <a16:creationId xmlns:a16="http://schemas.microsoft.com/office/drawing/2014/main" id="{EBD7E478-A9EE-3B75-F03B-DFAC182AF8C1}"/>
            </a:ext>
          </a:extLst>
        </xdr:cNvPr>
        <xdr:cNvPicPr>
          <a:picLocks noChangeAspect="1"/>
        </xdr:cNvPicPr>
      </xdr:nvPicPr>
      <xdr:blipFill>
        <a:blip xmlns:r="http://schemas.openxmlformats.org/officeDocument/2006/relationships" r:embed="rId2"/>
        <a:stretch>
          <a:fillRect/>
        </a:stretch>
      </xdr:blipFill>
      <xdr:spPr>
        <a:xfrm>
          <a:off x="8602981" y="1524001"/>
          <a:ext cx="1234440" cy="66194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62865</xdr:colOff>
      <xdr:row>1</xdr:row>
      <xdr:rowOff>62231</xdr:rowOff>
    </xdr:from>
    <xdr:to>
      <xdr:col>1</xdr:col>
      <xdr:colOff>324835</xdr:colOff>
      <xdr:row>4</xdr:row>
      <xdr:rowOff>95250</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865" y="351791"/>
          <a:ext cx="3820510" cy="68071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180320</xdr:rowOff>
    </xdr:from>
    <xdr:to>
      <xdr:col>1</xdr:col>
      <xdr:colOff>362516</xdr:colOff>
      <xdr:row>4</xdr:row>
      <xdr:rowOff>19991</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5219" y="180320"/>
          <a:ext cx="3828046" cy="70937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3429000</xdr:colOff>
      <xdr:row>2</xdr:row>
      <xdr:rowOff>155076</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29000" cy="6363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32108</xdr:rowOff>
    </xdr:from>
    <xdr:to>
      <xdr:col>1</xdr:col>
      <xdr:colOff>192610</xdr:colOff>
      <xdr:row>3</xdr:row>
      <xdr:rowOff>91442</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2108"/>
          <a:ext cx="3927694" cy="72214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38100</xdr:rowOff>
    </xdr:from>
    <xdr:to>
      <xdr:col>1</xdr:col>
      <xdr:colOff>2268855</xdr:colOff>
      <xdr:row>3</xdr:row>
      <xdr:rowOff>172494</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38125"/>
          <a:ext cx="2886075" cy="53063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3"/>
  <sheetViews>
    <sheetView showGridLines="0" tabSelected="1" zoomScale="89" zoomScaleNormal="89" workbookViewId="0">
      <selection activeCell="E14" sqref="E14"/>
    </sheetView>
  </sheetViews>
  <sheetFormatPr defaultColWidth="9.109375" defaultRowHeight="14.4" x14ac:dyDescent="0.3"/>
  <cols>
    <col min="1" max="1" width="138" customWidth="1"/>
    <col min="2" max="2" width="6.44140625" customWidth="1"/>
  </cols>
  <sheetData>
    <row r="1" spans="1:16" ht="15.6" x14ac:dyDescent="0.3">
      <c r="A1" s="222" t="s">
        <v>248</v>
      </c>
      <c r="B1" s="222"/>
      <c r="C1" s="222"/>
    </row>
    <row r="2" spans="1:16" ht="15.6" x14ac:dyDescent="0.3">
      <c r="A2" s="222" t="s">
        <v>249</v>
      </c>
      <c r="B2" s="222"/>
      <c r="C2" s="222"/>
    </row>
    <row r="3" spans="1:16" ht="15.6" x14ac:dyDescent="0.3">
      <c r="A3" s="222" t="s">
        <v>250</v>
      </c>
      <c r="B3" s="222"/>
      <c r="C3" s="222"/>
    </row>
    <row r="4" spans="1:16" ht="15.6" x14ac:dyDescent="0.3">
      <c r="A4" s="133"/>
      <c r="B4" s="133"/>
      <c r="C4" s="133"/>
    </row>
    <row r="5" spans="1:16" ht="15.6" x14ac:dyDescent="0.3">
      <c r="A5" s="222" t="s">
        <v>197</v>
      </c>
      <c r="B5" s="222"/>
      <c r="C5" s="222"/>
      <c r="D5" s="137"/>
      <c r="E5" s="137"/>
      <c r="F5" s="137"/>
      <c r="G5" s="137"/>
      <c r="H5" s="137"/>
      <c r="I5" s="137"/>
      <c r="J5" s="137"/>
      <c r="K5" s="137"/>
      <c r="L5" s="137"/>
      <c r="M5" s="137"/>
      <c r="N5" s="137"/>
      <c r="O5" s="137"/>
      <c r="P5" s="137"/>
    </row>
    <row r="6" spans="1:16" ht="15.6" x14ac:dyDescent="0.3">
      <c r="A6" s="223" t="s">
        <v>364</v>
      </c>
      <c r="B6" s="223"/>
      <c r="C6" s="223"/>
      <c r="D6" s="138"/>
      <c r="E6" s="138"/>
      <c r="F6" s="138"/>
      <c r="G6" s="138"/>
      <c r="H6" s="138"/>
      <c r="I6" s="138"/>
      <c r="J6" s="138"/>
      <c r="K6" s="138"/>
      <c r="L6" s="138"/>
      <c r="M6" s="138"/>
      <c r="N6" s="138"/>
      <c r="O6" s="138"/>
      <c r="P6" s="138"/>
    </row>
    <row r="7" spans="1:16" x14ac:dyDescent="0.3">
      <c r="A7" s="123"/>
      <c r="B7" s="123"/>
      <c r="C7" s="123"/>
    </row>
    <row r="8" spans="1:16" s="104" customFormat="1" ht="17.399999999999999" x14ac:dyDescent="0.35">
      <c r="A8" s="195" t="s">
        <v>377</v>
      </c>
      <c r="B8" s="150"/>
      <c r="C8" s="123"/>
    </row>
    <row r="9" spans="1:16" s="104" customFormat="1" ht="17.399999999999999" x14ac:dyDescent="0.35">
      <c r="A9" s="302" t="s">
        <v>542</v>
      </c>
      <c r="B9" s="150"/>
      <c r="C9" s="123"/>
    </row>
    <row r="10" spans="1:16" s="123" customFormat="1" ht="17.399999999999999" x14ac:dyDescent="0.35">
      <c r="A10" s="125" t="s">
        <v>368</v>
      </c>
      <c r="B10" s="126"/>
    </row>
    <row r="11" spans="1:16" s="123" customFormat="1" ht="17.399999999999999" x14ac:dyDescent="0.35">
      <c r="A11" s="125" t="s">
        <v>378</v>
      </c>
      <c r="C11" s="126"/>
    </row>
    <row r="12" spans="1:16" s="104" customFormat="1" ht="17.399999999999999" x14ac:dyDescent="0.35">
      <c r="A12" s="125" t="s">
        <v>379</v>
      </c>
      <c r="B12" s="126"/>
      <c r="C12" s="123"/>
    </row>
    <row r="13" spans="1:16" s="123" customFormat="1" ht="17.399999999999999" x14ac:dyDescent="0.35">
      <c r="A13" s="125" t="s">
        <v>371</v>
      </c>
      <c r="B13" s="126"/>
    </row>
    <row r="14" spans="1:16" s="123" customFormat="1" ht="17.399999999999999" x14ac:dyDescent="0.35">
      <c r="A14" s="125" t="s">
        <v>372</v>
      </c>
      <c r="C14" s="126"/>
      <c r="E14" s="123" t="s">
        <v>316</v>
      </c>
    </row>
    <row r="15" spans="1:16" s="123" customFormat="1" ht="17.399999999999999" x14ac:dyDescent="0.35">
      <c r="A15" s="125" t="s">
        <v>380</v>
      </c>
      <c r="B15" s="124"/>
      <c r="C15" s="126"/>
    </row>
    <row r="16" spans="1:16" s="104" customFormat="1" ht="17.399999999999999" x14ac:dyDescent="0.35">
      <c r="A16" s="125" t="s">
        <v>395</v>
      </c>
      <c r="B16" s="124"/>
      <c r="C16" s="123"/>
    </row>
    <row r="17" spans="1:3" s="104" customFormat="1" ht="17.399999999999999" x14ac:dyDescent="0.35">
      <c r="A17" s="180" t="s">
        <v>394</v>
      </c>
      <c r="B17" s="124"/>
    </row>
    <row r="18" spans="1:3" s="104" customFormat="1" ht="17.399999999999999" x14ac:dyDescent="0.35">
      <c r="A18" s="180" t="s">
        <v>389</v>
      </c>
      <c r="B18" s="124"/>
      <c r="C18" s="123"/>
    </row>
    <row r="19" spans="1:3" s="104" customFormat="1" ht="17.399999999999999" x14ac:dyDescent="0.35">
      <c r="A19" s="180" t="s">
        <v>391</v>
      </c>
      <c r="B19" s="124"/>
      <c r="C19" s="123"/>
    </row>
    <row r="20" spans="1:3" s="104" customFormat="1" ht="17.399999999999999" x14ac:dyDescent="0.35">
      <c r="A20" s="180" t="s">
        <v>392</v>
      </c>
      <c r="B20" s="124"/>
      <c r="C20" s="123"/>
    </row>
    <row r="21" spans="1:3" s="123" customFormat="1" ht="17.399999999999999" x14ac:dyDescent="0.35">
      <c r="A21" s="125" t="s">
        <v>390</v>
      </c>
      <c r="B21" s="126"/>
    </row>
    <row r="22" spans="1:3" s="104" customFormat="1" ht="17.399999999999999" x14ac:dyDescent="0.35">
      <c r="A22" s="125" t="s">
        <v>400</v>
      </c>
      <c r="B22" s="126"/>
      <c r="C22" s="123"/>
    </row>
    <row r="23" spans="1:3" s="104" customFormat="1" ht="17.399999999999999" x14ac:dyDescent="0.35">
      <c r="A23" s="194" t="s">
        <v>393</v>
      </c>
      <c r="B23" s="126"/>
      <c r="C23" s="123"/>
    </row>
    <row r="24" spans="1:3" ht="15.6" x14ac:dyDescent="0.3">
      <c r="A24" s="224" t="s">
        <v>536</v>
      </c>
      <c r="B24" s="224"/>
      <c r="C24" s="123"/>
    </row>
    <row r="25" spans="1:3" ht="15.6" x14ac:dyDescent="0.3">
      <c r="A25" s="224" t="s">
        <v>399</v>
      </c>
      <c r="B25" s="226"/>
      <c r="C25" s="123"/>
    </row>
    <row r="26" spans="1:3" ht="15.6" x14ac:dyDescent="0.3">
      <c r="A26" s="226" t="s">
        <v>398</v>
      </c>
      <c r="B26" s="226"/>
      <c r="C26" s="123"/>
    </row>
    <row r="27" spans="1:3" ht="15.6" x14ac:dyDescent="0.3">
      <c r="A27" s="226" t="s">
        <v>537</v>
      </c>
      <c r="B27" s="226"/>
      <c r="C27" s="123"/>
    </row>
    <row r="28" spans="1:3" ht="15.6" x14ac:dyDescent="0.3">
      <c r="A28" s="226" t="s">
        <v>363</v>
      </c>
      <c r="B28" s="226"/>
      <c r="C28" s="123"/>
    </row>
    <row r="29" spans="1:3" s="104" customFormat="1" ht="15.6" x14ac:dyDescent="0.3">
      <c r="A29" s="226" t="s">
        <v>538</v>
      </c>
      <c r="B29" s="226"/>
    </row>
    <row r="30" spans="1:3" s="104" customFormat="1" ht="15.6" x14ac:dyDescent="0.3">
      <c r="A30" s="226" t="s">
        <v>539</v>
      </c>
      <c r="B30" s="226"/>
    </row>
    <row r="31" spans="1:3" ht="84.6" customHeight="1" x14ac:dyDescent="0.3">
      <c r="A31" s="225" t="s">
        <v>540</v>
      </c>
      <c r="B31" s="225"/>
      <c r="C31" s="123"/>
    </row>
    <row r="32" spans="1:3" ht="70.5" customHeight="1" x14ac:dyDescent="0.3">
      <c r="A32" s="225" t="s">
        <v>402</v>
      </c>
      <c r="B32" s="225"/>
      <c r="C32" s="123"/>
    </row>
    <row r="33" spans="1:3" ht="119.25" customHeight="1" x14ac:dyDescent="0.3">
      <c r="A33" s="224" t="s">
        <v>410</v>
      </c>
      <c r="B33" s="224"/>
      <c r="C33" s="123"/>
    </row>
  </sheetData>
  <mergeCells count="15">
    <mergeCell ref="A6:C6"/>
    <mergeCell ref="A1:C1"/>
    <mergeCell ref="A2:C2"/>
    <mergeCell ref="A3:C3"/>
    <mergeCell ref="A33:B33"/>
    <mergeCell ref="A31:B31"/>
    <mergeCell ref="A32:B32"/>
    <mergeCell ref="A24:B24"/>
    <mergeCell ref="A25:B25"/>
    <mergeCell ref="A26:B26"/>
    <mergeCell ref="A27:B27"/>
    <mergeCell ref="A28:B28"/>
    <mergeCell ref="A29:B29"/>
    <mergeCell ref="A30:B30"/>
    <mergeCell ref="A5:C5"/>
  </mergeCells>
  <hyperlinks>
    <hyperlink ref="A10" location="'Tabla 1'!A1" display="Tabla 1. Resumen de matrícula en las instituciones de educación superior por año académico" xr:uid="{00000000-0004-0000-0000-000000000000}"/>
    <hyperlink ref="A11" location="'Tabla 2'!A1" display="Tabla 2. Resumen de egresados de las instituciones de educación superior (Finalizaron en junio 2010)" xr:uid="{00000000-0004-0000-0000-000001000000}"/>
    <hyperlink ref="A12" location="'Tabla 3'!A1" display="Tabla 3. Resumen de docencia de las instituciones de educación superior (2010-11" xr:uid="{00000000-0004-0000-0000-000002000000}"/>
    <hyperlink ref="A13" location="'Tabla 4'!A1" display="Tabla 4. Matrícula por nivel, género y tarea en las instituciones de educación superior (primera sesión académica del 2010-11)" xr:uid="{00000000-0004-0000-0000-000003000000}"/>
    <hyperlink ref="A14" location="'Tabla 5'!A1" display="Tabla 5. Egresados por nivel que finalizaron en junio 2010 de las instituciones de educación superior" xr:uid="{00000000-0004-0000-0000-000004000000}"/>
    <hyperlink ref="A15" location="'tabla 6'!A1" display="Tabla 6. Resumen de egresados por area academica, nivel y sector en las instituciones de educación superior (año académico 2009-10)" xr:uid="{00000000-0004-0000-0000-000005000000}"/>
    <hyperlink ref="A16" location="'tabla 7'!A1" display="Tabla 7. Docencia por tarea y género en las instituciones de educación superior (año académico 2010-11)" xr:uid="{00000000-0004-0000-0000-000006000000}"/>
    <hyperlink ref="A17" location="'tabla 8'!A1" display="Tabla 8. Facultad por tiempo y rango en las instituciones de educación superior (año académico 2010-11)" xr:uid="{00000000-0004-0000-0000-000007000000}"/>
    <hyperlink ref="A18" location="'tabla 9'!A1" display="Tabla 9. Tasas de graduación (año académico 2010-11)" xr:uid="{00000000-0004-0000-0000-000008000000}"/>
    <hyperlink ref="A19" location="'tabla 10'!A1" display="Tabla 10. Tasas de retención de primer a segundo año por tiempo en las instituciones de educación superior (año académicos 2010-11)" xr:uid="{00000000-0004-0000-0000-000009000000}"/>
    <hyperlink ref="A20" location="'Tabla 11'!A1" display="Tabla 11. Costos de matrícula  por unidad en la instituciones de educación superior de Puerto Rico (Año académico 2013-14" xr:uid="{00000000-0004-0000-0000-00000A000000}"/>
    <hyperlink ref="A21" location="'Tabla 12'!A1" display="Tabla 12. Recursos humanos por ocupación, tarea y sector en las instituciones de educación superior de Puerto Rico  (año académico 2014-15)" xr:uid="{00000000-0004-0000-0000-00000B000000}"/>
    <hyperlink ref="A8" location="Infografía!A1" display="Infografía sobre educación postsecundaria técnico-vocacional de Puerto Rico. Año académico 2015-16" xr:uid="{00000000-0004-0000-0000-00000C000000}"/>
    <hyperlink ref="A22" location="'Tabla 13'!A1" display="Tabla 13. Distribución de Ayudas a estudiantes de nivel subgraduado en las instituciones de educación superior de Puerto Rico (año académico 2016-17)" xr:uid="{00000000-0004-0000-0000-00000D000000}"/>
    <hyperlink ref="A23" location="'Tabla 14'!A1" display="Tabla 14. Estudiantes matrículados en cursos de educación a distancia por sector. (año académico 2020-21)." xr:uid="{00000000-0004-0000-0000-00000E000000}"/>
    <hyperlink ref="A9" location="IES!A1" display="IES: Instituciones de Educación Superior 2024" xr:uid="{F7C9AE82-A767-42CF-934C-AABFC3E60D62}"/>
  </hyperlinks>
  <pageMargins left="0.7" right="0.7" top="0.75" bottom="0.75" header="0.3" footer="0.3"/>
  <pageSetup scale="6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EA917-F518-4D05-BF11-AD972228DFBF}">
  <sheetPr>
    <pageSetUpPr fitToPage="1"/>
  </sheetPr>
  <dimension ref="A1"/>
  <sheetViews>
    <sheetView topLeftCell="A4" zoomScaleNormal="100" workbookViewId="0">
      <selection activeCell="T9" sqref="T9"/>
    </sheetView>
  </sheetViews>
  <sheetFormatPr defaultRowHeight="14.4" x14ac:dyDescent="0.3"/>
  <sheetData/>
  <printOptions horizontalCentered="1"/>
  <pageMargins left="0.25" right="0.25" top="0.75" bottom="0.75" header="0.3" footer="0.3"/>
  <pageSetup paperSize="5" scale="5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05891-2457-4728-9F30-F69363E4C403}">
  <dimension ref="A1:B135"/>
  <sheetViews>
    <sheetView showGridLines="0" topLeftCell="A120" zoomScale="120" zoomScaleNormal="120" zoomScaleSheetLayoutView="100" workbookViewId="0">
      <selection sqref="A1:B1"/>
    </sheetView>
  </sheetViews>
  <sheetFormatPr defaultRowHeight="14.4" x14ac:dyDescent="0.3"/>
  <cols>
    <col min="1" max="1" width="54.77734375" customWidth="1"/>
    <col min="2" max="2" width="76.21875" customWidth="1"/>
  </cols>
  <sheetData>
    <row r="1" spans="1:2" ht="18" x14ac:dyDescent="0.3">
      <c r="A1" s="233" t="s">
        <v>411</v>
      </c>
      <c r="B1" s="233"/>
    </row>
    <row r="2" spans="1:2" ht="18" x14ac:dyDescent="0.35">
      <c r="A2" s="235" t="s">
        <v>249</v>
      </c>
      <c r="B2" s="235"/>
    </row>
    <row r="3" spans="1:2" ht="18" x14ac:dyDescent="0.35">
      <c r="A3" s="235" t="s">
        <v>250</v>
      </c>
      <c r="B3" s="235"/>
    </row>
    <row r="6" spans="1:2" x14ac:dyDescent="0.3">
      <c r="A6" s="236" t="s">
        <v>535</v>
      </c>
      <c r="B6" s="236"/>
    </row>
    <row r="7" spans="1:2" ht="15" thickBot="1" x14ac:dyDescent="0.35"/>
    <row r="8" spans="1:2" ht="24" customHeight="1" thickTop="1" x14ac:dyDescent="0.3">
      <c r="A8" s="213" t="s">
        <v>125</v>
      </c>
      <c r="B8" s="214" t="s">
        <v>412</v>
      </c>
    </row>
    <row r="9" spans="1:2" ht="17.399999999999999" customHeight="1" x14ac:dyDescent="0.3">
      <c r="A9" s="234" t="s">
        <v>22</v>
      </c>
      <c r="B9" s="234"/>
    </row>
    <row r="10" spans="1:2" x14ac:dyDescent="0.3">
      <c r="A10" s="209" t="s">
        <v>25</v>
      </c>
      <c r="B10" s="209" t="s">
        <v>25</v>
      </c>
    </row>
    <row r="11" spans="1:2" ht="14.4" customHeight="1" x14ac:dyDescent="0.3">
      <c r="A11" s="209" t="s">
        <v>413</v>
      </c>
      <c r="B11" s="211" t="s">
        <v>413</v>
      </c>
    </row>
    <row r="12" spans="1:2" x14ac:dyDescent="0.3">
      <c r="A12" s="227" t="s">
        <v>414</v>
      </c>
      <c r="B12" s="210" t="s">
        <v>415</v>
      </c>
    </row>
    <row r="13" spans="1:2" x14ac:dyDescent="0.3">
      <c r="A13" s="227"/>
      <c r="B13" s="209" t="s">
        <v>416</v>
      </c>
    </row>
    <row r="14" spans="1:2" x14ac:dyDescent="0.3">
      <c r="A14" s="227"/>
      <c r="B14" s="209" t="s">
        <v>417</v>
      </c>
    </row>
    <row r="15" spans="1:2" x14ac:dyDescent="0.3">
      <c r="A15" s="227" t="s">
        <v>418</v>
      </c>
      <c r="B15" s="209" t="s">
        <v>419</v>
      </c>
    </row>
    <row r="16" spans="1:2" x14ac:dyDescent="0.3">
      <c r="A16" s="227"/>
      <c r="B16" s="209" t="s">
        <v>420</v>
      </c>
    </row>
    <row r="17" spans="1:2" x14ac:dyDescent="0.3">
      <c r="A17" s="227"/>
      <c r="B17" s="209" t="s">
        <v>421</v>
      </c>
    </row>
    <row r="18" spans="1:2" x14ac:dyDescent="0.3">
      <c r="A18" s="227"/>
      <c r="B18" s="215" t="s">
        <v>422</v>
      </c>
    </row>
    <row r="19" spans="1:2" x14ac:dyDescent="0.3">
      <c r="A19" s="227"/>
      <c r="B19" s="209" t="s">
        <v>423</v>
      </c>
    </row>
    <row r="20" spans="1:2" x14ac:dyDescent="0.3">
      <c r="A20" s="227"/>
      <c r="B20" s="209" t="s">
        <v>424</v>
      </c>
    </row>
    <row r="21" spans="1:2" x14ac:dyDescent="0.3">
      <c r="A21" s="227"/>
      <c r="B21" s="209" t="s">
        <v>425</v>
      </c>
    </row>
    <row r="22" spans="1:2" x14ac:dyDescent="0.3">
      <c r="A22" s="227"/>
      <c r="B22" s="209" t="s">
        <v>426</v>
      </c>
    </row>
    <row r="23" spans="1:2" x14ac:dyDescent="0.3">
      <c r="A23" s="227"/>
      <c r="B23" s="209" t="s">
        <v>427</v>
      </c>
    </row>
    <row r="24" spans="1:2" x14ac:dyDescent="0.3">
      <c r="A24" s="227"/>
      <c r="B24" s="209" t="s">
        <v>428</v>
      </c>
    </row>
    <row r="25" spans="1:2" x14ac:dyDescent="0.3">
      <c r="A25" s="227"/>
      <c r="B25" s="209" t="s">
        <v>429</v>
      </c>
    </row>
    <row r="26" spans="1:2" x14ac:dyDescent="0.3">
      <c r="A26" s="139" t="s">
        <v>23</v>
      </c>
      <c r="B26" s="209" t="s">
        <v>23</v>
      </c>
    </row>
    <row r="27" spans="1:2" x14ac:dyDescent="0.3">
      <c r="A27" s="212" t="s">
        <v>430</v>
      </c>
      <c r="B27" s="212" t="s">
        <v>431</v>
      </c>
    </row>
    <row r="28" spans="1:2" x14ac:dyDescent="0.3">
      <c r="A28" s="237" t="s">
        <v>432</v>
      </c>
      <c r="B28" s="237"/>
    </row>
    <row r="29" spans="1:2" x14ac:dyDescent="0.3">
      <c r="A29" s="139" t="s">
        <v>433</v>
      </c>
      <c r="B29" s="209" t="s">
        <v>458</v>
      </c>
    </row>
    <row r="30" spans="1:2" x14ac:dyDescent="0.3">
      <c r="A30" s="139" t="s">
        <v>434</v>
      </c>
      <c r="B30" s="209" t="s">
        <v>434</v>
      </c>
    </row>
    <row r="31" spans="1:2" x14ac:dyDescent="0.3">
      <c r="A31" s="139" t="s">
        <v>366</v>
      </c>
      <c r="B31" s="209" t="s">
        <v>459</v>
      </c>
    </row>
    <row r="32" spans="1:2" x14ac:dyDescent="0.3">
      <c r="A32" s="139" t="s">
        <v>435</v>
      </c>
      <c r="B32" s="209" t="s">
        <v>435</v>
      </c>
    </row>
    <row r="33" spans="1:2" x14ac:dyDescent="0.3">
      <c r="A33" s="227" t="s">
        <v>436</v>
      </c>
      <c r="B33" s="209" t="s">
        <v>442</v>
      </c>
    </row>
    <row r="34" spans="1:2" x14ac:dyDescent="0.3">
      <c r="A34" s="227"/>
      <c r="B34" s="209" t="s">
        <v>443</v>
      </c>
    </row>
    <row r="35" spans="1:2" x14ac:dyDescent="0.3">
      <c r="A35" s="227"/>
      <c r="B35" s="209" t="s">
        <v>444</v>
      </c>
    </row>
    <row r="36" spans="1:2" x14ac:dyDescent="0.3">
      <c r="A36" s="227"/>
      <c r="B36" s="209" t="s">
        <v>445</v>
      </c>
    </row>
    <row r="37" spans="1:2" x14ac:dyDescent="0.3">
      <c r="A37" s="227"/>
      <c r="B37" s="209" t="s">
        <v>446</v>
      </c>
    </row>
    <row r="38" spans="1:2" x14ac:dyDescent="0.3">
      <c r="A38" s="227"/>
      <c r="B38" s="209" t="s">
        <v>421</v>
      </c>
    </row>
    <row r="39" spans="1:2" x14ac:dyDescent="0.3">
      <c r="A39" s="227" t="s">
        <v>437</v>
      </c>
      <c r="B39" s="209" t="s">
        <v>425</v>
      </c>
    </row>
    <row r="40" spans="1:2" x14ac:dyDescent="0.3">
      <c r="A40" s="227"/>
      <c r="B40" s="209" t="s">
        <v>417</v>
      </c>
    </row>
    <row r="41" spans="1:2" x14ac:dyDescent="0.3">
      <c r="A41" s="139" t="s">
        <v>438</v>
      </c>
      <c r="B41" s="209" t="s">
        <v>460</v>
      </c>
    </row>
    <row r="42" spans="1:2" x14ac:dyDescent="0.3">
      <c r="A42" s="227" t="s">
        <v>439</v>
      </c>
      <c r="B42" s="209" t="s">
        <v>447</v>
      </c>
    </row>
    <row r="43" spans="1:2" x14ac:dyDescent="0.3">
      <c r="A43" s="227"/>
      <c r="B43" s="209" t="s">
        <v>461</v>
      </c>
    </row>
    <row r="44" spans="1:2" x14ac:dyDescent="0.3">
      <c r="A44" s="227" t="s">
        <v>440</v>
      </c>
      <c r="B44" s="209" t="s">
        <v>421</v>
      </c>
    </row>
    <row r="45" spans="1:2" x14ac:dyDescent="0.3">
      <c r="A45" s="227"/>
      <c r="B45" s="209" t="s">
        <v>448</v>
      </c>
    </row>
    <row r="46" spans="1:2" x14ac:dyDescent="0.3">
      <c r="A46" s="227" t="s">
        <v>441</v>
      </c>
      <c r="B46" s="209" t="s">
        <v>449</v>
      </c>
    </row>
    <row r="47" spans="1:2" x14ac:dyDescent="0.3">
      <c r="A47" s="227"/>
      <c r="B47" s="209" t="s">
        <v>450</v>
      </c>
    </row>
    <row r="48" spans="1:2" x14ac:dyDescent="0.3">
      <c r="A48" s="227"/>
      <c r="B48" s="209" t="s">
        <v>451</v>
      </c>
    </row>
    <row r="49" spans="1:2" x14ac:dyDescent="0.3">
      <c r="A49" s="227"/>
      <c r="B49" s="209" t="s">
        <v>422</v>
      </c>
    </row>
    <row r="50" spans="1:2" x14ac:dyDescent="0.3">
      <c r="A50" s="227" t="s">
        <v>525</v>
      </c>
      <c r="B50" s="209" t="s">
        <v>452</v>
      </c>
    </row>
    <row r="51" spans="1:2" x14ac:dyDescent="0.3">
      <c r="A51" s="227"/>
      <c r="B51" s="209" t="s">
        <v>453</v>
      </c>
    </row>
    <row r="52" spans="1:2" x14ac:dyDescent="0.3">
      <c r="A52" s="227"/>
      <c r="B52" s="209" t="s">
        <v>451</v>
      </c>
    </row>
    <row r="53" spans="1:2" x14ac:dyDescent="0.3">
      <c r="A53" s="227"/>
      <c r="B53" s="209" t="s">
        <v>454</v>
      </c>
    </row>
    <row r="54" spans="1:2" x14ac:dyDescent="0.3">
      <c r="A54" s="227"/>
      <c r="B54" s="209" t="s">
        <v>455</v>
      </c>
    </row>
    <row r="55" spans="1:2" x14ac:dyDescent="0.3">
      <c r="A55" s="227"/>
      <c r="B55" s="209" t="s">
        <v>456</v>
      </c>
    </row>
    <row r="56" spans="1:2" x14ac:dyDescent="0.3">
      <c r="A56" s="139" t="s">
        <v>130</v>
      </c>
      <c r="B56" s="209" t="s">
        <v>130</v>
      </c>
    </row>
    <row r="57" spans="1:2" x14ac:dyDescent="0.3">
      <c r="A57" s="139" t="s">
        <v>462</v>
      </c>
      <c r="B57" s="209" t="s">
        <v>457</v>
      </c>
    </row>
    <row r="58" spans="1:2" x14ac:dyDescent="0.3">
      <c r="A58" s="139" t="s">
        <v>463</v>
      </c>
      <c r="B58" s="209" t="s">
        <v>463</v>
      </c>
    </row>
    <row r="59" spans="1:2" x14ac:dyDescent="0.3">
      <c r="A59" s="139" t="s">
        <v>146</v>
      </c>
      <c r="B59" s="209" t="s">
        <v>464</v>
      </c>
    </row>
    <row r="60" spans="1:2" x14ac:dyDescent="0.3">
      <c r="A60" s="139" t="s">
        <v>49</v>
      </c>
      <c r="B60" s="209" t="s">
        <v>465</v>
      </c>
    </row>
    <row r="61" spans="1:2" x14ac:dyDescent="0.3">
      <c r="A61" s="227" t="s">
        <v>521</v>
      </c>
      <c r="B61" s="139" t="s">
        <v>420</v>
      </c>
    </row>
    <row r="62" spans="1:2" x14ac:dyDescent="0.3">
      <c r="A62" s="227"/>
      <c r="B62" s="139" t="s">
        <v>455</v>
      </c>
    </row>
    <row r="63" spans="1:2" x14ac:dyDescent="0.3">
      <c r="A63" s="227"/>
      <c r="B63" s="139" t="s">
        <v>416</v>
      </c>
    </row>
    <row r="64" spans="1:2" x14ac:dyDescent="0.3">
      <c r="A64" s="227"/>
      <c r="B64" s="139" t="s">
        <v>426</v>
      </c>
    </row>
    <row r="65" spans="1:2" x14ac:dyDescent="0.3">
      <c r="A65" s="139" t="s">
        <v>467</v>
      </c>
      <c r="B65" s="139" t="s">
        <v>466</v>
      </c>
    </row>
    <row r="66" spans="1:2" x14ac:dyDescent="0.3">
      <c r="A66" s="227" t="s">
        <v>469</v>
      </c>
      <c r="B66" s="209" t="s">
        <v>447</v>
      </c>
    </row>
    <row r="67" spans="1:2" x14ac:dyDescent="0.3">
      <c r="A67" s="227"/>
      <c r="B67" s="209" t="s">
        <v>468</v>
      </c>
    </row>
    <row r="68" spans="1:2" x14ac:dyDescent="0.3">
      <c r="A68" s="227"/>
      <c r="B68" s="209" t="s">
        <v>444</v>
      </c>
    </row>
    <row r="69" spans="1:2" x14ac:dyDescent="0.3">
      <c r="A69" s="227"/>
      <c r="B69" s="209" t="s">
        <v>448</v>
      </c>
    </row>
    <row r="70" spans="1:2" x14ac:dyDescent="0.3">
      <c r="A70" s="227"/>
      <c r="B70" s="209" t="s">
        <v>426</v>
      </c>
    </row>
    <row r="71" spans="1:2" x14ac:dyDescent="0.3">
      <c r="A71" s="227" t="s">
        <v>531</v>
      </c>
      <c r="B71" s="139" t="s">
        <v>470</v>
      </c>
    </row>
    <row r="72" spans="1:2" x14ac:dyDescent="0.3">
      <c r="A72" s="227"/>
      <c r="B72" s="139" t="s">
        <v>471</v>
      </c>
    </row>
    <row r="73" spans="1:2" x14ac:dyDescent="0.3">
      <c r="A73" s="227"/>
      <c r="B73" s="139" t="s">
        <v>472</v>
      </c>
    </row>
    <row r="74" spans="1:2" x14ac:dyDescent="0.3">
      <c r="A74" s="227"/>
      <c r="B74" s="139" t="s">
        <v>473</v>
      </c>
    </row>
    <row r="75" spans="1:2" x14ac:dyDescent="0.3">
      <c r="A75" s="227"/>
      <c r="B75" s="139" t="s">
        <v>474</v>
      </c>
    </row>
    <row r="76" spans="1:2" x14ac:dyDescent="0.3">
      <c r="A76" s="227"/>
      <c r="B76" s="139" t="s">
        <v>475</v>
      </c>
    </row>
    <row r="77" spans="1:2" x14ac:dyDescent="0.3">
      <c r="A77" s="227"/>
      <c r="B77" s="139" t="s">
        <v>476</v>
      </c>
    </row>
    <row r="78" spans="1:2" x14ac:dyDescent="0.3">
      <c r="A78" s="227"/>
      <c r="B78" s="139" t="s">
        <v>477</v>
      </c>
    </row>
    <row r="79" spans="1:2" x14ac:dyDescent="0.3">
      <c r="A79" s="209" t="s">
        <v>479</v>
      </c>
      <c r="B79" s="139" t="s">
        <v>478</v>
      </c>
    </row>
    <row r="80" spans="1:2" x14ac:dyDescent="0.3">
      <c r="A80" s="228" t="s">
        <v>171</v>
      </c>
      <c r="B80" s="139" t="s">
        <v>480</v>
      </c>
    </row>
    <row r="81" spans="1:2" x14ac:dyDescent="0.3">
      <c r="A81" s="230"/>
      <c r="B81" s="139" t="s">
        <v>171</v>
      </c>
    </row>
    <row r="82" spans="1:2" x14ac:dyDescent="0.3">
      <c r="A82" s="228" t="s">
        <v>484</v>
      </c>
      <c r="B82" s="139" t="s">
        <v>481</v>
      </c>
    </row>
    <row r="83" spans="1:2" x14ac:dyDescent="0.3">
      <c r="A83" s="229"/>
      <c r="B83" s="139" t="s">
        <v>506</v>
      </c>
    </row>
    <row r="84" spans="1:2" x14ac:dyDescent="0.3">
      <c r="A84" s="229"/>
      <c r="B84" s="139" t="s">
        <v>420</v>
      </c>
    </row>
    <row r="85" spans="1:2" x14ac:dyDescent="0.3">
      <c r="A85" s="229"/>
      <c r="B85" s="139" t="s">
        <v>426</v>
      </c>
    </row>
    <row r="86" spans="1:2" x14ac:dyDescent="0.3">
      <c r="A86" s="229"/>
      <c r="B86" s="139" t="s">
        <v>427</v>
      </c>
    </row>
    <row r="87" spans="1:2" ht="28.8" x14ac:dyDescent="0.3">
      <c r="A87" s="230"/>
      <c r="B87" s="182" t="s">
        <v>482</v>
      </c>
    </row>
    <row r="88" spans="1:2" x14ac:dyDescent="0.3">
      <c r="A88" s="139" t="s">
        <v>53</v>
      </c>
      <c r="B88" s="139" t="s">
        <v>53</v>
      </c>
    </row>
    <row r="89" spans="1:2" ht="28.8" x14ac:dyDescent="0.3">
      <c r="A89" s="182" t="s">
        <v>485</v>
      </c>
      <c r="B89" s="216" t="s">
        <v>487</v>
      </c>
    </row>
    <row r="90" spans="1:2" x14ac:dyDescent="0.3">
      <c r="A90" s="139" t="s">
        <v>486</v>
      </c>
      <c r="B90" s="139" t="s">
        <v>486</v>
      </c>
    </row>
    <row r="91" spans="1:2" x14ac:dyDescent="0.3">
      <c r="A91" s="139" t="s">
        <v>488</v>
      </c>
      <c r="B91" s="139" t="s">
        <v>488</v>
      </c>
    </row>
    <row r="92" spans="1:2" x14ac:dyDescent="0.3">
      <c r="A92" s="227" t="s">
        <v>492</v>
      </c>
      <c r="B92" s="139" t="s">
        <v>419</v>
      </c>
    </row>
    <row r="93" spans="1:2" x14ac:dyDescent="0.3">
      <c r="A93" s="227"/>
      <c r="B93" s="139" t="s">
        <v>489</v>
      </c>
    </row>
    <row r="94" spans="1:2" x14ac:dyDescent="0.3">
      <c r="A94" s="139" t="s">
        <v>493</v>
      </c>
      <c r="B94" s="139" t="s">
        <v>490</v>
      </c>
    </row>
    <row r="95" spans="1:2" x14ac:dyDescent="0.3">
      <c r="A95" s="227" t="s">
        <v>494</v>
      </c>
      <c r="B95" s="139" t="s">
        <v>491</v>
      </c>
    </row>
    <row r="96" spans="1:2" x14ac:dyDescent="0.3">
      <c r="A96" s="227"/>
      <c r="B96" s="139" t="s">
        <v>417</v>
      </c>
    </row>
    <row r="97" spans="1:2" x14ac:dyDescent="0.3">
      <c r="A97" s="227" t="s">
        <v>507</v>
      </c>
      <c r="B97" s="139" t="s">
        <v>495</v>
      </c>
    </row>
    <row r="98" spans="1:2" x14ac:dyDescent="0.3">
      <c r="A98" s="227"/>
      <c r="B98" s="139" t="s">
        <v>496</v>
      </c>
    </row>
    <row r="99" spans="1:2" x14ac:dyDescent="0.3">
      <c r="A99" s="227"/>
      <c r="B99" s="139" t="s">
        <v>497</v>
      </c>
    </row>
    <row r="100" spans="1:2" x14ac:dyDescent="0.3">
      <c r="A100" s="227"/>
      <c r="B100" s="139" t="s">
        <v>498</v>
      </c>
    </row>
    <row r="101" spans="1:2" x14ac:dyDescent="0.3">
      <c r="A101" s="227"/>
      <c r="B101" s="139" t="s">
        <v>499</v>
      </c>
    </row>
    <row r="102" spans="1:2" x14ac:dyDescent="0.3">
      <c r="A102" s="227"/>
      <c r="B102" s="139" t="s">
        <v>500</v>
      </c>
    </row>
    <row r="103" spans="1:2" x14ac:dyDescent="0.3">
      <c r="A103" s="227"/>
      <c r="B103" s="139" t="s">
        <v>501</v>
      </c>
    </row>
    <row r="104" spans="1:2" x14ac:dyDescent="0.3">
      <c r="A104" s="227"/>
      <c r="B104" s="139" t="s">
        <v>502</v>
      </c>
    </row>
    <row r="105" spans="1:2" x14ac:dyDescent="0.3">
      <c r="A105" s="227"/>
      <c r="B105" s="139" t="s">
        <v>503</v>
      </c>
    </row>
    <row r="106" spans="1:2" x14ac:dyDescent="0.3">
      <c r="A106" s="227"/>
      <c r="B106" s="139" t="s">
        <v>422</v>
      </c>
    </row>
    <row r="107" spans="1:2" x14ac:dyDescent="0.3">
      <c r="A107" s="227"/>
      <c r="B107" s="139" t="s">
        <v>504</v>
      </c>
    </row>
    <row r="108" spans="1:2" x14ac:dyDescent="0.3">
      <c r="A108" s="227"/>
      <c r="B108" s="139" t="s">
        <v>505</v>
      </c>
    </row>
    <row r="109" spans="1:2" x14ac:dyDescent="0.3">
      <c r="A109" s="300" t="s">
        <v>56</v>
      </c>
      <c r="B109" s="139" t="s">
        <v>56</v>
      </c>
    </row>
    <row r="110" spans="1:2" x14ac:dyDescent="0.3">
      <c r="A110" s="301"/>
      <c r="B110" s="139" t="s">
        <v>483</v>
      </c>
    </row>
    <row r="111" spans="1:2" x14ac:dyDescent="0.3">
      <c r="A111" s="139" t="s">
        <v>508</v>
      </c>
      <c r="B111" s="139" t="s">
        <v>508</v>
      </c>
    </row>
    <row r="112" spans="1:2" x14ac:dyDescent="0.3">
      <c r="A112" s="139" t="s">
        <v>58</v>
      </c>
      <c r="B112" s="139" t="s">
        <v>58</v>
      </c>
    </row>
    <row r="113" spans="1:2" x14ac:dyDescent="0.3">
      <c r="A113" s="228" t="s">
        <v>519</v>
      </c>
      <c r="B113" s="139" t="s">
        <v>509</v>
      </c>
    </row>
    <row r="114" spans="1:2" x14ac:dyDescent="0.3">
      <c r="A114" s="229"/>
      <c r="B114" s="139" t="s">
        <v>510</v>
      </c>
    </row>
    <row r="115" spans="1:2" x14ac:dyDescent="0.3">
      <c r="A115" s="229"/>
      <c r="B115" s="139" t="s">
        <v>511</v>
      </c>
    </row>
    <row r="116" spans="1:2" x14ac:dyDescent="0.3">
      <c r="A116" s="229"/>
      <c r="B116" s="139" t="s">
        <v>512</v>
      </c>
    </row>
    <row r="117" spans="1:2" x14ac:dyDescent="0.3">
      <c r="A117" s="229"/>
      <c r="B117" s="139" t="s">
        <v>419</v>
      </c>
    </row>
    <row r="118" spans="1:2" x14ac:dyDescent="0.3">
      <c r="A118" s="229"/>
      <c r="B118" s="139" t="s">
        <v>420</v>
      </c>
    </row>
    <row r="119" spans="1:2" x14ac:dyDescent="0.3">
      <c r="A119" s="229"/>
      <c r="B119" s="139" t="s">
        <v>513</v>
      </c>
    </row>
    <row r="120" spans="1:2" x14ac:dyDescent="0.3">
      <c r="A120" s="229"/>
      <c r="B120" s="139" t="s">
        <v>421</v>
      </c>
    </row>
    <row r="121" spans="1:2" x14ac:dyDescent="0.3">
      <c r="A121" s="229"/>
      <c r="B121" s="139" t="s">
        <v>514</v>
      </c>
    </row>
    <row r="122" spans="1:2" x14ac:dyDescent="0.3">
      <c r="A122" s="229"/>
      <c r="B122" s="139" t="s">
        <v>415</v>
      </c>
    </row>
    <row r="123" spans="1:2" x14ac:dyDescent="0.3">
      <c r="A123" s="229"/>
      <c r="B123" s="139" t="s">
        <v>515</v>
      </c>
    </row>
    <row r="124" spans="1:2" x14ac:dyDescent="0.3">
      <c r="A124" s="229"/>
      <c r="B124" s="139" t="s">
        <v>427</v>
      </c>
    </row>
    <row r="125" spans="1:2" x14ac:dyDescent="0.3">
      <c r="A125" s="229"/>
      <c r="B125" s="139" t="s">
        <v>516</v>
      </c>
    </row>
    <row r="126" spans="1:2" x14ac:dyDescent="0.3">
      <c r="A126" s="229"/>
      <c r="B126" s="139" t="s">
        <v>517</v>
      </c>
    </row>
    <row r="127" spans="1:2" x14ac:dyDescent="0.3">
      <c r="A127" s="230"/>
      <c r="B127" s="139" t="s">
        <v>518</v>
      </c>
    </row>
    <row r="128" spans="1:2" x14ac:dyDescent="0.3">
      <c r="A128" s="139" t="s">
        <v>520</v>
      </c>
      <c r="B128" s="139" t="s">
        <v>520</v>
      </c>
    </row>
    <row r="129" spans="1:2" x14ac:dyDescent="0.3">
      <c r="A129" s="139" t="s">
        <v>70</v>
      </c>
      <c r="B129" s="139" t="s">
        <v>526</v>
      </c>
    </row>
    <row r="130" spans="1:2" x14ac:dyDescent="0.3">
      <c r="A130" s="139" t="s">
        <v>522</v>
      </c>
      <c r="B130" s="139" t="s">
        <v>522</v>
      </c>
    </row>
    <row r="131" spans="1:2" x14ac:dyDescent="0.3">
      <c r="A131" s="139" t="s">
        <v>523</v>
      </c>
      <c r="B131" s="139" t="s">
        <v>527</v>
      </c>
    </row>
    <row r="132" spans="1:2" x14ac:dyDescent="0.3">
      <c r="A132" s="139" t="s">
        <v>524</v>
      </c>
      <c r="B132" s="139" t="s">
        <v>417</v>
      </c>
    </row>
    <row r="133" spans="1:2" x14ac:dyDescent="0.3">
      <c r="A133" s="149" t="s">
        <v>530</v>
      </c>
      <c r="B133" s="149" t="s">
        <v>528</v>
      </c>
    </row>
    <row r="134" spans="1:2" x14ac:dyDescent="0.3">
      <c r="A134" s="149" t="s">
        <v>532</v>
      </c>
      <c r="B134" s="149" t="s">
        <v>529</v>
      </c>
    </row>
    <row r="135" spans="1:2" ht="36.6" customHeight="1" x14ac:dyDescent="0.3">
      <c r="A135" s="231" t="s">
        <v>534</v>
      </c>
      <c r="B135" s="232"/>
    </row>
  </sheetData>
  <mergeCells count="25">
    <mergeCell ref="A46:A49"/>
    <mergeCell ref="A50:A55"/>
    <mergeCell ref="A28:B28"/>
    <mergeCell ref="A33:A38"/>
    <mergeCell ref="A39:A40"/>
    <mergeCell ref="A42:A43"/>
    <mergeCell ref="A44:A45"/>
    <mergeCell ref="A1:B1"/>
    <mergeCell ref="A9:B9"/>
    <mergeCell ref="A15:A25"/>
    <mergeCell ref="A12:A14"/>
    <mergeCell ref="A3:B3"/>
    <mergeCell ref="A2:B2"/>
    <mergeCell ref="A6:B6"/>
    <mergeCell ref="A95:A96"/>
    <mergeCell ref="A97:A108"/>
    <mergeCell ref="A113:A127"/>
    <mergeCell ref="A80:A81"/>
    <mergeCell ref="A135:B135"/>
    <mergeCell ref="A109:A110"/>
    <mergeCell ref="A82:A87"/>
    <mergeCell ref="A61:A64"/>
    <mergeCell ref="A66:A70"/>
    <mergeCell ref="A71:A78"/>
    <mergeCell ref="A92:A93"/>
  </mergeCells>
  <hyperlinks>
    <hyperlink ref="A135:B135" location="Infografía!A1" display="Las instituciones y unidades académicas que aparecen en el recuadro de la Infografía titulada &quot;Instituciones de Educación Superior 2024&quot; no constituyen un listado exhaustivo de las incluidas en el compendio." xr:uid="{AAD72B91-A212-4E82-A9FF-30D867DF5ADA}"/>
  </hyperlinks>
  <printOptions horizontalCentered="1"/>
  <pageMargins left="0.25" right="0.25" top="0.75" bottom="0.75" header="0.3" footer="0.3"/>
  <pageSetup scale="67" orientation="portrait" r:id="rId1"/>
  <rowBreaks count="2" manualBreakCount="2">
    <brk id="64" max="1" man="1"/>
    <brk id="127" max="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W30"/>
  <sheetViews>
    <sheetView showGridLines="0" topLeftCell="A8" zoomScale="95" zoomScaleNormal="95" workbookViewId="0">
      <selection activeCell="A29" sqref="A29:V29"/>
    </sheetView>
  </sheetViews>
  <sheetFormatPr defaultRowHeight="14.4" x14ac:dyDescent="0.3"/>
  <cols>
    <col min="1" max="1" width="21.33203125" customWidth="1"/>
    <col min="2" max="8" width="10.109375" customWidth="1"/>
    <col min="9" max="9" width="10.5546875" bestFit="1" customWidth="1"/>
    <col min="10" max="10" width="11" customWidth="1"/>
    <col min="11" max="19" width="10.5546875" bestFit="1" customWidth="1"/>
  </cols>
  <sheetData>
    <row r="1" spans="1:23" ht="18" x14ac:dyDescent="0.3">
      <c r="A1" s="241" t="s">
        <v>248</v>
      </c>
      <c r="B1" s="241"/>
      <c r="C1" s="241"/>
      <c r="D1" s="241"/>
      <c r="E1" s="241"/>
      <c r="F1" s="241"/>
      <c r="G1" s="241"/>
      <c r="H1" s="241"/>
      <c r="I1" s="241"/>
      <c r="J1" s="241"/>
      <c r="K1" s="241"/>
      <c r="L1" s="241"/>
      <c r="M1" s="241"/>
      <c r="N1" s="241"/>
      <c r="O1" s="241"/>
      <c r="P1" s="241"/>
      <c r="Q1" s="241"/>
      <c r="R1" s="241"/>
      <c r="S1" s="241"/>
      <c r="T1" s="241"/>
      <c r="U1" s="241"/>
      <c r="V1" s="241"/>
    </row>
    <row r="2" spans="1:23" ht="18" x14ac:dyDescent="0.35">
      <c r="A2" s="242" t="s">
        <v>249</v>
      </c>
      <c r="B2" s="242"/>
      <c r="C2" s="242"/>
      <c r="D2" s="242"/>
      <c r="E2" s="242"/>
      <c r="F2" s="242"/>
      <c r="G2" s="242"/>
      <c r="H2" s="242"/>
      <c r="I2" s="242"/>
      <c r="J2" s="242"/>
      <c r="K2" s="242"/>
      <c r="L2" s="242"/>
      <c r="M2" s="242"/>
      <c r="N2" s="242"/>
      <c r="O2" s="242"/>
      <c r="P2" s="242"/>
      <c r="Q2" s="242"/>
      <c r="R2" s="242"/>
      <c r="S2" s="242"/>
      <c r="T2" s="242"/>
      <c r="U2" s="242"/>
      <c r="V2" s="242"/>
    </row>
    <row r="3" spans="1:23" ht="15.6" x14ac:dyDescent="0.3">
      <c r="A3" s="243" t="s">
        <v>250</v>
      </c>
      <c r="B3" s="243"/>
      <c r="C3" s="243"/>
      <c r="D3" s="243"/>
      <c r="E3" s="243"/>
      <c r="F3" s="243"/>
      <c r="G3" s="243"/>
      <c r="H3" s="243"/>
      <c r="I3" s="243"/>
      <c r="J3" s="243"/>
      <c r="K3" s="243"/>
      <c r="L3" s="243"/>
      <c r="M3" s="243"/>
      <c r="N3" s="243"/>
      <c r="O3" s="243"/>
      <c r="P3" s="243"/>
      <c r="Q3" s="243"/>
      <c r="R3" s="243"/>
      <c r="S3" s="243"/>
      <c r="T3" s="243"/>
      <c r="U3" s="243"/>
      <c r="V3" s="243"/>
    </row>
    <row r="4" spans="1:23" ht="18.75" customHeight="1" x14ac:dyDescent="0.3">
      <c r="A4" s="134"/>
      <c r="B4" s="134"/>
      <c r="C4" s="134"/>
      <c r="D4" s="134"/>
      <c r="E4" s="134"/>
      <c r="F4" s="134"/>
      <c r="G4" s="134"/>
      <c r="H4" s="134"/>
      <c r="I4" s="134"/>
      <c r="J4" s="134"/>
      <c r="K4" s="134"/>
      <c r="L4" s="134"/>
      <c r="M4" s="134"/>
      <c r="N4" s="134"/>
      <c r="O4" s="134"/>
      <c r="P4" s="134"/>
      <c r="Q4" s="134"/>
      <c r="R4" s="134"/>
      <c r="S4" s="134"/>
    </row>
    <row r="5" spans="1:23" ht="15.6" x14ac:dyDescent="0.3">
      <c r="A5" s="222" t="s">
        <v>197</v>
      </c>
      <c r="B5" s="222"/>
      <c r="C5" s="222"/>
      <c r="D5" s="222"/>
      <c r="E5" s="222"/>
      <c r="F5" s="222"/>
      <c r="G5" s="222"/>
      <c r="H5" s="222"/>
      <c r="I5" s="222"/>
      <c r="J5" s="222"/>
      <c r="K5" s="222"/>
      <c r="L5" s="222"/>
      <c r="M5" s="222"/>
      <c r="N5" s="222"/>
      <c r="O5" s="222"/>
      <c r="P5" s="222"/>
      <c r="Q5" s="222"/>
      <c r="R5" s="222"/>
      <c r="S5" s="222"/>
      <c r="T5" s="222"/>
      <c r="U5" s="222"/>
      <c r="V5" s="222"/>
    </row>
    <row r="6" spans="1:23" ht="15.6" x14ac:dyDescent="0.3">
      <c r="A6" s="244" t="s">
        <v>359</v>
      </c>
      <c r="B6" s="244"/>
      <c r="C6" s="244"/>
      <c r="D6" s="244"/>
      <c r="E6" s="244"/>
      <c r="F6" s="244"/>
      <c r="G6" s="244"/>
      <c r="H6" s="244"/>
      <c r="I6" s="244"/>
      <c r="J6" s="244"/>
      <c r="K6" s="244"/>
      <c r="L6" s="244"/>
      <c r="M6" s="244"/>
      <c r="N6" s="244"/>
      <c r="O6" s="244"/>
      <c r="P6" s="244"/>
      <c r="Q6" s="244"/>
      <c r="R6" s="244"/>
      <c r="S6" s="244"/>
      <c r="T6" s="244"/>
      <c r="U6" s="244"/>
      <c r="V6" s="244"/>
    </row>
    <row r="8" spans="1:23" x14ac:dyDescent="0.3">
      <c r="A8" s="240" t="s">
        <v>132</v>
      </c>
      <c r="B8" s="240"/>
      <c r="C8" s="240"/>
      <c r="D8" s="240"/>
      <c r="E8" s="240"/>
      <c r="F8" s="240"/>
      <c r="G8" s="240"/>
      <c r="H8" s="240"/>
      <c r="I8" s="240"/>
      <c r="J8" s="240"/>
      <c r="K8" s="240"/>
      <c r="L8" s="240"/>
      <c r="M8" s="240"/>
      <c r="N8" s="240"/>
      <c r="O8" s="240"/>
      <c r="P8" s="240"/>
      <c r="Q8" s="240"/>
      <c r="R8" s="240"/>
    </row>
    <row r="9" spans="1:23" ht="12.75" customHeight="1" x14ac:dyDescent="0.3">
      <c r="A9" s="5" t="s">
        <v>229</v>
      </c>
    </row>
    <row r="10" spans="1:23" s="4" customFormat="1" ht="15" thickBot="1" x14ac:dyDescent="0.35">
      <c r="A10" s="35"/>
      <c r="B10" s="40" t="s">
        <v>160</v>
      </c>
      <c r="C10" s="40" t="s">
        <v>161</v>
      </c>
      <c r="D10" s="40" t="s">
        <v>162</v>
      </c>
      <c r="E10" s="40" t="s">
        <v>163</v>
      </c>
      <c r="F10" s="40" t="s">
        <v>164</v>
      </c>
      <c r="G10" s="40" t="s">
        <v>165</v>
      </c>
      <c r="H10" s="40" t="s">
        <v>166</v>
      </c>
      <c r="I10" s="41" t="s">
        <v>167</v>
      </c>
      <c r="J10" s="41" t="s">
        <v>168</v>
      </c>
      <c r="K10" s="43" t="s">
        <v>120</v>
      </c>
      <c r="L10" s="43" t="s">
        <v>124</v>
      </c>
      <c r="M10" s="43" t="s">
        <v>145</v>
      </c>
      <c r="N10" s="43" t="s">
        <v>169</v>
      </c>
      <c r="O10" s="43" t="s">
        <v>200</v>
      </c>
      <c r="P10" s="43" t="s">
        <v>213</v>
      </c>
      <c r="Q10" s="43" t="s">
        <v>235</v>
      </c>
      <c r="R10" s="43" t="s">
        <v>251</v>
      </c>
      <c r="S10" s="43" t="s">
        <v>292</v>
      </c>
      <c r="T10" s="43" t="s">
        <v>293</v>
      </c>
      <c r="U10" s="43" t="s">
        <v>314</v>
      </c>
      <c r="V10" s="43" t="s">
        <v>329</v>
      </c>
      <c r="W10" s="43" t="s">
        <v>360</v>
      </c>
    </row>
    <row r="11" spans="1:23" ht="4.5" customHeight="1" x14ac:dyDescent="0.3">
      <c r="A11" s="1"/>
      <c r="B11" s="2"/>
      <c r="C11" s="2"/>
      <c r="D11" s="2"/>
      <c r="E11" s="2"/>
      <c r="F11" s="2"/>
      <c r="G11" s="2"/>
      <c r="H11" s="2"/>
      <c r="I11" s="3"/>
    </row>
    <row r="12" spans="1:23" x14ac:dyDescent="0.3">
      <c r="A12" s="7" t="s">
        <v>1</v>
      </c>
      <c r="B12" s="55">
        <v>199842</v>
      </c>
      <c r="C12" s="55">
        <v>207074</v>
      </c>
      <c r="D12" s="55">
        <v>207965</v>
      </c>
      <c r="E12" s="55">
        <v>209547</v>
      </c>
      <c r="F12" s="55">
        <v>225402</v>
      </c>
      <c r="G12" s="55">
        <v>227546</v>
      </c>
      <c r="H12" s="55">
        <v>235618</v>
      </c>
      <c r="I12" s="55">
        <v>249372</v>
      </c>
      <c r="J12" s="56">
        <v>250192</v>
      </c>
      <c r="K12" s="55">
        <v>250011</v>
      </c>
      <c r="L12" s="55">
        <v>245495</v>
      </c>
      <c r="M12" s="55">
        <v>241168</v>
      </c>
      <c r="N12" s="55">
        <v>240878</v>
      </c>
      <c r="O12" s="55">
        <v>233070</v>
      </c>
      <c r="P12" s="55">
        <v>227255</v>
      </c>
      <c r="Q12" s="55">
        <v>216742</v>
      </c>
      <c r="R12" s="55">
        <v>198179</v>
      </c>
      <c r="S12" s="56">
        <v>186474</v>
      </c>
      <c r="T12" s="55">
        <v>184921</v>
      </c>
      <c r="U12" s="55">
        <v>167691</v>
      </c>
      <c r="V12" s="55">
        <v>159149</v>
      </c>
      <c r="W12" s="55">
        <f>SUM(W15:W16)</f>
        <v>160287</v>
      </c>
    </row>
    <row r="13" spans="1:23" ht="7.5" customHeight="1" x14ac:dyDescent="0.3">
      <c r="A13" s="7"/>
      <c r="B13" s="8"/>
      <c r="C13" s="8"/>
      <c r="D13" s="8"/>
      <c r="E13" s="8"/>
      <c r="F13" s="8"/>
      <c r="G13" s="8"/>
      <c r="H13" s="8"/>
      <c r="I13" s="8"/>
    </row>
    <row r="14" spans="1:23" x14ac:dyDescent="0.3">
      <c r="A14" s="7" t="s">
        <v>8</v>
      </c>
      <c r="B14" s="8"/>
      <c r="C14" s="8"/>
      <c r="D14" s="8"/>
      <c r="E14" s="8"/>
      <c r="F14" s="8"/>
      <c r="G14" s="8"/>
      <c r="H14" s="8"/>
      <c r="I14" s="8"/>
    </row>
    <row r="15" spans="1:23" x14ac:dyDescent="0.3">
      <c r="A15" s="87" t="s">
        <v>174</v>
      </c>
      <c r="B15" s="8">
        <v>74506</v>
      </c>
      <c r="C15" s="8">
        <v>74056</v>
      </c>
      <c r="D15" s="8">
        <v>71044</v>
      </c>
      <c r="E15" s="8">
        <v>68813</v>
      </c>
      <c r="F15" s="8">
        <v>66990</v>
      </c>
      <c r="G15" s="8">
        <v>68132</v>
      </c>
      <c r="H15" s="8">
        <v>69475</v>
      </c>
      <c r="I15" s="8">
        <v>71569</v>
      </c>
      <c r="J15" s="21">
        <v>67291</v>
      </c>
      <c r="K15" s="8">
        <v>62257</v>
      </c>
      <c r="L15" s="8">
        <v>62579</v>
      </c>
      <c r="M15" s="8">
        <v>62687</v>
      </c>
      <c r="N15" s="8">
        <v>62523</v>
      </c>
      <c r="O15" s="8">
        <v>65204</v>
      </c>
      <c r="P15" s="8">
        <v>67146</v>
      </c>
      <c r="Q15" s="8">
        <v>62271</v>
      </c>
      <c r="R15" s="8">
        <v>58811</v>
      </c>
      <c r="S15" s="8">
        <v>55774</v>
      </c>
      <c r="T15" s="8">
        <v>53004</v>
      </c>
      <c r="U15" s="8">
        <v>49099</v>
      </c>
      <c r="V15" s="8">
        <v>44999</v>
      </c>
      <c r="W15" s="8">
        <f>'Tabla 4'!B32</f>
        <v>43871</v>
      </c>
    </row>
    <row r="16" spans="1:23" x14ac:dyDescent="0.3">
      <c r="A16" s="10" t="s">
        <v>2</v>
      </c>
      <c r="B16" s="11">
        <v>125336</v>
      </c>
      <c r="C16" s="11">
        <v>133018</v>
      </c>
      <c r="D16" s="11">
        <v>136921</v>
      </c>
      <c r="E16" s="11">
        <v>140734</v>
      </c>
      <c r="F16" s="11">
        <v>158412</v>
      </c>
      <c r="G16" s="11">
        <v>159414</v>
      </c>
      <c r="H16" s="11">
        <v>166143</v>
      </c>
      <c r="I16" s="11">
        <v>177803</v>
      </c>
      <c r="J16" s="36">
        <v>182901</v>
      </c>
      <c r="K16" s="11">
        <v>187754</v>
      </c>
      <c r="L16" s="11">
        <v>182916</v>
      </c>
      <c r="M16" s="11">
        <v>178481</v>
      </c>
      <c r="N16" s="11">
        <v>178355</v>
      </c>
      <c r="O16" s="11">
        <v>167866</v>
      </c>
      <c r="P16" s="11">
        <v>160109</v>
      </c>
      <c r="Q16" s="11">
        <v>154471</v>
      </c>
      <c r="R16" s="11">
        <v>139368</v>
      </c>
      <c r="S16" s="11">
        <v>130700</v>
      </c>
      <c r="T16" s="11">
        <v>131917</v>
      </c>
      <c r="U16" s="11">
        <v>118592</v>
      </c>
      <c r="V16" s="11">
        <v>114150</v>
      </c>
      <c r="W16" s="11">
        <f>'Tabla 4'!B79+'Tabla 4'!B96</f>
        <v>116416</v>
      </c>
    </row>
    <row r="17" spans="1:23" ht="7.5" customHeight="1" x14ac:dyDescent="0.3">
      <c r="A17" s="9"/>
      <c r="B17" s="8"/>
      <c r="C17" s="8"/>
      <c r="D17" s="8"/>
      <c r="E17" s="8"/>
      <c r="F17" s="8"/>
      <c r="G17" s="8"/>
      <c r="H17" s="8"/>
      <c r="I17" s="8"/>
    </row>
    <row r="18" spans="1:23" x14ac:dyDescent="0.3">
      <c r="A18" s="7" t="s">
        <v>9</v>
      </c>
      <c r="B18" s="8"/>
      <c r="C18" s="8"/>
      <c r="D18" s="8"/>
      <c r="E18" s="8"/>
      <c r="F18" s="8"/>
      <c r="G18" s="8"/>
      <c r="H18" s="8"/>
      <c r="I18" s="8"/>
    </row>
    <row r="19" spans="1:23" x14ac:dyDescent="0.3">
      <c r="A19" s="9" t="s">
        <v>3</v>
      </c>
      <c r="B19" s="8">
        <v>78114</v>
      </c>
      <c r="C19" s="8">
        <v>81189</v>
      </c>
      <c r="D19" s="8">
        <v>81054</v>
      </c>
      <c r="E19" s="8">
        <v>82182</v>
      </c>
      <c r="F19" s="8">
        <v>88038</v>
      </c>
      <c r="G19" s="8">
        <v>90188</v>
      </c>
      <c r="H19" s="8">
        <v>93411</v>
      </c>
      <c r="I19" s="8">
        <v>101902</v>
      </c>
      <c r="J19" s="21">
        <v>103055</v>
      </c>
      <c r="K19" s="8">
        <v>103438</v>
      </c>
      <c r="L19" s="8">
        <v>101707</v>
      </c>
      <c r="M19" s="8">
        <v>100711</v>
      </c>
      <c r="N19" s="8">
        <v>101064</v>
      </c>
      <c r="O19" s="8">
        <v>98192</v>
      </c>
      <c r="P19" s="8">
        <v>95131</v>
      </c>
      <c r="Q19" s="8">
        <v>90171</v>
      </c>
      <c r="R19" s="21">
        <v>81639</v>
      </c>
      <c r="S19" s="8">
        <v>75936</v>
      </c>
      <c r="T19" s="8">
        <v>72490</v>
      </c>
      <c r="U19" s="8">
        <v>65949</v>
      </c>
      <c r="V19" s="8">
        <v>63124</v>
      </c>
      <c r="W19" s="8">
        <f>'Tabla 4'!E97+'Tabla 4'!H97+'Tabla 4'!L97+'Tabla 4'!O97</f>
        <v>63179</v>
      </c>
    </row>
    <row r="20" spans="1:23" x14ac:dyDescent="0.3">
      <c r="A20" s="10" t="s">
        <v>4</v>
      </c>
      <c r="B20" s="11">
        <v>121728</v>
      </c>
      <c r="C20" s="11">
        <v>125885</v>
      </c>
      <c r="D20" s="11">
        <v>126911</v>
      </c>
      <c r="E20" s="11">
        <v>127365</v>
      </c>
      <c r="F20" s="11">
        <v>137364</v>
      </c>
      <c r="G20" s="11">
        <v>137358</v>
      </c>
      <c r="H20" s="11">
        <v>142207</v>
      </c>
      <c r="I20" s="11">
        <v>147470</v>
      </c>
      <c r="J20" s="36">
        <v>147137</v>
      </c>
      <c r="K20" s="11">
        <v>146573</v>
      </c>
      <c r="L20" s="11">
        <v>143788</v>
      </c>
      <c r="M20" s="11">
        <v>140457</v>
      </c>
      <c r="N20" s="11">
        <v>139814</v>
      </c>
      <c r="O20" s="11">
        <v>134878</v>
      </c>
      <c r="P20" s="11">
        <v>132124</v>
      </c>
      <c r="Q20" s="11">
        <v>126571</v>
      </c>
      <c r="R20" s="36">
        <v>116540</v>
      </c>
      <c r="S20" s="11">
        <v>110538</v>
      </c>
      <c r="T20" s="11">
        <v>112431</v>
      </c>
      <c r="U20" s="11">
        <v>101742</v>
      </c>
      <c r="V20" s="11">
        <v>96025</v>
      </c>
      <c r="W20" s="11">
        <f>'Tabla 4'!F97+'Tabla 4'!I97+'Tabla 4'!M97+'Tabla 4'!P97</f>
        <v>97108</v>
      </c>
    </row>
    <row r="21" spans="1:23" ht="7.5" customHeight="1" x14ac:dyDescent="0.3">
      <c r="A21" s="9"/>
      <c r="B21" s="8"/>
      <c r="C21" s="8"/>
      <c r="D21" s="8"/>
      <c r="E21" s="8"/>
      <c r="F21" s="8"/>
      <c r="G21" s="8"/>
      <c r="H21" s="8"/>
      <c r="I21" s="8"/>
    </row>
    <row r="22" spans="1:23" x14ac:dyDescent="0.3">
      <c r="A22" s="7" t="s">
        <v>143</v>
      </c>
      <c r="B22" s="8"/>
      <c r="C22" s="8"/>
      <c r="D22" s="8"/>
      <c r="E22" s="8"/>
      <c r="F22" s="8"/>
      <c r="G22" s="8"/>
      <c r="H22" s="8"/>
      <c r="I22" s="8"/>
    </row>
    <row r="23" spans="1:23" x14ac:dyDescent="0.3">
      <c r="A23" s="9" t="s">
        <v>142</v>
      </c>
      <c r="B23" s="8">
        <v>151999</v>
      </c>
      <c r="C23" s="8">
        <v>158531</v>
      </c>
      <c r="D23" s="8">
        <v>160789</v>
      </c>
      <c r="E23" s="8">
        <v>161655</v>
      </c>
      <c r="F23" s="8">
        <v>177522</v>
      </c>
      <c r="G23" s="8">
        <v>178829</v>
      </c>
      <c r="H23" s="8">
        <v>189281</v>
      </c>
      <c r="I23" s="8">
        <v>205364</v>
      </c>
      <c r="J23" s="8">
        <v>204418</v>
      </c>
      <c r="K23" s="8">
        <v>207563</v>
      </c>
      <c r="L23" s="8">
        <v>202015</v>
      </c>
      <c r="M23" s="8">
        <v>197540</v>
      </c>
      <c r="N23" s="8">
        <v>196194</v>
      </c>
      <c r="O23" s="8">
        <v>188966</v>
      </c>
      <c r="P23" s="8">
        <v>183662</v>
      </c>
      <c r="Q23" s="8">
        <v>173145</v>
      </c>
      <c r="R23" s="21">
        <v>158518</v>
      </c>
      <c r="S23" s="8">
        <v>144631</v>
      </c>
      <c r="T23" s="8">
        <v>129295</v>
      </c>
      <c r="U23" s="8">
        <v>122704</v>
      </c>
      <c r="V23" s="8">
        <v>120695</v>
      </c>
      <c r="W23" s="8">
        <f>'Tabla 4'!D97+'Tabla 4'!K97</f>
        <v>129904</v>
      </c>
    </row>
    <row r="24" spans="1:23" x14ac:dyDescent="0.3">
      <c r="A24" s="10" t="s">
        <v>5</v>
      </c>
      <c r="B24" s="11">
        <v>47843</v>
      </c>
      <c r="C24" s="11">
        <v>48543</v>
      </c>
      <c r="D24" s="11">
        <v>47176</v>
      </c>
      <c r="E24" s="11">
        <v>47892</v>
      </c>
      <c r="F24" s="11">
        <v>47880</v>
      </c>
      <c r="G24" s="11">
        <v>48717</v>
      </c>
      <c r="H24" s="11">
        <v>46337</v>
      </c>
      <c r="I24" s="11">
        <v>44008</v>
      </c>
      <c r="J24" s="11">
        <v>45774</v>
      </c>
      <c r="K24" s="11">
        <v>42448</v>
      </c>
      <c r="L24" s="11">
        <v>43480</v>
      </c>
      <c r="M24" s="11">
        <v>43628</v>
      </c>
      <c r="N24" s="11">
        <v>44684</v>
      </c>
      <c r="O24" s="11">
        <v>44104</v>
      </c>
      <c r="P24" s="11">
        <v>43593</v>
      </c>
      <c r="Q24" s="11">
        <v>43597</v>
      </c>
      <c r="R24" s="36">
        <v>39661</v>
      </c>
      <c r="S24" s="11">
        <v>41843</v>
      </c>
      <c r="T24" s="11">
        <v>55626</v>
      </c>
      <c r="U24" s="11">
        <v>44987</v>
      </c>
      <c r="V24" s="11">
        <v>38454</v>
      </c>
      <c r="W24" s="11">
        <f>'Tabla 4'!G97+'Tabla 4'!N97</f>
        <v>30383</v>
      </c>
    </row>
    <row r="25" spans="1:23" ht="7.5" customHeight="1" x14ac:dyDescent="0.3">
      <c r="A25" s="9"/>
      <c r="B25" s="8"/>
      <c r="C25" s="8"/>
      <c r="D25" s="8"/>
      <c r="E25" s="8"/>
      <c r="F25" s="8"/>
      <c r="G25" s="8"/>
      <c r="H25" s="8"/>
      <c r="I25" s="8"/>
    </row>
    <row r="26" spans="1:23" x14ac:dyDescent="0.3">
      <c r="A26" s="7" t="s">
        <v>144</v>
      </c>
      <c r="B26" s="8"/>
      <c r="C26" s="8"/>
      <c r="D26" s="8"/>
      <c r="E26" s="8"/>
      <c r="F26" s="8"/>
      <c r="G26" s="8"/>
      <c r="H26" s="8"/>
      <c r="I26" s="8"/>
    </row>
    <row r="27" spans="1:23" x14ac:dyDescent="0.3">
      <c r="A27" s="9" t="s">
        <v>6</v>
      </c>
      <c r="B27" s="8">
        <v>176632</v>
      </c>
      <c r="C27" s="8">
        <v>181701</v>
      </c>
      <c r="D27" s="8">
        <v>180337</v>
      </c>
      <c r="E27" s="8">
        <v>179866</v>
      </c>
      <c r="F27" s="8">
        <v>193935</v>
      </c>
      <c r="G27" s="8">
        <v>196511</v>
      </c>
      <c r="H27" s="8">
        <v>204300</v>
      </c>
      <c r="I27" s="8">
        <v>218799</v>
      </c>
      <c r="J27" s="8">
        <v>220674</v>
      </c>
      <c r="K27" s="8">
        <v>220380</v>
      </c>
      <c r="L27" s="8">
        <v>217358</v>
      </c>
      <c r="M27" s="8">
        <v>213196</v>
      </c>
      <c r="N27" s="8">
        <v>212299</v>
      </c>
      <c r="O27" s="8">
        <v>204275</v>
      </c>
      <c r="P27" s="8">
        <v>197761</v>
      </c>
      <c r="Q27" s="8">
        <v>187961</v>
      </c>
      <c r="R27" s="21">
        <v>170326</v>
      </c>
      <c r="S27" s="8">
        <v>158095</v>
      </c>
      <c r="T27" s="8">
        <v>156177</v>
      </c>
      <c r="U27" s="8">
        <v>141535</v>
      </c>
      <c r="V27" s="8">
        <v>134350</v>
      </c>
      <c r="W27" s="8">
        <f>'Tabla 4'!C97</f>
        <v>135507</v>
      </c>
    </row>
    <row r="28" spans="1:23" x14ac:dyDescent="0.3">
      <c r="A28" s="10" t="s">
        <v>7</v>
      </c>
      <c r="B28" s="11">
        <v>23210</v>
      </c>
      <c r="C28" s="11">
        <v>25373</v>
      </c>
      <c r="D28" s="11">
        <v>27628</v>
      </c>
      <c r="E28" s="11">
        <v>29681</v>
      </c>
      <c r="F28" s="11">
        <v>31467</v>
      </c>
      <c r="G28" s="11">
        <v>31035</v>
      </c>
      <c r="H28" s="11">
        <v>31318</v>
      </c>
      <c r="I28" s="11">
        <v>30573</v>
      </c>
      <c r="J28" s="11">
        <v>29518</v>
      </c>
      <c r="K28" s="11">
        <v>29631</v>
      </c>
      <c r="L28" s="11">
        <v>28137</v>
      </c>
      <c r="M28" s="11">
        <v>27972</v>
      </c>
      <c r="N28" s="11">
        <v>28579</v>
      </c>
      <c r="O28" s="11">
        <v>28795</v>
      </c>
      <c r="P28" s="11">
        <v>29494</v>
      </c>
      <c r="Q28" s="11">
        <v>28781</v>
      </c>
      <c r="R28" s="36">
        <v>27853</v>
      </c>
      <c r="S28" s="11">
        <v>28379</v>
      </c>
      <c r="T28" s="11">
        <v>28744</v>
      </c>
      <c r="U28" s="11">
        <v>26156</v>
      </c>
      <c r="V28" s="11">
        <v>24799</v>
      </c>
      <c r="W28" s="11">
        <f>'Tabla 4'!J97</f>
        <v>24780</v>
      </c>
    </row>
    <row r="29" spans="1:23" x14ac:dyDescent="0.3">
      <c r="A29" s="239" t="s">
        <v>140</v>
      </c>
      <c r="B29" s="239"/>
      <c r="C29" s="239"/>
      <c r="D29" s="239"/>
      <c r="E29" s="239"/>
      <c r="F29" s="239"/>
      <c r="G29" s="239"/>
      <c r="H29" s="239"/>
      <c r="I29" s="239"/>
      <c r="J29" s="239"/>
      <c r="K29" s="239"/>
      <c r="L29" s="239"/>
      <c r="M29" s="239"/>
      <c r="N29" s="239"/>
      <c r="O29" s="239"/>
      <c r="P29" s="239"/>
      <c r="Q29" s="239"/>
      <c r="R29" s="239"/>
      <c r="S29" s="239"/>
      <c r="T29" s="239"/>
      <c r="U29" s="239"/>
      <c r="V29" s="239"/>
    </row>
    <row r="30" spans="1:23" ht="20.25" customHeight="1" x14ac:dyDescent="0.3">
      <c r="A30" s="238" t="s">
        <v>252</v>
      </c>
      <c r="B30" s="238"/>
      <c r="C30" s="238"/>
      <c r="D30" s="238"/>
      <c r="E30" s="238"/>
      <c r="F30" s="238"/>
      <c r="G30" s="238"/>
      <c r="H30" s="238"/>
      <c r="I30" s="238"/>
      <c r="J30" s="238"/>
      <c r="K30" s="238"/>
      <c r="L30" s="238"/>
      <c r="M30" s="238"/>
      <c r="N30" s="238"/>
      <c r="O30" s="238"/>
      <c r="P30" s="238"/>
      <c r="Q30" s="238"/>
      <c r="R30" s="238"/>
      <c r="S30" s="238"/>
      <c r="T30" s="238"/>
      <c r="U30" s="238"/>
      <c r="V30" s="238"/>
    </row>
  </sheetData>
  <mergeCells count="8">
    <mergeCell ref="A30:V30"/>
    <mergeCell ref="A29:V29"/>
    <mergeCell ref="A8:R8"/>
    <mergeCell ref="A1:V1"/>
    <mergeCell ref="A2:V2"/>
    <mergeCell ref="A3:V3"/>
    <mergeCell ref="A5:V5"/>
    <mergeCell ref="A6:V6"/>
  </mergeCells>
  <printOptions horizontalCentered="1" verticalCentered="1"/>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W36"/>
  <sheetViews>
    <sheetView showGridLines="0" topLeftCell="A6" zoomScale="82" zoomScaleNormal="82" workbookViewId="0">
      <selection activeCell="W28" sqref="W28"/>
    </sheetView>
  </sheetViews>
  <sheetFormatPr defaultRowHeight="14.4" x14ac:dyDescent="0.3"/>
  <cols>
    <col min="1" max="1" width="28.109375" customWidth="1"/>
    <col min="2" max="13" width="10.33203125" bestFit="1" customWidth="1"/>
    <col min="14" max="14" width="11.5546875" bestFit="1" customWidth="1"/>
    <col min="15" max="15" width="11.5546875" style="22" bestFit="1" customWidth="1"/>
    <col min="16" max="16" width="11.5546875" bestFit="1" customWidth="1"/>
    <col min="17" max="22" width="11.5546875" customWidth="1"/>
    <col min="23" max="23" width="11.109375" customWidth="1"/>
  </cols>
  <sheetData>
    <row r="1" spans="1:23" ht="18" x14ac:dyDescent="0.35">
      <c r="A1" s="242" t="s">
        <v>248</v>
      </c>
      <c r="B1" s="242"/>
      <c r="C1" s="242"/>
      <c r="D1" s="242"/>
      <c r="E1" s="242"/>
      <c r="F1" s="242"/>
      <c r="G1" s="242"/>
      <c r="H1" s="242"/>
      <c r="I1" s="242"/>
      <c r="J1" s="242"/>
      <c r="K1" s="242"/>
      <c r="L1" s="242"/>
      <c r="M1" s="242"/>
      <c r="N1" s="242"/>
      <c r="O1" s="242"/>
      <c r="P1" s="242"/>
      <c r="Q1" s="242"/>
      <c r="R1" s="242"/>
      <c r="S1" s="242"/>
      <c r="T1" s="242"/>
      <c r="U1" s="242"/>
      <c r="V1" s="242"/>
    </row>
    <row r="2" spans="1:23" ht="18" x14ac:dyDescent="0.35">
      <c r="A2" s="242" t="s">
        <v>249</v>
      </c>
      <c r="B2" s="242"/>
      <c r="C2" s="242"/>
      <c r="D2" s="242"/>
      <c r="E2" s="242"/>
      <c r="F2" s="242"/>
      <c r="G2" s="242"/>
      <c r="H2" s="242"/>
      <c r="I2" s="242"/>
      <c r="J2" s="242"/>
      <c r="K2" s="242"/>
      <c r="L2" s="242"/>
      <c r="M2" s="242"/>
      <c r="N2" s="242"/>
      <c r="O2" s="242"/>
      <c r="P2" s="242"/>
      <c r="Q2" s="242"/>
      <c r="R2" s="242"/>
      <c r="S2" s="242"/>
      <c r="T2" s="242"/>
      <c r="U2" s="242"/>
      <c r="V2" s="242"/>
    </row>
    <row r="3" spans="1:23" ht="15.6" x14ac:dyDescent="0.3">
      <c r="A3" s="243" t="s">
        <v>250</v>
      </c>
      <c r="B3" s="243"/>
      <c r="C3" s="243"/>
      <c r="D3" s="243"/>
      <c r="E3" s="243"/>
      <c r="F3" s="243"/>
      <c r="G3" s="243"/>
      <c r="H3" s="243"/>
      <c r="I3" s="243"/>
      <c r="J3" s="243"/>
      <c r="K3" s="243"/>
      <c r="L3" s="243"/>
      <c r="M3" s="243"/>
      <c r="N3" s="243"/>
      <c r="O3" s="243"/>
      <c r="P3" s="243"/>
      <c r="Q3" s="243"/>
      <c r="R3" s="243"/>
      <c r="S3" s="243"/>
      <c r="T3" s="243"/>
      <c r="U3" s="243"/>
      <c r="V3" s="243"/>
    </row>
    <row r="4" spans="1:23" ht="15.6" x14ac:dyDescent="0.3">
      <c r="A4" s="134"/>
      <c r="B4" s="134"/>
      <c r="C4" s="134"/>
      <c r="D4" s="134"/>
      <c r="E4" s="134"/>
      <c r="F4" s="134"/>
      <c r="G4" s="134"/>
      <c r="H4" s="134"/>
      <c r="I4" s="134"/>
      <c r="J4" s="134"/>
      <c r="K4" s="134"/>
      <c r="L4" s="134"/>
      <c r="M4" s="134"/>
      <c r="N4" s="134"/>
      <c r="O4" s="134"/>
      <c r="P4" s="134"/>
      <c r="Q4" s="134"/>
      <c r="R4" s="134"/>
      <c r="S4" s="137"/>
    </row>
    <row r="5" spans="1:23" ht="15.6" x14ac:dyDescent="0.3">
      <c r="A5" s="222" t="s">
        <v>197</v>
      </c>
      <c r="B5" s="222"/>
      <c r="C5" s="222"/>
      <c r="D5" s="222"/>
      <c r="E5" s="222"/>
      <c r="F5" s="222"/>
      <c r="G5" s="222"/>
      <c r="H5" s="222"/>
      <c r="I5" s="222"/>
      <c r="J5" s="222"/>
      <c r="K5" s="222"/>
      <c r="L5" s="222"/>
      <c r="M5" s="222"/>
      <c r="N5" s="222"/>
      <c r="O5" s="222"/>
      <c r="P5" s="222"/>
      <c r="Q5" s="222"/>
      <c r="R5" s="222"/>
      <c r="S5" s="222"/>
      <c r="T5" s="222"/>
      <c r="U5" s="222"/>
      <c r="V5" s="222"/>
    </row>
    <row r="6" spans="1:23" ht="15.6" x14ac:dyDescent="0.3">
      <c r="A6" s="244" t="s">
        <v>361</v>
      </c>
      <c r="B6" s="244"/>
      <c r="C6" s="244"/>
      <c r="D6" s="244"/>
      <c r="E6" s="244"/>
      <c r="F6" s="244"/>
      <c r="G6" s="244"/>
      <c r="H6" s="244"/>
      <c r="I6" s="244"/>
      <c r="J6" s="244"/>
      <c r="K6" s="244"/>
      <c r="L6" s="244"/>
      <c r="M6" s="244"/>
      <c r="N6" s="244"/>
      <c r="O6" s="244"/>
      <c r="P6" s="244"/>
      <c r="Q6" s="244"/>
      <c r="R6" s="244"/>
      <c r="S6" s="244"/>
      <c r="T6" s="244"/>
      <c r="U6" s="244"/>
      <c r="V6" s="244"/>
    </row>
    <row r="7" spans="1:23" x14ac:dyDescent="0.3">
      <c r="B7" s="100"/>
      <c r="C7" s="100"/>
      <c r="D7" s="100"/>
      <c r="E7" s="100"/>
      <c r="F7" s="100"/>
      <c r="G7" s="100"/>
      <c r="H7" s="100"/>
      <c r="I7" s="100"/>
      <c r="J7" s="100"/>
      <c r="K7" s="100"/>
      <c r="L7" s="100"/>
      <c r="M7" s="100"/>
    </row>
    <row r="8" spans="1:23" x14ac:dyDescent="0.3">
      <c r="A8" s="245" t="s">
        <v>133</v>
      </c>
      <c r="B8" s="245"/>
      <c r="C8" s="245"/>
      <c r="D8" s="245"/>
      <c r="E8" s="245"/>
      <c r="F8" s="245"/>
      <c r="G8" s="245"/>
      <c r="H8" s="245"/>
      <c r="I8" s="245"/>
      <c r="J8" s="245"/>
      <c r="K8" s="245"/>
      <c r="L8" s="245"/>
      <c r="M8" s="245"/>
      <c r="N8" s="245"/>
      <c r="O8" s="245"/>
    </row>
    <row r="9" spans="1:23" ht="12.75" customHeight="1" x14ac:dyDescent="0.3">
      <c r="A9" s="5" t="s">
        <v>231</v>
      </c>
    </row>
    <row r="10" spans="1:23" ht="15" thickBot="1" x14ac:dyDescent="0.35">
      <c r="A10" s="99"/>
      <c r="B10" s="40" t="s">
        <v>159</v>
      </c>
      <c r="C10" s="40" t="s">
        <v>160</v>
      </c>
      <c r="D10" s="40" t="s">
        <v>161</v>
      </c>
      <c r="E10" s="40" t="s">
        <v>162</v>
      </c>
      <c r="F10" s="40" t="s">
        <v>163</v>
      </c>
      <c r="G10" s="40" t="s">
        <v>164</v>
      </c>
      <c r="H10" s="40" t="s">
        <v>165</v>
      </c>
      <c r="I10" s="41" t="s">
        <v>166</v>
      </c>
      <c r="J10" s="41" t="s">
        <v>167</v>
      </c>
      <c r="K10" s="34" t="s">
        <v>168</v>
      </c>
      <c r="L10" s="34" t="s">
        <v>120</v>
      </c>
      <c r="M10" s="34" t="s">
        <v>124</v>
      </c>
      <c r="N10" s="76" t="s">
        <v>145</v>
      </c>
      <c r="O10" s="76" t="s">
        <v>169</v>
      </c>
      <c r="P10" s="34" t="s">
        <v>200</v>
      </c>
      <c r="Q10" s="34" t="s">
        <v>213</v>
      </c>
      <c r="R10" s="34" t="s">
        <v>235</v>
      </c>
      <c r="S10" s="34" t="s">
        <v>251</v>
      </c>
      <c r="T10" s="34" t="s">
        <v>292</v>
      </c>
      <c r="U10" s="34" t="s">
        <v>294</v>
      </c>
      <c r="V10" s="34" t="s">
        <v>315</v>
      </c>
      <c r="W10" s="34" t="s">
        <v>330</v>
      </c>
    </row>
    <row r="11" spans="1:23" ht="4.5" customHeight="1" x14ac:dyDescent="0.3">
      <c r="A11" s="7"/>
      <c r="B11" s="14"/>
      <c r="C11" s="14"/>
      <c r="D11" s="14"/>
      <c r="E11" s="14"/>
      <c r="F11" s="14"/>
      <c r="G11" s="14"/>
      <c r="H11" s="14"/>
      <c r="I11" s="15"/>
      <c r="N11" s="22"/>
      <c r="O11"/>
    </row>
    <row r="12" spans="1:23" x14ac:dyDescent="0.3">
      <c r="A12" s="7" t="s">
        <v>19</v>
      </c>
      <c r="B12" s="42">
        <v>27751</v>
      </c>
      <c r="C12" s="42">
        <v>30082</v>
      </c>
      <c r="D12" s="42">
        <v>30806</v>
      </c>
      <c r="E12" s="42">
        <v>30607</v>
      </c>
      <c r="F12" s="42">
        <v>32463</v>
      </c>
      <c r="G12" s="42">
        <v>33479</v>
      </c>
      <c r="H12" s="42">
        <v>33821</v>
      </c>
      <c r="I12" s="42">
        <v>35719</v>
      </c>
      <c r="J12" s="42">
        <v>43868</v>
      </c>
      <c r="K12" s="42">
        <v>46559</v>
      </c>
      <c r="L12" s="42">
        <v>50273</v>
      </c>
      <c r="M12" s="42">
        <v>50892</v>
      </c>
      <c r="N12" s="63">
        <v>52299</v>
      </c>
      <c r="O12" s="42">
        <v>50455</v>
      </c>
      <c r="P12" s="42">
        <v>50146</v>
      </c>
      <c r="Q12" s="42">
        <v>48716</v>
      </c>
      <c r="R12" s="42">
        <v>45656</v>
      </c>
      <c r="S12" s="42">
        <v>44249</v>
      </c>
      <c r="T12" s="151">
        <v>43333</v>
      </c>
      <c r="U12" s="42">
        <v>43383</v>
      </c>
      <c r="V12" s="42">
        <v>39978</v>
      </c>
      <c r="W12" s="42">
        <f>SUM(W15:W16)</f>
        <v>38164</v>
      </c>
    </row>
    <row r="13" spans="1:23" x14ac:dyDescent="0.3">
      <c r="A13" s="7"/>
      <c r="B13" s="16"/>
      <c r="C13" s="16"/>
      <c r="D13" s="16"/>
      <c r="E13" s="16"/>
      <c r="F13" s="16"/>
      <c r="G13" s="16"/>
      <c r="H13" s="16"/>
      <c r="I13" s="16"/>
      <c r="N13" s="22"/>
      <c r="O13"/>
    </row>
    <row r="14" spans="1:23" x14ac:dyDescent="0.3">
      <c r="A14" s="7" t="s">
        <v>8</v>
      </c>
      <c r="B14" s="16"/>
      <c r="C14" s="16"/>
      <c r="D14" s="16"/>
      <c r="E14" s="16"/>
      <c r="F14" s="16"/>
      <c r="G14" s="16"/>
      <c r="H14" s="16"/>
      <c r="I14" s="16"/>
      <c r="N14" s="22"/>
      <c r="O14"/>
    </row>
    <row r="15" spans="1:23" x14ac:dyDescent="0.3">
      <c r="A15" s="17" t="s">
        <v>0</v>
      </c>
      <c r="B15" s="16">
        <v>11734</v>
      </c>
      <c r="C15" s="16">
        <v>11581</v>
      </c>
      <c r="D15" s="16">
        <v>10850</v>
      </c>
      <c r="E15" s="16">
        <v>10178</v>
      </c>
      <c r="F15" s="16">
        <v>10334</v>
      </c>
      <c r="G15" s="16">
        <v>10159</v>
      </c>
      <c r="H15" s="16">
        <v>10052</v>
      </c>
      <c r="I15" s="16">
        <v>10036</v>
      </c>
      <c r="J15" s="16">
        <v>9575</v>
      </c>
      <c r="K15" s="16">
        <v>9440</v>
      </c>
      <c r="L15" s="16">
        <v>11175</v>
      </c>
      <c r="M15" s="16">
        <v>10056</v>
      </c>
      <c r="N15" s="64">
        <v>10013</v>
      </c>
      <c r="O15" s="16">
        <v>9815</v>
      </c>
      <c r="P15" s="16">
        <v>9641</v>
      </c>
      <c r="Q15" s="16">
        <v>9787</v>
      </c>
      <c r="R15" s="16">
        <v>9860</v>
      </c>
      <c r="S15" s="16">
        <v>10179</v>
      </c>
      <c r="T15" s="16">
        <v>9831</v>
      </c>
      <c r="U15" s="16">
        <v>9514</v>
      </c>
      <c r="V15" s="16">
        <v>8745</v>
      </c>
      <c r="W15" s="16">
        <f>'Tabla 5'!H29</f>
        <v>7945</v>
      </c>
    </row>
    <row r="16" spans="1:23" x14ac:dyDescent="0.3">
      <c r="A16" s="37" t="s">
        <v>2</v>
      </c>
      <c r="B16" s="20">
        <v>16017</v>
      </c>
      <c r="C16" s="20">
        <v>18501</v>
      </c>
      <c r="D16" s="20">
        <v>19956</v>
      </c>
      <c r="E16" s="20">
        <v>20429</v>
      </c>
      <c r="F16" s="20">
        <v>22129</v>
      </c>
      <c r="G16" s="20">
        <v>23320</v>
      </c>
      <c r="H16" s="20">
        <v>23769</v>
      </c>
      <c r="I16" s="20">
        <v>25683</v>
      </c>
      <c r="J16" s="20">
        <v>34293</v>
      </c>
      <c r="K16" s="44">
        <v>37119</v>
      </c>
      <c r="L16" s="20">
        <v>39098</v>
      </c>
      <c r="M16" s="20">
        <v>40836</v>
      </c>
      <c r="N16" s="66">
        <v>42286</v>
      </c>
      <c r="O16" s="20">
        <v>40640</v>
      </c>
      <c r="P16" s="20">
        <v>40505</v>
      </c>
      <c r="Q16" s="20">
        <v>38929</v>
      </c>
      <c r="R16" s="20">
        <v>35796</v>
      </c>
      <c r="S16" s="20">
        <v>34070</v>
      </c>
      <c r="T16" s="20">
        <v>33502</v>
      </c>
      <c r="U16" s="20">
        <v>33869</v>
      </c>
      <c r="V16" s="20">
        <v>31233</v>
      </c>
      <c r="W16" s="20">
        <f>'Tabla 5'!H76+'Tabla 5'!H93</f>
        <v>30219</v>
      </c>
    </row>
    <row r="17" spans="1:23" ht="7.5" customHeight="1" x14ac:dyDescent="0.3">
      <c r="A17" s="7"/>
      <c r="B17" s="16"/>
      <c r="C17" s="16"/>
      <c r="D17" s="16"/>
      <c r="E17" s="16"/>
      <c r="F17" s="16"/>
      <c r="G17" s="16"/>
      <c r="H17" s="16"/>
      <c r="I17" s="16"/>
      <c r="N17" s="22"/>
      <c r="O17"/>
    </row>
    <row r="18" spans="1:23" x14ac:dyDescent="0.3">
      <c r="A18" s="7" t="s">
        <v>9</v>
      </c>
      <c r="B18" s="16"/>
      <c r="C18" s="16"/>
      <c r="D18" s="16"/>
      <c r="E18" s="16"/>
      <c r="F18" s="16"/>
      <c r="G18" s="16"/>
      <c r="H18" s="16"/>
      <c r="I18" s="16"/>
      <c r="N18" s="22"/>
      <c r="O18"/>
      <c r="W18" s="56">
        <f>SUM(W19:W20)</f>
        <v>38164</v>
      </c>
    </row>
    <row r="19" spans="1:23" x14ac:dyDescent="0.3">
      <c r="A19" s="17" t="s">
        <v>3</v>
      </c>
      <c r="B19" s="16">
        <v>10020</v>
      </c>
      <c r="C19" s="16">
        <v>11101</v>
      </c>
      <c r="D19" s="16">
        <v>11360</v>
      </c>
      <c r="E19" s="16">
        <v>10855</v>
      </c>
      <c r="F19" s="16">
        <v>11705</v>
      </c>
      <c r="G19" s="16">
        <v>12161</v>
      </c>
      <c r="H19" s="16">
        <v>12454</v>
      </c>
      <c r="I19" s="16">
        <v>13140</v>
      </c>
      <c r="J19" s="16">
        <v>17323</v>
      </c>
      <c r="K19" s="16">
        <v>17503</v>
      </c>
      <c r="L19" s="16">
        <v>19215</v>
      </c>
      <c r="M19" s="49">
        <v>19719</v>
      </c>
      <c r="N19" s="64">
        <v>20384</v>
      </c>
      <c r="O19" s="16">
        <v>19654</v>
      </c>
      <c r="P19" s="16">
        <v>19746</v>
      </c>
      <c r="Q19" s="16">
        <v>18858</v>
      </c>
      <c r="R19" s="16">
        <v>17739</v>
      </c>
      <c r="S19" s="16">
        <v>17116</v>
      </c>
      <c r="T19" s="16">
        <v>16270</v>
      </c>
      <c r="U19" s="16">
        <v>16085</v>
      </c>
      <c r="V19" s="16">
        <v>14903</v>
      </c>
      <c r="W19" s="16">
        <v>14427</v>
      </c>
    </row>
    <row r="20" spans="1:23" x14ac:dyDescent="0.3">
      <c r="A20" s="37" t="s">
        <v>4</v>
      </c>
      <c r="B20" s="20">
        <v>17731</v>
      </c>
      <c r="C20" s="20">
        <v>18981</v>
      </c>
      <c r="D20" s="20">
        <v>19446</v>
      </c>
      <c r="E20" s="20">
        <v>19752</v>
      </c>
      <c r="F20" s="20">
        <v>20758</v>
      </c>
      <c r="G20" s="20">
        <v>21318</v>
      </c>
      <c r="H20" s="20">
        <v>21367</v>
      </c>
      <c r="I20" s="20">
        <v>22579</v>
      </c>
      <c r="J20" s="20">
        <v>26545</v>
      </c>
      <c r="K20" s="44">
        <v>29056</v>
      </c>
      <c r="L20" s="20">
        <v>31058</v>
      </c>
      <c r="M20" s="50">
        <v>31173</v>
      </c>
      <c r="N20" s="66">
        <v>31915</v>
      </c>
      <c r="O20" s="20">
        <v>30801</v>
      </c>
      <c r="P20" s="20">
        <v>30400</v>
      </c>
      <c r="Q20" s="20">
        <v>29858</v>
      </c>
      <c r="R20" s="20">
        <v>27917</v>
      </c>
      <c r="S20" s="20">
        <v>27133</v>
      </c>
      <c r="T20" s="20">
        <v>27063</v>
      </c>
      <c r="U20" s="20">
        <v>27298</v>
      </c>
      <c r="V20" s="20">
        <v>25075</v>
      </c>
      <c r="W20" s="20">
        <v>23737</v>
      </c>
    </row>
    <row r="21" spans="1:23" ht="7.5" customHeight="1" x14ac:dyDescent="0.3">
      <c r="A21" s="7"/>
      <c r="B21" s="16"/>
      <c r="C21" s="16"/>
      <c r="D21" s="16"/>
      <c r="E21" s="16"/>
      <c r="F21" s="16"/>
      <c r="G21" s="16"/>
      <c r="H21" s="16"/>
      <c r="I21" s="16"/>
      <c r="N21" s="22"/>
      <c r="O21"/>
    </row>
    <row r="22" spans="1:23" x14ac:dyDescent="0.3">
      <c r="A22" s="7" t="s">
        <v>18</v>
      </c>
      <c r="B22" s="16"/>
      <c r="C22" s="16"/>
      <c r="D22" s="16"/>
      <c r="E22" s="16"/>
      <c r="F22" s="16"/>
      <c r="G22" s="16"/>
      <c r="H22" s="16"/>
      <c r="I22" s="16"/>
      <c r="N22" s="22"/>
      <c r="O22"/>
    </row>
    <row r="23" spans="1:23" x14ac:dyDescent="0.3">
      <c r="A23" s="17" t="s">
        <v>10</v>
      </c>
      <c r="B23" s="42">
        <v>23246</v>
      </c>
      <c r="C23" s="42">
        <v>25502</v>
      </c>
      <c r="D23" s="42">
        <v>25716</v>
      </c>
      <c r="E23" s="42">
        <v>24920</v>
      </c>
      <c r="F23" s="42">
        <v>25801</v>
      </c>
      <c r="G23" s="42">
        <v>26156</v>
      </c>
      <c r="H23" s="42">
        <v>26928</v>
      </c>
      <c r="I23" s="42">
        <v>27852</v>
      </c>
      <c r="J23" s="42">
        <v>37077</v>
      </c>
      <c r="K23" s="42">
        <v>39118</v>
      </c>
      <c r="L23" s="42">
        <v>43494</v>
      </c>
      <c r="M23" s="42">
        <v>43806</v>
      </c>
      <c r="N23" s="63">
        <v>44929</v>
      </c>
      <c r="O23" s="42">
        <v>43024</v>
      </c>
      <c r="P23" s="42">
        <v>42258</v>
      </c>
      <c r="Q23" s="42">
        <v>41097</v>
      </c>
      <c r="R23" s="42">
        <v>38024</v>
      </c>
      <c r="S23" s="42">
        <v>36688</v>
      </c>
      <c r="T23" s="42">
        <v>36336</v>
      </c>
      <c r="U23" s="42">
        <v>36047</v>
      </c>
      <c r="V23" s="42">
        <v>33156</v>
      </c>
      <c r="W23" s="42">
        <f>SUM(W24:W26)</f>
        <v>31547</v>
      </c>
    </row>
    <row r="24" spans="1:23" x14ac:dyDescent="0.3">
      <c r="A24" s="9" t="s">
        <v>11</v>
      </c>
      <c r="B24" s="16">
        <v>1193</v>
      </c>
      <c r="C24" s="16">
        <v>3642</v>
      </c>
      <c r="D24" s="16">
        <v>3907</v>
      </c>
      <c r="E24" s="16">
        <v>3879</v>
      </c>
      <c r="F24" s="16">
        <v>4222</v>
      </c>
      <c r="G24" s="16">
        <v>4633</v>
      </c>
      <c r="H24" s="16">
        <v>5189</v>
      </c>
      <c r="I24" s="16">
        <v>5345</v>
      </c>
      <c r="J24" s="16">
        <v>13919</v>
      </c>
      <c r="K24" s="16">
        <v>14630</v>
      </c>
      <c r="L24" s="16">
        <v>15875</v>
      </c>
      <c r="M24" s="16">
        <v>16265</v>
      </c>
      <c r="N24" s="22">
        <v>16551</v>
      </c>
      <c r="O24" s="16">
        <v>13282</v>
      </c>
      <c r="P24" s="16">
        <v>12919</v>
      </c>
      <c r="Q24" s="16">
        <v>11816</v>
      </c>
      <c r="R24" s="16">
        <v>10296</v>
      </c>
      <c r="S24" s="16">
        <v>8845</v>
      </c>
      <c r="T24" s="16">
        <v>9870</v>
      </c>
      <c r="U24" s="16">
        <v>11009</v>
      </c>
      <c r="V24" s="16">
        <v>9874</v>
      </c>
      <c r="W24" s="16">
        <f>'Tabla 5'!B94</f>
        <v>10619</v>
      </c>
    </row>
    <row r="25" spans="1:23" x14ac:dyDescent="0.3">
      <c r="A25" s="9" t="s">
        <v>12</v>
      </c>
      <c r="B25" s="16">
        <v>5597</v>
      </c>
      <c r="C25" s="16">
        <v>5169</v>
      </c>
      <c r="D25" s="16">
        <v>4450</v>
      </c>
      <c r="E25" s="16">
        <v>4428</v>
      </c>
      <c r="F25" s="16">
        <v>4481</v>
      </c>
      <c r="G25" s="16">
        <v>4453</v>
      </c>
      <c r="H25" s="16">
        <v>4972</v>
      </c>
      <c r="I25" s="16">
        <v>5425</v>
      </c>
      <c r="J25" s="16">
        <v>6157</v>
      </c>
      <c r="K25" s="16">
        <v>6801</v>
      </c>
      <c r="L25" s="16">
        <v>7976</v>
      </c>
      <c r="M25" s="16">
        <v>7239</v>
      </c>
      <c r="N25" s="22">
        <v>8158</v>
      </c>
      <c r="O25" s="16">
        <v>9131</v>
      </c>
      <c r="P25" s="16">
        <v>8571</v>
      </c>
      <c r="Q25" s="16">
        <v>8270</v>
      </c>
      <c r="R25" s="16">
        <v>7563</v>
      </c>
      <c r="S25" s="16">
        <v>7330</v>
      </c>
      <c r="T25" s="16">
        <v>6681</v>
      </c>
      <c r="U25" s="16">
        <v>5627</v>
      </c>
      <c r="V25" s="16">
        <v>5210</v>
      </c>
      <c r="W25" s="16">
        <f>'Tabla 5'!C94</f>
        <v>5013</v>
      </c>
    </row>
    <row r="26" spans="1:23" x14ac:dyDescent="0.3">
      <c r="A26" s="9" t="s">
        <v>13</v>
      </c>
      <c r="B26" s="16">
        <v>16456</v>
      </c>
      <c r="C26" s="16">
        <v>16691</v>
      </c>
      <c r="D26" s="16">
        <v>17359</v>
      </c>
      <c r="E26" s="16">
        <v>16613</v>
      </c>
      <c r="F26" s="16">
        <v>17098</v>
      </c>
      <c r="G26" s="16">
        <v>17070</v>
      </c>
      <c r="H26" s="16">
        <v>16767</v>
      </c>
      <c r="I26" s="16">
        <v>17082</v>
      </c>
      <c r="J26" s="16">
        <v>17001</v>
      </c>
      <c r="K26" s="16">
        <v>17687</v>
      </c>
      <c r="L26" s="16">
        <v>19643</v>
      </c>
      <c r="M26" s="16">
        <v>20302</v>
      </c>
      <c r="N26" s="22">
        <v>20220</v>
      </c>
      <c r="O26" s="16">
        <v>20611</v>
      </c>
      <c r="P26" s="16">
        <v>20768</v>
      </c>
      <c r="Q26" s="16">
        <v>21011</v>
      </c>
      <c r="R26" s="16">
        <v>20165</v>
      </c>
      <c r="S26" s="16">
        <v>20513</v>
      </c>
      <c r="T26" s="16">
        <v>19785</v>
      </c>
      <c r="U26" s="16">
        <v>19411</v>
      </c>
      <c r="V26" s="16">
        <v>18072</v>
      </c>
      <c r="W26" s="16">
        <f>'Tabla 5'!D94</f>
        <v>15915</v>
      </c>
    </row>
    <row r="27" spans="1:23" ht="6" customHeight="1" x14ac:dyDescent="0.3">
      <c r="A27" s="9"/>
      <c r="B27" s="16"/>
      <c r="C27" s="16"/>
      <c r="D27" s="16"/>
      <c r="E27" s="16"/>
      <c r="F27" s="16"/>
      <c r="G27" s="16"/>
      <c r="H27" s="16"/>
      <c r="I27" s="16"/>
      <c r="N27" s="22"/>
      <c r="O27"/>
    </row>
    <row r="28" spans="1:23" x14ac:dyDescent="0.3">
      <c r="A28" s="17" t="s">
        <v>14</v>
      </c>
      <c r="B28" s="42">
        <v>4505</v>
      </c>
      <c r="C28" s="42">
        <v>4580</v>
      </c>
      <c r="D28" s="42">
        <v>5090</v>
      </c>
      <c r="E28" s="42">
        <v>5687</v>
      </c>
      <c r="F28" s="42">
        <v>6662</v>
      </c>
      <c r="G28" s="42">
        <v>7323</v>
      </c>
      <c r="H28" s="42">
        <v>6893</v>
      </c>
      <c r="I28" s="42">
        <v>7867</v>
      </c>
      <c r="J28" s="42">
        <v>6791</v>
      </c>
      <c r="K28" s="42">
        <v>7441</v>
      </c>
      <c r="L28" s="42">
        <v>6779</v>
      </c>
      <c r="M28" s="42">
        <v>7086</v>
      </c>
      <c r="N28" s="75">
        <v>7370</v>
      </c>
      <c r="O28" s="42">
        <v>7431</v>
      </c>
      <c r="P28" s="42">
        <v>7888</v>
      </c>
      <c r="Q28" s="42">
        <v>7619</v>
      </c>
      <c r="R28" s="42">
        <v>7632</v>
      </c>
      <c r="S28" s="42">
        <v>7561</v>
      </c>
      <c r="T28" s="42">
        <v>6997</v>
      </c>
      <c r="U28" s="42">
        <v>7336</v>
      </c>
      <c r="V28" s="42">
        <v>6822</v>
      </c>
      <c r="W28" s="42">
        <f>SUM(W29:W31)</f>
        <v>6617</v>
      </c>
    </row>
    <row r="29" spans="1:23" x14ac:dyDescent="0.3">
      <c r="A29" s="9" t="s">
        <v>15</v>
      </c>
      <c r="B29" s="16">
        <v>247</v>
      </c>
      <c r="C29" s="16">
        <v>259</v>
      </c>
      <c r="D29" s="16">
        <v>242</v>
      </c>
      <c r="E29" s="16">
        <v>274</v>
      </c>
      <c r="F29" s="16">
        <v>288</v>
      </c>
      <c r="G29" s="16">
        <v>270</v>
      </c>
      <c r="H29" s="16">
        <v>261</v>
      </c>
      <c r="I29" s="16">
        <v>339</v>
      </c>
      <c r="J29" s="16">
        <v>220</v>
      </c>
      <c r="K29" s="16">
        <v>293</v>
      </c>
      <c r="L29" s="16">
        <v>235</v>
      </c>
      <c r="M29" s="16">
        <v>271</v>
      </c>
      <c r="N29" s="22">
        <v>635</v>
      </c>
      <c r="O29" s="16">
        <v>232</v>
      </c>
      <c r="P29" s="16">
        <v>265</v>
      </c>
      <c r="Q29" s="16">
        <v>263</v>
      </c>
      <c r="R29" s="16">
        <v>303</v>
      </c>
      <c r="S29" s="16">
        <v>417</v>
      </c>
      <c r="T29" s="16">
        <v>361</v>
      </c>
      <c r="U29" s="16">
        <v>386</v>
      </c>
      <c r="V29" s="16">
        <v>305</v>
      </c>
      <c r="W29" s="16">
        <f>'Tabla 5'!F94</f>
        <v>333</v>
      </c>
    </row>
    <row r="30" spans="1:23" x14ac:dyDescent="0.3">
      <c r="A30" s="9" t="s">
        <v>16</v>
      </c>
      <c r="B30" s="16">
        <v>3272</v>
      </c>
      <c r="C30" s="16">
        <v>3292</v>
      </c>
      <c r="D30" s="16">
        <v>3751</v>
      </c>
      <c r="E30" s="16">
        <v>4267</v>
      </c>
      <c r="F30" s="16">
        <v>5188</v>
      </c>
      <c r="G30" s="16">
        <v>5775</v>
      </c>
      <c r="H30" s="16">
        <v>5199</v>
      </c>
      <c r="I30" s="16">
        <v>6083</v>
      </c>
      <c r="J30" s="16">
        <v>5220</v>
      </c>
      <c r="K30" s="16">
        <v>5703</v>
      </c>
      <c r="L30" s="16">
        <v>5124</v>
      </c>
      <c r="M30" s="16">
        <v>5326</v>
      </c>
      <c r="N30" s="22">
        <v>5273</v>
      </c>
      <c r="O30" s="16">
        <v>5779</v>
      </c>
      <c r="P30" s="16">
        <v>6147</v>
      </c>
      <c r="Q30" s="16">
        <v>5911</v>
      </c>
      <c r="R30" s="16">
        <v>5996</v>
      </c>
      <c r="S30" s="16">
        <v>5698</v>
      </c>
      <c r="T30" s="16">
        <v>5284</v>
      </c>
      <c r="U30" s="16">
        <v>5698</v>
      </c>
      <c r="V30" s="16">
        <v>5079</v>
      </c>
      <c r="W30" s="16">
        <f>'Tabla 5'!E94</f>
        <v>4892</v>
      </c>
    </row>
    <row r="31" spans="1:23" x14ac:dyDescent="0.3">
      <c r="A31" s="10" t="s">
        <v>17</v>
      </c>
      <c r="B31" s="20">
        <v>986</v>
      </c>
      <c r="C31" s="20">
        <v>1029</v>
      </c>
      <c r="D31" s="20">
        <v>1097</v>
      </c>
      <c r="E31" s="20">
        <v>1146</v>
      </c>
      <c r="F31" s="20">
        <v>1186</v>
      </c>
      <c r="G31" s="20">
        <v>1278</v>
      </c>
      <c r="H31" s="20">
        <v>1433</v>
      </c>
      <c r="I31" s="20">
        <v>1445</v>
      </c>
      <c r="J31" s="20">
        <v>1351</v>
      </c>
      <c r="K31" s="38">
        <v>1445</v>
      </c>
      <c r="L31" s="20">
        <v>1420</v>
      </c>
      <c r="M31" s="20">
        <v>1489</v>
      </c>
      <c r="N31" s="77">
        <v>1462</v>
      </c>
      <c r="O31" s="20">
        <v>1420</v>
      </c>
      <c r="P31" s="20">
        <v>1476</v>
      </c>
      <c r="Q31" s="20">
        <v>1445</v>
      </c>
      <c r="R31" s="20">
        <v>1333</v>
      </c>
      <c r="S31" s="20">
        <v>1446</v>
      </c>
      <c r="T31" s="20">
        <v>1352</v>
      </c>
      <c r="U31" s="20">
        <v>1252</v>
      </c>
      <c r="V31" s="20">
        <v>1438</v>
      </c>
      <c r="W31" s="20">
        <f>'Tabla 5'!G94</f>
        <v>1392</v>
      </c>
    </row>
    <row r="32" spans="1:23" x14ac:dyDescent="0.3">
      <c r="A32" s="246" t="s">
        <v>20</v>
      </c>
      <c r="B32" s="246"/>
      <c r="C32" s="246"/>
      <c r="D32" s="246"/>
      <c r="E32" s="246"/>
      <c r="F32" s="246"/>
      <c r="G32" s="246"/>
      <c r="H32" s="246"/>
      <c r="I32" s="246"/>
      <c r="J32" s="246"/>
      <c r="K32" s="246"/>
      <c r="L32" s="246"/>
      <c r="M32" s="246"/>
      <c r="N32" s="246"/>
      <c r="O32" s="246"/>
      <c r="P32" s="246"/>
      <c r="Q32" s="246"/>
      <c r="R32" s="246"/>
      <c r="S32" s="246"/>
      <c r="T32" s="246"/>
      <c r="U32" s="246"/>
      <c r="V32" s="246"/>
    </row>
    <row r="33" spans="1:22" ht="15" customHeight="1" x14ac:dyDescent="0.3">
      <c r="A33" s="247" t="s">
        <v>258</v>
      </c>
      <c r="B33" s="247"/>
      <c r="C33" s="247"/>
      <c r="D33" s="247"/>
      <c r="E33" s="247"/>
      <c r="F33" s="247"/>
      <c r="G33" s="247"/>
      <c r="H33" s="247"/>
      <c r="I33" s="247"/>
      <c r="J33" s="247"/>
      <c r="K33" s="247"/>
      <c r="L33" s="247"/>
      <c r="M33" s="247"/>
      <c r="N33" s="247"/>
      <c r="O33" s="247"/>
      <c r="P33" s="247"/>
      <c r="Q33" s="247"/>
      <c r="R33" s="247"/>
      <c r="S33" s="247"/>
      <c r="T33" s="247"/>
      <c r="U33" s="247"/>
      <c r="V33" s="247"/>
    </row>
    <row r="34" spans="1:22" x14ac:dyDescent="0.3">
      <c r="A34" s="18"/>
      <c r="B34" s="18"/>
      <c r="C34" s="18"/>
      <c r="D34" s="18"/>
      <c r="E34" s="18"/>
      <c r="F34" s="18"/>
      <c r="G34" s="18"/>
      <c r="H34" s="18"/>
      <c r="I34" s="18"/>
      <c r="J34" s="18"/>
    </row>
    <row r="35" spans="1:22" x14ac:dyDescent="0.3">
      <c r="A35" s="12"/>
    </row>
    <row r="36" spans="1:22" x14ac:dyDescent="0.3">
      <c r="A36" s="6"/>
    </row>
  </sheetData>
  <mergeCells count="8">
    <mergeCell ref="A8:O8"/>
    <mergeCell ref="A32:V32"/>
    <mergeCell ref="A33:V33"/>
    <mergeCell ref="A1:V1"/>
    <mergeCell ref="A2:V2"/>
    <mergeCell ref="A3:V3"/>
    <mergeCell ref="A5:V5"/>
    <mergeCell ref="A6:V6"/>
  </mergeCells>
  <printOptions horizontalCentered="1" verticalCentered="1"/>
  <pageMargins left="0.7" right="0.7" top="0.75" bottom="0.7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T36"/>
  <sheetViews>
    <sheetView showGridLines="0" topLeftCell="A21" zoomScale="90" zoomScaleNormal="90" workbookViewId="0">
      <selection activeCell="O31" sqref="O31"/>
    </sheetView>
  </sheetViews>
  <sheetFormatPr defaultRowHeight="14.4" x14ac:dyDescent="0.3"/>
  <cols>
    <col min="1" max="1" width="23.5546875" customWidth="1"/>
    <col min="2" max="9" width="11.33203125" style="22" customWidth="1"/>
    <col min="10" max="10" width="10.5546875" style="22" bestFit="1" customWidth="1"/>
    <col min="11" max="11" width="11.109375" bestFit="1" customWidth="1"/>
    <col min="12" max="17" width="10.5546875" bestFit="1" customWidth="1"/>
    <col min="18" max="18" width="10.109375" customWidth="1"/>
    <col min="19" max="19" width="11" customWidth="1"/>
    <col min="20" max="20" width="11.109375" customWidth="1"/>
  </cols>
  <sheetData>
    <row r="1" spans="1:20" ht="18" x14ac:dyDescent="0.35">
      <c r="A1" s="242" t="s">
        <v>248</v>
      </c>
      <c r="B1" s="242"/>
      <c r="C1" s="242"/>
      <c r="D1" s="242"/>
      <c r="E1" s="242"/>
      <c r="F1" s="242"/>
      <c r="G1" s="242"/>
      <c r="H1" s="242"/>
      <c r="I1" s="242"/>
      <c r="J1" s="242"/>
      <c r="K1" s="242"/>
      <c r="L1" s="242"/>
      <c r="M1" s="242"/>
      <c r="N1" s="242"/>
      <c r="O1" s="242"/>
      <c r="P1" s="242"/>
      <c r="Q1" s="242"/>
      <c r="R1" s="242"/>
      <c r="S1" s="242"/>
    </row>
    <row r="2" spans="1:20" ht="18" x14ac:dyDescent="0.35">
      <c r="A2" s="242" t="s">
        <v>249</v>
      </c>
      <c r="B2" s="242"/>
      <c r="C2" s="242"/>
      <c r="D2" s="242"/>
      <c r="E2" s="242"/>
      <c r="F2" s="242"/>
      <c r="G2" s="242"/>
      <c r="H2" s="242"/>
      <c r="I2" s="242"/>
      <c r="J2" s="242"/>
      <c r="K2" s="242"/>
      <c r="L2" s="242"/>
      <c r="M2" s="242"/>
      <c r="N2" s="242"/>
      <c r="O2" s="242"/>
      <c r="P2" s="242"/>
      <c r="Q2" s="242"/>
      <c r="R2" s="242"/>
      <c r="S2" s="242"/>
    </row>
    <row r="3" spans="1:20" ht="15.6" x14ac:dyDescent="0.3">
      <c r="A3" s="243" t="s">
        <v>250</v>
      </c>
      <c r="B3" s="243"/>
      <c r="C3" s="243"/>
      <c r="D3" s="243"/>
      <c r="E3" s="243"/>
      <c r="F3" s="243"/>
      <c r="G3" s="243"/>
      <c r="H3" s="243"/>
      <c r="I3" s="243"/>
      <c r="J3" s="243"/>
      <c r="K3" s="243"/>
      <c r="L3" s="243"/>
      <c r="M3" s="243"/>
      <c r="N3" s="243"/>
      <c r="O3" s="243"/>
      <c r="P3" s="243"/>
      <c r="Q3" s="243"/>
      <c r="R3" s="243"/>
      <c r="S3" s="243"/>
    </row>
    <row r="4" spans="1:20" ht="15.6" x14ac:dyDescent="0.3">
      <c r="A4" s="134"/>
      <c r="B4" s="134"/>
      <c r="C4" s="134"/>
      <c r="D4" s="134"/>
      <c r="E4" s="134"/>
      <c r="F4" s="134"/>
      <c r="G4" s="134"/>
      <c r="H4" s="134"/>
      <c r="I4" s="134"/>
      <c r="J4" s="134"/>
      <c r="K4" s="134"/>
      <c r="L4" s="134"/>
      <c r="M4" s="134"/>
      <c r="N4" s="134"/>
      <c r="O4" s="134"/>
      <c r="P4" s="122"/>
      <c r="Q4" s="122"/>
      <c r="R4" s="122"/>
      <c r="S4" s="122"/>
    </row>
    <row r="5" spans="1:20" ht="15.6" x14ac:dyDescent="0.3">
      <c r="A5" s="222" t="s">
        <v>197</v>
      </c>
      <c r="B5" s="222"/>
      <c r="C5" s="222"/>
      <c r="D5" s="222"/>
      <c r="E5" s="222"/>
      <c r="F5" s="222"/>
      <c r="G5" s="222"/>
      <c r="H5" s="222"/>
      <c r="I5" s="222"/>
      <c r="J5" s="222"/>
      <c r="K5" s="222"/>
      <c r="L5" s="222"/>
      <c r="M5" s="222"/>
      <c r="N5" s="222"/>
      <c r="O5" s="222"/>
      <c r="P5" s="222"/>
      <c r="Q5" s="222"/>
      <c r="R5" s="222"/>
      <c r="S5" s="222"/>
    </row>
    <row r="6" spans="1:20" ht="15.6" x14ac:dyDescent="0.3">
      <c r="A6" s="244" t="s">
        <v>370</v>
      </c>
      <c r="B6" s="244"/>
      <c r="C6" s="244"/>
      <c r="D6" s="244"/>
      <c r="E6" s="244"/>
      <c r="F6" s="244"/>
      <c r="G6" s="244"/>
      <c r="H6" s="244"/>
      <c r="I6" s="244"/>
      <c r="J6" s="244"/>
      <c r="K6" s="244"/>
      <c r="L6" s="244"/>
      <c r="M6" s="244"/>
      <c r="N6" s="244"/>
      <c r="O6" s="244"/>
      <c r="P6" s="244"/>
      <c r="Q6" s="244"/>
      <c r="R6" s="244"/>
      <c r="S6" s="244"/>
    </row>
    <row r="7" spans="1:20" x14ac:dyDescent="0.3">
      <c r="A7" s="107"/>
      <c r="B7" s="108"/>
      <c r="C7" s="108"/>
      <c r="D7" s="108"/>
      <c r="E7" s="108"/>
      <c r="F7" s="108"/>
      <c r="G7" s="108"/>
      <c r="H7" s="108"/>
      <c r="I7" s="108"/>
      <c r="J7" s="108"/>
      <c r="K7" s="107"/>
      <c r="L7" s="107"/>
      <c r="M7" s="107"/>
      <c r="N7" s="107"/>
    </row>
    <row r="8" spans="1:20" x14ac:dyDescent="0.3">
      <c r="A8" s="249" t="s">
        <v>262</v>
      </c>
      <c r="B8" s="249"/>
      <c r="C8" s="249"/>
      <c r="D8" s="249"/>
      <c r="E8" s="249"/>
      <c r="F8" s="249"/>
      <c r="G8" s="249"/>
      <c r="H8" s="249"/>
      <c r="I8" s="249"/>
      <c r="J8" s="249"/>
      <c r="K8" s="249"/>
      <c r="L8" s="107"/>
      <c r="M8" s="107"/>
      <c r="N8" s="107"/>
    </row>
    <row r="9" spans="1:20" x14ac:dyDescent="0.3">
      <c r="A9" s="5" t="s">
        <v>230</v>
      </c>
    </row>
    <row r="10" spans="1:20" ht="15" thickBot="1" x14ac:dyDescent="0.35">
      <c r="A10" s="39"/>
      <c r="B10" s="59" t="s">
        <v>163</v>
      </c>
      <c r="C10" s="59" t="s">
        <v>164</v>
      </c>
      <c r="D10" s="59" t="s">
        <v>165</v>
      </c>
      <c r="E10" s="59" t="s">
        <v>166</v>
      </c>
      <c r="F10" s="60" t="s">
        <v>167</v>
      </c>
      <c r="G10" s="60" t="s">
        <v>168</v>
      </c>
      <c r="H10" s="59" t="s">
        <v>120</v>
      </c>
      <c r="I10" s="59" t="s">
        <v>124</v>
      </c>
      <c r="J10" s="59" t="s">
        <v>145</v>
      </c>
      <c r="K10" s="59" t="s">
        <v>169</v>
      </c>
      <c r="L10" s="40" t="s">
        <v>200</v>
      </c>
      <c r="M10" s="40" t="s">
        <v>213</v>
      </c>
      <c r="N10" s="40" t="s">
        <v>235</v>
      </c>
      <c r="O10" s="40" t="s">
        <v>251</v>
      </c>
      <c r="P10" s="40" t="s">
        <v>292</v>
      </c>
      <c r="Q10" s="40" t="s">
        <v>294</v>
      </c>
      <c r="R10" s="40" t="s">
        <v>315</v>
      </c>
      <c r="S10" s="40" t="s">
        <v>330</v>
      </c>
      <c r="T10" s="40" t="s">
        <v>362</v>
      </c>
    </row>
    <row r="11" spans="1:20" x14ac:dyDescent="0.3">
      <c r="A11" s="7"/>
      <c r="B11" s="61"/>
      <c r="C11" s="61"/>
      <c r="D11" s="61"/>
      <c r="E11" s="61"/>
      <c r="F11" s="62"/>
    </row>
    <row r="12" spans="1:20" x14ac:dyDescent="0.3">
      <c r="A12" s="7" t="s">
        <v>19</v>
      </c>
      <c r="B12" s="63">
        <v>13539</v>
      </c>
      <c r="C12" s="63">
        <v>14070</v>
      </c>
      <c r="D12" s="63">
        <v>14759</v>
      </c>
      <c r="E12" s="63">
        <v>15206</v>
      </c>
      <c r="F12" s="63">
        <v>16190</v>
      </c>
      <c r="G12" s="63">
        <v>15985</v>
      </c>
      <c r="H12" s="63">
        <v>16001</v>
      </c>
      <c r="I12" s="63">
        <v>15810</v>
      </c>
      <c r="J12" s="63">
        <v>15885</v>
      </c>
      <c r="K12" s="63">
        <v>16235</v>
      </c>
      <c r="L12" s="56">
        <v>17200</v>
      </c>
      <c r="M12" s="63">
        <v>17923</v>
      </c>
      <c r="N12" s="63">
        <v>16563</v>
      </c>
      <c r="O12" s="63">
        <v>16079</v>
      </c>
      <c r="P12" s="63">
        <v>14771</v>
      </c>
      <c r="Q12" s="63">
        <v>14111</v>
      </c>
      <c r="R12" s="63">
        <v>13069</v>
      </c>
      <c r="S12" s="63">
        <v>12900</v>
      </c>
      <c r="T12" s="63">
        <f>T15+T16</f>
        <v>12905</v>
      </c>
    </row>
    <row r="13" spans="1:20" x14ac:dyDescent="0.3">
      <c r="A13" s="7"/>
      <c r="B13" s="64"/>
      <c r="C13" s="64"/>
      <c r="D13" s="64"/>
      <c r="E13" s="64"/>
      <c r="F13" s="64"/>
      <c r="M13" s="22"/>
    </row>
    <row r="14" spans="1:20" x14ac:dyDescent="0.3">
      <c r="A14" s="7" t="s">
        <v>8</v>
      </c>
      <c r="B14" s="64"/>
      <c r="C14" s="64"/>
      <c r="D14" s="64"/>
      <c r="E14" s="64"/>
      <c r="F14" s="64"/>
      <c r="M14" s="22"/>
    </row>
    <row r="15" spans="1:20" x14ac:dyDescent="0.3">
      <c r="A15" s="17" t="s">
        <v>0</v>
      </c>
      <c r="B15" s="64">
        <v>5444</v>
      </c>
      <c r="C15" s="64">
        <v>4816</v>
      </c>
      <c r="D15" s="64">
        <v>5051</v>
      </c>
      <c r="E15" s="64">
        <v>5066</v>
      </c>
      <c r="F15" s="64">
        <v>5474</v>
      </c>
      <c r="G15" s="64">
        <v>5010</v>
      </c>
      <c r="H15" s="65">
        <v>4561</v>
      </c>
      <c r="I15" s="64">
        <v>4962</v>
      </c>
      <c r="J15" s="64">
        <v>5174</v>
      </c>
      <c r="K15" s="64">
        <v>5337</v>
      </c>
      <c r="L15" s="16">
        <v>5252</v>
      </c>
      <c r="M15" s="64">
        <v>5697</v>
      </c>
      <c r="N15" s="64">
        <v>5256</v>
      </c>
      <c r="O15" s="64">
        <v>5220</v>
      </c>
      <c r="P15" s="64">
        <v>4861</v>
      </c>
      <c r="Q15" s="64">
        <v>4722</v>
      </c>
      <c r="R15" s="64">
        <v>4616</v>
      </c>
      <c r="S15" s="64">
        <v>4484</v>
      </c>
      <c r="T15" s="64">
        <f>'Tabla 7'!B29</f>
        <v>4412</v>
      </c>
    </row>
    <row r="16" spans="1:20" x14ac:dyDescent="0.3">
      <c r="A16" s="37" t="s">
        <v>2</v>
      </c>
      <c r="B16" s="66">
        <v>8095</v>
      </c>
      <c r="C16" s="66">
        <v>9254</v>
      </c>
      <c r="D16" s="66">
        <v>9708</v>
      </c>
      <c r="E16" s="66">
        <v>10140</v>
      </c>
      <c r="F16" s="66">
        <v>10716</v>
      </c>
      <c r="G16" s="66">
        <v>10975</v>
      </c>
      <c r="H16" s="57">
        <v>11440</v>
      </c>
      <c r="I16" s="66">
        <v>10848</v>
      </c>
      <c r="J16" s="66">
        <v>10711</v>
      </c>
      <c r="K16" s="66">
        <v>10898</v>
      </c>
      <c r="L16" s="20">
        <v>11948</v>
      </c>
      <c r="M16" s="66">
        <v>12226</v>
      </c>
      <c r="N16" s="66">
        <v>11307</v>
      </c>
      <c r="O16" s="66">
        <v>10859</v>
      </c>
      <c r="P16" s="66">
        <v>9910</v>
      </c>
      <c r="Q16" s="66">
        <v>9389</v>
      </c>
      <c r="R16" s="66">
        <v>8453</v>
      </c>
      <c r="S16" s="66">
        <v>8416</v>
      </c>
      <c r="T16" s="66">
        <f>'Tabla 7'!B79+'Tabla 7'!B98</f>
        <v>8493</v>
      </c>
    </row>
    <row r="17" spans="1:20" x14ac:dyDescent="0.3">
      <c r="A17" s="7"/>
      <c r="B17" s="64"/>
      <c r="C17" s="64"/>
      <c r="D17" s="64"/>
      <c r="E17" s="64"/>
      <c r="F17" s="64"/>
      <c r="M17" s="22"/>
    </row>
    <row r="18" spans="1:20" ht="16.2" x14ac:dyDescent="0.3">
      <c r="A18" s="7" t="s">
        <v>259</v>
      </c>
      <c r="B18" s="64"/>
      <c r="C18" s="64"/>
      <c r="D18" s="64"/>
      <c r="E18" s="64"/>
      <c r="F18" s="64"/>
      <c r="K18" s="22"/>
      <c r="L18" s="22"/>
      <c r="M18" s="22"/>
    </row>
    <row r="19" spans="1:20" x14ac:dyDescent="0.3">
      <c r="A19" s="7" t="s">
        <v>260</v>
      </c>
      <c r="B19" s="64">
        <v>0</v>
      </c>
      <c r="C19" s="64">
        <v>0</v>
      </c>
      <c r="D19" s="64">
        <v>0</v>
      </c>
      <c r="E19" s="64">
        <v>0</v>
      </c>
      <c r="F19" s="64">
        <v>0</v>
      </c>
      <c r="G19" s="22">
        <v>0</v>
      </c>
      <c r="H19" s="22">
        <v>0</v>
      </c>
      <c r="I19" s="22">
        <v>0</v>
      </c>
      <c r="J19" s="22">
        <v>8550</v>
      </c>
      <c r="K19" s="22">
        <v>8970</v>
      </c>
      <c r="L19" s="22">
        <v>9318</v>
      </c>
      <c r="M19" s="22">
        <v>9922</v>
      </c>
      <c r="N19" s="128">
        <v>9161</v>
      </c>
      <c r="O19" s="22">
        <v>8915</v>
      </c>
      <c r="P19" s="22">
        <v>6642</v>
      </c>
      <c r="Q19" s="22">
        <v>7796</v>
      </c>
      <c r="R19" s="22">
        <v>7092</v>
      </c>
      <c r="S19" s="22">
        <v>6964</v>
      </c>
      <c r="T19" s="169">
        <f>'Tabla 7'!D99</f>
        <v>6930</v>
      </c>
    </row>
    <row r="20" spans="1:20" x14ac:dyDescent="0.3">
      <c r="A20" s="129" t="s">
        <v>261</v>
      </c>
      <c r="B20" s="66">
        <v>0</v>
      </c>
      <c r="C20" s="66">
        <v>0</v>
      </c>
      <c r="D20" s="66">
        <v>0</v>
      </c>
      <c r="E20" s="66">
        <v>0</v>
      </c>
      <c r="F20" s="66">
        <v>0</v>
      </c>
      <c r="G20" s="77">
        <v>0</v>
      </c>
      <c r="H20" s="77">
        <v>0</v>
      </c>
      <c r="I20" s="77">
        <v>0</v>
      </c>
      <c r="J20" s="77">
        <v>7335</v>
      </c>
      <c r="K20" s="77">
        <v>7265</v>
      </c>
      <c r="L20" s="77">
        <v>7882</v>
      </c>
      <c r="M20" s="77">
        <v>8001</v>
      </c>
      <c r="N20" s="130">
        <v>7402</v>
      </c>
      <c r="O20" s="131">
        <v>7164</v>
      </c>
      <c r="P20" s="131">
        <v>8129</v>
      </c>
      <c r="Q20" s="131">
        <v>6315</v>
      </c>
      <c r="R20" s="131">
        <v>5977</v>
      </c>
      <c r="S20" s="131">
        <v>5936</v>
      </c>
      <c r="T20" s="131">
        <f>'Tabla 7'!C99</f>
        <v>5975</v>
      </c>
    </row>
    <row r="21" spans="1:20" x14ac:dyDescent="0.3">
      <c r="A21" s="7"/>
      <c r="B21" s="64"/>
      <c r="C21" s="64"/>
      <c r="D21" s="64"/>
      <c r="E21" s="64"/>
      <c r="F21" s="64"/>
      <c r="M21" s="22"/>
    </row>
    <row r="22" spans="1:20" x14ac:dyDescent="0.3">
      <c r="A22" s="7" t="s">
        <v>139</v>
      </c>
      <c r="B22" s="64"/>
      <c r="C22" s="64"/>
      <c r="D22" s="64"/>
      <c r="E22" s="64"/>
      <c r="F22" s="64"/>
      <c r="M22" s="22"/>
    </row>
    <row r="23" spans="1:20" x14ac:dyDescent="0.3">
      <c r="A23" s="17" t="s">
        <v>149</v>
      </c>
      <c r="B23" s="63">
        <v>7139</v>
      </c>
      <c r="C23" s="63">
        <v>6711</v>
      </c>
      <c r="D23" s="63">
        <v>6967</v>
      </c>
      <c r="E23" s="63">
        <v>6755</v>
      </c>
      <c r="F23" s="63">
        <v>6897</v>
      </c>
      <c r="G23" s="63">
        <v>6533</v>
      </c>
      <c r="H23" s="63">
        <v>6657</v>
      </c>
      <c r="I23" s="63">
        <v>6952</v>
      </c>
      <c r="J23" s="63">
        <v>7446</v>
      </c>
      <c r="K23" s="63">
        <v>7661</v>
      </c>
      <c r="L23" s="42">
        <v>7518</v>
      </c>
      <c r="M23" s="63">
        <v>7701</v>
      </c>
      <c r="N23" s="63">
        <v>7432</v>
      </c>
      <c r="O23" s="63">
        <v>7219</v>
      </c>
      <c r="P23" s="63">
        <v>6476</v>
      </c>
      <c r="Q23" s="63">
        <v>6302</v>
      </c>
      <c r="R23" s="63">
        <v>6032</v>
      </c>
      <c r="S23" s="63">
        <v>5827</v>
      </c>
      <c r="T23" s="63">
        <f>SUM(T24:T30)</f>
        <v>5838</v>
      </c>
    </row>
    <row r="24" spans="1:20" x14ac:dyDescent="0.3">
      <c r="A24" s="9" t="s">
        <v>134</v>
      </c>
      <c r="B24" s="64">
        <v>2466</v>
      </c>
      <c r="C24" s="64">
        <v>2186</v>
      </c>
      <c r="D24" s="64">
        <v>2235</v>
      </c>
      <c r="E24" s="64">
        <v>2256</v>
      </c>
      <c r="F24" s="64">
        <v>2223</v>
      </c>
      <c r="G24" s="64">
        <v>2421</v>
      </c>
      <c r="H24" s="64">
        <v>2357</v>
      </c>
      <c r="I24" s="64">
        <v>2500</v>
      </c>
      <c r="J24" s="64">
        <v>2690</v>
      </c>
      <c r="K24" s="64">
        <v>2882</v>
      </c>
      <c r="L24" s="16">
        <v>2870</v>
      </c>
      <c r="M24" s="64">
        <v>2800</v>
      </c>
      <c r="N24" s="64">
        <v>2833</v>
      </c>
      <c r="O24" s="64">
        <v>2701</v>
      </c>
      <c r="P24" s="64">
        <v>2301</v>
      </c>
      <c r="Q24" s="64">
        <v>2166</v>
      </c>
      <c r="R24" s="64">
        <v>2016</v>
      </c>
      <c r="S24" s="64">
        <v>1947</v>
      </c>
      <c r="T24" s="64">
        <f>'Tabla 8'!B100</f>
        <v>1883</v>
      </c>
    </row>
    <row r="25" spans="1:20" x14ac:dyDescent="0.3">
      <c r="A25" s="9" t="s">
        <v>135</v>
      </c>
      <c r="B25" s="64">
        <v>1567</v>
      </c>
      <c r="C25" s="64">
        <v>1383</v>
      </c>
      <c r="D25" s="64">
        <v>1378</v>
      </c>
      <c r="E25" s="64">
        <v>1349</v>
      </c>
      <c r="F25" s="64">
        <v>1343</v>
      </c>
      <c r="G25" s="64">
        <v>1343</v>
      </c>
      <c r="H25" s="64">
        <v>1408</v>
      </c>
      <c r="I25" s="64">
        <v>1457</v>
      </c>
      <c r="J25" s="64">
        <v>1434</v>
      </c>
      <c r="K25" s="64">
        <v>1380</v>
      </c>
      <c r="L25" s="16">
        <v>1348</v>
      </c>
      <c r="M25" s="64">
        <v>1343</v>
      </c>
      <c r="N25" s="64">
        <v>1318</v>
      </c>
      <c r="O25" s="64">
        <v>1270</v>
      </c>
      <c r="P25" s="64">
        <v>1166</v>
      </c>
      <c r="Q25" s="64">
        <v>1110</v>
      </c>
      <c r="R25" s="64">
        <v>1031</v>
      </c>
      <c r="S25" s="64">
        <v>959</v>
      </c>
      <c r="T25" s="64">
        <f>'Tabla 8'!C100</f>
        <v>925</v>
      </c>
    </row>
    <row r="26" spans="1:20" x14ac:dyDescent="0.3">
      <c r="A26" s="9" t="s">
        <v>136</v>
      </c>
      <c r="B26" s="64">
        <v>1660</v>
      </c>
      <c r="C26" s="64">
        <v>1296</v>
      </c>
      <c r="D26" s="64">
        <v>1275</v>
      </c>
      <c r="E26" s="64">
        <v>1299</v>
      </c>
      <c r="F26" s="64">
        <v>1344</v>
      </c>
      <c r="G26" s="64">
        <v>1313</v>
      </c>
      <c r="H26" s="64">
        <v>1331</v>
      </c>
      <c r="I26" s="64">
        <v>1331</v>
      </c>
      <c r="J26" s="64">
        <v>1316</v>
      </c>
      <c r="K26" s="64">
        <v>1287</v>
      </c>
      <c r="L26" s="16">
        <v>1443</v>
      </c>
      <c r="M26" s="64">
        <v>1469</v>
      </c>
      <c r="N26" s="64">
        <v>1416</v>
      </c>
      <c r="O26" s="64">
        <v>1313</v>
      </c>
      <c r="P26" s="64">
        <v>1285</v>
      </c>
      <c r="Q26" s="64">
        <v>1258</v>
      </c>
      <c r="R26" s="64">
        <v>1283</v>
      </c>
      <c r="S26" s="64">
        <v>1261</v>
      </c>
      <c r="T26" s="64">
        <f>'Tabla 8'!D100</f>
        <v>1293</v>
      </c>
    </row>
    <row r="27" spans="1:20" x14ac:dyDescent="0.3">
      <c r="A27" s="9" t="s">
        <v>137</v>
      </c>
      <c r="B27" s="64">
        <v>860</v>
      </c>
      <c r="C27" s="64">
        <v>729</v>
      </c>
      <c r="D27" s="64">
        <v>851</v>
      </c>
      <c r="E27" s="64">
        <v>729</v>
      </c>
      <c r="F27" s="64">
        <v>678</v>
      </c>
      <c r="G27" s="64">
        <v>585</v>
      </c>
      <c r="H27" s="64">
        <v>600</v>
      </c>
      <c r="I27" s="64">
        <v>800</v>
      </c>
      <c r="J27" s="64">
        <v>796</v>
      </c>
      <c r="K27" s="64">
        <v>819</v>
      </c>
      <c r="L27" s="16">
        <v>991</v>
      </c>
      <c r="M27" s="64">
        <v>1092</v>
      </c>
      <c r="N27" s="64">
        <v>988</v>
      </c>
      <c r="O27" s="64">
        <v>922</v>
      </c>
      <c r="P27" s="64">
        <v>907</v>
      </c>
      <c r="Q27" s="64">
        <v>1012</v>
      </c>
      <c r="R27" s="64">
        <v>990</v>
      </c>
      <c r="S27" s="64">
        <v>947</v>
      </c>
      <c r="T27" s="64">
        <f>'Tabla 8'!E100</f>
        <v>1010</v>
      </c>
    </row>
    <row r="28" spans="1:20" x14ac:dyDescent="0.3">
      <c r="A28" s="9" t="s">
        <v>227</v>
      </c>
      <c r="B28" s="64">
        <v>2</v>
      </c>
      <c r="C28" s="64">
        <v>2</v>
      </c>
      <c r="D28" s="64">
        <v>1</v>
      </c>
      <c r="E28" s="64">
        <v>4</v>
      </c>
      <c r="F28" s="64">
        <v>2</v>
      </c>
      <c r="G28" s="64">
        <v>6</v>
      </c>
      <c r="H28" s="64">
        <v>2</v>
      </c>
      <c r="I28" s="64">
        <v>1</v>
      </c>
      <c r="J28" s="64">
        <v>1</v>
      </c>
      <c r="K28" s="64">
        <v>9</v>
      </c>
      <c r="L28" s="16">
        <v>8</v>
      </c>
      <c r="M28" s="64">
        <v>0</v>
      </c>
      <c r="N28" s="64">
        <v>1</v>
      </c>
      <c r="O28" s="64">
        <v>0</v>
      </c>
      <c r="P28" s="64">
        <v>0</v>
      </c>
      <c r="R28" s="64">
        <v>0</v>
      </c>
      <c r="S28" s="64">
        <v>2</v>
      </c>
      <c r="T28" s="64">
        <f>'Tabla 8'!F100</f>
        <v>0</v>
      </c>
    </row>
    <row r="29" spans="1:20" x14ac:dyDescent="0.3">
      <c r="A29" s="9" t="s">
        <v>138</v>
      </c>
      <c r="B29" s="64">
        <v>584</v>
      </c>
      <c r="C29" s="64">
        <v>174</v>
      </c>
      <c r="D29" s="64">
        <v>201</v>
      </c>
      <c r="E29" s="64">
        <v>224</v>
      </c>
      <c r="F29" s="64">
        <v>211</v>
      </c>
      <c r="G29" s="64">
        <v>221</v>
      </c>
      <c r="H29" s="64">
        <v>217</v>
      </c>
      <c r="I29" s="64">
        <v>113</v>
      </c>
      <c r="J29" s="64">
        <v>198</v>
      </c>
      <c r="K29" s="64">
        <v>240</v>
      </c>
      <c r="L29" s="16">
        <v>186</v>
      </c>
      <c r="M29" s="64">
        <v>139</v>
      </c>
      <c r="N29" s="64">
        <v>170</v>
      </c>
      <c r="O29" s="64">
        <v>232</v>
      </c>
      <c r="P29" s="64">
        <v>168</v>
      </c>
      <c r="Q29" s="64">
        <v>93</v>
      </c>
      <c r="R29" s="64">
        <v>102</v>
      </c>
      <c r="S29" s="64">
        <v>107</v>
      </c>
      <c r="T29" s="64">
        <f>'Tabla 8'!G100</f>
        <v>156</v>
      </c>
    </row>
    <row r="30" spans="1:20" ht="16.2" x14ac:dyDescent="0.3">
      <c r="A30" s="9" t="s">
        <v>263</v>
      </c>
      <c r="B30" s="64" t="s">
        <v>21</v>
      </c>
      <c r="C30" s="64">
        <v>941</v>
      </c>
      <c r="D30" s="64">
        <v>1026</v>
      </c>
      <c r="E30" s="64">
        <v>894</v>
      </c>
      <c r="F30" s="64">
        <v>1096</v>
      </c>
      <c r="G30" s="64">
        <v>644</v>
      </c>
      <c r="H30" s="67">
        <v>742</v>
      </c>
      <c r="I30" s="64">
        <v>750</v>
      </c>
      <c r="J30" s="64">
        <v>1011</v>
      </c>
      <c r="K30" s="64">
        <v>1044</v>
      </c>
      <c r="L30" s="16">
        <v>672</v>
      </c>
      <c r="M30" s="64">
        <v>858</v>
      </c>
      <c r="N30" s="64">
        <v>706</v>
      </c>
      <c r="O30" s="64">
        <v>781</v>
      </c>
      <c r="P30" s="64">
        <v>649</v>
      </c>
      <c r="Q30" s="64">
        <v>663</v>
      </c>
      <c r="R30" s="64">
        <v>610</v>
      </c>
      <c r="S30" s="64">
        <v>604</v>
      </c>
      <c r="T30" s="64">
        <f>'Tabla 8'!I100+'Tabla 8'!K100</f>
        <v>571</v>
      </c>
    </row>
    <row r="31" spans="1:20" x14ac:dyDescent="0.3">
      <c r="A31" s="37" t="s">
        <v>226</v>
      </c>
      <c r="B31" s="68">
        <v>6400</v>
      </c>
      <c r="C31" s="68">
        <v>7359</v>
      </c>
      <c r="D31" s="68">
        <v>7792</v>
      </c>
      <c r="E31" s="68">
        <v>8451</v>
      </c>
      <c r="F31" s="68">
        <v>9293</v>
      </c>
      <c r="G31" s="68">
        <v>9452</v>
      </c>
      <c r="H31" s="68">
        <v>9344</v>
      </c>
      <c r="I31" s="68">
        <v>8858</v>
      </c>
      <c r="J31" s="68">
        <v>8439</v>
      </c>
      <c r="K31" s="68">
        <v>8574</v>
      </c>
      <c r="L31" s="88">
        <v>9682</v>
      </c>
      <c r="M31" s="95">
        <v>10222</v>
      </c>
      <c r="N31" s="68">
        <v>9131</v>
      </c>
      <c r="O31" s="127">
        <v>8860</v>
      </c>
      <c r="P31" s="68">
        <v>8295</v>
      </c>
      <c r="Q31" s="68">
        <v>7809</v>
      </c>
      <c r="R31" s="68">
        <v>7037</v>
      </c>
      <c r="S31" s="68">
        <v>7073</v>
      </c>
      <c r="T31" s="68">
        <f>'Tabla 8'!M100</f>
        <v>7067</v>
      </c>
    </row>
    <row r="32" spans="1:20" x14ac:dyDescent="0.3">
      <c r="A32" s="246" t="s">
        <v>170</v>
      </c>
      <c r="B32" s="246"/>
      <c r="C32" s="246"/>
      <c r="D32" s="246"/>
      <c r="E32" s="246"/>
      <c r="F32" s="246"/>
      <c r="G32" s="246"/>
      <c r="H32" s="246"/>
      <c r="I32" s="246"/>
      <c r="J32" s="246"/>
      <c r="K32" s="246"/>
      <c r="L32" s="246"/>
      <c r="M32" s="246"/>
      <c r="N32" s="246"/>
      <c r="O32" s="246"/>
      <c r="P32" s="246"/>
    </row>
    <row r="33" spans="1:19" ht="15" customHeight="1" x14ac:dyDescent="0.3">
      <c r="A33" s="247" t="s">
        <v>264</v>
      </c>
      <c r="B33" s="247"/>
      <c r="C33" s="247"/>
      <c r="D33" s="247"/>
      <c r="E33" s="247"/>
      <c r="F33" s="247"/>
      <c r="G33" s="247"/>
      <c r="H33" s="247"/>
      <c r="I33" s="247"/>
      <c r="J33" s="247"/>
      <c r="K33" s="247"/>
      <c r="L33" s="247"/>
      <c r="M33" s="247"/>
      <c r="N33" s="247"/>
      <c r="O33" s="247"/>
      <c r="P33" s="247"/>
    </row>
    <row r="34" spans="1:19" x14ac:dyDescent="0.3">
      <c r="A34" s="248" t="s">
        <v>408</v>
      </c>
      <c r="B34" s="248"/>
      <c r="C34" s="248"/>
      <c r="D34" s="248"/>
      <c r="E34" s="248"/>
      <c r="F34" s="248"/>
      <c r="G34" s="248"/>
      <c r="H34" s="248"/>
      <c r="I34" s="248"/>
      <c r="J34" s="248"/>
      <c r="K34" s="248"/>
      <c r="L34" s="248"/>
      <c r="M34" s="248"/>
      <c r="N34" s="248"/>
      <c r="O34" s="248"/>
      <c r="P34" s="248"/>
      <c r="Q34" s="248"/>
      <c r="R34" s="248"/>
      <c r="S34" s="248"/>
    </row>
    <row r="35" spans="1:19" x14ac:dyDescent="0.3">
      <c r="A35" s="13"/>
      <c r="B35" s="58"/>
      <c r="C35" s="58"/>
      <c r="D35" s="58"/>
      <c r="E35" s="58"/>
      <c r="F35" s="58"/>
    </row>
    <row r="36" spans="1:19" x14ac:dyDescent="0.3">
      <c r="A36" s="19"/>
      <c r="B36" s="58"/>
      <c r="C36" s="58"/>
      <c r="D36" s="58"/>
      <c r="E36" s="58"/>
      <c r="F36" s="58"/>
    </row>
  </sheetData>
  <mergeCells count="9">
    <mergeCell ref="A34:S34"/>
    <mergeCell ref="A33:P33"/>
    <mergeCell ref="A32:P32"/>
    <mergeCell ref="A8:K8"/>
    <mergeCell ref="A1:S1"/>
    <mergeCell ref="A2:S2"/>
    <mergeCell ref="A3:S3"/>
    <mergeCell ref="A5:S5"/>
    <mergeCell ref="A6:S6"/>
  </mergeCells>
  <printOptions horizontalCentered="1" verticalCentered="1"/>
  <pageMargins left="0.45" right="0.45"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Q106"/>
  <sheetViews>
    <sheetView showGridLines="0" topLeftCell="A85" zoomScale="110" zoomScaleNormal="110" workbookViewId="0">
      <selection activeCell="A86" sqref="A86"/>
    </sheetView>
  </sheetViews>
  <sheetFormatPr defaultRowHeight="14.4" x14ac:dyDescent="0.3"/>
  <cols>
    <col min="1" max="1" width="53.5546875" style="22" customWidth="1"/>
    <col min="2" max="2" width="11.5546875" style="22" bestFit="1" customWidth="1"/>
    <col min="3" max="3" width="13.109375" style="22" customWidth="1"/>
    <col min="4" max="4" width="9.109375" style="22" customWidth="1"/>
    <col min="5" max="7" width="8.109375" style="22" bestFit="1" customWidth="1"/>
    <col min="8" max="9" width="8.109375" style="23" bestFit="1" customWidth="1"/>
    <col min="10" max="10" width="12.6640625" customWidth="1"/>
    <col min="11" max="11" width="8.109375" bestFit="1" customWidth="1"/>
    <col min="12" max="12" width="7.88671875" bestFit="1" customWidth="1"/>
    <col min="13" max="13" width="8.109375" bestFit="1" customWidth="1"/>
    <col min="14" max="16" width="7.109375" bestFit="1" customWidth="1"/>
    <col min="18" max="18" width="55.44140625" bestFit="1" customWidth="1"/>
  </cols>
  <sheetData>
    <row r="1" spans="1:16" ht="18" x14ac:dyDescent="0.35">
      <c r="A1" s="242" t="s">
        <v>248</v>
      </c>
      <c r="B1" s="242"/>
      <c r="C1" s="242"/>
      <c r="D1" s="242"/>
      <c r="E1" s="242"/>
      <c r="F1" s="242"/>
      <c r="G1" s="242"/>
      <c r="H1" s="242"/>
      <c r="I1" s="242"/>
      <c r="J1" s="242"/>
      <c r="K1" s="242"/>
      <c r="L1" s="242"/>
      <c r="M1" s="242"/>
      <c r="N1" s="242"/>
      <c r="O1" s="242"/>
      <c r="P1" s="242"/>
    </row>
    <row r="2" spans="1:16" ht="18" x14ac:dyDescent="0.35">
      <c r="A2" s="242" t="s">
        <v>249</v>
      </c>
      <c r="B2" s="242"/>
      <c r="C2" s="242"/>
      <c r="D2" s="242"/>
      <c r="E2" s="242"/>
      <c r="F2" s="242"/>
      <c r="G2" s="242"/>
      <c r="H2" s="242"/>
      <c r="I2" s="242"/>
      <c r="J2" s="242"/>
      <c r="K2" s="242"/>
      <c r="L2" s="242"/>
      <c r="M2" s="242"/>
      <c r="N2" s="242"/>
      <c r="O2" s="242"/>
      <c r="P2" s="242"/>
    </row>
    <row r="3" spans="1:16" ht="18.75" customHeight="1" x14ac:dyDescent="0.3">
      <c r="A3" s="243" t="s">
        <v>250</v>
      </c>
      <c r="B3" s="243"/>
      <c r="C3" s="243"/>
      <c r="D3" s="243"/>
      <c r="E3" s="243"/>
      <c r="F3" s="243"/>
      <c r="G3" s="243"/>
      <c r="H3" s="243"/>
      <c r="I3" s="243"/>
      <c r="J3" s="243"/>
      <c r="K3" s="243"/>
      <c r="L3" s="243"/>
      <c r="M3" s="243"/>
      <c r="N3" s="243"/>
      <c r="O3" s="243"/>
      <c r="P3" s="243"/>
    </row>
    <row r="4" spans="1:16" ht="18.75" customHeight="1" x14ac:dyDescent="0.3">
      <c r="A4" s="134"/>
      <c r="B4" s="134"/>
      <c r="C4" s="134"/>
      <c r="D4" s="134"/>
      <c r="E4" s="134"/>
      <c r="F4" s="134"/>
      <c r="G4" s="134"/>
      <c r="H4" s="134"/>
      <c r="I4" s="134"/>
      <c r="J4" s="134"/>
      <c r="K4" s="134"/>
      <c r="L4" s="134"/>
      <c r="M4" s="134"/>
      <c r="N4" s="134"/>
      <c r="O4" s="134"/>
      <c r="P4" s="97"/>
    </row>
    <row r="5" spans="1:16" ht="18.75" customHeight="1" x14ac:dyDescent="0.3">
      <c r="A5" s="222" t="s">
        <v>197</v>
      </c>
      <c r="B5" s="222"/>
      <c r="C5" s="222"/>
      <c r="D5" s="222"/>
      <c r="E5" s="222"/>
      <c r="F5" s="222"/>
      <c r="G5" s="222"/>
      <c r="H5" s="222"/>
      <c r="I5" s="222"/>
      <c r="J5" s="222"/>
      <c r="K5" s="222"/>
      <c r="L5" s="222"/>
      <c r="M5" s="222"/>
      <c r="N5" s="222"/>
      <c r="O5" s="222"/>
      <c r="P5" s="222"/>
    </row>
    <row r="6" spans="1:16" ht="15.75" customHeight="1" x14ac:dyDescent="0.3">
      <c r="A6" s="244" t="s">
        <v>364</v>
      </c>
      <c r="B6" s="244"/>
      <c r="C6" s="244"/>
      <c r="D6" s="244"/>
      <c r="E6" s="244"/>
      <c r="F6" s="244"/>
      <c r="G6" s="244"/>
      <c r="H6" s="244"/>
      <c r="I6" s="244"/>
      <c r="J6" s="244"/>
      <c r="K6" s="244"/>
      <c r="L6" s="244"/>
      <c r="M6" s="244"/>
      <c r="N6" s="244"/>
      <c r="O6" s="244"/>
      <c r="P6" s="244"/>
    </row>
    <row r="7" spans="1:16" x14ac:dyDescent="0.3">
      <c r="H7"/>
      <c r="I7"/>
    </row>
    <row r="8" spans="1:16" x14ac:dyDescent="0.3">
      <c r="A8" s="103" t="s">
        <v>141</v>
      </c>
      <c r="B8" s="103"/>
      <c r="C8" s="103"/>
      <c r="D8" s="103"/>
      <c r="E8" s="103"/>
      <c r="F8" s="103"/>
      <c r="G8" s="103"/>
      <c r="H8"/>
      <c r="I8"/>
    </row>
    <row r="9" spans="1:16" x14ac:dyDescent="0.3">
      <c r="A9" s="103" t="s">
        <v>365</v>
      </c>
      <c r="B9" s="103"/>
      <c r="C9" s="103"/>
      <c r="D9" s="103"/>
      <c r="E9" s="103"/>
      <c r="F9" s="103"/>
      <c r="G9" s="103"/>
      <c r="H9"/>
      <c r="I9"/>
    </row>
    <row r="10" spans="1:16" x14ac:dyDescent="0.3">
      <c r="A10" s="5" t="s">
        <v>229</v>
      </c>
      <c r="B10" s="98"/>
    </row>
    <row r="11" spans="1:16" s="23" customFormat="1" ht="15" customHeight="1" x14ac:dyDescent="0.3">
      <c r="A11" s="251" t="s">
        <v>125</v>
      </c>
      <c r="B11" s="252" t="s">
        <v>77</v>
      </c>
      <c r="C11" s="254" t="s">
        <v>10</v>
      </c>
      <c r="D11" s="254"/>
      <c r="E11" s="254"/>
      <c r="F11" s="254"/>
      <c r="G11" s="254"/>
      <c r="H11" s="254"/>
      <c r="I11" s="254"/>
      <c r="J11" s="252" t="s">
        <v>14</v>
      </c>
      <c r="K11" s="252"/>
      <c r="L11" s="252"/>
      <c r="M11" s="252"/>
      <c r="N11" s="252"/>
      <c r="O11" s="252"/>
      <c r="P11" s="252"/>
    </row>
    <row r="12" spans="1:16" s="23" customFormat="1" ht="15" customHeight="1" x14ac:dyDescent="0.3">
      <c r="A12" s="251"/>
      <c r="B12" s="252"/>
      <c r="C12" s="255" t="s">
        <v>214</v>
      </c>
      <c r="D12" s="252" t="s">
        <v>113</v>
      </c>
      <c r="E12" s="252"/>
      <c r="F12" s="252"/>
      <c r="G12" s="252" t="s">
        <v>173</v>
      </c>
      <c r="H12" s="252"/>
      <c r="I12" s="252"/>
      <c r="J12" s="255" t="s">
        <v>215</v>
      </c>
      <c r="K12" s="252" t="s">
        <v>113</v>
      </c>
      <c r="L12" s="252"/>
      <c r="M12" s="252"/>
      <c r="N12" s="252" t="s">
        <v>173</v>
      </c>
      <c r="O12" s="252"/>
      <c r="P12" s="252"/>
    </row>
    <row r="13" spans="1:16" s="23" customFormat="1" ht="13.8" x14ac:dyDescent="0.3">
      <c r="A13" s="251"/>
      <c r="B13" s="252"/>
      <c r="C13" s="255"/>
      <c r="D13" s="132" t="s">
        <v>76</v>
      </c>
      <c r="E13" s="132" t="s">
        <v>118</v>
      </c>
      <c r="F13" s="132" t="s">
        <v>119</v>
      </c>
      <c r="G13" s="132" t="s">
        <v>76</v>
      </c>
      <c r="H13" s="132" t="s">
        <v>118</v>
      </c>
      <c r="I13" s="132" t="s">
        <v>119</v>
      </c>
      <c r="J13" s="255"/>
      <c r="K13" s="132" t="s">
        <v>76</v>
      </c>
      <c r="L13" s="132" t="s">
        <v>118</v>
      </c>
      <c r="M13" s="132" t="s">
        <v>119</v>
      </c>
      <c r="N13" s="132" t="s">
        <v>76</v>
      </c>
      <c r="O13" s="132" t="s">
        <v>118</v>
      </c>
      <c r="P13" s="132" t="s">
        <v>119</v>
      </c>
    </row>
    <row r="14" spans="1:16" s="23" customFormat="1" x14ac:dyDescent="0.3">
      <c r="A14" s="81" t="s">
        <v>22</v>
      </c>
      <c r="B14" s="53"/>
      <c r="C14" s="53"/>
      <c r="D14" s="53"/>
      <c r="E14" s="53"/>
      <c r="F14" s="53"/>
      <c r="G14" s="53"/>
      <c r="H14" s="53"/>
      <c r="I14" s="53"/>
      <c r="J14" s="53"/>
      <c r="K14" s="53"/>
      <c r="L14" s="53"/>
      <c r="M14" s="53"/>
      <c r="N14" s="53"/>
      <c r="O14" s="53"/>
      <c r="P14" s="53"/>
    </row>
    <row r="15" spans="1:16" s="23" customFormat="1" x14ac:dyDescent="0.3">
      <c r="A15" s="139" t="s">
        <v>23</v>
      </c>
      <c r="B15" s="53">
        <v>542</v>
      </c>
      <c r="C15" s="53">
        <v>542</v>
      </c>
      <c r="D15" s="53">
        <v>385</v>
      </c>
      <c r="E15" s="53">
        <v>147</v>
      </c>
      <c r="F15" s="53">
        <v>238</v>
      </c>
      <c r="G15" s="53">
        <v>157</v>
      </c>
      <c r="H15" s="53">
        <v>67</v>
      </c>
      <c r="I15" s="53">
        <v>90</v>
      </c>
      <c r="J15" s="53"/>
      <c r="K15" s="53"/>
      <c r="L15" s="53"/>
      <c r="M15" s="53"/>
      <c r="N15" s="53"/>
      <c r="O15" s="53"/>
      <c r="P15" s="53"/>
    </row>
    <row r="16" spans="1:16" s="23" customFormat="1" x14ac:dyDescent="0.3">
      <c r="A16" s="139" t="s">
        <v>25</v>
      </c>
      <c r="B16" s="53">
        <v>339</v>
      </c>
      <c r="C16" s="53">
        <v>308</v>
      </c>
      <c r="D16" s="53">
        <v>185</v>
      </c>
      <c r="E16" s="53">
        <v>135</v>
      </c>
      <c r="F16" s="53">
        <v>50</v>
      </c>
      <c r="G16" s="53">
        <v>123</v>
      </c>
      <c r="H16" s="53">
        <v>77</v>
      </c>
      <c r="I16" s="53">
        <v>46</v>
      </c>
      <c r="J16" s="53">
        <v>31</v>
      </c>
      <c r="K16" s="53">
        <v>13</v>
      </c>
      <c r="L16" s="53">
        <v>7</v>
      </c>
      <c r="M16" s="53">
        <v>6</v>
      </c>
      <c r="N16" s="53">
        <v>18</v>
      </c>
      <c r="O16" s="53">
        <v>10</v>
      </c>
      <c r="P16" s="53">
        <v>8</v>
      </c>
    </row>
    <row r="17" spans="1:16" s="23" customFormat="1" x14ac:dyDescent="0.3">
      <c r="A17" s="139" t="s">
        <v>26</v>
      </c>
      <c r="B17" s="53">
        <v>497</v>
      </c>
      <c r="C17" s="53">
        <v>497</v>
      </c>
      <c r="D17" s="53">
        <v>352</v>
      </c>
      <c r="E17" s="53">
        <v>76</v>
      </c>
      <c r="F17" s="53">
        <v>276</v>
      </c>
      <c r="G17" s="53">
        <v>145</v>
      </c>
      <c r="H17" s="53">
        <v>38</v>
      </c>
      <c r="I17" s="53">
        <v>107</v>
      </c>
      <c r="J17" s="53"/>
      <c r="K17" s="53"/>
      <c r="L17" s="53"/>
      <c r="M17" s="53"/>
      <c r="N17" s="53"/>
      <c r="O17" s="53"/>
      <c r="P17" s="53"/>
    </row>
    <row r="18" spans="1:16" s="23" customFormat="1" x14ac:dyDescent="0.3">
      <c r="A18" s="139" t="s">
        <v>27</v>
      </c>
      <c r="B18" s="53">
        <v>262</v>
      </c>
      <c r="C18" s="53">
        <v>262</v>
      </c>
      <c r="D18" s="53">
        <v>250</v>
      </c>
      <c r="E18" s="53">
        <v>164</v>
      </c>
      <c r="F18" s="53">
        <v>86</v>
      </c>
      <c r="G18" s="53">
        <v>12</v>
      </c>
      <c r="H18" s="53">
        <v>10</v>
      </c>
      <c r="I18" s="53">
        <v>2</v>
      </c>
      <c r="J18" s="53"/>
      <c r="K18" s="53"/>
      <c r="L18" s="53"/>
      <c r="M18" s="53"/>
      <c r="N18" s="53"/>
      <c r="O18" s="53"/>
      <c r="P18" s="53"/>
    </row>
    <row r="19" spans="1:16" s="23" customFormat="1" x14ac:dyDescent="0.3">
      <c r="A19" s="139" t="s">
        <v>225</v>
      </c>
      <c r="B19" s="53">
        <v>297</v>
      </c>
      <c r="C19" s="53">
        <v>297</v>
      </c>
      <c r="D19" s="53">
        <v>265</v>
      </c>
      <c r="E19" s="53">
        <v>166</v>
      </c>
      <c r="F19" s="53">
        <v>99</v>
      </c>
      <c r="G19" s="53">
        <v>32</v>
      </c>
      <c r="H19" s="53">
        <v>22</v>
      </c>
      <c r="I19" s="53">
        <v>10</v>
      </c>
      <c r="J19" s="53"/>
      <c r="K19" s="53"/>
      <c r="L19" s="53"/>
      <c r="M19" s="53"/>
      <c r="N19" s="53"/>
      <c r="O19" s="53"/>
      <c r="P19" s="53"/>
    </row>
    <row r="20" spans="1:16" s="23" customFormat="1" x14ac:dyDescent="0.3">
      <c r="A20" s="139" t="s">
        <v>28</v>
      </c>
      <c r="B20" s="53">
        <v>190</v>
      </c>
      <c r="C20" s="53">
        <v>190</v>
      </c>
      <c r="D20" s="53">
        <v>150</v>
      </c>
      <c r="E20" s="53">
        <v>109</v>
      </c>
      <c r="F20" s="53">
        <v>41</v>
      </c>
      <c r="G20" s="53">
        <v>40</v>
      </c>
      <c r="H20" s="53">
        <v>33</v>
      </c>
      <c r="I20" s="53">
        <v>7</v>
      </c>
      <c r="J20" s="53"/>
      <c r="K20" s="53"/>
      <c r="L20" s="53"/>
      <c r="M20" s="53"/>
      <c r="N20" s="53"/>
      <c r="O20" s="53"/>
      <c r="P20" s="53"/>
    </row>
    <row r="21" spans="1:16" s="23" customFormat="1" x14ac:dyDescent="0.3">
      <c r="A21" s="139" t="s">
        <v>29</v>
      </c>
      <c r="B21" s="53">
        <v>1894</v>
      </c>
      <c r="C21" s="53">
        <v>1894</v>
      </c>
      <c r="D21" s="53">
        <v>1720</v>
      </c>
      <c r="E21" s="53">
        <v>800</v>
      </c>
      <c r="F21" s="53">
        <v>920</v>
      </c>
      <c r="G21" s="53">
        <v>174</v>
      </c>
      <c r="H21" s="53">
        <v>96</v>
      </c>
      <c r="I21" s="53">
        <v>78</v>
      </c>
      <c r="J21" s="53"/>
      <c r="K21" s="53"/>
      <c r="L21" s="53"/>
      <c r="M21" s="53"/>
      <c r="N21" s="53"/>
      <c r="O21" s="53"/>
      <c r="P21" s="53"/>
    </row>
    <row r="22" spans="1:16" s="23" customFormat="1" x14ac:dyDescent="0.3">
      <c r="A22" s="139" t="s">
        <v>30</v>
      </c>
      <c r="B22" s="53">
        <v>2831</v>
      </c>
      <c r="C22" s="53">
        <v>2822</v>
      </c>
      <c r="D22" s="53">
        <v>2626</v>
      </c>
      <c r="E22" s="53">
        <v>1028</v>
      </c>
      <c r="F22" s="53">
        <v>1598</v>
      </c>
      <c r="G22" s="53">
        <v>196</v>
      </c>
      <c r="H22" s="53">
        <v>77</v>
      </c>
      <c r="I22" s="53">
        <v>119</v>
      </c>
      <c r="J22" s="53">
        <v>9</v>
      </c>
      <c r="K22" s="53">
        <v>3</v>
      </c>
      <c r="L22" s="53">
        <v>1</v>
      </c>
      <c r="M22" s="53">
        <v>2</v>
      </c>
      <c r="N22" s="53">
        <v>6</v>
      </c>
      <c r="O22" s="53">
        <v>1</v>
      </c>
      <c r="P22" s="53">
        <v>5</v>
      </c>
    </row>
    <row r="23" spans="1:16" s="23" customFormat="1" x14ac:dyDescent="0.3">
      <c r="A23" s="139" t="s">
        <v>31</v>
      </c>
      <c r="B23" s="53">
        <v>2967</v>
      </c>
      <c r="C23" s="53">
        <v>2967</v>
      </c>
      <c r="D23" s="53">
        <v>2573</v>
      </c>
      <c r="E23" s="53">
        <v>1291</v>
      </c>
      <c r="F23" s="53">
        <v>1282</v>
      </c>
      <c r="G23" s="53">
        <v>394</v>
      </c>
      <c r="H23" s="53">
        <v>180</v>
      </c>
      <c r="I23" s="53">
        <v>214</v>
      </c>
      <c r="J23" s="53"/>
      <c r="K23" s="53"/>
      <c r="L23" s="53"/>
      <c r="M23" s="53"/>
      <c r="N23" s="53"/>
      <c r="O23" s="53"/>
      <c r="P23" s="53"/>
    </row>
    <row r="24" spans="1:16" s="23" customFormat="1" x14ac:dyDescent="0.3">
      <c r="A24" s="139" t="s">
        <v>32</v>
      </c>
      <c r="B24" s="53">
        <v>2428</v>
      </c>
      <c r="C24" s="53">
        <v>2428</v>
      </c>
      <c r="D24" s="53">
        <v>1935</v>
      </c>
      <c r="E24" s="53">
        <v>667</v>
      </c>
      <c r="F24" s="53">
        <v>1268</v>
      </c>
      <c r="G24" s="53">
        <v>493</v>
      </c>
      <c r="H24" s="53">
        <v>183</v>
      </c>
      <c r="I24" s="53">
        <v>310</v>
      </c>
      <c r="J24" s="53"/>
      <c r="K24" s="53"/>
      <c r="L24" s="53"/>
      <c r="M24" s="53"/>
      <c r="N24" s="53"/>
      <c r="O24" s="53"/>
      <c r="P24" s="53"/>
    </row>
    <row r="25" spans="1:16" s="23" customFormat="1" x14ac:dyDescent="0.3">
      <c r="A25" s="139" t="s">
        <v>33</v>
      </c>
      <c r="B25" s="53">
        <v>2218</v>
      </c>
      <c r="C25" s="53">
        <v>2218</v>
      </c>
      <c r="D25" s="53">
        <v>1952</v>
      </c>
      <c r="E25" s="53">
        <v>626</v>
      </c>
      <c r="F25" s="53">
        <v>1326</v>
      </c>
      <c r="G25" s="53">
        <v>266</v>
      </c>
      <c r="H25" s="53">
        <v>85</v>
      </c>
      <c r="I25" s="53">
        <v>181</v>
      </c>
      <c r="J25" s="53"/>
      <c r="K25" s="53"/>
      <c r="L25" s="53"/>
      <c r="M25" s="53"/>
      <c r="N25" s="53"/>
      <c r="O25" s="53"/>
      <c r="P25" s="53"/>
    </row>
    <row r="26" spans="1:16" s="23" customFormat="1" x14ac:dyDescent="0.3">
      <c r="A26" s="139" t="s">
        <v>34</v>
      </c>
      <c r="B26" s="53">
        <v>1950</v>
      </c>
      <c r="C26" s="53">
        <v>224</v>
      </c>
      <c r="D26" s="53">
        <v>201</v>
      </c>
      <c r="E26" s="53">
        <v>36</v>
      </c>
      <c r="F26" s="53">
        <v>165</v>
      </c>
      <c r="G26" s="53">
        <v>23</v>
      </c>
      <c r="H26" s="53">
        <v>3</v>
      </c>
      <c r="I26" s="53">
        <v>20</v>
      </c>
      <c r="J26" s="53">
        <v>1726</v>
      </c>
      <c r="K26" s="53">
        <v>1642</v>
      </c>
      <c r="L26" s="53">
        <v>551</v>
      </c>
      <c r="M26" s="53">
        <v>1091</v>
      </c>
      <c r="N26" s="53">
        <v>84</v>
      </c>
      <c r="O26" s="53">
        <v>27</v>
      </c>
      <c r="P26" s="53">
        <v>57</v>
      </c>
    </row>
    <row r="27" spans="1:16" s="23" customFormat="1" x14ac:dyDescent="0.3">
      <c r="A27" s="139" t="s">
        <v>35</v>
      </c>
      <c r="B27" s="53">
        <v>2611</v>
      </c>
      <c r="C27" s="53">
        <v>2611</v>
      </c>
      <c r="D27" s="53">
        <v>2327</v>
      </c>
      <c r="E27" s="53">
        <v>773</v>
      </c>
      <c r="F27" s="53">
        <v>1554</v>
      </c>
      <c r="G27" s="53">
        <v>284</v>
      </c>
      <c r="H27" s="53">
        <v>102</v>
      </c>
      <c r="I27" s="53">
        <v>182</v>
      </c>
      <c r="J27" s="53"/>
      <c r="K27" s="53"/>
      <c r="L27" s="53"/>
      <c r="M27" s="53"/>
      <c r="N27" s="53"/>
      <c r="O27" s="53"/>
      <c r="P27" s="53"/>
    </row>
    <row r="28" spans="1:16" s="23" customFormat="1" x14ac:dyDescent="0.3">
      <c r="A28" s="139" t="s">
        <v>36</v>
      </c>
      <c r="B28" s="53">
        <v>10716</v>
      </c>
      <c r="C28" s="53">
        <v>9855</v>
      </c>
      <c r="D28" s="53">
        <v>8695</v>
      </c>
      <c r="E28" s="53">
        <v>4786</v>
      </c>
      <c r="F28" s="53">
        <v>3909</v>
      </c>
      <c r="G28" s="53">
        <v>1160</v>
      </c>
      <c r="H28" s="53">
        <v>655</v>
      </c>
      <c r="I28" s="53">
        <v>505</v>
      </c>
      <c r="J28" s="53">
        <v>861</v>
      </c>
      <c r="K28" s="53">
        <v>777</v>
      </c>
      <c r="L28" s="53">
        <v>402</v>
      </c>
      <c r="M28" s="53">
        <v>375</v>
      </c>
      <c r="N28" s="53">
        <v>84</v>
      </c>
      <c r="O28" s="53">
        <v>45</v>
      </c>
      <c r="P28" s="53">
        <v>39</v>
      </c>
    </row>
    <row r="29" spans="1:16" s="23" customFormat="1" x14ac:dyDescent="0.3">
      <c r="A29" s="139" t="s">
        <v>37</v>
      </c>
      <c r="B29" s="53">
        <v>2319</v>
      </c>
      <c r="C29" s="53">
        <v>2319</v>
      </c>
      <c r="D29" s="53">
        <v>2128</v>
      </c>
      <c r="E29" s="53">
        <v>995</v>
      </c>
      <c r="F29" s="53">
        <v>1133</v>
      </c>
      <c r="G29" s="53">
        <v>191</v>
      </c>
      <c r="H29" s="53">
        <v>86</v>
      </c>
      <c r="I29" s="53">
        <v>105</v>
      </c>
      <c r="J29" s="53"/>
      <c r="K29" s="53"/>
      <c r="L29" s="53"/>
      <c r="M29" s="53"/>
      <c r="N29" s="53"/>
      <c r="O29" s="53"/>
      <c r="P29" s="53"/>
    </row>
    <row r="30" spans="1:16" s="23" customFormat="1" x14ac:dyDescent="0.3">
      <c r="A30" s="139" t="s">
        <v>38</v>
      </c>
      <c r="B30" s="53">
        <v>11493</v>
      </c>
      <c r="C30" s="53">
        <v>8873</v>
      </c>
      <c r="D30" s="53">
        <v>7805</v>
      </c>
      <c r="E30" s="53">
        <v>2828</v>
      </c>
      <c r="F30" s="53">
        <v>4977</v>
      </c>
      <c r="G30" s="53">
        <v>1068</v>
      </c>
      <c r="H30" s="53">
        <v>440</v>
      </c>
      <c r="I30" s="53">
        <v>628</v>
      </c>
      <c r="J30" s="53">
        <v>2620</v>
      </c>
      <c r="K30" s="53">
        <v>1686</v>
      </c>
      <c r="L30" s="53">
        <v>742</v>
      </c>
      <c r="M30" s="53">
        <v>944</v>
      </c>
      <c r="N30" s="53">
        <v>934</v>
      </c>
      <c r="O30" s="53">
        <v>417</v>
      </c>
      <c r="P30" s="53">
        <v>517</v>
      </c>
    </row>
    <row r="31" spans="1:16" s="23" customFormat="1" x14ac:dyDescent="0.3">
      <c r="A31" s="139" t="s">
        <v>39</v>
      </c>
      <c r="B31" s="53">
        <v>317</v>
      </c>
      <c r="C31" s="53">
        <v>317</v>
      </c>
      <c r="D31" s="53">
        <v>285</v>
      </c>
      <c r="E31" s="53">
        <v>140</v>
      </c>
      <c r="F31" s="53">
        <v>145</v>
      </c>
      <c r="G31" s="53">
        <v>32</v>
      </c>
      <c r="H31" s="53">
        <v>16</v>
      </c>
      <c r="I31" s="53">
        <v>16</v>
      </c>
      <c r="J31" s="53"/>
      <c r="K31" s="53"/>
      <c r="L31" s="53"/>
      <c r="M31" s="53"/>
      <c r="N31" s="53"/>
      <c r="O31" s="53"/>
      <c r="P31" s="53"/>
    </row>
    <row r="32" spans="1:16" s="23" customFormat="1" x14ac:dyDescent="0.3">
      <c r="A32" s="81" t="s">
        <v>126</v>
      </c>
      <c r="B32" s="54">
        <f t="shared" ref="B32:J32" si="0">SUM(B15:B31)</f>
        <v>43871</v>
      </c>
      <c r="C32" s="54">
        <f t="shared" si="0"/>
        <v>38624</v>
      </c>
      <c r="D32" s="54">
        <f t="shared" si="0"/>
        <v>33834</v>
      </c>
      <c r="E32" s="54">
        <f t="shared" si="0"/>
        <v>14767</v>
      </c>
      <c r="F32" s="54">
        <f t="shared" si="0"/>
        <v>19067</v>
      </c>
      <c r="G32" s="54">
        <f t="shared" si="0"/>
        <v>4790</v>
      </c>
      <c r="H32" s="54">
        <f t="shared" si="0"/>
        <v>2170</v>
      </c>
      <c r="I32" s="54">
        <f t="shared" si="0"/>
        <v>2620</v>
      </c>
      <c r="J32" s="54">
        <f t="shared" si="0"/>
        <v>5247</v>
      </c>
      <c r="K32" s="54">
        <f t="shared" ref="K32:P32" si="1">SUM(K15:K31)</f>
        <v>4121</v>
      </c>
      <c r="L32" s="54">
        <f t="shared" si="1"/>
        <v>1703</v>
      </c>
      <c r="M32" s="54">
        <f t="shared" si="1"/>
        <v>2418</v>
      </c>
      <c r="N32" s="54">
        <f t="shared" si="1"/>
        <v>1126</v>
      </c>
      <c r="O32" s="54">
        <f t="shared" si="1"/>
        <v>500</v>
      </c>
      <c r="P32" s="54">
        <f t="shared" si="1"/>
        <v>626</v>
      </c>
    </row>
    <row r="33" spans="1:16" s="23" customFormat="1" x14ac:dyDescent="0.3">
      <c r="A33" s="81" t="s">
        <v>40</v>
      </c>
      <c r="B33" s="53"/>
      <c r="C33" s="53"/>
      <c r="D33" s="53"/>
      <c r="E33" s="53"/>
      <c r="F33" s="53"/>
      <c r="G33" s="53"/>
      <c r="H33" s="53"/>
      <c r="I33" s="53"/>
      <c r="J33" s="53"/>
      <c r="K33" s="53"/>
      <c r="L33" s="53"/>
      <c r="M33" s="53"/>
      <c r="N33" s="53"/>
      <c r="O33" s="53"/>
      <c r="P33" s="53"/>
    </row>
    <row r="34" spans="1:16" s="23" customFormat="1" hidden="1" x14ac:dyDescent="0.3">
      <c r="A34" s="139" t="s">
        <v>331</v>
      </c>
      <c r="B34" s="53"/>
      <c r="C34" s="53"/>
      <c r="D34" s="53"/>
      <c r="E34" s="53"/>
      <c r="F34" s="53"/>
      <c r="G34" s="53"/>
      <c r="H34" s="53"/>
      <c r="I34" s="53"/>
      <c r="J34" s="53"/>
      <c r="K34" s="53"/>
      <c r="L34" s="53"/>
      <c r="M34" s="53"/>
      <c r="N34" s="53"/>
      <c r="O34" s="53"/>
      <c r="P34" s="53"/>
    </row>
    <row r="35" spans="1:16" s="23" customFormat="1" ht="18.600000000000001" hidden="1" customHeight="1" x14ac:dyDescent="0.3">
      <c r="A35" s="139" t="s">
        <v>332</v>
      </c>
      <c r="B35" s="53"/>
      <c r="C35" s="53"/>
      <c r="D35" s="53"/>
      <c r="E35" s="53"/>
      <c r="F35" s="53"/>
      <c r="G35" s="53"/>
      <c r="H35" s="53"/>
      <c r="I35" s="53"/>
      <c r="J35" s="53"/>
      <c r="K35" s="53"/>
      <c r="L35" s="53"/>
      <c r="M35" s="53"/>
      <c r="N35" s="53"/>
      <c r="O35" s="53"/>
      <c r="P35" s="53"/>
    </row>
    <row r="36" spans="1:16" s="23" customFormat="1" x14ac:dyDescent="0.3">
      <c r="A36" s="139" t="s">
        <v>43</v>
      </c>
      <c r="B36" s="53">
        <v>611</v>
      </c>
      <c r="C36" s="53">
        <v>545</v>
      </c>
      <c r="D36" s="53">
        <v>366</v>
      </c>
      <c r="E36" s="53">
        <v>93</v>
      </c>
      <c r="F36" s="53">
        <v>273</v>
      </c>
      <c r="G36" s="53">
        <v>179</v>
      </c>
      <c r="H36" s="53">
        <v>38</v>
      </c>
      <c r="I36" s="53">
        <v>141</v>
      </c>
      <c r="J36" s="102">
        <v>66</v>
      </c>
      <c r="K36" s="53">
        <v>66</v>
      </c>
      <c r="L36" s="53">
        <v>10</v>
      </c>
      <c r="M36" s="53">
        <v>56</v>
      </c>
      <c r="N36" s="53"/>
      <c r="O36" s="53"/>
      <c r="P36" s="53"/>
    </row>
    <row r="37" spans="1:16" s="23" customFormat="1" x14ac:dyDescent="0.3">
      <c r="A37" s="139" t="s">
        <v>366</v>
      </c>
      <c r="B37" s="53">
        <v>1600</v>
      </c>
      <c r="C37" s="53">
        <v>1517</v>
      </c>
      <c r="D37" s="53">
        <v>1124</v>
      </c>
      <c r="E37" s="53">
        <v>649</v>
      </c>
      <c r="F37" s="53">
        <v>475</v>
      </c>
      <c r="G37" s="53">
        <v>393</v>
      </c>
      <c r="H37" s="53">
        <v>271</v>
      </c>
      <c r="I37" s="53">
        <v>122</v>
      </c>
      <c r="J37" s="53">
        <v>83</v>
      </c>
      <c r="K37" s="53">
        <v>47</v>
      </c>
      <c r="L37" s="53">
        <v>27</v>
      </c>
      <c r="M37" s="53">
        <v>20</v>
      </c>
      <c r="N37" s="53">
        <v>36</v>
      </c>
      <c r="O37" s="53">
        <v>18</v>
      </c>
      <c r="P37" s="53">
        <v>18</v>
      </c>
    </row>
    <row r="38" spans="1:16" s="23" customFormat="1" x14ac:dyDescent="0.3">
      <c r="A38" s="139" t="s">
        <v>44</v>
      </c>
      <c r="B38" s="53">
        <v>929</v>
      </c>
      <c r="C38" s="53">
        <v>669</v>
      </c>
      <c r="D38" s="53">
        <v>485</v>
      </c>
      <c r="E38" s="53">
        <v>206</v>
      </c>
      <c r="F38" s="53">
        <v>279</v>
      </c>
      <c r="G38" s="53">
        <v>184</v>
      </c>
      <c r="H38" s="53">
        <v>57</v>
      </c>
      <c r="I38" s="53">
        <v>127</v>
      </c>
      <c r="J38" s="53">
        <v>260</v>
      </c>
      <c r="K38" s="53">
        <v>128</v>
      </c>
      <c r="L38" s="53">
        <v>29</v>
      </c>
      <c r="M38" s="53">
        <v>99</v>
      </c>
      <c r="N38" s="53">
        <v>132</v>
      </c>
      <c r="O38" s="53">
        <v>28</v>
      </c>
      <c r="P38" s="53">
        <v>104</v>
      </c>
    </row>
    <row r="39" spans="1:16" s="23" customFormat="1" x14ac:dyDescent="0.3">
      <c r="A39" s="139" t="s">
        <v>45</v>
      </c>
      <c r="B39" s="53">
        <v>146</v>
      </c>
      <c r="C39" s="53">
        <v>127</v>
      </c>
      <c r="D39" s="53">
        <v>72</v>
      </c>
      <c r="E39" s="53">
        <v>19</v>
      </c>
      <c r="F39" s="53">
        <v>53</v>
      </c>
      <c r="G39" s="53">
        <v>55</v>
      </c>
      <c r="H39" s="53">
        <v>11</v>
      </c>
      <c r="I39" s="53">
        <v>44</v>
      </c>
      <c r="J39" s="53">
        <v>19</v>
      </c>
      <c r="K39" s="53">
        <v>7</v>
      </c>
      <c r="L39" s="53">
        <v>1</v>
      </c>
      <c r="M39" s="53">
        <v>6</v>
      </c>
      <c r="N39" s="53">
        <v>12</v>
      </c>
      <c r="O39" s="53">
        <v>1</v>
      </c>
      <c r="P39" s="53">
        <v>11</v>
      </c>
    </row>
    <row r="40" spans="1:16" s="23" customFormat="1" x14ac:dyDescent="0.3">
      <c r="A40" s="139" t="s">
        <v>46</v>
      </c>
      <c r="B40" s="53">
        <v>607</v>
      </c>
      <c r="C40" s="53">
        <v>438</v>
      </c>
      <c r="D40" s="53">
        <v>296</v>
      </c>
      <c r="E40" s="53">
        <v>185</v>
      </c>
      <c r="F40" s="53">
        <v>111</v>
      </c>
      <c r="G40" s="53">
        <v>142</v>
      </c>
      <c r="H40" s="53">
        <v>92</v>
      </c>
      <c r="I40" s="53">
        <v>50</v>
      </c>
      <c r="J40" s="53">
        <v>169</v>
      </c>
      <c r="K40" s="53">
        <v>79</v>
      </c>
      <c r="L40" s="53">
        <v>20</v>
      </c>
      <c r="M40" s="53">
        <v>59</v>
      </c>
      <c r="N40" s="53">
        <v>90</v>
      </c>
      <c r="O40" s="53">
        <v>18</v>
      </c>
      <c r="P40" s="53">
        <v>72</v>
      </c>
    </row>
    <row r="41" spans="1:16" s="23" customFormat="1" x14ac:dyDescent="0.3">
      <c r="A41" s="139" t="s">
        <v>47</v>
      </c>
      <c r="B41" s="53">
        <v>215</v>
      </c>
      <c r="C41" s="53">
        <v>194</v>
      </c>
      <c r="D41" s="53">
        <v>132</v>
      </c>
      <c r="E41" s="53">
        <v>42</v>
      </c>
      <c r="F41" s="53">
        <v>90</v>
      </c>
      <c r="G41" s="53">
        <v>62</v>
      </c>
      <c r="H41" s="53">
        <v>14</v>
      </c>
      <c r="I41" s="53">
        <v>48</v>
      </c>
      <c r="J41" s="53">
        <v>21</v>
      </c>
      <c r="K41" s="53">
        <v>11</v>
      </c>
      <c r="L41" s="53"/>
      <c r="M41" s="53">
        <v>11</v>
      </c>
      <c r="N41" s="53">
        <v>10</v>
      </c>
      <c r="O41" s="53">
        <v>2</v>
      </c>
      <c r="P41" s="53">
        <v>8</v>
      </c>
    </row>
    <row r="42" spans="1:16" s="23" customFormat="1" x14ac:dyDescent="0.3">
      <c r="A42" s="139" t="s">
        <v>48</v>
      </c>
      <c r="B42" s="53">
        <v>362</v>
      </c>
      <c r="C42" s="53"/>
      <c r="D42" s="53"/>
      <c r="E42" s="53"/>
      <c r="F42" s="53"/>
      <c r="G42" s="53"/>
      <c r="H42" s="53"/>
      <c r="I42" s="53"/>
      <c r="J42" s="53">
        <v>362</v>
      </c>
      <c r="K42" s="53">
        <v>224</v>
      </c>
      <c r="L42" s="53">
        <v>116</v>
      </c>
      <c r="M42" s="53">
        <v>108</v>
      </c>
      <c r="N42" s="53">
        <v>138</v>
      </c>
      <c r="O42" s="53">
        <v>68</v>
      </c>
      <c r="P42" s="53">
        <v>70</v>
      </c>
    </row>
    <row r="43" spans="1:16" s="23" customFormat="1" x14ac:dyDescent="0.3">
      <c r="A43" s="139" t="s">
        <v>128</v>
      </c>
      <c r="B43" s="53">
        <v>356</v>
      </c>
      <c r="C43" s="53">
        <v>356</v>
      </c>
      <c r="D43" s="53">
        <v>209</v>
      </c>
      <c r="E43" s="53">
        <v>39</v>
      </c>
      <c r="F43" s="53">
        <v>170</v>
      </c>
      <c r="G43" s="53">
        <v>147</v>
      </c>
      <c r="H43" s="53">
        <v>31</v>
      </c>
      <c r="I43" s="53">
        <v>116</v>
      </c>
      <c r="J43" s="53"/>
      <c r="K43" s="53"/>
      <c r="L43" s="53"/>
      <c r="M43" s="53"/>
      <c r="N43" s="53"/>
      <c r="O43" s="53"/>
      <c r="P43" s="53"/>
    </row>
    <row r="44" spans="1:16" s="23" customFormat="1" x14ac:dyDescent="0.3">
      <c r="A44" s="139" t="s">
        <v>296</v>
      </c>
      <c r="B44" s="53">
        <v>387</v>
      </c>
      <c r="C44" s="53">
        <v>270</v>
      </c>
      <c r="D44" s="53">
        <v>167</v>
      </c>
      <c r="E44" s="53">
        <v>24</v>
      </c>
      <c r="F44" s="53">
        <v>143</v>
      </c>
      <c r="G44" s="53">
        <v>103</v>
      </c>
      <c r="H44" s="53">
        <v>12</v>
      </c>
      <c r="I44" s="53">
        <v>91</v>
      </c>
      <c r="J44" s="53">
        <v>117</v>
      </c>
      <c r="K44" s="53">
        <v>110</v>
      </c>
      <c r="L44" s="53">
        <v>28</v>
      </c>
      <c r="M44" s="53">
        <v>82</v>
      </c>
      <c r="N44" s="53">
        <v>7</v>
      </c>
      <c r="O44" s="53">
        <v>1</v>
      </c>
      <c r="P44" s="53">
        <v>6</v>
      </c>
    </row>
    <row r="45" spans="1:16" s="23" customFormat="1" x14ac:dyDescent="0.3">
      <c r="A45" s="139" t="s">
        <v>129</v>
      </c>
      <c r="B45" s="53">
        <v>248</v>
      </c>
      <c r="C45" s="53">
        <v>243</v>
      </c>
      <c r="D45" s="53">
        <v>188</v>
      </c>
      <c r="E45" s="53">
        <v>44</v>
      </c>
      <c r="F45" s="53">
        <v>144</v>
      </c>
      <c r="G45" s="53">
        <v>55</v>
      </c>
      <c r="H45" s="53">
        <v>6</v>
      </c>
      <c r="I45" s="53">
        <v>49</v>
      </c>
      <c r="J45" s="53">
        <v>5</v>
      </c>
      <c r="K45" s="53">
        <v>3</v>
      </c>
      <c r="L45" s="53">
        <v>2</v>
      </c>
      <c r="M45" s="53">
        <v>1</v>
      </c>
      <c r="N45" s="53">
        <v>2</v>
      </c>
      <c r="O45" s="53"/>
      <c r="P45" s="53">
        <v>2</v>
      </c>
    </row>
    <row r="46" spans="1:16" s="23" customFormat="1" x14ac:dyDescent="0.3">
      <c r="A46" s="139" t="s">
        <v>202</v>
      </c>
      <c r="B46" s="53">
        <v>255</v>
      </c>
      <c r="C46" s="53">
        <v>255</v>
      </c>
      <c r="D46" s="53">
        <v>186</v>
      </c>
      <c r="E46" s="53">
        <v>55</v>
      </c>
      <c r="F46" s="53">
        <v>131</v>
      </c>
      <c r="G46" s="53">
        <v>69</v>
      </c>
      <c r="H46" s="53">
        <v>8</v>
      </c>
      <c r="I46" s="53">
        <v>61</v>
      </c>
      <c r="J46" s="53"/>
      <c r="K46" s="53"/>
      <c r="L46" s="53"/>
      <c r="M46" s="53"/>
      <c r="N46" s="53"/>
      <c r="O46" s="53"/>
      <c r="P46" s="53"/>
    </row>
    <row r="47" spans="1:16" s="23" customFormat="1" x14ac:dyDescent="0.3">
      <c r="A47" s="139" t="s">
        <v>216</v>
      </c>
      <c r="B47" s="53">
        <v>1375</v>
      </c>
      <c r="C47" s="53">
        <v>1269</v>
      </c>
      <c r="D47" s="53">
        <v>640</v>
      </c>
      <c r="E47" s="53">
        <v>164</v>
      </c>
      <c r="F47" s="53">
        <v>476</v>
      </c>
      <c r="G47" s="53">
        <v>629</v>
      </c>
      <c r="H47" s="53">
        <v>171</v>
      </c>
      <c r="I47" s="53">
        <v>458</v>
      </c>
      <c r="J47" s="53">
        <v>106</v>
      </c>
      <c r="K47" s="53">
        <v>82</v>
      </c>
      <c r="L47" s="53">
        <v>25</v>
      </c>
      <c r="M47" s="53">
        <v>57</v>
      </c>
      <c r="N47" s="53">
        <v>24</v>
      </c>
      <c r="O47" s="53">
        <v>12</v>
      </c>
      <c r="P47" s="53">
        <v>12</v>
      </c>
    </row>
    <row r="48" spans="1:16" s="23" customFormat="1" x14ac:dyDescent="0.3">
      <c r="A48" s="139" t="s">
        <v>276</v>
      </c>
      <c r="B48" s="53">
        <v>269</v>
      </c>
      <c r="C48" s="53">
        <v>269</v>
      </c>
      <c r="D48" s="53">
        <v>145</v>
      </c>
      <c r="E48" s="53">
        <v>26</v>
      </c>
      <c r="F48" s="102">
        <v>119</v>
      </c>
      <c r="G48" s="53">
        <v>124</v>
      </c>
      <c r="H48" s="53">
        <v>25</v>
      </c>
      <c r="I48" s="53">
        <v>99</v>
      </c>
      <c r="J48" s="53"/>
      <c r="K48" s="53"/>
      <c r="L48" s="53"/>
      <c r="M48" s="53"/>
      <c r="N48" s="53"/>
      <c r="O48" s="53"/>
      <c r="P48" s="53"/>
    </row>
    <row r="49" spans="1:16" s="23" customFormat="1" x14ac:dyDescent="0.3">
      <c r="A49" s="139" t="s">
        <v>297</v>
      </c>
      <c r="B49" s="53">
        <v>449</v>
      </c>
      <c r="C49" s="53">
        <v>449</v>
      </c>
      <c r="D49" s="53">
        <v>199</v>
      </c>
      <c r="E49" s="53">
        <v>52</v>
      </c>
      <c r="F49" s="53">
        <v>147</v>
      </c>
      <c r="G49" s="53">
        <v>250</v>
      </c>
      <c r="H49" s="53">
        <v>71</v>
      </c>
      <c r="I49" s="53">
        <v>179</v>
      </c>
      <c r="J49" s="53"/>
      <c r="K49" s="53"/>
      <c r="L49" s="53"/>
      <c r="M49" s="53"/>
      <c r="N49" s="53"/>
      <c r="O49" s="53"/>
      <c r="P49" s="53"/>
    </row>
    <row r="50" spans="1:16" s="23" customFormat="1" x14ac:dyDescent="0.3">
      <c r="A50" s="139" t="s">
        <v>228</v>
      </c>
      <c r="B50" s="53">
        <v>1007</v>
      </c>
      <c r="C50" s="53">
        <v>970</v>
      </c>
      <c r="D50" s="53">
        <v>481</v>
      </c>
      <c r="E50" s="53">
        <v>150</v>
      </c>
      <c r="F50" s="102">
        <v>331</v>
      </c>
      <c r="G50" s="53">
        <v>489</v>
      </c>
      <c r="H50" s="53">
        <v>128</v>
      </c>
      <c r="I50" s="53">
        <v>361</v>
      </c>
      <c r="J50" s="53">
        <v>37</v>
      </c>
      <c r="K50" s="53">
        <v>21</v>
      </c>
      <c r="L50" s="53">
        <v>6</v>
      </c>
      <c r="M50" s="53">
        <v>15</v>
      </c>
      <c r="N50" s="53">
        <v>16</v>
      </c>
      <c r="O50" s="53">
        <v>2</v>
      </c>
      <c r="P50" s="53">
        <v>14</v>
      </c>
    </row>
    <row r="51" spans="1:16" s="23" customFormat="1" x14ac:dyDescent="0.3">
      <c r="A51" s="139" t="s">
        <v>278</v>
      </c>
      <c r="B51" s="53">
        <v>281</v>
      </c>
      <c r="C51" s="53">
        <v>281</v>
      </c>
      <c r="D51" s="53">
        <v>145</v>
      </c>
      <c r="E51" s="53">
        <v>32</v>
      </c>
      <c r="F51" s="53">
        <v>113</v>
      </c>
      <c r="G51" s="53">
        <v>136</v>
      </c>
      <c r="H51" s="53">
        <v>26</v>
      </c>
      <c r="I51" s="53">
        <v>110</v>
      </c>
      <c r="J51" s="53"/>
      <c r="K51" s="53"/>
      <c r="L51" s="53"/>
      <c r="M51" s="53"/>
      <c r="N51" s="53"/>
      <c r="O51" s="53"/>
      <c r="P51" s="53"/>
    </row>
    <row r="52" spans="1:16" s="23" customFormat="1" x14ac:dyDescent="0.3">
      <c r="A52" s="139" t="s">
        <v>130</v>
      </c>
      <c r="B52" s="53">
        <v>399</v>
      </c>
      <c r="C52" s="53">
        <v>60</v>
      </c>
      <c r="D52" s="53">
        <v>60</v>
      </c>
      <c r="E52" s="53">
        <v>14</v>
      </c>
      <c r="F52" s="53">
        <v>46</v>
      </c>
      <c r="G52" s="53"/>
      <c r="H52" s="53"/>
      <c r="I52" s="53"/>
      <c r="J52" s="53">
        <v>339</v>
      </c>
      <c r="K52" s="53">
        <v>339</v>
      </c>
      <c r="L52" s="53">
        <v>134</v>
      </c>
      <c r="M52" s="53">
        <v>205</v>
      </c>
      <c r="N52" s="53"/>
      <c r="O52" s="53"/>
      <c r="P52" s="53"/>
    </row>
    <row r="53" spans="1:16" s="23" customFormat="1" x14ac:dyDescent="0.3">
      <c r="A53" s="139" t="s">
        <v>49</v>
      </c>
      <c r="B53" s="53">
        <v>207</v>
      </c>
      <c r="C53" s="53">
        <v>207</v>
      </c>
      <c r="D53" s="53">
        <v>91</v>
      </c>
      <c r="E53" s="53">
        <v>32</v>
      </c>
      <c r="F53" s="53">
        <v>59</v>
      </c>
      <c r="G53" s="53">
        <v>116</v>
      </c>
      <c r="H53" s="53">
        <v>48</v>
      </c>
      <c r="I53" s="53">
        <v>68</v>
      </c>
      <c r="J53" s="53"/>
      <c r="K53" s="53"/>
      <c r="L53" s="53"/>
      <c r="M53" s="53"/>
      <c r="N53" s="53"/>
      <c r="O53" s="53"/>
      <c r="P53" s="53"/>
    </row>
    <row r="54" spans="1:16" s="23" customFormat="1" x14ac:dyDescent="0.3">
      <c r="A54" s="139" t="s">
        <v>50</v>
      </c>
      <c r="B54" s="53">
        <v>647</v>
      </c>
      <c r="C54" s="53">
        <v>321</v>
      </c>
      <c r="D54" s="53">
        <v>246</v>
      </c>
      <c r="E54" s="53">
        <v>76</v>
      </c>
      <c r="F54" s="53">
        <v>170</v>
      </c>
      <c r="G54" s="53">
        <v>75</v>
      </c>
      <c r="H54" s="53">
        <v>28</v>
      </c>
      <c r="I54" s="53">
        <v>47</v>
      </c>
      <c r="J54" s="53">
        <v>326</v>
      </c>
      <c r="K54" s="53">
        <v>162</v>
      </c>
      <c r="L54" s="53">
        <v>38</v>
      </c>
      <c r="M54" s="53">
        <v>124</v>
      </c>
      <c r="N54" s="53">
        <v>164</v>
      </c>
      <c r="O54" s="53">
        <v>31</v>
      </c>
      <c r="P54" s="53">
        <v>133</v>
      </c>
    </row>
    <row r="55" spans="1:16" s="23" customFormat="1" x14ac:dyDescent="0.3">
      <c r="A55" s="139" t="s">
        <v>51</v>
      </c>
      <c r="B55" s="53">
        <v>706</v>
      </c>
      <c r="C55" s="53">
        <v>618</v>
      </c>
      <c r="D55" s="53">
        <v>499</v>
      </c>
      <c r="E55" s="53">
        <v>182</v>
      </c>
      <c r="F55" s="53">
        <v>317</v>
      </c>
      <c r="G55" s="53">
        <v>119</v>
      </c>
      <c r="H55" s="53">
        <v>32</v>
      </c>
      <c r="I55" s="53">
        <v>87</v>
      </c>
      <c r="J55" s="53">
        <v>88</v>
      </c>
      <c r="K55" s="53">
        <v>42</v>
      </c>
      <c r="L55" s="53">
        <v>11</v>
      </c>
      <c r="M55" s="53">
        <v>31</v>
      </c>
      <c r="N55" s="53">
        <v>46</v>
      </c>
      <c r="O55" s="53">
        <v>13</v>
      </c>
      <c r="P55" s="53">
        <v>33</v>
      </c>
    </row>
    <row r="56" spans="1:16" s="23" customFormat="1" x14ac:dyDescent="0.3">
      <c r="A56" s="139" t="s">
        <v>52</v>
      </c>
      <c r="B56" s="53">
        <v>5562</v>
      </c>
      <c r="C56" s="53">
        <v>3963</v>
      </c>
      <c r="D56" s="53">
        <v>3371</v>
      </c>
      <c r="E56" s="53">
        <v>1180</v>
      </c>
      <c r="F56" s="53">
        <v>2191</v>
      </c>
      <c r="G56" s="53">
        <v>592</v>
      </c>
      <c r="H56" s="53">
        <v>233</v>
      </c>
      <c r="I56" s="53">
        <v>359</v>
      </c>
      <c r="J56" s="53">
        <v>1599</v>
      </c>
      <c r="K56" s="53">
        <v>1065</v>
      </c>
      <c r="L56" s="53">
        <v>342</v>
      </c>
      <c r="M56" s="53">
        <v>723</v>
      </c>
      <c r="N56" s="53">
        <v>534</v>
      </c>
      <c r="O56" s="53">
        <v>143</v>
      </c>
      <c r="P56" s="53">
        <v>391</v>
      </c>
    </row>
    <row r="57" spans="1:16" s="23" customFormat="1" x14ac:dyDescent="0.3">
      <c r="A57" s="139" t="s">
        <v>53</v>
      </c>
      <c r="B57" s="53">
        <v>127</v>
      </c>
      <c r="C57" s="53"/>
      <c r="D57" s="53"/>
      <c r="E57" s="53"/>
      <c r="F57" s="53"/>
      <c r="G57" s="53"/>
      <c r="H57" s="53"/>
      <c r="I57" s="53"/>
      <c r="J57" s="53">
        <v>127</v>
      </c>
      <c r="K57" s="53">
        <v>60</v>
      </c>
      <c r="L57" s="53">
        <v>38</v>
      </c>
      <c r="M57" s="53">
        <v>22</v>
      </c>
      <c r="N57" s="53">
        <v>67</v>
      </c>
      <c r="O57" s="53">
        <v>38</v>
      </c>
      <c r="P57" s="53">
        <v>29</v>
      </c>
    </row>
    <row r="58" spans="1:16" s="23" customFormat="1" x14ac:dyDescent="0.3">
      <c r="A58" s="139" t="s">
        <v>54</v>
      </c>
      <c r="B58" s="53">
        <v>149</v>
      </c>
      <c r="C58" s="53">
        <v>149</v>
      </c>
      <c r="D58" s="53">
        <v>137</v>
      </c>
      <c r="E58" s="53">
        <v>38</v>
      </c>
      <c r="F58" s="53">
        <v>99</v>
      </c>
      <c r="G58" s="53">
        <v>12</v>
      </c>
      <c r="H58" s="53">
        <v>2</v>
      </c>
      <c r="I58" s="53">
        <v>10</v>
      </c>
      <c r="J58" s="53"/>
      <c r="K58" s="53"/>
      <c r="L58" s="53"/>
      <c r="M58" s="53"/>
      <c r="N58" s="53"/>
      <c r="O58" s="53"/>
      <c r="P58" s="53"/>
    </row>
    <row r="59" spans="1:16" s="23" customFormat="1" x14ac:dyDescent="0.3">
      <c r="A59" s="139" t="s">
        <v>55</v>
      </c>
      <c r="B59" s="53">
        <v>886</v>
      </c>
      <c r="C59" s="53">
        <v>781</v>
      </c>
      <c r="D59" s="53">
        <v>623</v>
      </c>
      <c r="E59" s="53">
        <v>241</v>
      </c>
      <c r="F59" s="53">
        <v>382</v>
      </c>
      <c r="G59" s="53">
        <v>158</v>
      </c>
      <c r="H59" s="53">
        <v>77</v>
      </c>
      <c r="I59" s="53">
        <v>81</v>
      </c>
      <c r="J59" s="53">
        <v>105</v>
      </c>
      <c r="K59" s="53">
        <v>87</v>
      </c>
      <c r="L59" s="53">
        <v>17</v>
      </c>
      <c r="M59" s="53">
        <v>70</v>
      </c>
      <c r="N59" s="53">
        <v>18</v>
      </c>
      <c r="O59" s="53">
        <v>4</v>
      </c>
      <c r="P59" s="53">
        <v>14</v>
      </c>
    </row>
    <row r="60" spans="1:16" s="23" customFormat="1" x14ac:dyDescent="0.3">
      <c r="A60" s="139" t="s">
        <v>272</v>
      </c>
      <c r="B60" s="53">
        <v>5223</v>
      </c>
      <c r="C60" s="53">
        <v>4498</v>
      </c>
      <c r="D60" s="23">
        <v>3124</v>
      </c>
      <c r="E60" s="53">
        <v>1251</v>
      </c>
      <c r="F60" s="53">
        <v>1873</v>
      </c>
      <c r="G60" s="53">
        <v>1374</v>
      </c>
      <c r="H60" s="53">
        <v>546</v>
      </c>
      <c r="I60" s="53">
        <v>828</v>
      </c>
      <c r="J60" s="53">
        <v>725</v>
      </c>
      <c r="K60" s="53">
        <v>503</v>
      </c>
      <c r="L60" s="53">
        <v>139</v>
      </c>
      <c r="M60" s="53">
        <v>364</v>
      </c>
      <c r="N60" s="53">
        <v>222</v>
      </c>
      <c r="O60" s="53">
        <v>43</v>
      </c>
      <c r="P60" s="53">
        <v>179</v>
      </c>
    </row>
    <row r="61" spans="1:16" s="23" customFormat="1" x14ac:dyDescent="0.3">
      <c r="A61" s="139" t="s">
        <v>271</v>
      </c>
      <c r="B61" s="53">
        <v>5986</v>
      </c>
      <c r="C61" s="53">
        <v>4612</v>
      </c>
      <c r="D61" s="53">
        <v>3229</v>
      </c>
      <c r="E61" s="53">
        <v>1080</v>
      </c>
      <c r="F61" s="53">
        <v>2149</v>
      </c>
      <c r="G61" s="53">
        <v>1383</v>
      </c>
      <c r="H61" s="53">
        <v>447</v>
      </c>
      <c r="I61" s="53">
        <v>936</v>
      </c>
      <c r="J61" s="53">
        <v>1374</v>
      </c>
      <c r="K61" s="53">
        <v>997</v>
      </c>
      <c r="L61" s="53">
        <v>329</v>
      </c>
      <c r="M61" s="53">
        <v>668</v>
      </c>
      <c r="N61" s="53">
        <v>377</v>
      </c>
      <c r="O61" s="53">
        <v>124</v>
      </c>
      <c r="P61" s="53">
        <v>253</v>
      </c>
    </row>
    <row r="62" spans="1:16" s="23" customFormat="1" x14ac:dyDescent="0.3">
      <c r="A62" s="139" t="s">
        <v>273</v>
      </c>
      <c r="B62" s="53">
        <v>9718</v>
      </c>
      <c r="C62" s="53">
        <v>7688</v>
      </c>
      <c r="D62" s="53">
        <v>5503</v>
      </c>
      <c r="E62" s="53">
        <v>2128</v>
      </c>
      <c r="F62" s="53">
        <v>3375</v>
      </c>
      <c r="G62" s="53">
        <v>2185</v>
      </c>
      <c r="H62" s="53">
        <v>943</v>
      </c>
      <c r="I62" s="53">
        <v>1242</v>
      </c>
      <c r="J62" s="53">
        <v>2030</v>
      </c>
      <c r="K62" s="53">
        <v>1599</v>
      </c>
      <c r="L62" s="53">
        <v>477</v>
      </c>
      <c r="M62" s="53">
        <v>1122</v>
      </c>
      <c r="N62" s="53">
        <v>431</v>
      </c>
      <c r="O62" s="53">
        <v>130</v>
      </c>
      <c r="P62" s="53">
        <v>301</v>
      </c>
    </row>
    <row r="63" spans="1:16" s="23" customFormat="1" x14ac:dyDescent="0.3">
      <c r="A63" s="139" t="s">
        <v>270</v>
      </c>
      <c r="B63" s="53">
        <v>2534</v>
      </c>
      <c r="C63" s="53">
        <v>763</v>
      </c>
      <c r="D63" s="53">
        <v>605</v>
      </c>
      <c r="E63" s="53">
        <v>106</v>
      </c>
      <c r="F63" s="53">
        <v>499</v>
      </c>
      <c r="G63" s="53">
        <v>158</v>
      </c>
      <c r="H63" s="53">
        <v>27</v>
      </c>
      <c r="I63" s="53">
        <v>131</v>
      </c>
      <c r="J63" s="53">
        <v>1771</v>
      </c>
      <c r="K63" s="53">
        <v>1536</v>
      </c>
      <c r="L63" s="53">
        <v>225</v>
      </c>
      <c r="M63" s="53">
        <v>1311</v>
      </c>
      <c r="N63" s="53">
        <v>235</v>
      </c>
      <c r="O63" s="53">
        <v>36</v>
      </c>
      <c r="P63" s="53">
        <v>199</v>
      </c>
    </row>
    <row r="64" spans="1:16" s="23" customFormat="1" x14ac:dyDescent="0.3">
      <c r="A64" s="139" t="s">
        <v>56</v>
      </c>
      <c r="B64" s="53">
        <v>783</v>
      </c>
      <c r="C64" s="53">
        <v>617</v>
      </c>
      <c r="D64" s="53">
        <v>457</v>
      </c>
      <c r="E64" s="53">
        <v>169</v>
      </c>
      <c r="F64" s="53">
        <v>288</v>
      </c>
      <c r="G64" s="53">
        <v>160</v>
      </c>
      <c r="H64" s="53">
        <v>40</v>
      </c>
      <c r="I64" s="53">
        <v>120</v>
      </c>
      <c r="J64" s="53">
        <v>166</v>
      </c>
      <c r="K64" s="53">
        <v>90</v>
      </c>
      <c r="L64" s="53">
        <v>30</v>
      </c>
      <c r="M64" s="53">
        <v>60</v>
      </c>
      <c r="N64" s="53">
        <v>76</v>
      </c>
      <c r="O64" s="53">
        <v>19</v>
      </c>
      <c r="P64" s="53">
        <v>57</v>
      </c>
    </row>
    <row r="65" spans="1:16" s="23" customFormat="1" x14ac:dyDescent="0.3">
      <c r="A65" s="139" t="s">
        <v>57</v>
      </c>
      <c r="B65" s="53">
        <v>558</v>
      </c>
      <c r="C65" s="53">
        <v>90</v>
      </c>
      <c r="D65" s="53">
        <v>77</v>
      </c>
      <c r="E65" s="102">
        <v>16</v>
      </c>
      <c r="F65" s="102">
        <v>61</v>
      </c>
      <c r="G65" s="53">
        <v>13</v>
      </c>
      <c r="H65" s="53">
        <v>1</v>
      </c>
      <c r="I65" s="53">
        <v>12</v>
      </c>
      <c r="J65" s="53">
        <v>468</v>
      </c>
      <c r="K65" s="53">
        <v>468</v>
      </c>
      <c r="L65" s="53">
        <v>187</v>
      </c>
      <c r="M65" s="53">
        <v>281</v>
      </c>
      <c r="N65" s="53"/>
      <c r="O65" s="53"/>
      <c r="P65" s="53"/>
    </row>
    <row r="66" spans="1:16" s="23" customFormat="1" x14ac:dyDescent="0.3">
      <c r="A66" s="139" t="s">
        <v>58</v>
      </c>
      <c r="B66" s="53">
        <v>4660</v>
      </c>
      <c r="C66" s="53">
        <v>4099</v>
      </c>
      <c r="D66" s="53">
        <v>3495</v>
      </c>
      <c r="E66" s="53">
        <v>1225</v>
      </c>
      <c r="F66" s="53">
        <v>2270</v>
      </c>
      <c r="G66" s="53">
        <v>604</v>
      </c>
      <c r="H66" s="53">
        <v>208</v>
      </c>
      <c r="I66" s="53">
        <v>396</v>
      </c>
      <c r="J66" s="53">
        <v>561</v>
      </c>
      <c r="K66" s="53">
        <v>62</v>
      </c>
      <c r="L66" s="53">
        <v>16</v>
      </c>
      <c r="M66" s="53">
        <v>46</v>
      </c>
      <c r="N66" s="53">
        <v>499</v>
      </c>
      <c r="O66" s="53">
        <v>151</v>
      </c>
      <c r="P66" s="53">
        <v>348</v>
      </c>
    </row>
    <row r="67" spans="1:16" s="23" customFormat="1" x14ac:dyDescent="0.3">
      <c r="A67" s="139" t="s">
        <v>59</v>
      </c>
      <c r="B67" s="53">
        <v>3295</v>
      </c>
      <c r="C67" s="53">
        <v>3090</v>
      </c>
      <c r="D67" s="53">
        <v>2559</v>
      </c>
      <c r="E67" s="53">
        <v>1035</v>
      </c>
      <c r="F67" s="53">
        <v>1524</v>
      </c>
      <c r="G67" s="53">
        <v>531</v>
      </c>
      <c r="H67" s="53">
        <v>221</v>
      </c>
      <c r="I67" s="53">
        <v>310</v>
      </c>
      <c r="J67" s="53">
        <v>205</v>
      </c>
      <c r="K67" s="53">
        <v>183</v>
      </c>
      <c r="L67" s="53">
        <v>49</v>
      </c>
      <c r="M67" s="53">
        <v>134</v>
      </c>
      <c r="N67" s="53">
        <v>22</v>
      </c>
      <c r="O67" s="53">
        <v>8</v>
      </c>
      <c r="P67" s="53">
        <v>14</v>
      </c>
    </row>
    <row r="68" spans="1:16" s="23" customFormat="1" x14ac:dyDescent="0.3">
      <c r="A68" s="139" t="s">
        <v>60</v>
      </c>
      <c r="B68" s="53">
        <v>2694</v>
      </c>
      <c r="C68" s="53">
        <v>2463</v>
      </c>
      <c r="D68" s="53">
        <v>1931</v>
      </c>
      <c r="E68" s="53">
        <v>703</v>
      </c>
      <c r="F68" s="53">
        <v>1228</v>
      </c>
      <c r="G68" s="53">
        <v>532</v>
      </c>
      <c r="H68" s="53">
        <v>168</v>
      </c>
      <c r="I68" s="53">
        <v>364</v>
      </c>
      <c r="J68" s="53">
        <v>231</v>
      </c>
      <c r="K68" s="53">
        <v>189</v>
      </c>
      <c r="L68" s="53">
        <v>50</v>
      </c>
      <c r="M68" s="53">
        <v>139</v>
      </c>
      <c r="N68" s="53">
        <v>42</v>
      </c>
      <c r="O68" s="53">
        <v>14</v>
      </c>
      <c r="P68" s="53">
        <v>28</v>
      </c>
    </row>
    <row r="69" spans="1:16" s="23" customFormat="1" x14ac:dyDescent="0.3">
      <c r="A69" s="139" t="s">
        <v>61</v>
      </c>
      <c r="B69" s="53">
        <v>1012</v>
      </c>
      <c r="C69" s="53">
        <v>938</v>
      </c>
      <c r="D69" s="53">
        <v>763</v>
      </c>
      <c r="E69" s="53">
        <v>271</v>
      </c>
      <c r="F69" s="53">
        <v>492</v>
      </c>
      <c r="G69" s="53">
        <v>175</v>
      </c>
      <c r="H69" s="53">
        <v>60</v>
      </c>
      <c r="I69" s="53">
        <v>115</v>
      </c>
      <c r="J69" s="53">
        <v>74</v>
      </c>
      <c r="K69" s="53">
        <v>61</v>
      </c>
      <c r="L69" s="53">
        <v>21</v>
      </c>
      <c r="M69" s="53">
        <v>40</v>
      </c>
      <c r="N69" s="53">
        <v>13</v>
      </c>
      <c r="O69" s="53">
        <v>6</v>
      </c>
      <c r="P69" s="53">
        <v>7</v>
      </c>
    </row>
    <row r="70" spans="1:16" s="23" customFormat="1" x14ac:dyDescent="0.3">
      <c r="A70" s="139" t="s">
        <v>62</v>
      </c>
      <c r="B70" s="53">
        <v>3535</v>
      </c>
      <c r="C70" s="53">
        <v>3480</v>
      </c>
      <c r="D70" s="53">
        <v>2841</v>
      </c>
      <c r="E70" s="53">
        <v>1601</v>
      </c>
      <c r="F70" s="53">
        <v>1240</v>
      </c>
      <c r="G70" s="53">
        <v>639</v>
      </c>
      <c r="H70" s="53">
        <v>381</v>
      </c>
      <c r="I70" s="53">
        <v>258</v>
      </c>
      <c r="J70" s="53">
        <v>55</v>
      </c>
      <c r="K70" s="53">
        <v>47</v>
      </c>
      <c r="L70" s="53">
        <v>14</v>
      </c>
      <c r="M70" s="53">
        <v>33</v>
      </c>
      <c r="N70" s="53">
        <v>8</v>
      </c>
      <c r="O70" s="53">
        <v>4</v>
      </c>
      <c r="P70" s="53">
        <v>4</v>
      </c>
    </row>
    <row r="71" spans="1:16" s="23" customFormat="1" x14ac:dyDescent="0.3">
      <c r="A71" s="139" t="s">
        <v>63</v>
      </c>
      <c r="B71" s="53">
        <v>693</v>
      </c>
      <c r="C71" s="53"/>
      <c r="D71" s="53"/>
      <c r="E71" s="53"/>
      <c r="F71" s="53"/>
      <c r="G71" s="53"/>
      <c r="H71" s="53"/>
      <c r="I71" s="53"/>
      <c r="J71" s="53">
        <v>693</v>
      </c>
      <c r="K71" s="53">
        <v>369</v>
      </c>
      <c r="L71" s="53">
        <v>135</v>
      </c>
      <c r="M71" s="53">
        <v>234</v>
      </c>
      <c r="N71" s="53">
        <v>324</v>
      </c>
      <c r="O71" s="53">
        <v>117</v>
      </c>
      <c r="P71" s="53">
        <v>207</v>
      </c>
    </row>
    <row r="72" spans="1:16" s="23" customFormat="1" x14ac:dyDescent="0.3">
      <c r="A72" s="139" t="s">
        <v>64</v>
      </c>
      <c r="B72" s="53">
        <v>1288</v>
      </c>
      <c r="C72" s="53">
        <v>1192</v>
      </c>
      <c r="D72" s="53">
        <v>923</v>
      </c>
      <c r="E72" s="53">
        <v>364</v>
      </c>
      <c r="F72" s="53">
        <v>559</v>
      </c>
      <c r="G72" s="53">
        <v>269</v>
      </c>
      <c r="H72" s="53">
        <v>98</v>
      </c>
      <c r="I72" s="53">
        <v>171</v>
      </c>
      <c r="J72" s="53">
        <v>96</v>
      </c>
      <c r="K72" s="53">
        <v>82</v>
      </c>
      <c r="L72" s="53">
        <v>37</v>
      </c>
      <c r="M72" s="53">
        <v>45</v>
      </c>
      <c r="N72" s="53">
        <v>14</v>
      </c>
      <c r="O72" s="53">
        <v>3</v>
      </c>
      <c r="P72" s="53">
        <v>11</v>
      </c>
    </row>
    <row r="73" spans="1:16" s="23" customFormat="1" x14ac:dyDescent="0.3">
      <c r="A73" s="139" t="s">
        <v>65</v>
      </c>
      <c r="B73" s="53">
        <v>1776</v>
      </c>
      <c r="C73" s="53">
        <v>1669</v>
      </c>
      <c r="D73" s="53">
        <v>1390</v>
      </c>
      <c r="E73" s="53">
        <v>437</v>
      </c>
      <c r="F73" s="53">
        <v>953</v>
      </c>
      <c r="G73" s="53">
        <v>279</v>
      </c>
      <c r="H73" s="53">
        <v>76</v>
      </c>
      <c r="I73" s="53">
        <v>203</v>
      </c>
      <c r="J73" s="53">
        <v>107</v>
      </c>
      <c r="K73" s="23">
        <v>91</v>
      </c>
      <c r="L73" s="53">
        <v>52</v>
      </c>
      <c r="M73" s="53">
        <v>39</v>
      </c>
      <c r="N73" s="53">
        <v>16</v>
      </c>
      <c r="O73" s="53">
        <v>12</v>
      </c>
      <c r="P73" s="53">
        <v>4</v>
      </c>
    </row>
    <row r="74" spans="1:16" s="23" customFormat="1" x14ac:dyDescent="0.3">
      <c r="A74" s="139" t="s">
        <v>66</v>
      </c>
      <c r="B74" s="53">
        <v>4360</v>
      </c>
      <c r="C74" s="53">
        <v>2844</v>
      </c>
      <c r="D74" s="53">
        <v>2023</v>
      </c>
      <c r="E74" s="53">
        <v>849</v>
      </c>
      <c r="F74" s="53">
        <v>1174</v>
      </c>
      <c r="G74" s="53">
        <v>821</v>
      </c>
      <c r="H74" s="53">
        <v>358</v>
      </c>
      <c r="I74" s="53">
        <v>463</v>
      </c>
      <c r="J74" s="53">
        <v>1516</v>
      </c>
      <c r="K74" s="53">
        <v>1062</v>
      </c>
      <c r="L74" s="53">
        <v>298</v>
      </c>
      <c r="M74" s="53">
        <v>764</v>
      </c>
      <c r="N74" s="53">
        <v>454</v>
      </c>
      <c r="O74" s="53">
        <v>168</v>
      </c>
      <c r="P74" s="53">
        <v>286</v>
      </c>
    </row>
    <row r="75" spans="1:16" s="23" customFormat="1" x14ac:dyDescent="0.3">
      <c r="A75" s="139" t="s">
        <v>67</v>
      </c>
      <c r="B75" s="53">
        <v>217</v>
      </c>
      <c r="C75" s="53"/>
      <c r="D75" s="53"/>
      <c r="E75" s="53"/>
      <c r="F75" s="53"/>
      <c r="G75" s="53"/>
      <c r="H75" s="53"/>
      <c r="I75" s="53"/>
      <c r="J75" s="53">
        <v>217</v>
      </c>
      <c r="K75" s="53">
        <v>209</v>
      </c>
      <c r="L75" s="53">
        <v>60</v>
      </c>
      <c r="M75" s="53">
        <v>149</v>
      </c>
      <c r="N75" s="53">
        <v>8</v>
      </c>
      <c r="O75" s="53">
        <v>4</v>
      </c>
      <c r="P75" s="53">
        <v>4</v>
      </c>
    </row>
    <row r="76" spans="1:16" s="23" customFormat="1" x14ac:dyDescent="0.3">
      <c r="A76" s="139" t="s">
        <v>68</v>
      </c>
      <c r="B76" s="53">
        <v>3130</v>
      </c>
      <c r="C76" s="53">
        <v>2643</v>
      </c>
      <c r="D76" s="53">
        <v>2083</v>
      </c>
      <c r="E76" s="53">
        <v>791</v>
      </c>
      <c r="F76" s="53">
        <v>1292</v>
      </c>
      <c r="G76" s="53">
        <v>560</v>
      </c>
      <c r="H76" s="53">
        <v>194</v>
      </c>
      <c r="I76" s="53">
        <v>366</v>
      </c>
      <c r="J76" s="53">
        <v>487</v>
      </c>
      <c r="K76" s="53">
        <v>246</v>
      </c>
      <c r="L76" s="53">
        <v>78</v>
      </c>
      <c r="M76" s="53">
        <v>168</v>
      </c>
      <c r="N76" s="53">
        <v>241</v>
      </c>
      <c r="O76" s="53">
        <v>76</v>
      </c>
      <c r="P76" s="53">
        <v>165</v>
      </c>
    </row>
    <row r="77" spans="1:16" s="23" customFormat="1" x14ac:dyDescent="0.3">
      <c r="A77" s="139" t="s">
        <v>69</v>
      </c>
      <c r="B77" s="53">
        <v>3163</v>
      </c>
      <c r="C77" s="53">
        <v>2688</v>
      </c>
      <c r="D77" s="53">
        <v>2286</v>
      </c>
      <c r="E77" s="53">
        <v>1091</v>
      </c>
      <c r="F77" s="53">
        <v>1195</v>
      </c>
      <c r="G77" s="53">
        <v>402</v>
      </c>
      <c r="H77" s="53">
        <v>181</v>
      </c>
      <c r="I77" s="53">
        <v>221</v>
      </c>
      <c r="J77" s="53">
        <v>475</v>
      </c>
      <c r="K77" s="53">
        <v>303</v>
      </c>
      <c r="L77" s="53">
        <v>95</v>
      </c>
      <c r="M77" s="53">
        <v>208</v>
      </c>
      <c r="N77" s="53">
        <v>172</v>
      </c>
      <c r="O77" s="53">
        <v>69</v>
      </c>
      <c r="P77" s="53">
        <v>103</v>
      </c>
    </row>
    <row r="78" spans="1:16" s="23" customFormat="1" x14ac:dyDescent="0.3">
      <c r="A78" s="139" t="s">
        <v>70</v>
      </c>
      <c r="B78" s="53">
        <v>4390</v>
      </c>
      <c r="C78" s="53">
        <v>3841</v>
      </c>
      <c r="D78" s="53">
        <v>1795</v>
      </c>
      <c r="E78" s="53">
        <v>1250</v>
      </c>
      <c r="F78" s="53">
        <v>545</v>
      </c>
      <c r="G78" s="53">
        <v>2046</v>
      </c>
      <c r="H78" s="53">
        <v>1471</v>
      </c>
      <c r="I78" s="53">
        <v>575</v>
      </c>
      <c r="J78" s="53">
        <v>549</v>
      </c>
      <c r="K78" s="53">
        <v>328</v>
      </c>
      <c r="L78" s="53">
        <v>201</v>
      </c>
      <c r="M78" s="53">
        <v>127</v>
      </c>
      <c r="N78" s="53">
        <v>221</v>
      </c>
      <c r="O78" s="53">
        <v>145</v>
      </c>
      <c r="P78" s="53">
        <v>76</v>
      </c>
    </row>
    <row r="79" spans="1:16" s="23" customFormat="1" x14ac:dyDescent="0.3">
      <c r="A79" s="81" t="s">
        <v>131</v>
      </c>
      <c r="B79" s="54">
        <f>SUM(B34:B78)</f>
        <v>76795</v>
      </c>
      <c r="C79" s="54">
        <f t="shared" ref="C79:I79" si="2">SUM(C36:C78)</f>
        <v>61166</v>
      </c>
      <c r="D79" s="54">
        <f t="shared" si="2"/>
        <v>44946</v>
      </c>
      <c r="E79" s="164">
        <f t="shared" si="2"/>
        <v>17910</v>
      </c>
      <c r="F79" s="164">
        <f t="shared" si="2"/>
        <v>27036</v>
      </c>
      <c r="G79" s="164">
        <f t="shared" si="2"/>
        <v>16220</v>
      </c>
      <c r="H79" s="164">
        <f t="shared" si="2"/>
        <v>6801</v>
      </c>
      <c r="I79" s="164">
        <f t="shared" si="2"/>
        <v>9419</v>
      </c>
      <c r="J79" s="54">
        <f t="shared" ref="J79:P79" si="3">SUM(J36:J78)</f>
        <v>15629</v>
      </c>
      <c r="K79" s="54">
        <f t="shared" si="3"/>
        <v>10958</v>
      </c>
      <c r="L79" s="54">
        <f t="shared" si="3"/>
        <v>3337</v>
      </c>
      <c r="M79" s="54">
        <f t="shared" si="3"/>
        <v>7621</v>
      </c>
      <c r="N79" s="54">
        <f t="shared" si="3"/>
        <v>4671</v>
      </c>
      <c r="O79" s="54">
        <f t="shared" si="3"/>
        <v>1508</v>
      </c>
      <c r="P79" s="54">
        <f t="shared" si="3"/>
        <v>3163</v>
      </c>
    </row>
    <row r="80" spans="1:16" s="23" customFormat="1" x14ac:dyDescent="0.3">
      <c r="A80" s="81" t="s">
        <v>71</v>
      </c>
      <c r="B80" s="53"/>
      <c r="C80" s="53"/>
      <c r="D80" s="53"/>
      <c r="E80" s="53"/>
      <c r="F80" s="53"/>
      <c r="G80" s="53"/>
      <c r="H80" s="53"/>
      <c r="I80" s="53"/>
      <c r="J80" s="53"/>
      <c r="K80" s="53"/>
      <c r="L80" s="53"/>
      <c r="M80" s="53"/>
      <c r="N80" s="53"/>
      <c r="O80" s="53"/>
      <c r="P80" s="53"/>
    </row>
    <row r="81" spans="1:16" s="23" customFormat="1" x14ac:dyDescent="0.3">
      <c r="A81" s="139" t="s">
        <v>299</v>
      </c>
      <c r="B81" s="53">
        <v>174</v>
      </c>
      <c r="C81" s="53">
        <v>174</v>
      </c>
      <c r="D81" s="53">
        <v>149</v>
      </c>
      <c r="E81" s="53">
        <v>35</v>
      </c>
      <c r="F81" s="53">
        <v>114</v>
      </c>
      <c r="G81" s="53">
        <v>25</v>
      </c>
      <c r="H81" s="53">
        <v>4</v>
      </c>
      <c r="I81" s="53">
        <v>21</v>
      </c>
      <c r="J81" s="53"/>
      <c r="K81" s="53"/>
      <c r="L81" s="53"/>
      <c r="M81" s="53"/>
      <c r="N81" s="53"/>
      <c r="O81" s="53"/>
      <c r="P81" s="53"/>
    </row>
    <row r="82" spans="1:16" s="23" customFormat="1" x14ac:dyDescent="0.3">
      <c r="A82" s="139" t="s">
        <v>301</v>
      </c>
      <c r="B82" s="53">
        <v>178</v>
      </c>
      <c r="C82" s="53">
        <v>178</v>
      </c>
      <c r="D82" s="53">
        <v>164</v>
      </c>
      <c r="E82" s="53">
        <v>46</v>
      </c>
      <c r="F82" s="53">
        <v>118</v>
      </c>
      <c r="G82" s="53">
        <v>14</v>
      </c>
      <c r="H82" s="53">
        <v>3</v>
      </c>
      <c r="I82" s="53">
        <v>11</v>
      </c>
      <c r="J82" s="53"/>
      <c r="K82" s="53"/>
      <c r="L82" s="53"/>
      <c r="M82" s="53"/>
      <c r="N82" s="53"/>
      <c r="O82" s="53"/>
      <c r="P82" s="53"/>
    </row>
    <row r="83" spans="1:16" s="23" customFormat="1" x14ac:dyDescent="0.3">
      <c r="A83" s="139" t="s">
        <v>72</v>
      </c>
      <c r="B83" s="53">
        <v>551</v>
      </c>
      <c r="C83" s="53">
        <v>551</v>
      </c>
      <c r="D83" s="53">
        <v>373</v>
      </c>
      <c r="E83" s="53">
        <v>277</v>
      </c>
      <c r="F83" s="53">
        <v>96</v>
      </c>
      <c r="G83" s="53">
        <v>178</v>
      </c>
      <c r="H83" s="53">
        <v>114</v>
      </c>
      <c r="I83" s="53">
        <v>64</v>
      </c>
      <c r="J83" s="53"/>
      <c r="K83" s="53"/>
      <c r="L83" s="53"/>
      <c r="M83" s="53"/>
      <c r="N83" s="53"/>
      <c r="O83" s="53"/>
      <c r="P83" s="53"/>
    </row>
    <row r="84" spans="1:16" s="23" customFormat="1" x14ac:dyDescent="0.3">
      <c r="A84" s="139" t="s">
        <v>172</v>
      </c>
      <c r="B84" s="53">
        <v>2820</v>
      </c>
      <c r="C84" s="53">
        <v>2504</v>
      </c>
      <c r="D84" s="53">
        <v>1863</v>
      </c>
      <c r="E84" s="53">
        <v>534</v>
      </c>
      <c r="F84" s="53">
        <v>1329</v>
      </c>
      <c r="G84" s="53">
        <v>641</v>
      </c>
      <c r="H84" s="53">
        <v>180</v>
      </c>
      <c r="I84" s="53">
        <v>461</v>
      </c>
      <c r="J84" s="53">
        <v>316</v>
      </c>
      <c r="K84" s="53">
        <v>103</v>
      </c>
      <c r="L84" s="53">
        <v>21</v>
      </c>
      <c r="M84" s="53">
        <v>82</v>
      </c>
      <c r="N84" s="53">
        <v>213</v>
      </c>
      <c r="O84" s="53">
        <v>24</v>
      </c>
      <c r="P84" s="53">
        <v>189</v>
      </c>
    </row>
    <row r="85" spans="1:16" s="23" customFormat="1" x14ac:dyDescent="0.3">
      <c r="A85" s="139" t="s">
        <v>146</v>
      </c>
      <c r="B85" s="53">
        <v>460</v>
      </c>
      <c r="C85" s="53">
        <v>460</v>
      </c>
      <c r="D85" s="53">
        <v>386</v>
      </c>
      <c r="E85" s="53">
        <v>169</v>
      </c>
      <c r="F85" s="53">
        <v>217</v>
      </c>
      <c r="G85" s="53">
        <v>74</v>
      </c>
      <c r="H85" s="53">
        <v>16</v>
      </c>
      <c r="I85" s="53">
        <v>58</v>
      </c>
      <c r="J85" s="53"/>
      <c r="K85" s="53"/>
      <c r="L85" s="53"/>
      <c r="M85" s="53"/>
      <c r="N85" s="53"/>
      <c r="O85" s="53"/>
      <c r="P85" s="53"/>
    </row>
    <row r="86" spans="1:16" s="23" customFormat="1" x14ac:dyDescent="0.3">
      <c r="A86" s="139" t="s">
        <v>73</v>
      </c>
      <c r="B86" s="53">
        <v>348</v>
      </c>
      <c r="C86" s="53">
        <v>348</v>
      </c>
      <c r="D86" s="53">
        <v>283</v>
      </c>
      <c r="E86" s="53">
        <v>64</v>
      </c>
      <c r="F86" s="53">
        <v>219</v>
      </c>
      <c r="G86" s="53">
        <v>65</v>
      </c>
      <c r="H86" s="53">
        <v>20</v>
      </c>
      <c r="I86" s="53">
        <v>45</v>
      </c>
      <c r="J86" s="53"/>
      <c r="K86" s="53"/>
      <c r="L86" s="53"/>
      <c r="M86" s="53"/>
      <c r="N86" s="53"/>
      <c r="O86" s="53"/>
      <c r="P86" s="53"/>
    </row>
    <row r="87" spans="1:16" s="23" customFormat="1" x14ac:dyDescent="0.3">
      <c r="A87" s="139" t="s">
        <v>74</v>
      </c>
      <c r="B87" s="53">
        <v>480</v>
      </c>
      <c r="C87" s="53">
        <v>480</v>
      </c>
      <c r="D87" s="53">
        <v>399</v>
      </c>
      <c r="E87" s="53">
        <v>69</v>
      </c>
      <c r="F87" s="53">
        <v>330</v>
      </c>
      <c r="G87" s="53">
        <v>81</v>
      </c>
      <c r="H87" s="53">
        <v>16</v>
      </c>
      <c r="I87" s="53">
        <v>65</v>
      </c>
      <c r="J87" s="53"/>
      <c r="K87" s="53"/>
      <c r="L87" s="53"/>
      <c r="M87" s="53"/>
      <c r="N87" s="53"/>
      <c r="O87" s="53"/>
      <c r="P87" s="53"/>
    </row>
    <row r="88" spans="1:16" s="23" customFormat="1" x14ac:dyDescent="0.3">
      <c r="A88" s="139" t="s">
        <v>121</v>
      </c>
      <c r="B88" s="53">
        <v>414</v>
      </c>
      <c r="C88" s="53">
        <v>414</v>
      </c>
      <c r="D88" s="53">
        <v>367</v>
      </c>
      <c r="E88" s="53">
        <v>67</v>
      </c>
      <c r="F88" s="53">
        <v>300</v>
      </c>
      <c r="G88" s="53">
        <v>47</v>
      </c>
      <c r="H88" s="53">
        <v>14</v>
      </c>
      <c r="I88" s="53">
        <v>33</v>
      </c>
      <c r="J88" s="53"/>
      <c r="K88" s="53"/>
      <c r="L88" s="53"/>
      <c r="M88" s="53"/>
      <c r="N88" s="53"/>
      <c r="O88" s="53"/>
      <c r="P88" s="53"/>
    </row>
    <row r="89" spans="1:16" s="23" customFormat="1" x14ac:dyDescent="0.3">
      <c r="A89" s="139" t="s">
        <v>75</v>
      </c>
      <c r="B89" s="53">
        <v>429</v>
      </c>
      <c r="C89" s="53">
        <v>429</v>
      </c>
      <c r="D89" s="53">
        <v>358</v>
      </c>
      <c r="E89" s="53">
        <v>83</v>
      </c>
      <c r="F89" s="53">
        <v>275</v>
      </c>
      <c r="G89" s="53">
        <v>71</v>
      </c>
      <c r="H89" s="53">
        <v>22</v>
      </c>
      <c r="I89" s="53">
        <v>49</v>
      </c>
      <c r="J89" s="53"/>
      <c r="K89" s="53"/>
      <c r="L89" s="53"/>
      <c r="M89" s="53"/>
      <c r="N89" s="53"/>
      <c r="O89" s="53"/>
      <c r="P89" s="53"/>
    </row>
    <row r="90" spans="1:16" s="23" customFormat="1" x14ac:dyDescent="0.3">
      <c r="A90" s="139" t="s">
        <v>279</v>
      </c>
      <c r="B90" s="53">
        <v>2246</v>
      </c>
      <c r="C90" s="53">
        <v>2246</v>
      </c>
      <c r="D90" s="53">
        <v>1972</v>
      </c>
      <c r="E90" s="53">
        <v>1870</v>
      </c>
      <c r="F90" s="53">
        <v>102</v>
      </c>
      <c r="G90" s="53">
        <v>274</v>
      </c>
      <c r="H90" s="53">
        <v>263</v>
      </c>
      <c r="I90" s="53">
        <v>11</v>
      </c>
      <c r="J90" s="53"/>
      <c r="K90" s="53"/>
      <c r="L90" s="53"/>
      <c r="M90" s="53"/>
      <c r="N90" s="53"/>
      <c r="O90" s="53"/>
      <c r="P90" s="53"/>
    </row>
    <row r="91" spans="1:16" s="23" customFormat="1" x14ac:dyDescent="0.3">
      <c r="A91" s="139" t="s">
        <v>302</v>
      </c>
      <c r="B91" s="53">
        <v>29539</v>
      </c>
      <c r="C91" s="53">
        <v>27863</v>
      </c>
      <c r="D91" s="53">
        <v>26103</v>
      </c>
      <c r="E91" s="53">
        <v>9064</v>
      </c>
      <c r="F91" s="53">
        <v>17039</v>
      </c>
      <c r="G91" s="53">
        <v>1760</v>
      </c>
      <c r="H91" s="53">
        <v>586</v>
      </c>
      <c r="I91" s="53">
        <v>1174</v>
      </c>
      <c r="J91" s="53">
        <v>1676</v>
      </c>
      <c r="K91" s="53">
        <v>1648</v>
      </c>
      <c r="L91" s="53">
        <v>382</v>
      </c>
      <c r="M91" s="53">
        <v>1266</v>
      </c>
      <c r="N91" s="53">
        <v>28</v>
      </c>
      <c r="O91" s="53">
        <v>5</v>
      </c>
      <c r="P91" s="53">
        <v>23</v>
      </c>
    </row>
    <row r="92" spans="1:16" s="23" customFormat="1" x14ac:dyDescent="0.3">
      <c r="A92" s="139" t="s">
        <v>171</v>
      </c>
      <c r="B92" s="53">
        <v>886</v>
      </c>
      <c r="C92" s="53"/>
      <c r="D92" s="53"/>
      <c r="E92" s="53"/>
      <c r="F92" s="53"/>
      <c r="G92" s="53"/>
      <c r="H92" s="53"/>
      <c r="I92" s="53"/>
      <c r="J92" s="53">
        <v>886</v>
      </c>
      <c r="K92" s="53">
        <v>878</v>
      </c>
      <c r="L92" s="53">
        <v>317</v>
      </c>
      <c r="M92" s="53">
        <v>561</v>
      </c>
      <c r="N92" s="53">
        <v>8</v>
      </c>
      <c r="O92" s="53">
        <v>2</v>
      </c>
      <c r="P92" s="53">
        <v>6</v>
      </c>
    </row>
    <row r="93" spans="1:16" s="23" customFormat="1" x14ac:dyDescent="0.3">
      <c r="A93" s="139" t="s">
        <v>280</v>
      </c>
      <c r="B93" s="53">
        <v>693</v>
      </c>
      <c r="C93" s="53">
        <v>65</v>
      </c>
      <c r="D93" s="53">
        <v>60</v>
      </c>
      <c r="E93" s="53">
        <v>9</v>
      </c>
      <c r="F93" s="53">
        <v>51</v>
      </c>
      <c r="G93" s="53">
        <v>5</v>
      </c>
      <c r="H93" s="53"/>
      <c r="I93" s="53">
        <v>5</v>
      </c>
      <c r="J93" s="53">
        <v>628</v>
      </c>
      <c r="K93" s="53">
        <v>612</v>
      </c>
      <c r="L93" s="53">
        <v>93</v>
      </c>
      <c r="M93" s="53">
        <v>519</v>
      </c>
      <c r="N93" s="53">
        <v>16</v>
      </c>
      <c r="O93" s="53">
        <v>4</v>
      </c>
      <c r="P93" s="53">
        <v>12</v>
      </c>
    </row>
    <row r="94" spans="1:16" s="23" customFormat="1" x14ac:dyDescent="0.3">
      <c r="A94" s="139" t="s">
        <v>281</v>
      </c>
      <c r="B94" s="53">
        <v>237</v>
      </c>
      <c r="C94" s="53"/>
      <c r="D94" s="53"/>
      <c r="E94" s="53"/>
      <c r="F94" s="53"/>
      <c r="G94" s="53"/>
      <c r="H94" s="53"/>
      <c r="I94" s="53"/>
      <c r="J94" s="53">
        <v>237</v>
      </c>
      <c r="K94" s="53">
        <v>228</v>
      </c>
      <c r="L94" s="53">
        <v>32</v>
      </c>
      <c r="M94" s="53">
        <v>196</v>
      </c>
      <c r="N94" s="53">
        <v>9</v>
      </c>
      <c r="O94" s="53"/>
      <c r="P94" s="53">
        <v>9</v>
      </c>
    </row>
    <row r="95" spans="1:16" s="23" customFormat="1" x14ac:dyDescent="0.3">
      <c r="A95" s="139" t="s">
        <v>334</v>
      </c>
      <c r="B95" s="53">
        <v>166</v>
      </c>
      <c r="C95" s="53">
        <v>5</v>
      </c>
      <c r="D95" s="53">
        <v>5</v>
      </c>
      <c r="E95" s="53">
        <v>3</v>
      </c>
      <c r="F95" s="53">
        <v>2</v>
      </c>
      <c r="G95" s="53"/>
      <c r="H95" s="53"/>
      <c r="I95" s="53"/>
      <c r="J95" s="53">
        <v>161</v>
      </c>
      <c r="K95" s="53">
        <v>94</v>
      </c>
      <c r="L95" s="53">
        <v>44</v>
      </c>
      <c r="M95" s="53">
        <v>50</v>
      </c>
      <c r="N95" s="53">
        <v>67</v>
      </c>
      <c r="O95" s="53">
        <v>31</v>
      </c>
      <c r="P95" s="53">
        <v>36</v>
      </c>
    </row>
    <row r="96" spans="1:16" s="23" customFormat="1" x14ac:dyDescent="0.3">
      <c r="A96" s="81" t="s">
        <v>123</v>
      </c>
      <c r="B96" s="54">
        <f t="shared" ref="B96:P96" si="4">SUM(B81:B95)</f>
        <v>39621</v>
      </c>
      <c r="C96" s="54">
        <f t="shared" si="4"/>
        <v>35717</v>
      </c>
      <c r="D96" s="54">
        <f t="shared" si="4"/>
        <v>32482</v>
      </c>
      <c r="E96" s="54">
        <f t="shared" si="4"/>
        <v>12290</v>
      </c>
      <c r="F96" s="54">
        <f t="shared" si="4"/>
        <v>20192</v>
      </c>
      <c r="G96" s="54">
        <f t="shared" si="4"/>
        <v>3235</v>
      </c>
      <c r="H96" s="54">
        <f t="shared" si="4"/>
        <v>1238</v>
      </c>
      <c r="I96" s="54">
        <f t="shared" si="4"/>
        <v>1997</v>
      </c>
      <c r="J96" s="54">
        <f t="shared" si="4"/>
        <v>3904</v>
      </c>
      <c r="K96" s="54">
        <f t="shared" si="4"/>
        <v>3563</v>
      </c>
      <c r="L96" s="54">
        <f t="shared" si="4"/>
        <v>889</v>
      </c>
      <c r="M96" s="54">
        <f t="shared" si="4"/>
        <v>2674</v>
      </c>
      <c r="N96" s="54">
        <f t="shared" si="4"/>
        <v>341</v>
      </c>
      <c r="O96" s="54">
        <f t="shared" si="4"/>
        <v>66</v>
      </c>
      <c r="P96" s="54">
        <f t="shared" si="4"/>
        <v>275</v>
      </c>
    </row>
    <row r="97" spans="1:17" s="23" customFormat="1" x14ac:dyDescent="0.3">
      <c r="A97" s="81" t="s">
        <v>114</v>
      </c>
      <c r="B97" s="54">
        <f t="shared" ref="B97:P97" si="5">B32+B79+B96</f>
        <v>160287</v>
      </c>
      <c r="C97" s="54">
        <f t="shared" si="5"/>
        <v>135507</v>
      </c>
      <c r="D97" s="54">
        <f t="shared" si="5"/>
        <v>111262</v>
      </c>
      <c r="E97" s="54">
        <f t="shared" si="5"/>
        <v>44967</v>
      </c>
      <c r="F97" s="54">
        <f t="shared" si="5"/>
        <v>66295</v>
      </c>
      <c r="G97" s="54">
        <f t="shared" si="5"/>
        <v>24245</v>
      </c>
      <c r="H97" s="54">
        <f t="shared" si="5"/>
        <v>10209</v>
      </c>
      <c r="I97" s="54">
        <f t="shared" si="5"/>
        <v>14036</v>
      </c>
      <c r="J97" s="54">
        <f t="shared" si="5"/>
        <v>24780</v>
      </c>
      <c r="K97" s="54">
        <f t="shared" si="5"/>
        <v>18642</v>
      </c>
      <c r="L97" s="54">
        <f t="shared" si="5"/>
        <v>5929</v>
      </c>
      <c r="M97" s="54">
        <f t="shared" si="5"/>
        <v>12713</v>
      </c>
      <c r="N97" s="54">
        <f t="shared" si="5"/>
        <v>6138</v>
      </c>
      <c r="O97" s="54">
        <f t="shared" si="5"/>
        <v>2074</v>
      </c>
      <c r="P97" s="54">
        <f t="shared" si="5"/>
        <v>4064</v>
      </c>
    </row>
    <row r="98" spans="1:17" s="23" customFormat="1" thickBot="1" x14ac:dyDescent="0.35"/>
    <row r="99" spans="1:17" x14ac:dyDescent="0.3">
      <c r="A99" s="69" t="s">
        <v>154</v>
      </c>
      <c r="B99" s="85">
        <f>MIN(B15:B31,B36:B78,B81:B95)</f>
        <v>127</v>
      </c>
      <c r="C99" s="85">
        <f t="shared" ref="C99:P99" si="6">MIN(C15:C31,C34:C78,C81:C95)</f>
        <v>5</v>
      </c>
      <c r="D99" s="85">
        <f t="shared" si="6"/>
        <v>5</v>
      </c>
      <c r="E99" s="85">
        <f t="shared" si="6"/>
        <v>3</v>
      </c>
      <c r="F99" s="85">
        <f t="shared" si="6"/>
        <v>2</v>
      </c>
      <c r="G99" s="85">
        <f t="shared" si="6"/>
        <v>5</v>
      </c>
      <c r="H99" s="85">
        <f t="shared" si="6"/>
        <v>1</v>
      </c>
      <c r="I99" s="85">
        <f t="shared" si="6"/>
        <v>2</v>
      </c>
      <c r="J99" s="85">
        <f t="shared" si="6"/>
        <v>5</v>
      </c>
      <c r="K99" s="85">
        <f t="shared" si="6"/>
        <v>3</v>
      </c>
      <c r="L99" s="85">
        <f t="shared" si="6"/>
        <v>1</v>
      </c>
      <c r="M99" s="85">
        <f t="shared" si="6"/>
        <v>1</v>
      </c>
      <c r="N99" s="85">
        <f t="shared" si="6"/>
        <v>2</v>
      </c>
      <c r="O99" s="85">
        <f t="shared" si="6"/>
        <v>1</v>
      </c>
      <c r="P99" s="85">
        <f t="shared" si="6"/>
        <v>2</v>
      </c>
    </row>
    <row r="100" spans="1:17" x14ac:dyDescent="0.3">
      <c r="A100" s="70" t="s">
        <v>155</v>
      </c>
      <c r="B100" s="84">
        <f t="shared" ref="B100:P100" si="7">MAX(B15:B31,B34:B78,B81:B95)</f>
        <v>29539</v>
      </c>
      <c r="C100" s="84">
        <f t="shared" si="7"/>
        <v>27863</v>
      </c>
      <c r="D100" s="84">
        <f t="shared" si="7"/>
        <v>26103</v>
      </c>
      <c r="E100" s="84">
        <f t="shared" si="7"/>
        <v>9064</v>
      </c>
      <c r="F100" s="84">
        <f t="shared" si="7"/>
        <v>17039</v>
      </c>
      <c r="G100" s="84">
        <f t="shared" si="7"/>
        <v>2185</v>
      </c>
      <c r="H100" s="84">
        <f t="shared" si="7"/>
        <v>1471</v>
      </c>
      <c r="I100" s="84">
        <f t="shared" si="7"/>
        <v>1242</v>
      </c>
      <c r="J100" s="84">
        <f t="shared" si="7"/>
        <v>2620</v>
      </c>
      <c r="K100" s="84">
        <f t="shared" si="7"/>
        <v>1686</v>
      </c>
      <c r="L100" s="84">
        <f t="shared" si="7"/>
        <v>742</v>
      </c>
      <c r="M100" s="84">
        <f t="shared" si="7"/>
        <v>1311</v>
      </c>
      <c r="N100" s="84">
        <f t="shared" si="7"/>
        <v>934</v>
      </c>
      <c r="O100" s="84">
        <f t="shared" si="7"/>
        <v>417</v>
      </c>
      <c r="P100" s="84">
        <f t="shared" si="7"/>
        <v>517</v>
      </c>
    </row>
    <row r="101" spans="1:17" x14ac:dyDescent="0.3">
      <c r="A101" s="70" t="s">
        <v>158</v>
      </c>
      <c r="B101" s="84">
        <f t="shared" ref="B101:P101" si="8">MEDIAN(B15:B31,B34:B78,B81:B95)</f>
        <v>693</v>
      </c>
      <c r="C101" s="84">
        <f t="shared" si="8"/>
        <v>617</v>
      </c>
      <c r="D101" s="84">
        <f t="shared" si="8"/>
        <v>457</v>
      </c>
      <c r="E101" s="84">
        <f t="shared" si="8"/>
        <v>169</v>
      </c>
      <c r="F101" s="84">
        <f t="shared" si="8"/>
        <v>288</v>
      </c>
      <c r="G101" s="84">
        <f t="shared" si="8"/>
        <v>174</v>
      </c>
      <c r="H101" s="84">
        <f t="shared" si="8"/>
        <v>73.5</v>
      </c>
      <c r="I101" s="84">
        <f t="shared" si="8"/>
        <v>110</v>
      </c>
      <c r="J101" s="84">
        <f t="shared" si="8"/>
        <v>237</v>
      </c>
      <c r="K101" s="84">
        <f t="shared" si="8"/>
        <v>162</v>
      </c>
      <c r="L101" s="84">
        <f t="shared" si="8"/>
        <v>46.5</v>
      </c>
      <c r="M101" s="84">
        <f t="shared" si="8"/>
        <v>108</v>
      </c>
      <c r="N101" s="84">
        <f t="shared" si="8"/>
        <v>56.5</v>
      </c>
      <c r="O101" s="84">
        <f t="shared" si="8"/>
        <v>18.5</v>
      </c>
      <c r="P101" s="84">
        <f t="shared" si="8"/>
        <v>31</v>
      </c>
    </row>
    <row r="102" spans="1:17" x14ac:dyDescent="0.3">
      <c r="A102" s="70" t="s">
        <v>156</v>
      </c>
      <c r="B102" s="84">
        <f t="shared" ref="B102:P102" si="9">AVERAGE(B15:B31,B34:B78,B81:B95)</f>
        <v>2137.16</v>
      </c>
      <c r="C102" s="84">
        <f t="shared" si="9"/>
        <v>1963.8695652173913</v>
      </c>
      <c r="D102" s="84">
        <f t="shared" si="9"/>
        <v>1612.4927536231885</v>
      </c>
      <c r="E102" s="84">
        <f t="shared" si="9"/>
        <v>651.695652173913</v>
      </c>
      <c r="F102" s="84">
        <f t="shared" si="9"/>
        <v>960.79710144927537</v>
      </c>
      <c r="G102" s="84">
        <f t="shared" si="9"/>
        <v>361.86567164179104</v>
      </c>
      <c r="H102" s="84">
        <f t="shared" si="9"/>
        <v>154.68181818181819</v>
      </c>
      <c r="I102" s="84">
        <f t="shared" si="9"/>
        <v>209.49253731343285</v>
      </c>
      <c r="J102" s="84">
        <f t="shared" si="9"/>
        <v>527.23404255319144</v>
      </c>
      <c r="K102" s="84">
        <f t="shared" si="9"/>
        <v>396.63829787234044</v>
      </c>
      <c r="L102" s="84">
        <f t="shared" si="9"/>
        <v>128.89130434782609</v>
      </c>
      <c r="M102" s="84">
        <f t="shared" si="9"/>
        <v>270.48936170212767</v>
      </c>
      <c r="N102" s="84">
        <f t="shared" si="9"/>
        <v>139.5</v>
      </c>
      <c r="O102" s="84">
        <f t="shared" si="9"/>
        <v>49.38095238095238</v>
      </c>
      <c r="P102" s="84">
        <f t="shared" si="9"/>
        <v>92.36363636363636</v>
      </c>
    </row>
    <row r="103" spans="1:17" ht="15" thickBot="1" x14ac:dyDescent="0.35">
      <c r="A103" s="71" t="s">
        <v>157</v>
      </c>
      <c r="B103" s="86">
        <f t="shared" ref="B103:P103" si="10">_xlfn.STDEV.P(B15:B31,B34:B78,B81:B95)</f>
        <v>3938.3332651939618</v>
      </c>
      <c r="C103" s="86">
        <f t="shared" si="10"/>
        <v>3719.6273574968423</v>
      </c>
      <c r="D103" s="86">
        <f t="shared" si="10"/>
        <v>3400.328499148487</v>
      </c>
      <c r="E103" s="86">
        <f t="shared" si="10"/>
        <v>1280.1331373733694</v>
      </c>
      <c r="F103" s="86">
        <f t="shared" si="10"/>
        <v>2166.1135074017056</v>
      </c>
      <c r="G103" s="86">
        <f t="shared" si="10"/>
        <v>472.83754098511196</v>
      </c>
      <c r="H103" s="86">
        <f t="shared" si="10"/>
        <v>241.95267250027959</v>
      </c>
      <c r="I103" s="86">
        <f t="shared" si="10"/>
        <v>262.25362983611637</v>
      </c>
      <c r="J103" s="86">
        <f t="shared" si="10"/>
        <v>631.0449359447631</v>
      </c>
      <c r="K103" s="86">
        <f t="shared" si="10"/>
        <v>507.8166206765988</v>
      </c>
      <c r="L103" s="86">
        <f t="shared" si="10"/>
        <v>166.99846761349397</v>
      </c>
      <c r="M103" s="86">
        <f t="shared" si="10"/>
        <v>359.54834980051493</v>
      </c>
      <c r="N103" s="86">
        <f t="shared" si="10"/>
        <v>189.81839406989178</v>
      </c>
      <c r="O103" s="86">
        <f t="shared" si="10"/>
        <v>75.22947509389185</v>
      </c>
      <c r="P103" s="86">
        <f t="shared" si="10"/>
        <v>121.46194520190842</v>
      </c>
    </row>
    <row r="104" spans="1:17" x14ac:dyDescent="0.3">
      <c r="A104" s="253" t="s">
        <v>336</v>
      </c>
      <c r="B104" s="253"/>
      <c r="C104" s="253"/>
      <c r="D104" s="253"/>
      <c r="E104" s="253"/>
      <c r="F104" s="253"/>
      <c r="G104" s="253"/>
      <c r="H104" s="253"/>
      <c r="I104" s="253"/>
      <c r="J104" s="253"/>
      <c r="K104" s="253"/>
      <c r="L104" s="253"/>
      <c r="M104" s="253"/>
      <c r="N104" s="253"/>
      <c r="O104" s="253"/>
      <c r="P104" s="253"/>
      <c r="Q104" s="253"/>
    </row>
    <row r="105" spans="1:17" ht="24" customHeight="1" x14ac:dyDescent="0.3">
      <c r="A105" s="247" t="s">
        <v>253</v>
      </c>
      <c r="B105" s="247"/>
      <c r="C105" s="247"/>
      <c r="D105" s="247"/>
      <c r="E105" s="247"/>
      <c r="F105" s="247"/>
      <c r="G105" s="247"/>
      <c r="H105" s="247"/>
      <c r="I105" s="247"/>
      <c r="J105" s="247"/>
      <c r="K105" s="247"/>
      <c r="L105" s="247"/>
      <c r="M105" s="247"/>
      <c r="N105" s="247"/>
      <c r="O105" s="247"/>
      <c r="P105" s="247"/>
    </row>
    <row r="106" spans="1:17" x14ac:dyDescent="0.3">
      <c r="A106" s="250" t="s">
        <v>140</v>
      </c>
      <c r="B106" s="250"/>
      <c r="C106" s="250"/>
      <c r="D106" s="250"/>
      <c r="E106" s="250"/>
      <c r="F106" s="250"/>
      <c r="G106" s="250"/>
      <c r="H106" s="250"/>
      <c r="I106" s="250"/>
      <c r="J106" s="250"/>
      <c r="K106" s="250"/>
      <c r="L106" s="250"/>
      <c r="M106" s="250"/>
      <c r="N106" s="250"/>
      <c r="O106" s="250"/>
      <c r="P106" s="250"/>
    </row>
  </sheetData>
  <mergeCells count="18">
    <mergeCell ref="A1:P1"/>
    <mergeCell ref="A2:P2"/>
    <mergeCell ref="A3:P3"/>
    <mergeCell ref="A5:P5"/>
    <mergeCell ref="A106:P106"/>
    <mergeCell ref="A105:P105"/>
    <mergeCell ref="A6:P6"/>
    <mergeCell ref="A11:A13"/>
    <mergeCell ref="B11:B13"/>
    <mergeCell ref="A104:Q104"/>
    <mergeCell ref="C11:I11"/>
    <mergeCell ref="J11:P11"/>
    <mergeCell ref="C12:C13"/>
    <mergeCell ref="D12:F12"/>
    <mergeCell ref="G12:I12"/>
    <mergeCell ref="J12:J13"/>
    <mergeCell ref="K12:M12"/>
    <mergeCell ref="N12:P12"/>
  </mergeCells>
  <printOptions horizontalCentered="1"/>
  <pageMargins left="0.2" right="0.2" top="0.25" bottom="0.25" header="0.3" footer="0.3"/>
  <pageSetup scale="7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H113"/>
  <sheetViews>
    <sheetView showGridLines="0" zoomScale="120" zoomScaleNormal="120" workbookViewId="0">
      <selection activeCell="A40" sqref="A40"/>
    </sheetView>
  </sheetViews>
  <sheetFormatPr defaultColWidth="9.109375" defaultRowHeight="13.8" x14ac:dyDescent="0.3"/>
  <cols>
    <col min="1" max="1" width="56.6640625" style="25" bestFit="1" customWidth="1"/>
    <col min="2" max="2" width="12.33203125" style="25" customWidth="1"/>
    <col min="3" max="3" width="10.6640625" style="25" customWidth="1"/>
    <col min="4" max="4" width="11.88671875" style="25" bestFit="1" customWidth="1"/>
    <col min="5" max="5" width="14.88671875" style="25" customWidth="1"/>
    <col min="6" max="6" width="14.6640625" style="25" bestFit="1" customWidth="1"/>
    <col min="7" max="7" width="13.44140625" style="25" customWidth="1"/>
    <col min="8" max="8" width="11.33203125" style="25" customWidth="1"/>
    <col min="9" max="16384" width="9.109375" style="23"/>
  </cols>
  <sheetData>
    <row r="1" spans="1:8" customFormat="1" ht="23.25" customHeight="1" x14ac:dyDescent="0.35">
      <c r="A1" s="220" t="s">
        <v>248</v>
      </c>
      <c r="B1" s="220"/>
      <c r="C1" s="220"/>
      <c r="D1" s="220"/>
      <c r="E1" s="220"/>
      <c r="F1" s="220"/>
      <c r="G1" s="220"/>
      <c r="H1" s="220"/>
    </row>
    <row r="2" spans="1:8" customFormat="1" ht="21" customHeight="1" x14ac:dyDescent="0.35">
      <c r="A2" s="220" t="s">
        <v>249</v>
      </c>
      <c r="B2" s="220"/>
      <c r="C2" s="220"/>
      <c r="D2" s="220"/>
      <c r="E2" s="220"/>
      <c r="F2" s="220"/>
      <c r="G2" s="220"/>
      <c r="H2" s="220"/>
    </row>
    <row r="3" spans="1:8" customFormat="1" ht="15.75" customHeight="1" x14ac:dyDescent="0.3">
      <c r="A3" s="221" t="s">
        <v>275</v>
      </c>
      <c r="B3" s="221"/>
      <c r="C3" s="221"/>
      <c r="D3" s="221"/>
      <c r="E3" s="221"/>
      <c r="F3" s="221"/>
      <c r="G3" s="221"/>
      <c r="H3" s="221"/>
    </row>
    <row r="4" spans="1:8" customFormat="1" ht="15.6" x14ac:dyDescent="0.3">
      <c r="A4" s="146"/>
      <c r="B4" s="146"/>
      <c r="C4" s="146"/>
      <c r="D4" s="146"/>
      <c r="E4" s="146"/>
      <c r="F4" s="146"/>
      <c r="G4" s="146"/>
      <c r="H4" s="146"/>
    </row>
    <row r="5" spans="1:8" ht="15.6" x14ac:dyDescent="0.3">
      <c r="A5" s="222" t="s">
        <v>197</v>
      </c>
      <c r="B5" s="222"/>
      <c r="C5" s="222"/>
      <c r="D5" s="222"/>
      <c r="E5" s="222"/>
      <c r="F5" s="222"/>
      <c r="G5" s="222"/>
      <c r="H5" s="222"/>
    </row>
    <row r="6" spans="1:8" ht="15.6" x14ac:dyDescent="0.3">
      <c r="A6" s="221" t="s">
        <v>364</v>
      </c>
      <c r="B6" s="221"/>
      <c r="C6" s="221"/>
      <c r="D6" s="221"/>
      <c r="E6" s="221"/>
      <c r="F6" s="221"/>
      <c r="G6" s="221"/>
      <c r="H6" s="221"/>
    </row>
    <row r="7" spans="1:8" ht="14.4" x14ac:dyDescent="0.3">
      <c r="A7" s="22"/>
      <c r="B7" s="22"/>
      <c r="C7" s="22"/>
      <c r="D7" s="22"/>
      <c r="E7" s="22"/>
      <c r="F7" s="22"/>
      <c r="G7" s="22"/>
      <c r="H7" s="117"/>
    </row>
    <row r="8" spans="1:8" ht="16.2" x14ac:dyDescent="0.3">
      <c r="A8" s="4" t="s">
        <v>367</v>
      </c>
      <c r="B8" s="4"/>
      <c r="C8" s="4"/>
      <c r="D8" s="4"/>
      <c r="E8" s="4"/>
      <c r="F8" s="4"/>
      <c r="G8" s="4"/>
      <c r="H8" s="4"/>
    </row>
    <row r="9" spans="1:8" x14ac:dyDescent="0.3">
      <c r="A9" s="5" t="s">
        <v>231</v>
      </c>
    </row>
    <row r="10" spans="1:8" ht="28.8" x14ac:dyDescent="0.3">
      <c r="A10" s="81" t="s">
        <v>125</v>
      </c>
      <c r="B10" s="174" t="s">
        <v>337</v>
      </c>
      <c r="C10" s="168" t="s">
        <v>338</v>
      </c>
      <c r="D10" s="168" t="s">
        <v>339</v>
      </c>
      <c r="E10" s="168" t="s">
        <v>340</v>
      </c>
      <c r="F10" s="175" t="s">
        <v>341</v>
      </c>
      <c r="G10" s="175" t="s">
        <v>342</v>
      </c>
      <c r="H10" s="168" t="s">
        <v>201</v>
      </c>
    </row>
    <row r="11" spans="1:8" x14ac:dyDescent="0.3">
      <c r="A11" s="81" t="s">
        <v>22</v>
      </c>
      <c r="B11" s="47"/>
      <c r="C11" s="163"/>
      <c r="D11" s="47"/>
      <c r="E11" s="47"/>
      <c r="F11" s="47"/>
      <c r="G11" s="47"/>
      <c r="H11" s="47"/>
    </row>
    <row r="12" spans="1:8" x14ac:dyDescent="0.3">
      <c r="A12" s="48" t="s">
        <v>23</v>
      </c>
      <c r="B12" s="47"/>
      <c r="C12" s="47">
        <v>59</v>
      </c>
      <c r="D12" s="47">
        <v>111</v>
      </c>
      <c r="E12" s="47"/>
      <c r="F12" s="47"/>
      <c r="G12" s="47"/>
      <c r="H12" s="47">
        <f>SUM(B12:G12)</f>
        <v>170</v>
      </c>
    </row>
    <row r="13" spans="1:8" ht="12.75" customHeight="1" x14ac:dyDescent="0.3">
      <c r="A13" s="48" t="s">
        <v>25</v>
      </c>
      <c r="B13" s="47"/>
      <c r="C13" s="47"/>
      <c r="D13" s="47">
        <v>48</v>
      </c>
      <c r="E13" s="47">
        <v>6</v>
      </c>
      <c r="F13" s="47">
        <v>2</v>
      </c>
      <c r="G13" s="47"/>
      <c r="H13" s="47">
        <f>SUM(B13:G13)</f>
        <v>56</v>
      </c>
    </row>
    <row r="14" spans="1:8" x14ac:dyDescent="0.3">
      <c r="A14" s="48" t="s">
        <v>26</v>
      </c>
      <c r="B14" s="47"/>
      <c r="C14" s="47"/>
      <c r="D14" s="47">
        <v>53</v>
      </c>
      <c r="E14" s="47"/>
      <c r="F14" s="47"/>
      <c r="G14" s="47"/>
      <c r="H14" s="47">
        <f>SUM(B14:G14)</f>
        <v>53</v>
      </c>
    </row>
    <row r="15" spans="1:8" ht="12.75" customHeight="1" x14ac:dyDescent="0.3">
      <c r="A15" s="48" t="s">
        <v>27</v>
      </c>
      <c r="B15" s="47"/>
      <c r="C15" s="47">
        <v>72</v>
      </c>
      <c r="D15" s="47"/>
      <c r="E15" s="47"/>
      <c r="F15" s="47"/>
      <c r="G15" s="47"/>
      <c r="H15" s="47">
        <f>SUM(B15:G15)</f>
        <v>72</v>
      </c>
    </row>
    <row r="16" spans="1:8" x14ac:dyDescent="0.3">
      <c r="A16" s="48" t="s">
        <v>225</v>
      </c>
      <c r="B16" s="47"/>
      <c r="C16" s="47">
        <v>87</v>
      </c>
      <c r="D16" s="47"/>
      <c r="E16" s="47"/>
      <c r="F16" s="47"/>
      <c r="G16" s="47"/>
      <c r="H16" s="47">
        <f t="shared" ref="H16:H28" si="0">SUM(B16:G16)</f>
        <v>87</v>
      </c>
    </row>
    <row r="17" spans="1:8" x14ac:dyDescent="0.3">
      <c r="A17" s="48" t="s">
        <v>28</v>
      </c>
      <c r="B17" s="47"/>
      <c r="C17" s="47">
        <v>56</v>
      </c>
      <c r="D17" s="47"/>
      <c r="E17" s="47"/>
      <c r="F17" s="47"/>
      <c r="G17" s="47"/>
      <c r="H17" s="47">
        <f t="shared" si="0"/>
        <v>56</v>
      </c>
    </row>
    <row r="18" spans="1:8" x14ac:dyDescent="0.3">
      <c r="A18" s="48" t="s">
        <v>29</v>
      </c>
      <c r="B18" s="47"/>
      <c r="C18" s="47">
        <v>29</v>
      </c>
      <c r="D18" s="47">
        <v>333</v>
      </c>
      <c r="E18" s="47"/>
      <c r="F18" s="47"/>
      <c r="G18" s="47"/>
      <c r="H18" s="47">
        <f t="shared" si="0"/>
        <v>362</v>
      </c>
    </row>
    <row r="19" spans="1:8" x14ac:dyDescent="0.3">
      <c r="A19" s="48" t="s">
        <v>30</v>
      </c>
      <c r="B19" s="47"/>
      <c r="C19" s="47">
        <v>66</v>
      </c>
      <c r="D19" s="47">
        <v>487</v>
      </c>
      <c r="E19" s="47"/>
      <c r="F19" s="47"/>
      <c r="G19" s="47"/>
      <c r="H19" s="47">
        <f t="shared" si="0"/>
        <v>553</v>
      </c>
    </row>
    <row r="20" spans="1:8" x14ac:dyDescent="0.3">
      <c r="A20" s="48" t="s">
        <v>31</v>
      </c>
      <c r="B20" s="47"/>
      <c r="C20" s="47">
        <v>9</v>
      </c>
      <c r="D20" s="47">
        <v>339</v>
      </c>
      <c r="E20" s="47"/>
      <c r="F20" s="47"/>
      <c r="G20" s="47"/>
      <c r="H20" s="47">
        <f t="shared" si="0"/>
        <v>348</v>
      </c>
    </row>
    <row r="21" spans="1:8" x14ac:dyDescent="0.3">
      <c r="A21" s="48" t="s">
        <v>32</v>
      </c>
      <c r="B21" s="47"/>
      <c r="C21" s="47">
        <v>33</v>
      </c>
      <c r="D21" s="47">
        <v>305</v>
      </c>
      <c r="E21" s="47"/>
      <c r="F21" s="47"/>
      <c r="G21" s="47"/>
      <c r="H21" s="47">
        <f t="shared" si="0"/>
        <v>338</v>
      </c>
    </row>
    <row r="22" spans="1:8" x14ac:dyDescent="0.3">
      <c r="A22" s="48" t="s">
        <v>33</v>
      </c>
      <c r="B22" s="47"/>
      <c r="C22" s="47"/>
      <c r="D22" s="47">
        <v>346</v>
      </c>
      <c r="E22" s="47"/>
      <c r="F22" s="47"/>
      <c r="G22" s="47"/>
      <c r="H22" s="47">
        <f t="shared" si="0"/>
        <v>346</v>
      </c>
    </row>
    <row r="23" spans="1:8" x14ac:dyDescent="0.3">
      <c r="A23" s="48" t="s">
        <v>34</v>
      </c>
      <c r="B23" s="47"/>
      <c r="C23" s="47">
        <v>50</v>
      </c>
      <c r="D23" s="47">
        <v>116</v>
      </c>
      <c r="E23" s="47">
        <v>243</v>
      </c>
      <c r="F23" s="47">
        <v>101</v>
      </c>
      <c r="G23" s="47">
        <v>253</v>
      </c>
      <c r="H23" s="47">
        <f>SUM(B23:G23)</f>
        <v>763</v>
      </c>
    </row>
    <row r="24" spans="1:8" x14ac:dyDescent="0.3">
      <c r="A24" s="48" t="s">
        <v>35</v>
      </c>
      <c r="B24" s="47"/>
      <c r="C24" s="47">
        <v>42</v>
      </c>
      <c r="D24" s="47">
        <v>370</v>
      </c>
      <c r="E24" s="47"/>
      <c r="F24" s="47"/>
      <c r="G24" s="47"/>
      <c r="H24" s="47">
        <f t="shared" si="0"/>
        <v>412</v>
      </c>
    </row>
    <row r="25" spans="1:8" x14ac:dyDescent="0.3">
      <c r="A25" s="48" t="s">
        <v>36</v>
      </c>
      <c r="B25" s="47"/>
      <c r="C25" s="47"/>
      <c r="D25" s="47">
        <v>1745</v>
      </c>
      <c r="E25" s="47">
        <v>164</v>
      </c>
      <c r="F25" s="47"/>
      <c r="G25" s="47">
        <v>24</v>
      </c>
      <c r="H25" s="47">
        <f t="shared" si="0"/>
        <v>1933</v>
      </c>
    </row>
    <row r="26" spans="1:8" x14ac:dyDescent="0.3">
      <c r="A26" s="48" t="s">
        <v>37</v>
      </c>
      <c r="B26" s="47"/>
      <c r="C26" s="47">
        <v>29</v>
      </c>
      <c r="D26" s="47">
        <v>262</v>
      </c>
      <c r="E26" s="47"/>
      <c r="F26" s="47"/>
      <c r="G26" s="47"/>
      <c r="H26" s="47">
        <f t="shared" si="0"/>
        <v>291</v>
      </c>
    </row>
    <row r="27" spans="1:8" s="24" customFormat="1" x14ac:dyDescent="0.3">
      <c r="A27" s="48" t="s">
        <v>38</v>
      </c>
      <c r="B27" s="47"/>
      <c r="C27" s="47"/>
      <c r="D27" s="47">
        <v>1433</v>
      </c>
      <c r="E27" s="47">
        <v>371</v>
      </c>
      <c r="F27" s="47">
        <v>5</v>
      </c>
      <c r="G27" s="47">
        <v>222</v>
      </c>
      <c r="H27" s="47">
        <f t="shared" si="0"/>
        <v>2031</v>
      </c>
    </row>
    <row r="28" spans="1:8" s="24" customFormat="1" x14ac:dyDescent="0.3">
      <c r="A28" s="48" t="s">
        <v>39</v>
      </c>
      <c r="B28" s="47"/>
      <c r="C28" s="47">
        <v>44</v>
      </c>
      <c r="D28" s="47">
        <v>30</v>
      </c>
      <c r="E28" s="47"/>
      <c r="F28" s="47"/>
      <c r="G28" s="47"/>
      <c r="H28" s="47">
        <f t="shared" si="0"/>
        <v>74</v>
      </c>
    </row>
    <row r="29" spans="1:8" x14ac:dyDescent="0.3">
      <c r="A29" s="81" t="s">
        <v>126</v>
      </c>
      <c r="B29" s="132"/>
      <c r="C29" s="132">
        <f t="shared" ref="C29:G29" si="1">SUM(C12:C28)</f>
        <v>576</v>
      </c>
      <c r="D29" s="132">
        <f t="shared" si="1"/>
        <v>5978</v>
      </c>
      <c r="E29" s="132">
        <f t="shared" si="1"/>
        <v>784</v>
      </c>
      <c r="F29" s="132">
        <f t="shared" si="1"/>
        <v>108</v>
      </c>
      <c r="G29" s="132">
        <f t="shared" si="1"/>
        <v>499</v>
      </c>
      <c r="H29" s="132">
        <f>SUM(H12:H28)</f>
        <v>7945</v>
      </c>
    </row>
    <row r="30" spans="1:8" x14ac:dyDescent="0.3">
      <c r="A30" s="81" t="s">
        <v>40</v>
      </c>
      <c r="B30" s="47"/>
      <c r="C30" s="47"/>
      <c r="D30" s="47"/>
      <c r="E30" s="47"/>
      <c r="F30" s="47"/>
      <c r="G30" s="47"/>
      <c r="H30" s="47"/>
    </row>
    <row r="31" spans="1:8" x14ac:dyDescent="0.3">
      <c r="A31" s="48" t="s">
        <v>331</v>
      </c>
      <c r="C31" s="47">
        <v>20</v>
      </c>
      <c r="D31" s="47">
        <v>67</v>
      </c>
      <c r="E31" s="47">
        <v>37</v>
      </c>
      <c r="F31" s="47"/>
      <c r="G31" s="47"/>
      <c r="H31" s="47">
        <f>SUM(B31:G31)</f>
        <v>124</v>
      </c>
    </row>
    <row r="32" spans="1:8" x14ac:dyDescent="0.3">
      <c r="A32" s="48" t="s">
        <v>332</v>
      </c>
      <c r="B32" s="47"/>
      <c r="C32" s="47">
        <v>22</v>
      </c>
      <c r="D32" s="47">
        <v>79</v>
      </c>
      <c r="E32" s="47">
        <v>21</v>
      </c>
      <c r="F32" s="47"/>
      <c r="G32" s="47"/>
      <c r="H32" s="47">
        <f>SUM(B32:G32)</f>
        <v>122</v>
      </c>
    </row>
    <row r="33" spans="1:8" x14ac:dyDescent="0.3">
      <c r="A33" s="48" t="s">
        <v>43</v>
      </c>
      <c r="B33" s="47">
        <v>19</v>
      </c>
      <c r="C33" s="47">
        <v>81</v>
      </c>
      <c r="D33" s="47">
        <v>53</v>
      </c>
      <c r="E33" s="47"/>
      <c r="F33" s="47"/>
      <c r="G33" s="47"/>
      <c r="H33" s="47">
        <f t="shared" ref="H33:H75" si="2">SUM(B33:G33)</f>
        <v>153</v>
      </c>
    </row>
    <row r="34" spans="1:8" x14ac:dyDescent="0.3">
      <c r="A34" s="48" t="s">
        <v>295</v>
      </c>
      <c r="B34" s="47"/>
      <c r="C34" s="47"/>
      <c r="D34" s="47">
        <v>243</v>
      </c>
      <c r="E34" s="47">
        <v>40</v>
      </c>
      <c r="F34" s="47"/>
      <c r="G34" s="47"/>
      <c r="H34" s="47">
        <f t="shared" si="2"/>
        <v>283</v>
      </c>
    </row>
    <row r="35" spans="1:8" x14ac:dyDescent="0.3">
      <c r="A35" s="48" t="s">
        <v>44</v>
      </c>
      <c r="B35" s="47">
        <v>71</v>
      </c>
      <c r="C35" s="47">
        <v>9</v>
      </c>
      <c r="D35" s="47">
        <v>52</v>
      </c>
      <c r="E35" s="47">
        <v>29</v>
      </c>
      <c r="F35" s="47"/>
      <c r="G35" s="47">
        <v>8</v>
      </c>
      <c r="H35" s="47">
        <f t="shared" si="2"/>
        <v>169</v>
      </c>
    </row>
    <row r="36" spans="1:8" x14ac:dyDescent="0.3">
      <c r="A36" s="48" t="s">
        <v>45</v>
      </c>
      <c r="B36" s="47">
        <v>1</v>
      </c>
      <c r="C36" s="47">
        <v>3</v>
      </c>
      <c r="D36" s="47">
        <v>19</v>
      </c>
      <c r="E36" s="47">
        <v>3</v>
      </c>
      <c r="F36" s="47"/>
      <c r="G36" s="47"/>
      <c r="H36" s="47">
        <f t="shared" si="2"/>
        <v>26</v>
      </c>
    </row>
    <row r="37" spans="1:8" x14ac:dyDescent="0.3">
      <c r="A37" s="48" t="s">
        <v>46</v>
      </c>
      <c r="B37" s="47">
        <v>1</v>
      </c>
      <c r="C37" s="47">
        <v>10</v>
      </c>
      <c r="D37" s="47">
        <v>51</v>
      </c>
      <c r="E37" s="47">
        <v>14</v>
      </c>
      <c r="F37" s="47"/>
      <c r="G37" s="47">
        <v>4</v>
      </c>
      <c r="H37" s="47">
        <f t="shared" si="2"/>
        <v>80</v>
      </c>
    </row>
    <row r="38" spans="1:8" x14ac:dyDescent="0.3">
      <c r="A38" s="48" t="s">
        <v>47</v>
      </c>
      <c r="B38" s="47">
        <v>3</v>
      </c>
      <c r="C38" s="47">
        <v>4</v>
      </c>
      <c r="D38" s="47">
        <v>8</v>
      </c>
      <c r="E38" s="47">
        <v>4</v>
      </c>
      <c r="F38" s="47"/>
      <c r="G38" s="47"/>
      <c r="H38" s="47">
        <f t="shared" si="2"/>
        <v>19</v>
      </c>
    </row>
    <row r="39" spans="1:8" x14ac:dyDescent="0.3">
      <c r="A39" s="48" t="s">
        <v>48</v>
      </c>
      <c r="B39" s="47"/>
      <c r="C39" s="47"/>
      <c r="D39" s="47"/>
      <c r="E39" s="47">
        <v>13</v>
      </c>
      <c r="F39" s="47"/>
      <c r="G39" s="47">
        <v>28</v>
      </c>
      <c r="H39" s="47">
        <f t="shared" si="2"/>
        <v>41</v>
      </c>
    </row>
    <row r="40" spans="1:8" x14ac:dyDescent="0.3">
      <c r="A40" s="48" t="s">
        <v>128</v>
      </c>
      <c r="B40" s="47"/>
      <c r="C40" s="47">
        <v>51</v>
      </c>
      <c r="D40" s="47">
        <v>22</v>
      </c>
      <c r="E40" s="47"/>
      <c r="F40" s="47"/>
      <c r="G40" s="47"/>
      <c r="H40" s="47">
        <f t="shared" si="2"/>
        <v>73</v>
      </c>
    </row>
    <row r="41" spans="1:8" x14ac:dyDescent="0.3">
      <c r="A41" s="48" t="s">
        <v>296</v>
      </c>
      <c r="B41" s="47"/>
      <c r="C41" s="47">
        <v>34</v>
      </c>
      <c r="D41" s="47">
        <v>38</v>
      </c>
      <c r="E41" s="47">
        <v>51</v>
      </c>
      <c r="F41" s="47"/>
      <c r="G41" s="47"/>
      <c r="H41" s="47">
        <f t="shared" si="2"/>
        <v>123</v>
      </c>
    </row>
    <row r="42" spans="1:8" x14ac:dyDescent="0.3">
      <c r="A42" s="48" t="s">
        <v>129</v>
      </c>
      <c r="B42" s="47">
        <v>40</v>
      </c>
      <c r="C42" s="47">
        <v>21</v>
      </c>
      <c r="D42" s="47">
        <v>7</v>
      </c>
      <c r="E42" s="47">
        <v>2</v>
      </c>
      <c r="F42" s="47"/>
      <c r="G42" s="47"/>
      <c r="H42" s="47">
        <f t="shared" si="2"/>
        <v>70</v>
      </c>
    </row>
    <row r="43" spans="1:8" x14ac:dyDescent="0.3">
      <c r="A43" s="48" t="s">
        <v>202</v>
      </c>
      <c r="B43" s="47">
        <v>30</v>
      </c>
      <c r="C43" s="47">
        <v>28</v>
      </c>
      <c r="D43" s="47">
        <v>30</v>
      </c>
      <c r="E43" s="47"/>
      <c r="F43" s="47"/>
      <c r="G43" s="47"/>
      <c r="H43" s="47">
        <f t="shared" si="2"/>
        <v>88</v>
      </c>
    </row>
    <row r="44" spans="1:8" x14ac:dyDescent="0.3">
      <c r="A44" s="48" t="s">
        <v>216</v>
      </c>
      <c r="B44" s="47"/>
      <c r="C44" s="47">
        <v>345</v>
      </c>
      <c r="D44" s="47">
        <v>53</v>
      </c>
      <c r="E44" s="47">
        <v>35</v>
      </c>
      <c r="F44" s="47">
        <v>4</v>
      </c>
      <c r="G44" s="47"/>
      <c r="H44" s="47">
        <f t="shared" si="2"/>
        <v>437</v>
      </c>
    </row>
    <row r="45" spans="1:8" x14ac:dyDescent="0.3">
      <c r="A45" s="48" t="s">
        <v>276</v>
      </c>
      <c r="B45" s="47"/>
      <c r="C45" s="47">
        <v>61</v>
      </c>
      <c r="D45" s="47">
        <v>1</v>
      </c>
      <c r="E45" s="47"/>
      <c r="F45" s="47"/>
      <c r="G45" s="47"/>
      <c r="H45" s="47">
        <f t="shared" si="2"/>
        <v>62</v>
      </c>
    </row>
    <row r="46" spans="1:8" x14ac:dyDescent="0.3">
      <c r="A46" s="48" t="s">
        <v>297</v>
      </c>
      <c r="B46" s="47"/>
      <c r="C46" s="47">
        <v>188</v>
      </c>
      <c r="D46" s="47">
        <v>4</v>
      </c>
      <c r="E46" s="47"/>
      <c r="F46" s="47"/>
      <c r="G46" s="47"/>
      <c r="H46" s="47">
        <f t="shared" si="2"/>
        <v>192</v>
      </c>
    </row>
    <row r="47" spans="1:8" x14ac:dyDescent="0.3">
      <c r="A47" s="48" t="s">
        <v>228</v>
      </c>
      <c r="B47" s="47"/>
      <c r="C47" s="47">
        <v>228</v>
      </c>
      <c r="D47" s="47">
        <v>32</v>
      </c>
      <c r="E47" s="47">
        <v>14</v>
      </c>
      <c r="F47" s="47"/>
      <c r="G47" s="47"/>
      <c r="H47" s="47">
        <f t="shared" si="2"/>
        <v>274</v>
      </c>
    </row>
    <row r="48" spans="1:8" x14ac:dyDescent="0.3">
      <c r="A48" s="48" t="s">
        <v>278</v>
      </c>
      <c r="B48" s="47"/>
      <c r="C48" s="47">
        <v>42</v>
      </c>
      <c r="D48" s="47"/>
      <c r="E48" s="47"/>
      <c r="F48" s="47"/>
      <c r="G48" s="47"/>
      <c r="H48" s="47">
        <f t="shared" si="2"/>
        <v>42</v>
      </c>
    </row>
    <row r="49" spans="1:8" x14ac:dyDescent="0.3">
      <c r="A49" s="48" t="s">
        <v>130</v>
      </c>
      <c r="B49" s="47"/>
      <c r="C49" s="47"/>
      <c r="D49" s="47">
        <v>19</v>
      </c>
      <c r="E49" s="47">
        <v>39</v>
      </c>
      <c r="F49" s="47"/>
      <c r="G49" s="47">
        <v>36</v>
      </c>
      <c r="H49" s="47">
        <f t="shared" si="2"/>
        <v>94</v>
      </c>
    </row>
    <row r="50" spans="1:8" x14ac:dyDescent="0.3">
      <c r="A50" s="48" t="s">
        <v>49</v>
      </c>
      <c r="B50" s="47">
        <v>33</v>
      </c>
      <c r="C50" s="47">
        <v>36</v>
      </c>
      <c r="D50" s="47">
        <v>11</v>
      </c>
      <c r="E50" s="47"/>
      <c r="F50" s="47"/>
      <c r="G50" s="47"/>
      <c r="H50" s="47">
        <f t="shared" si="2"/>
        <v>80</v>
      </c>
    </row>
    <row r="51" spans="1:8" x14ac:dyDescent="0.3">
      <c r="A51" s="48" t="s">
        <v>50</v>
      </c>
      <c r="B51" s="47"/>
      <c r="C51" s="47">
        <v>10</v>
      </c>
      <c r="D51" s="47">
        <v>53</v>
      </c>
      <c r="E51" s="47">
        <v>31</v>
      </c>
      <c r="F51" s="47"/>
      <c r="G51" s="47">
        <v>24</v>
      </c>
      <c r="H51" s="47">
        <f t="shared" si="2"/>
        <v>118</v>
      </c>
    </row>
    <row r="52" spans="1:8" x14ac:dyDescent="0.3">
      <c r="A52" s="48" t="s">
        <v>51</v>
      </c>
      <c r="B52" s="47">
        <v>8</v>
      </c>
      <c r="C52" s="47">
        <v>21</v>
      </c>
      <c r="D52" s="47">
        <v>90</v>
      </c>
      <c r="E52" s="47">
        <v>18</v>
      </c>
      <c r="F52" s="47"/>
      <c r="G52" s="47"/>
      <c r="H52" s="47">
        <f>SUM(B52:G52)</f>
        <v>137</v>
      </c>
    </row>
    <row r="53" spans="1:8" x14ac:dyDescent="0.3">
      <c r="A53" s="48" t="s">
        <v>52</v>
      </c>
      <c r="B53" s="47"/>
      <c r="C53" s="47">
        <v>17</v>
      </c>
      <c r="D53" s="47">
        <v>718</v>
      </c>
      <c r="E53" s="47">
        <v>116</v>
      </c>
      <c r="F53" s="47">
        <v>14</v>
      </c>
      <c r="G53" s="47">
        <v>139</v>
      </c>
      <c r="H53" s="47">
        <f t="shared" si="2"/>
        <v>1004</v>
      </c>
    </row>
    <row r="54" spans="1:8" x14ac:dyDescent="0.3">
      <c r="A54" s="48" t="s">
        <v>53</v>
      </c>
      <c r="B54" s="47"/>
      <c r="C54" s="47"/>
      <c r="D54" s="47"/>
      <c r="E54" s="47">
        <v>23</v>
      </c>
      <c r="F54" s="47"/>
      <c r="G54" s="47"/>
      <c r="H54" s="47">
        <f t="shared" si="2"/>
        <v>23</v>
      </c>
    </row>
    <row r="55" spans="1:8" x14ac:dyDescent="0.3">
      <c r="A55" s="48" t="s">
        <v>54</v>
      </c>
      <c r="B55" s="47">
        <v>85</v>
      </c>
      <c r="C55" s="47">
        <v>18</v>
      </c>
      <c r="D55" s="47">
        <v>22</v>
      </c>
      <c r="E55" s="47"/>
      <c r="F55" s="47"/>
      <c r="G55" s="47"/>
      <c r="H55" s="47">
        <f t="shared" si="2"/>
        <v>125</v>
      </c>
    </row>
    <row r="56" spans="1:8" x14ac:dyDescent="0.3">
      <c r="A56" s="48" t="s">
        <v>55</v>
      </c>
      <c r="B56" s="47"/>
      <c r="C56" s="47">
        <v>1</v>
      </c>
      <c r="D56" s="47">
        <v>136</v>
      </c>
      <c r="E56" s="47">
        <v>25</v>
      </c>
      <c r="F56" s="47"/>
      <c r="G56" s="47"/>
      <c r="H56" s="47">
        <f t="shared" si="2"/>
        <v>162</v>
      </c>
    </row>
    <row r="57" spans="1:8" x14ac:dyDescent="0.3">
      <c r="A57" s="48" t="s">
        <v>272</v>
      </c>
      <c r="B57" s="47">
        <v>93</v>
      </c>
      <c r="C57" s="47">
        <v>164</v>
      </c>
      <c r="D57" s="47">
        <v>587</v>
      </c>
      <c r="E57" s="47">
        <v>270</v>
      </c>
      <c r="F57" s="47">
        <v>8</v>
      </c>
      <c r="G57" s="47"/>
      <c r="H57" s="47">
        <f t="shared" si="2"/>
        <v>1122</v>
      </c>
    </row>
    <row r="58" spans="1:8" x14ac:dyDescent="0.3">
      <c r="A58" s="48" t="s">
        <v>271</v>
      </c>
      <c r="B58" s="47">
        <v>97</v>
      </c>
      <c r="C58" s="47">
        <v>122</v>
      </c>
      <c r="D58" s="47">
        <v>636</v>
      </c>
      <c r="E58" s="47">
        <v>341</v>
      </c>
      <c r="F58" s="47"/>
      <c r="G58" s="47">
        <v>9</v>
      </c>
      <c r="H58" s="47">
        <f t="shared" si="2"/>
        <v>1205</v>
      </c>
    </row>
    <row r="59" spans="1:8" x14ac:dyDescent="0.3">
      <c r="A59" s="48" t="s">
        <v>273</v>
      </c>
      <c r="B59" s="47">
        <v>6</v>
      </c>
      <c r="C59" s="47">
        <v>337</v>
      </c>
      <c r="D59" s="47">
        <v>964</v>
      </c>
      <c r="E59" s="47">
        <v>603</v>
      </c>
      <c r="F59" s="47">
        <v>36</v>
      </c>
      <c r="G59" s="47">
        <v>57</v>
      </c>
      <c r="H59" s="47">
        <f t="shared" si="2"/>
        <v>2003</v>
      </c>
    </row>
    <row r="60" spans="1:8" x14ac:dyDescent="0.3">
      <c r="A60" s="48" t="s">
        <v>270</v>
      </c>
      <c r="B60" s="47"/>
      <c r="C60" s="47"/>
      <c r="D60" s="47">
        <v>109</v>
      </c>
      <c r="E60" s="47">
        <v>262</v>
      </c>
      <c r="F60" s="47">
        <v>10</v>
      </c>
      <c r="G60" s="47">
        <v>96</v>
      </c>
      <c r="H60" s="47">
        <f t="shared" si="2"/>
        <v>477</v>
      </c>
    </row>
    <row r="61" spans="1:8" x14ac:dyDescent="0.3">
      <c r="A61" s="48" t="s">
        <v>56</v>
      </c>
      <c r="B61" s="47"/>
      <c r="C61" s="47">
        <v>7</v>
      </c>
      <c r="D61" s="47">
        <v>90</v>
      </c>
      <c r="E61" s="47">
        <v>45</v>
      </c>
      <c r="F61" s="47">
        <v>13</v>
      </c>
      <c r="G61" s="47"/>
      <c r="H61" s="47">
        <f t="shared" si="2"/>
        <v>155</v>
      </c>
    </row>
    <row r="62" spans="1:8" x14ac:dyDescent="0.3">
      <c r="A62" s="48" t="s">
        <v>57</v>
      </c>
      <c r="B62" s="47">
        <v>34</v>
      </c>
      <c r="C62" s="47">
        <v>10</v>
      </c>
      <c r="D62" s="47">
        <v>12</v>
      </c>
      <c r="E62" s="47">
        <v>4</v>
      </c>
      <c r="F62" s="47">
        <v>1</v>
      </c>
      <c r="G62" s="47">
        <v>87</v>
      </c>
      <c r="H62" s="47">
        <f t="shared" si="2"/>
        <v>148</v>
      </c>
    </row>
    <row r="63" spans="1:8" x14ac:dyDescent="0.3">
      <c r="A63" s="48" t="s">
        <v>58</v>
      </c>
      <c r="B63" s="47"/>
      <c r="C63" s="47">
        <v>32</v>
      </c>
      <c r="D63" s="47">
        <v>700</v>
      </c>
      <c r="E63" s="47">
        <v>229</v>
      </c>
      <c r="F63" s="47">
        <v>15</v>
      </c>
      <c r="G63" s="47"/>
      <c r="H63" s="47">
        <f t="shared" si="2"/>
        <v>976</v>
      </c>
    </row>
    <row r="64" spans="1:8" x14ac:dyDescent="0.3">
      <c r="A64" s="48" t="s">
        <v>59</v>
      </c>
      <c r="B64" s="47">
        <v>128</v>
      </c>
      <c r="C64" s="47">
        <v>117</v>
      </c>
      <c r="D64" s="47">
        <v>384</v>
      </c>
      <c r="E64" s="47">
        <v>61</v>
      </c>
      <c r="F64" s="47">
        <v>1</v>
      </c>
      <c r="G64" s="47"/>
      <c r="H64" s="47">
        <f t="shared" si="2"/>
        <v>691</v>
      </c>
    </row>
    <row r="65" spans="1:8" x14ac:dyDescent="0.3">
      <c r="A65" s="48" t="s">
        <v>60</v>
      </c>
      <c r="B65" s="47">
        <v>16</v>
      </c>
      <c r="C65" s="47">
        <v>41</v>
      </c>
      <c r="D65" s="47">
        <v>439</v>
      </c>
      <c r="E65" s="47">
        <v>97</v>
      </c>
      <c r="F65" s="47"/>
      <c r="G65" s="47"/>
      <c r="H65" s="47">
        <f t="shared" si="2"/>
        <v>593</v>
      </c>
    </row>
    <row r="66" spans="1:8" x14ac:dyDescent="0.3">
      <c r="A66" s="48" t="s">
        <v>61</v>
      </c>
      <c r="B66" s="47">
        <v>52</v>
      </c>
      <c r="C66" s="47">
        <v>56</v>
      </c>
      <c r="D66" s="47">
        <v>121</v>
      </c>
      <c r="E66" s="47">
        <v>22</v>
      </c>
      <c r="F66" s="47"/>
      <c r="G66" s="47"/>
      <c r="H66" s="47">
        <f t="shared" si="2"/>
        <v>251</v>
      </c>
    </row>
    <row r="67" spans="1:8" x14ac:dyDescent="0.3">
      <c r="A67" s="48" t="s">
        <v>62</v>
      </c>
      <c r="B67" s="47">
        <v>108</v>
      </c>
      <c r="C67" s="47">
        <v>33</v>
      </c>
      <c r="D67" s="47">
        <v>464</v>
      </c>
      <c r="E67" s="47">
        <v>25</v>
      </c>
      <c r="F67" s="47"/>
      <c r="G67" s="47"/>
      <c r="H67" s="47">
        <f t="shared" si="2"/>
        <v>630</v>
      </c>
    </row>
    <row r="68" spans="1:8" x14ac:dyDescent="0.3">
      <c r="A68" s="48" t="s">
        <v>63</v>
      </c>
      <c r="B68" s="47"/>
      <c r="C68" s="47"/>
      <c r="D68" s="47"/>
      <c r="E68" s="47">
        <v>8</v>
      </c>
      <c r="F68" s="47"/>
      <c r="G68" s="47">
        <v>149</v>
      </c>
      <c r="H68" s="47">
        <f t="shared" si="2"/>
        <v>157</v>
      </c>
    </row>
    <row r="69" spans="1:8" x14ac:dyDescent="0.3">
      <c r="A69" s="48" t="s">
        <v>64</v>
      </c>
      <c r="B69" s="47">
        <v>54</v>
      </c>
      <c r="C69" s="47">
        <v>18</v>
      </c>
      <c r="D69" s="47">
        <v>169</v>
      </c>
      <c r="E69" s="47">
        <v>20</v>
      </c>
      <c r="F69" s="47"/>
      <c r="G69" s="47"/>
      <c r="H69" s="47">
        <f t="shared" si="2"/>
        <v>261</v>
      </c>
    </row>
    <row r="70" spans="1:8" x14ac:dyDescent="0.3">
      <c r="A70" s="48" t="s">
        <v>65</v>
      </c>
      <c r="B70" s="47">
        <v>25</v>
      </c>
      <c r="C70" s="47">
        <v>119</v>
      </c>
      <c r="D70" s="47">
        <v>167</v>
      </c>
      <c r="E70" s="47">
        <v>18</v>
      </c>
      <c r="F70" s="47"/>
      <c r="G70" s="47"/>
      <c r="H70" s="47">
        <f t="shared" si="2"/>
        <v>329</v>
      </c>
    </row>
    <row r="71" spans="1:8" x14ac:dyDescent="0.3">
      <c r="A71" s="48" t="s">
        <v>66</v>
      </c>
      <c r="B71" s="47">
        <v>45</v>
      </c>
      <c r="C71" s="47">
        <v>32</v>
      </c>
      <c r="D71" s="47">
        <v>525</v>
      </c>
      <c r="E71" s="47">
        <v>343</v>
      </c>
      <c r="F71" s="47">
        <v>38</v>
      </c>
      <c r="G71" s="47">
        <v>33</v>
      </c>
      <c r="H71" s="47">
        <f t="shared" si="2"/>
        <v>1016</v>
      </c>
    </row>
    <row r="72" spans="1:8" x14ac:dyDescent="0.3">
      <c r="A72" s="48" t="s">
        <v>67</v>
      </c>
      <c r="B72" s="47"/>
      <c r="C72" s="47"/>
      <c r="D72" s="47"/>
      <c r="E72" s="47"/>
      <c r="F72" s="47"/>
      <c r="G72" s="47">
        <v>22</v>
      </c>
      <c r="H72" s="47">
        <f t="shared" si="2"/>
        <v>22</v>
      </c>
    </row>
    <row r="73" spans="1:8" s="24" customFormat="1" x14ac:dyDescent="0.3">
      <c r="A73" s="48" t="s">
        <v>68</v>
      </c>
      <c r="B73" s="47">
        <v>53</v>
      </c>
      <c r="C73" s="47">
        <v>99</v>
      </c>
      <c r="D73" s="47">
        <v>386</v>
      </c>
      <c r="E73" s="47">
        <v>58</v>
      </c>
      <c r="F73" s="47"/>
      <c r="G73" s="47">
        <v>15</v>
      </c>
      <c r="H73" s="47">
        <f t="shared" si="2"/>
        <v>611</v>
      </c>
    </row>
    <row r="74" spans="1:8" s="24" customFormat="1" x14ac:dyDescent="0.3">
      <c r="A74" s="48" t="s">
        <v>69</v>
      </c>
      <c r="B74" s="47">
        <v>76</v>
      </c>
      <c r="C74" s="47">
        <v>27</v>
      </c>
      <c r="D74" s="47">
        <v>347</v>
      </c>
      <c r="E74" s="47">
        <v>63</v>
      </c>
      <c r="F74" s="47">
        <v>44</v>
      </c>
      <c r="G74" s="47">
        <v>25</v>
      </c>
      <c r="H74" s="47">
        <f t="shared" si="2"/>
        <v>582</v>
      </c>
    </row>
    <row r="75" spans="1:8" x14ac:dyDescent="0.3">
      <c r="A75" s="48" t="s">
        <v>70</v>
      </c>
      <c r="B75" s="47"/>
      <c r="C75" s="47">
        <v>4</v>
      </c>
      <c r="D75" s="47">
        <v>436</v>
      </c>
      <c r="E75" s="47">
        <v>157</v>
      </c>
      <c r="F75" s="47">
        <v>2</v>
      </c>
      <c r="G75" s="47">
        <v>1</v>
      </c>
      <c r="H75" s="47">
        <f t="shared" si="2"/>
        <v>600</v>
      </c>
    </row>
    <row r="76" spans="1:8" x14ac:dyDescent="0.3">
      <c r="A76" s="81" t="s">
        <v>131</v>
      </c>
      <c r="B76" s="132">
        <f>SUM(B31:B75)</f>
        <v>1078</v>
      </c>
      <c r="C76" s="132">
        <f>SUM(C31:C75)</f>
        <v>2468</v>
      </c>
      <c r="D76" s="132">
        <f>SUM(D31:D75)</f>
        <v>8344</v>
      </c>
      <c r="E76" s="132">
        <f t="shared" ref="E76:G76" si="3">SUM(E31:E75)</f>
        <v>3141</v>
      </c>
      <c r="F76" s="132">
        <f t="shared" si="3"/>
        <v>186</v>
      </c>
      <c r="G76" s="132">
        <f t="shared" si="3"/>
        <v>733</v>
      </c>
      <c r="H76" s="132">
        <f>SUM(H31:H75)</f>
        <v>15950</v>
      </c>
    </row>
    <row r="77" spans="1:8" x14ac:dyDescent="0.3">
      <c r="A77" s="81" t="s">
        <v>71</v>
      </c>
      <c r="B77" s="47"/>
      <c r="C77" s="47"/>
      <c r="D77" s="47"/>
      <c r="E77" s="47"/>
      <c r="F77" s="47"/>
      <c r="G77" s="47"/>
      <c r="H77" s="47"/>
    </row>
    <row r="78" spans="1:8" x14ac:dyDescent="0.3">
      <c r="A78" s="48" t="s">
        <v>299</v>
      </c>
      <c r="B78" s="47">
        <v>5</v>
      </c>
      <c r="C78" s="47">
        <v>17</v>
      </c>
      <c r="D78" s="47">
        <v>16</v>
      </c>
      <c r="E78" s="47"/>
      <c r="F78" s="47"/>
      <c r="G78" s="47"/>
      <c r="H78" s="47">
        <f>SUM(B78:G78)</f>
        <v>38</v>
      </c>
    </row>
    <row r="79" spans="1:8" x14ac:dyDescent="0.3">
      <c r="A79" s="48" t="s">
        <v>301</v>
      </c>
      <c r="B79" s="47">
        <v>22</v>
      </c>
      <c r="C79" s="47">
        <v>39</v>
      </c>
      <c r="D79" s="47">
        <v>20</v>
      </c>
      <c r="E79" s="47"/>
      <c r="F79" s="47"/>
      <c r="G79" s="47"/>
      <c r="H79" s="47">
        <f t="shared" ref="H79:H92" si="4">SUM(B79:G79)</f>
        <v>81</v>
      </c>
    </row>
    <row r="80" spans="1:8" x14ac:dyDescent="0.3">
      <c r="A80" s="48" t="s">
        <v>72</v>
      </c>
      <c r="B80" s="47">
        <v>97</v>
      </c>
      <c r="C80" s="47">
        <v>87</v>
      </c>
      <c r="D80" s="47"/>
      <c r="E80" s="47"/>
      <c r="F80" s="47"/>
      <c r="G80" s="47"/>
      <c r="H80" s="47">
        <f t="shared" si="4"/>
        <v>184</v>
      </c>
    </row>
    <row r="81" spans="1:8" x14ac:dyDescent="0.3">
      <c r="A81" s="48" t="s">
        <v>172</v>
      </c>
      <c r="B81" s="47">
        <v>363</v>
      </c>
      <c r="C81" s="47">
        <v>228</v>
      </c>
      <c r="D81" s="47">
        <v>156</v>
      </c>
      <c r="E81" s="47">
        <v>125</v>
      </c>
      <c r="F81" s="47"/>
      <c r="G81" s="47"/>
      <c r="H81" s="47">
        <f t="shared" si="4"/>
        <v>872</v>
      </c>
    </row>
    <row r="82" spans="1:8" x14ac:dyDescent="0.3">
      <c r="A82" s="48" t="s">
        <v>146</v>
      </c>
      <c r="B82" s="47">
        <v>147</v>
      </c>
      <c r="C82" s="47">
        <v>77</v>
      </c>
      <c r="D82" s="47">
        <v>15</v>
      </c>
      <c r="E82" s="47"/>
      <c r="F82" s="47"/>
      <c r="G82" s="47"/>
      <c r="H82" s="47">
        <f t="shared" si="4"/>
        <v>239</v>
      </c>
    </row>
    <row r="83" spans="1:8" x14ac:dyDescent="0.3">
      <c r="A83" s="48" t="s">
        <v>73</v>
      </c>
      <c r="B83" s="47">
        <v>111</v>
      </c>
      <c r="C83" s="47">
        <v>28</v>
      </c>
      <c r="D83" s="47"/>
      <c r="E83" s="47"/>
      <c r="F83" s="47"/>
      <c r="G83" s="47"/>
      <c r="H83" s="47">
        <f t="shared" si="4"/>
        <v>139</v>
      </c>
    </row>
    <row r="84" spans="1:8" x14ac:dyDescent="0.3">
      <c r="A84" s="48" t="s">
        <v>74</v>
      </c>
      <c r="B84" s="47">
        <v>127</v>
      </c>
      <c r="C84" s="47">
        <v>19</v>
      </c>
      <c r="D84" s="47"/>
      <c r="E84" s="47"/>
      <c r="F84" s="47"/>
      <c r="G84" s="47"/>
      <c r="H84" s="47">
        <f t="shared" si="4"/>
        <v>146</v>
      </c>
    </row>
    <row r="85" spans="1:8" x14ac:dyDescent="0.3">
      <c r="A85" s="48" t="s">
        <v>121</v>
      </c>
      <c r="B85" s="47">
        <v>125</v>
      </c>
      <c r="C85" s="47">
        <v>29</v>
      </c>
      <c r="D85" s="47"/>
      <c r="E85" s="47"/>
      <c r="F85" s="47"/>
      <c r="G85" s="47"/>
      <c r="H85" s="47">
        <f t="shared" si="4"/>
        <v>154</v>
      </c>
    </row>
    <row r="86" spans="1:8" x14ac:dyDescent="0.3">
      <c r="A86" s="48" t="s">
        <v>75</v>
      </c>
      <c r="B86" s="47">
        <v>95</v>
      </c>
      <c r="C86" s="47">
        <v>27</v>
      </c>
      <c r="D86" s="47"/>
      <c r="E86" s="47"/>
      <c r="F86" s="47"/>
      <c r="G86" s="47"/>
      <c r="H86" s="47">
        <f t="shared" si="4"/>
        <v>122</v>
      </c>
    </row>
    <row r="87" spans="1:8" x14ac:dyDescent="0.3">
      <c r="A87" s="48" t="s">
        <v>279</v>
      </c>
      <c r="B87" s="47">
        <v>1235</v>
      </c>
      <c r="C87" s="47">
        <v>81</v>
      </c>
      <c r="D87" s="47"/>
      <c r="E87" s="47"/>
      <c r="F87" s="47"/>
      <c r="G87" s="47"/>
      <c r="H87" s="47">
        <f t="shared" si="4"/>
        <v>1316</v>
      </c>
    </row>
    <row r="88" spans="1:8" ht="12.75" customHeight="1" x14ac:dyDescent="0.3">
      <c r="A88" s="48" t="s">
        <v>302</v>
      </c>
      <c r="B88" s="47">
        <v>7214</v>
      </c>
      <c r="C88" s="47">
        <v>1337</v>
      </c>
      <c r="D88" s="47">
        <v>1365</v>
      </c>
      <c r="E88" s="47">
        <v>595</v>
      </c>
      <c r="F88" s="47">
        <v>15</v>
      </c>
      <c r="G88" s="47"/>
      <c r="H88" s="47">
        <f t="shared" si="4"/>
        <v>10526</v>
      </c>
    </row>
    <row r="89" spans="1:8" x14ac:dyDescent="0.3">
      <c r="A89" s="48" t="s">
        <v>171</v>
      </c>
      <c r="B89" s="47"/>
      <c r="C89" s="47"/>
      <c r="D89" s="47"/>
      <c r="E89" s="47">
        <v>108</v>
      </c>
      <c r="F89" s="47"/>
      <c r="G89" s="47">
        <v>106</v>
      </c>
      <c r="H89" s="47">
        <f t="shared" si="4"/>
        <v>214</v>
      </c>
    </row>
    <row r="90" spans="1:8" x14ac:dyDescent="0.3">
      <c r="A90" s="48" t="s">
        <v>280</v>
      </c>
      <c r="B90" s="47"/>
      <c r="C90" s="47"/>
      <c r="D90" s="47">
        <v>21</v>
      </c>
      <c r="E90" s="47">
        <v>72</v>
      </c>
      <c r="F90" s="47">
        <v>24</v>
      </c>
      <c r="G90" s="47">
        <v>54</v>
      </c>
      <c r="H90" s="47">
        <f t="shared" si="4"/>
        <v>171</v>
      </c>
    </row>
    <row r="91" spans="1:8" x14ac:dyDescent="0.3">
      <c r="A91" s="48" t="s">
        <v>281</v>
      </c>
      <c r="B91" s="47"/>
      <c r="C91" s="47"/>
      <c r="D91" s="47"/>
      <c r="E91" s="47">
        <v>23</v>
      </c>
      <c r="F91" s="47"/>
      <c r="G91" s="47"/>
      <c r="H91" s="47">
        <f t="shared" si="4"/>
        <v>23</v>
      </c>
    </row>
    <row r="92" spans="1:8" x14ac:dyDescent="0.3">
      <c r="A92" s="48" t="s">
        <v>343</v>
      </c>
      <c r="B92" s="47"/>
      <c r="C92" s="47"/>
      <c r="D92" s="47"/>
      <c r="E92" s="47">
        <v>44</v>
      </c>
      <c r="F92" s="47"/>
      <c r="G92" s="47"/>
      <c r="H92" s="47">
        <f t="shared" si="4"/>
        <v>44</v>
      </c>
    </row>
    <row r="93" spans="1:8" x14ac:dyDescent="0.3">
      <c r="A93" s="81" t="s">
        <v>123</v>
      </c>
      <c r="B93" s="132">
        <f t="shared" ref="B93:H93" si="5">SUM(B78:B92)</f>
        <v>9541</v>
      </c>
      <c r="C93" s="132">
        <f t="shared" si="5"/>
        <v>1969</v>
      </c>
      <c r="D93" s="132">
        <f t="shared" si="5"/>
        <v>1593</v>
      </c>
      <c r="E93" s="132">
        <f t="shared" si="5"/>
        <v>967</v>
      </c>
      <c r="F93" s="132">
        <f t="shared" si="5"/>
        <v>39</v>
      </c>
      <c r="G93" s="132">
        <f t="shared" si="5"/>
        <v>160</v>
      </c>
      <c r="H93" s="132">
        <f t="shared" si="5"/>
        <v>14269</v>
      </c>
    </row>
    <row r="94" spans="1:8" x14ac:dyDescent="0.3">
      <c r="A94" s="81" t="s">
        <v>76</v>
      </c>
      <c r="B94" s="132">
        <f>B76+B93</f>
        <v>10619</v>
      </c>
      <c r="C94" s="132">
        <f>SUM(C29,C76,C93)</f>
        <v>5013</v>
      </c>
      <c r="D94" s="132">
        <f>SUM(D29,D76,D93)</f>
        <v>15915</v>
      </c>
      <c r="E94" s="132">
        <f>SUM(E29,E76,E93)</f>
        <v>4892</v>
      </c>
      <c r="F94" s="132">
        <f>F29+F76+F93</f>
        <v>333</v>
      </c>
      <c r="G94" s="132">
        <f>G29+G76+G93</f>
        <v>1392</v>
      </c>
      <c r="H94" s="132">
        <f>SUM(H29,H76,H93)</f>
        <v>38164</v>
      </c>
    </row>
    <row r="95" spans="1:8" ht="14.4" thickBot="1" x14ac:dyDescent="0.35">
      <c r="A95" s="24"/>
      <c r="B95" s="176"/>
      <c r="C95" s="176"/>
      <c r="D95" s="176"/>
      <c r="E95" s="176"/>
      <c r="F95" s="176"/>
      <c r="G95" s="176"/>
      <c r="H95" s="176"/>
    </row>
    <row r="96" spans="1:8" x14ac:dyDescent="0.3">
      <c r="A96" s="69" t="s">
        <v>154</v>
      </c>
      <c r="B96" s="85">
        <f>MIN(B12:B28,B32:B75,B78:B92)</f>
        <v>1</v>
      </c>
      <c r="C96" s="85">
        <f t="shared" ref="C96:H96" si="6">MIN(C12:C28,C31:C75,C78:C92)</f>
        <v>1</v>
      </c>
      <c r="D96" s="85">
        <f t="shared" si="6"/>
        <v>1</v>
      </c>
      <c r="E96" s="85">
        <f t="shared" si="6"/>
        <v>2</v>
      </c>
      <c r="F96" s="85">
        <f t="shared" si="6"/>
        <v>1</v>
      </c>
      <c r="G96" s="85">
        <f t="shared" si="6"/>
        <v>1</v>
      </c>
      <c r="H96" s="85">
        <f t="shared" si="6"/>
        <v>19</v>
      </c>
    </row>
    <row r="97" spans="1:8" x14ac:dyDescent="0.3">
      <c r="A97" s="70" t="s">
        <v>155</v>
      </c>
      <c r="B97" s="84">
        <f>MAX(B12:B28,B32:B75,B78:B92)</f>
        <v>7214</v>
      </c>
      <c r="C97" s="84">
        <f t="shared" ref="C97:H97" si="7">MAX(C12:C28,C31:C75,C78:C92)</f>
        <v>1337</v>
      </c>
      <c r="D97" s="84">
        <f t="shared" si="7"/>
        <v>1745</v>
      </c>
      <c r="E97" s="84">
        <f t="shared" si="7"/>
        <v>603</v>
      </c>
      <c r="F97" s="84">
        <f t="shared" si="7"/>
        <v>101</v>
      </c>
      <c r="G97" s="84">
        <f t="shared" si="7"/>
        <v>253</v>
      </c>
      <c r="H97" s="84">
        <f t="shared" si="7"/>
        <v>10526</v>
      </c>
    </row>
    <row r="98" spans="1:8" x14ac:dyDescent="0.3">
      <c r="A98" s="70" t="s">
        <v>158</v>
      </c>
      <c r="B98" s="84">
        <f>MEDIAN(B12:B28,B32:B75,B78:B92)</f>
        <v>53.5</v>
      </c>
      <c r="C98" s="84">
        <f t="shared" ref="C98:H98" si="8">MEDIAN(C12:C28,C31:C75,C78:C92)</f>
        <v>34</v>
      </c>
      <c r="D98" s="84">
        <f t="shared" si="8"/>
        <v>110</v>
      </c>
      <c r="E98" s="84">
        <f t="shared" si="8"/>
        <v>39.5</v>
      </c>
      <c r="F98" s="84">
        <f t="shared" si="8"/>
        <v>13</v>
      </c>
      <c r="G98" s="84">
        <f t="shared" si="8"/>
        <v>33</v>
      </c>
      <c r="H98" s="84">
        <f t="shared" si="8"/>
        <v>169</v>
      </c>
    </row>
    <row r="99" spans="1:8" x14ac:dyDescent="0.3">
      <c r="A99" s="70" t="s">
        <v>156</v>
      </c>
      <c r="B99" s="84">
        <f>AVERAGE(B12:B28,B32:B75,B78:B92)</f>
        <v>312.3235294117647</v>
      </c>
      <c r="C99" s="84">
        <f t="shared" ref="C99:H99" si="9">AVERAGE(C12:C28,C31:C75,C78:C92)</f>
        <v>82.180327868852459</v>
      </c>
      <c r="D99" s="84">
        <f t="shared" si="9"/>
        <v>265.25</v>
      </c>
      <c r="E99" s="84">
        <f t="shared" si="9"/>
        <v>106.34782608695652</v>
      </c>
      <c r="F99" s="84">
        <f t="shared" si="9"/>
        <v>19.588235294117649</v>
      </c>
      <c r="G99" s="84">
        <f t="shared" si="9"/>
        <v>66.285714285714292</v>
      </c>
      <c r="H99" s="84">
        <f t="shared" si="9"/>
        <v>495.63636363636363</v>
      </c>
    </row>
    <row r="100" spans="1:8" ht="14.4" thickBot="1" x14ac:dyDescent="0.35">
      <c r="A100" s="71" t="s">
        <v>157</v>
      </c>
      <c r="B100" s="86">
        <f>_xlfn.STDEV.P(B12:B28,B32:B75,B78:B92)</f>
        <v>1219.3001059090811</v>
      </c>
      <c r="C100" s="86">
        <f t="shared" ref="C100:H100" si="10">_xlfn.STDEV.P(C12:C28,C31:C75,C78:C92)</f>
        <v>177.1374855679484</v>
      </c>
      <c r="D100" s="86">
        <f t="shared" si="10"/>
        <v>361.94182888967117</v>
      </c>
      <c r="E100" s="86">
        <f t="shared" si="10"/>
        <v>144.3868923039316</v>
      </c>
      <c r="F100" s="86">
        <f t="shared" si="10"/>
        <v>24.205149728031046</v>
      </c>
      <c r="G100" s="86">
        <f t="shared" si="10"/>
        <v>69.880266890448212</v>
      </c>
      <c r="H100" s="86">
        <f t="shared" si="10"/>
        <v>1234.4119995575675</v>
      </c>
    </row>
    <row r="101" spans="1:8" x14ac:dyDescent="0.3">
      <c r="A101" s="23"/>
      <c r="B101" s="84"/>
      <c r="C101" s="84"/>
      <c r="D101" s="84"/>
      <c r="E101" s="84"/>
      <c r="F101" s="84"/>
      <c r="G101" s="84"/>
      <c r="H101" s="84"/>
    </row>
    <row r="102" spans="1:8" x14ac:dyDescent="0.3">
      <c r="A102" s="23" t="s">
        <v>533</v>
      </c>
      <c r="B102" s="176"/>
      <c r="C102" s="176"/>
      <c r="D102" s="176"/>
      <c r="E102" s="176"/>
      <c r="F102" s="176"/>
      <c r="G102" s="176"/>
      <c r="H102" s="176"/>
    </row>
    <row r="103" spans="1:8" ht="15" x14ac:dyDescent="0.3">
      <c r="A103" s="218" t="s">
        <v>344</v>
      </c>
      <c r="B103" s="218"/>
      <c r="C103" s="218"/>
      <c r="D103" s="218"/>
      <c r="E103" s="218"/>
      <c r="F103" s="218"/>
      <c r="G103" s="218"/>
      <c r="H103" s="218"/>
    </row>
    <row r="104" spans="1:8" ht="15" x14ac:dyDescent="0.3">
      <c r="A104" s="23" t="s">
        <v>345</v>
      </c>
      <c r="C104" s="177"/>
    </row>
    <row r="105" spans="1:8" s="24" customFormat="1" ht="15" x14ac:dyDescent="0.3">
      <c r="A105" s="23" t="s">
        <v>346</v>
      </c>
      <c r="B105" s="25"/>
      <c r="C105" s="177"/>
      <c r="D105" s="25"/>
      <c r="E105" s="25"/>
      <c r="F105" s="25"/>
      <c r="G105" s="25"/>
      <c r="H105" s="25"/>
    </row>
    <row r="106" spans="1:8" customFormat="1" ht="15" x14ac:dyDescent="0.3">
      <c r="A106" s="23" t="s">
        <v>347</v>
      </c>
      <c r="B106" s="25"/>
      <c r="C106" s="177"/>
      <c r="D106" s="25"/>
      <c r="E106" s="25"/>
      <c r="F106" s="25"/>
      <c r="G106" s="25"/>
      <c r="H106" s="25"/>
    </row>
    <row r="107" spans="1:8" ht="12.75" customHeight="1" x14ac:dyDescent="0.3">
      <c r="A107" s="219" t="s">
        <v>348</v>
      </c>
      <c r="B107" s="219"/>
      <c r="C107" s="219"/>
      <c r="D107" s="219"/>
      <c r="E107" s="219"/>
      <c r="F107" s="219"/>
      <c r="G107" s="219"/>
      <c r="H107" s="219"/>
    </row>
    <row r="113" spans="1:8" x14ac:dyDescent="0.3">
      <c r="A113" s="23"/>
      <c r="B113" s="84"/>
      <c r="C113" s="84"/>
      <c r="D113" s="84"/>
      <c r="E113" s="84"/>
      <c r="F113" s="84"/>
      <c r="G113" s="84"/>
      <c r="H113" s="84"/>
    </row>
  </sheetData>
  <mergeCells count="7">
    <mergeCell ref="A103:H103"/>
    <mergeCell ref="A107:H107"/>
    <mergeCell ref="A1:H1"/>
    <mergeCell ref="A2:H2"/>
    <mergeCell ref="A3:H3"/>
    <mergeCell ref="A5:H5"/>
    <mergeCell ref="A6:H6"/>
  </mergeCells>
  <printOptions horizontalCentered="1"/>
  <pageMargins left="0.25" right="0.25" top="0.25" bottom="0.25" header="0.3" footer="0.3"/>
  <pageSetup scale="7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S52"/>
  <sheetViews>
    <sheetView showGridLines="0" zoomScaleNormal="100" workbookViewId="0">
      <selection activeCell="P10" sqref="P10"/>
    </sheetView>
  </sheetViews>
  <sheetFormatPr defaultColWidth="6.109375" defaultRowHeight="13.8" x14ac:dyDescent="0.3"/>
  <cols>
    <col min="1" max="1" width="64.44140625" style="27" customWidth="1"/>
    <col min="2" max="2" width="11.33203125" style="28" bestFit="1" customWidth="1"/>
    <col min="3" max="3" width="8.88671875" style="29" customWidth="1"/>
    <col min="4" max="4" width="12.88671875" style="89" bestFit="1" customWidth="1"/>
    <col min="5" max="5" width="11.6640625" style="89" bestFit="1" customWidth="1"/>
    <col min="6" max="6" width="11.6640625" style="90" bestFit="1" customWidth="1"/>
    <col min="7" max="7" width="12.88671875" style="89" bestFit="1" customWidth="1"/>
    <col min="8" max="8" width="11.6640625" style="89" bestFit="1" customWidth="1"/>
    <col min="9" max="9" width="12" style="89" customWidth="1"/>
    <col min="10" max="10" width="11.5546875" style="26" customWidth="1"/>
    <col min="11" max="11" width="8.44140625" style="26" bestFit="1" customWidth="1"/>
    <col min="12" max="12" width="9.88671875" style="26" bestFit="1" customWidth="1"/>
    <col min="13" max="13" width="10.44140625" style="26" bestFit="1" customWidth="1"/>
    <col min="14" max="14" width="12.88671875" style="26" bestFit="1" customWidth="1"/>
    <col min="15" max="15" width="10.109375" style="26" bestFit="1" customWidth="1"/>
    <col min="16" max="16" width="7.44140625" style="26" bestFit="1" customWidth="1"/>
    <col min="17" max="17" width="12.88671875" style="26" bestFit="1" customWidth="1"/>
    <col min="18" max="18" width="10.109375" style="26" bestFit="1" customWidth="1"/>
    <col min="19" max="19" width="8.44140625" style="26" bestFit="1" customWidth="1"/>
    <col min="20" max="16384" width="6.109375" style="26"/>
  </cols>
  <sheetData>
    <row r="1" spans="1:11" customFormat="1" ht="18" x14ac:dyDescent="0.35">
      <c r="A1" s="220" t="s">
        <v>248</v>
      </c>
      <c r="B1" s="220"/>
      <c r="C1" s="220"/>
      <c r="D1" s="220"/>
      <c r="E1" s="220"/>
      <c r="F1" s="220"/>
      <c r="G1" s="220"/>
      <c r="H1" s="220"/>
      <c r="I1" s="220"/>
      <c r="J1" s="220"/>
      <c r="K1" s="220"/>
    </row>
    <row r="2" spans="1:11" customFormat="1" ht="18" x14ac:dyDescent="0.35">
      <c r="A2" s="220" t="s">
        <v>249</v>
      </c>
      <c r="B2" s="220"/>
      <c r="C2" s="220"/>
      <c r="D2" s="220"/>
      <c r="E2" s="220"/>
      <c r="F2" s="220"/>
      <c r="G2" s="220"/>
      <c r="H2" s="220"/>
      <c r="I2" s="220"/>
      <c r="J2" s="220"/>
      <c r="K2" s="220"/>
    </row>
    <row r="3" spans="1:11" customFormat="1" ht="18.75" customHeight="1" x14ac:dyDescent="0.3">
      <c r="A3" s="221" t="s">
        <v>275</v>
      </c>
      <c r="B3" s="221"/>
      <c r="C3" s="221"/>
      <c r="D3" s="221"/>
      <c r="E3" s="221"/>
      <c r="F3" s="221"/>
      <c r="G3" s="221"/>
      <c r="H3" s="221"/>
      <c r="I3" s="221"/>
      <c r="J3" s="221"/>
      <c r="K3" s="221"/>
    </row>
    <row r="4" spans="1:11" customFormat="1" ht="18" x14ac:dyDescent="0.35">
      <c r="A4" s="146"/>
      <c r="B4" s="146"/>
      <c r="C4" s="146"/>
      <c r="D4" s="146"/>
      <c r="E4" s="146"/>
      <c r="F4" s="146"/>
      <c r="G4" s="146"/>
      <c r="H4" s="146"/>
      <c r="I4" s="146"/>
      <c r="J4" s="135"/>
    </row>
    <row r="5" spans="1:11" customFormat="1" ht="15.6" x14ac:dyDescent="0.3">
      <c r="A5" s="222" t="s">
        <v>197</v>
      </c>
      <c r="B5" s="222"/>
      <c r="C5" s="222"/>
      <c r="D5" s="222"/>
      <c r="E5" s="222"/>
      <c r="F5" s="222"/>
      <c r="G5" s="222"/>
      <c r="H5" s="222"/>
      <c r="I5" s="222"/>
      <c r="J5" s="222"/>
      <c r="K5" s="222"/>
    </row>
    <row r="6" spans="1:11" customFormat="1" ht="15.6" x14ac:dyDescent="0.3">
      <c r="A6" s="221" t="s">
        <v>328</v>
      </c>
      <c r="B6" s="221"/>
      <c r="C6" s="221"/>
      <c r="D6" s="221"/>
      <c r="E6" s="221"/>
      <c r="F6" s="221"/>
      <c r="G6" s="221"/>
      <c r="H6" s="221"/>
      <c r="I6" s="221"/>
      <c r="J6" s="221"/>
      <c r="K6" s="221"/>
    </row>
    <row r="7" spans="1:11" ht="14.4" x14ac:dyDescent="0.3">
      <c r="A7" s="109"/>
      <c r="B7" s="110"/>
      <c r="C7" s="111"/>
      <c r="D7" s="106"/>
      <c r="E7" s="106"/>
      <c r="F7" s="112"/>
      <c r="G7" s="106"/>
      <c r="H7" s="106"/>
      <c r="I7" s="106"/>
    </row>
    <row r="8" spans="1:11" ht="15.75" customHeight="1" x14ac:dyDescent="0.3">
      <c r="A8" s="257" t="s">
        <v>369</v>
      </c>
      <c r="B8" s="257"/>
      <c r="C8" s="257"/>
      <c r="D8" s="257"/>
      <c r="E8" s="257"/>
      <c r="F8" s="257"/>
      <c r="G8" s="257"/>
      <c r="H8" s="257"/>
      <c r="I8" s="257"/>
      <c r="J8" s="257"/>
      <c r="K8" s="257"/>
    </row>
    <row r="9" spans="1:11" x14ac:dyDescent="0.3">
      <c r="A9" s="26" t="s">
        <v>231</v>
      </c>
      <c r="B9" s="33"/>
      <c r="C9" s="33"/>
      <c r="D9" s="91"/>
      <c r="E9" s="91"/>
      <c r="F9" s="91"/>
      <c r="G9" s="91"/>
      <c r="H9" s="91"/>
      <c r="I9" s="91"/>
    </row>
    <row r="10" spans="1:11" s="45" customFormat="1" ht="14.4" x14ac:dyDescent="0.3">
      <c r="A10" s="258" t="s">
        <v>282</v>
      </c>
      <c r="B10" s="259" t="s">
        <v>115</v>
      </c>
      <c r="C10" s="261" t="s">
        <v>114</v>
      </c>
      <c r="D10" s="261"/>
      <c r="E10" s="261"/>
      <c r="F10" s="262" t="s">
        <v>22</v>
      </c>
      <c r="G10" s="262"/>
      <c r="H10" s="262"/>
      <c r="I10" s="263" t="s">
        <v>283</v>
      </c>
      <c r="J10" s="263"/>
      <c r="K10" s="263"/>
    </row>
    <row r="11" spans="1:11" s="45" customFormat="1" ht="14.4" x14ac:dyDescent="0.3">
      <c r="A11" s="258"/>
      <c r="B11" s="260"/>
      <c r="C11" s="164" t="s">
        <v>76</v>
      </c>
      <c r="D11" s="164" t="s">
        <v>118</v>
      </c>
      <c r="E11" s="164" t="s">
        <v>119</v>
      </c>
      <c r="F11" s="164" t="s">
        <v>76</v>
      </c>
      <c r="G11" s="164" t="s">
        <v>118</v>
      </c>
      <c r="H11" s="164" t="s">
        <v>119</v>
      </c>
      <c r="I11" s="164" t="s">
        <v>76</v>
      </c>
      <c r="J11" s="164" t="s">
        <v>118</v>
      </c>
      <c r="K11" s="164" t="s">
        <v>119</v>
      </c>
    </row>
    <row r="12" spans="1:11" s="45" customFormat="1" ht="14.4" x14ac:dyDescent="0.3">
      <c r="A12" s="165" t="s">
        <v>106</v>
      </c>
      <c r="B12" s="139">
        <v>51</v>
      </c>
      <c r="C12" s="53">
        <f>D12+E12</f>
        <v>11251</v>
      </c>
      <c r="D12" s="53">
        <f>G12+J12</f>
        <v>2342</v>
      </c>
      <c r="E12" s="53">
        <f>H12+K12</f>
        <v>8909</v>
      </c>
      <c r="F12" s="102">
        <v>1191</v>
      </c>
      <c r="G12" s="102">
        <v>320</v>
      </c>
      <c r="H12" s="102">
        <v>871</v>
      </c>
      <c r="I12" s="53">
        <v>10060</v>
      </c>
      <c r="J12" s="53">
        <v>2022</v>
      </c>
      <c r="K12" s="53">
        <v>8038</v>
      </c>
    </row>
    <row r="13" spans="1:11" s="45" customFormat="1" ht="14.4" x14ac:dyDescent="0.3">
      <c r="A13" s="165" t="s">
        <v>107</v>
      </c>
      <c r="B13" s="139">
        <v>52</v>
      </c>
      <c r="C13" s="53">
        <f>D13+E13</f>
        <v>4407</v>
      </c>
      <c r="D13" s="53">
        <f>G13+J13</f>
        <v>1673</v>
      </c>
      <c r="E13" s="53">
        <f>H13+K13</f>
        <v>2734</v>
      </c>
      <c r="F13" s="102">
        <v>1243</v>
      </c>
      <c r="G13" s="102">
        <v>553</v>
      </c>
      <c r="H13" s="102">
        <v>690</v>
      </c>
      <c r="I13" s="53">
        <v>3164</v>
      </c>
      <c r="J13" s="53">
        <v>1120</v>
      </c>
      <c r="K13" s="53">
        <v>2044</v>
      </c>
    </row>
    <row r="14" spans="1:11" s="45" customFormat="1" ht="28.8" x14ac:dyDescent="0.3">
      <c r="A14" s="165" t="s">
        <v>84</v>
      </c>
      <c r="B14" s="139">
        <v>12</v>
      </c>
      <c r="C14" s="53">
        <f t="shared" ref="C14:C46" si="0">D14+E14</f>
        <v>3797</v>
      </c>
      <c r="D14" s="53">
        <f t="shared" ref="D14:D47" si="1">G14+J14</f>
        <v>940</v>
      </c>
      <c r="E14" s="53">
        <f t="shared" ref="E14:E47" si="2">H14+K14</f>
        <v>2857</v>
      </c>
      <c r="F14" s="102">
        <v>0</v>
      </c>
      <c r="G14" s="102">
        <v>0</v>
      </c>
      <c r="H14" s="102">
        <v>0</v>
      </c>
      <c r="I14" s="102">
        <v>3797</v>
      </c>
      <c r="J14" s="53">
        <v>940</v>
      </c>
      <c r="K14" s="53">
        <v>2857</v>
      </c>
    </row>
    <row r="15" spans="1:11" s="45" customFormat="1" ht="14.4" x14ac:dyDescent="0.3">
      <c r="A15" s="165" t="s">
        <v>93</v>
      </c>
      <c r="B15" s="139">
        <v>26</v>
      </c>
      <c r="C15" s="53">
        <f t="shared" si="0"/>
        <v>2322</v>
      </c>
      <c r="D15" s="53">
        <f>G15+J15</f>
        <v>703</v>
      </c>
      <c r="E15" s="53">
        <f t="shared" si="2"/>
        <v>1619</v>
      </c>
      <c r="F15" s="102">
        <v>1174</v>
      </c>
      <c r="G15" s="102">
        <v>370</v>
      </c>
      <c r="H15" s="102">
        <v>804</v>
      </c>
      <c r="I15" s="102">
        <v>1148</v>
      </c>
      <c r="J15" s="53">
        <v>333</v>
      </c>
      <c r="K15" s="53">
        <v>815</v>
      </c>
    </row>
    <row r="16" spans="1:11" s="45" customFormat="1" ht="14.4" x14ac:dyDescent="0.3">
      <c r="A16" s="165" t="s">
        <v>101</v>
      </c>
      <c r="B16" s="139">
        <v>42</v>
      </c>
      <c r="C16" s="53">
        <f t="shared" si="0"/>
        <v>1597</v>
      </c>
      <c r="D16" s="53">
        <f>G16+J16</f>
        <v>323</v>
      </c>
      <c r="E16" s="53">
        <f t="shared" si="2"/>
        <v>1274</v>
      </c>
      <c r="F16" s="102">
        <v>486</v>
      </c>
      <c r="G16" s="102">
        <v>118</v>
      </c>
      <c r="H16" s="102">
        <v>368</v>
      </c>
      <c r="I16" s="102">
        <v>1111</v>
      </c>
      <c r="J16" s="53">
        <v>205</v>
      </c>
      <c r="K16" s="53">
        <v>906</v>
      </c>
    </row>
    <row r="17" spans="1:19" s="45" customFormat="1" ht="14.4" x14ac:dyDescent="0.3">
      <c r="A17" s="165" t="s">
        <v>85</v>
      </c>
      <c r="B17" s="139">
        <v>13</v>
      </c>
      <c r="C17" s="53">
        <f t="shared" si="0"/>
        <v>1591</v>
      </c>
      <c r="D17" s="53">
        <f>G17+J17</f>
        <v>302</v>
      </c>
      <c r="E17" s="53">
        <f t="shared" si="2"/>
        <v>1289</v>
      </c>
      <c r="F17" s="102">
        <v>463</v>
      </c>
      <c r="G17" s="102">
        <v>116</v>
      </c>
      <c r="H17" s="102">
        <v>347</v>
      </c>
      <c r="I17" s="102">
        <v>1128</v>
      </c>
      <c r="J17" s="53">
        <v>186</v>
      </c>
      <c r="K17" s="53">
        <v>942</v>
      </c>
    </row>
    <row r="18" spans="1:19" s="45" customFormat="1" ht="14.4" x14ac:dyDescent="0.3">
      <c r="A18" s="165" t="s">
        <v>220</v>
      </c>
      <c r="B18" s="139">
        <v>43</v>
      </c>
      <c r="C18" s="53">
        <f t="shared" si="0"/>
        <v>1184</v>
      </c>
      <c r="D18" s="53">
        <f t="shared" si="1"/>
        <v>479</v>
      </c>
      <c r="E18" s="53">
        <f t="shared" si="2"/>
        <v>705</v>
      </c>
      <c r="F18" s="102">
        <v>109</v>
      </c>
      <c r="G18" s="102">
        <v>40</v>
      </c>
      <c r="H18" s="102">
        <v>69</v>
      </c>
      <c r="I18" s="102">
        <v>1075</v>
      </c>
      <c r="J18" s="53">
        <v>439</v>
      </c>
      <c r="K18" s="53">
        <v>636</v>
      </c>
    </row>
    <row r="19" spans="1:19" s="45" customFormat="1" ht="14.4" x14ac:dyDescent="0.3">
      <c r="A19" s="165" t="s">
        <v>103</v>
      </c>
      <c r="B19" s="139">
        <v>47</v>
      </c>
      <c r="C19" s="196">
        <f t="shared" si="0"/>
        <v>1638</v>
      </c>
      <c r="D19" s="53">
        <f>G19+J19</f>
        <v>1535</v>
      </c>
      <c r="E19" s="53">
        <f t="shared" si="2"/>
        <v>103</v>
      </c>
      <c r="F19" s="102">
        <v>4</v>
      </c>
      <c r="G19" s="102">
        <v>4</v>
      </c>
      <c r="H19" s="102">
        <v>0</v>
      </c>
      <c r="I19" s="102">
        <v>1634</v>
      </c>
      <c r="J19" s="53">
        <v>1531</v>
      </c>
      <c r="K19" s="53">
        <v>103</v>
      </c>
    </row>
    <row r="20" spans="1:19" s="45" customFormat="1" ht="14.4" x14ac:dyDescent="0.3">
      <c r="A20" s="165" t="s">
        <v>86</v>
      </c>
      <c r="B20" s="139">
        <v>14</v>
      </c>
      <c r="C20" s="53">
        <f t="shared" si="0"/>
        <v>1266</v>
      </c>
      <c r="D20" s="53">
        <f t="shared" si="1"/>
        <v>934</v>
      </c>
      <c r="E20" s="53">
        <f t="shared" si="2"/>
        <v>332</v>
      </c>
      <c r="F20" s="102">
        <v>676</v>
      </c>
      <c r="G20" s="102">
        <v>473</v>
      </c>
      <c r="H20" s="102">
        <v>203</v>
      </c>
      <c r="I20" s="102">
        <v>590</v>
      </c>
      <c r="J20" s="53">
        <v>461</v>
      </c>
      <c r="K20" s="53">
        <v>129</v>
      </c>
    </row>
    <row r="21" spans="1:19" s="45" customFormat="1" ht="14.4" x14ac:dyDescent="0.3">
      <c r="A21" s="165" t="s">
        <v>87</v>
      </c>
      <c r="B21" s="139">
        <v>15</v>
      </c>
      <c r="C21" s="53">
        <f t="shared" si="0"/>
        <v>1175</v>
      </c>
      <c r="D21" s="53">
        <f t="shared" si="1"/>
        <v>1008</v>
      </c>
      <c r="E21" s="53">
        <f t="shared" si="2"/>
        <v>167</v>
      </c>
      <c r="F21" s="102">
        <v>343</v>
      </c>
      <c r="G21" s="102">
        <v>272</v>
      </c>
      <c r="H21" s="102">
        <v>71</v>
      </c>
      <c r="I21" s="196">
        <v>832</v>
      </c>
      <c r="J21" s="53">
        <v>736</v>
      </c>
      <c r="K21" s="53">
        <v>96</v>
      </c>
    </row>
    <row r="22" spans="1:19" s="45" customFormat="1" ht="14.4" x14ac:dyDescent="0.3">
      <c r="A22" s="165" t="s">
        <v>83</v>
      </c>
      <c r="B22" s="139">
        <v>11</v>
      </c>
      <c r="C22" s="53">
        <f t="shared" si="0"/>
        <v>1147</v>
      </c>
      <c r="D22" s="53">
        <f t="shared" si="1"/>
        <v>850</v>
      </c>
      <c r="E22" s="53">
        <f t="shared" si="2"/>
        <v>297</v>
      </c>
      <c r="F22" s="102">
        <v>180</v>
      </c>
      <c r="G22" s="102">
        <v>139</v>
      </c>
      <c r="H22" s="102">
        <v>41</v>
      </c>
      <c r="I22" s="102">
        <v>967</v>
      </c>
      <c r="J22" s="53">
        <v>711</v>
      </c>
      <c r="K22" s="53">
        <v>256</v>
      </c>
    </row>
    <row r="23" spans="1:19" s="45" customFormat="1" ht="14.4" x14ac:dyDescent="0.3">
      <c r="A23" s="165" t="s">
        <v>105</v>
      </c>
      <c r="B23" s="139">
        <v>50</v>
      </c>
      <c r="C23" s="53">
        <f t="shared" si="0"/>
        <v>956</v>
      </c>
      <c r="D23" s="53">
        <f t="shared" si="1"/>
        <v>445</v>
      </c>
      <c r="E23" s="53">
        <f t="shared" si="2"/>
        <v>511</v>
      </c>
      <c r="F23" s="102">
        <v>203</v>
      </c>
      <c r="G23" s="102">
        <v>71</v>
      </c>
      <c r="H23" s="102">
        <v>132</v>
      </c>
      <c r="I23" s="102">
        <v>753</v>
      </c>
      <c r="J23" s="53">
        <v>374</v>
      </c>
      <c r="K23" s="53">
        <v>379</v>
      </c>
    </row>
    <row r="24" spans="1:19" s="45" customFormat="1" ht="14.4" x14ac:dyDescent="0.3">
      <c r="A24" s="165" t="s">
        <v>219</v>
      </c>
      <c r="B24" s="139">
        <v>46</v>
      </c>
      <c r="C24" s="53">
        <f t="shared" si="0"/>
        <v>925</v>
      </c>
      <c r="D24" s="53">
        <f t="shared" si="1"/>
        <v>867</v>
      </c>
      <c r="E24" s="53">
        <f t="shared" si="2"/>
        <v>58</v>
      </c>
      <c r="F24" s="102"/>
      <c r="G24" s="102"/>
      <c r="H24" s="102"/>
      <c r="I24" s="102">
        <v>925</v>
      </c>
      <c r="J24" s="53">
        <v>867</v>
      </c>
      <c r="K24" s="53">
        <v>58</v>
      </c>
    </row>
    <row r="25" spans="1:19" s="45" customFormat="1" ht="14.4" x14ac:dyDescent="0.3">
      <c r="A25" s="165" t="s">
        <v>78</v>
      </c>
      <c r="B25" s="139">
        <v>1</v>
      </c>
      <c r="C25" s="53">
        <f t="shared" si="0"/>
        <v>779</v>
      </c>
      <c r="D25" s="53">
        <f t="shared" si="1"/>
        <v>207</v>
      </c>
      <c r="E25" s="53">
        <f t="shared" si="2"/>
        <v>572</v>
      </c>
      <c r="F25" s="102">
        <v>304</v>
      </c>
      <c r="G25" s="102">
        <v>132</v>
      </c>
      <c r="H25" s="102">
        <v>172</v>
      </c>
      <c r="I25" s="53">
        <v>475</v>
      </c>
      <c r="J25" s="53">
        <v>75</v>
      </c>
      <c r="K25" s="53">
        <v>400</v>
      </c>
    </row>
    <row r="26" spans="1:19" s="45" customFormat="1" ht="14.4" x14ac:dyDescent="0.3">
      <c r="A26" s="165" t="s">
        <v>81</v>
      </c>
      <c r="B26" s="139">
        <v>9</v>
      </c>
      <c r="C26" s="53">
        <f t="shared" si="0"/>
        <v>529</v>
      </c>
      <c r="D26" s="53">
        <f t="shared" si="1"/>
        <v>162</v>
      </c>
      <c r="E26" s="53">
        <f t="shared" si="2"/>
        <v>367</v>
      </c>
      <c r="F26" s="102">
        <v>139</v>
      </c>
      <c r="G26" s="102">
        <v>42</v>
      </c>
      <c r="H26" s="102">
        <v>97</v>
      </c>
      <c r="I26" s="102">
        <v>390</v>
      </c>
      <c r="J26" s="53">
        <v>120</v>
      </c>
      <c r="K26" s="53">
        <v>270</v>
      </c>
    </row>
    <row r="27" spans="1:19" s="45" customFormat="1" ht="14.4" x14ac:dyDescent="0.3">
      <c r="A27" s="165" t="s">
        <v>217</v>
      </c>
      <c r="B27" s="139">
        <v>44</v>
      </c>
      <c r="C27" s="53">
        <f t="shared" si="0"/>
        <v>475</v>
      </c>
      <c r="D27" s="53">
        <f t="shared" si="1"/>
        <v>103</v>
      </c>
      <c r="E27" s="53">
        <f t="shared" si="2"/>
        <v>372</v>
      </c>
      <c r="F27" s="102">
        <v>145</v>
      </c>
      <c r="G27" s="102">
        <v>35</v>
      </c>
      <c r="H27" s="102">
        <v>110</v>
      </c>
      <c r="I27" s="102">
        <v>330</v>
      </c>
      <c r="J27" s="53">
        <v>68</v>
      </c>
      <c r="K27" s="53">
        <v>262</v>
      </c>
    </row>
    <row r="28" spans="1:19" s="45" customFormat="1" ht="14.4" x14ac:dyDescent="0.3">
      <c r="A28" s="165" t="s">
        <v>89</v>
      </c>
      <c r="B28" s="139">
        <v>22</v>
      </c>
      <c r="C28" s="53">
        <f t="shared" si="0"/>
        <v>421</v>
      </c>
      <c r="D28" s="53">
        <f t="shared" si="1"/>
        <v>172</v>
      </c>
      <c r="E28" s="53">
        <f t="shared" si="2"/>
        <v>249</v>
      </c>
      <c r="F28" s="102">
        <v>150</v>
      </c>
      <c r="G28" s="102">
        <v>64</v>
      </c>
      <c r="H28" s="102">
        <v>86</v>
      </c>
      <c r="I28" s="102">
        <v>271</v>
      </c>
      <c r="J28" s="53">
        <v>108</v>
      </c>
      <c r="K28" s="53">
        <v>163</v>
      </c>
    </row>
    <row r="29" spans="1:19" s="45" customFormat="1" ht="14.4" x14ac:dyDescent="0.3">
      <c r="A29" s="165" t="s">
        <v>95</v>
      </c>
      <c r="B29" s="139">
        <v>30</v>
      </c>
      <c r="C29" s="53">
        <f t="shared" si="0"/>
        <v>357</v>
      </c>
      <c r="D29" s="53">
        <f t="shared" si="1"/>
        <v>104</v>
      </c>
      <c r="E29" s="53">
        <f t="shared" si="2"/>
        <v>253</v>
      </c>
      <c r="F29" s="102">
        <v>195</v>
      </c>
      <c r="G29" s="102">
        <v>61</v>
      </c>
      <c r="H29" s="102">
        <v>134</v>
      </c>
      <c r="I29" s="173">
        <v>162</v>
      </c>
      <c r="J29" s="53">
        <v>43</v>
      </c>
      <c r="K29" s="53">
        <v>119</v>
      </c>
    </row>
    <row r="30" spans="1:19" s="45" customFormat="1" ht="14.4" x14ac:dyDescent="0.3">
      <c r="A30" s="165" t="s">
        <v>102</v>
      </c>
      <c r="B30" s="139">
        <v>45</v>
      </c>
      <c r="C30" s="53">
        <f t="shared" si="0"/>
        <v>328</v>
      </c>
      <c r="D30" s="53">
        <f t="shared" si="1"/>
        <v>134</v>
      </c>
      <c r="E30" s="53">
        <f t="shared" si="2"/>
        <v>194</v>
      </c>
      <c r="F30" s="102">
        <v>227</v>
      </c>
      <c r="G30" s="102">
        <v>90</v>
      </c>
      <c r="H30" s="102">
        <v>137</v>
      </c>
      <c r="I30" s="102">
        <v>101</v>
      </c>
      <c r="J30" s="53">
        <v>44</v>
      </c>
      <c r="K30" s="53">
        <v>57</v>
      </c>
    </row>
    <row r="31" spans="1:19" s="45" customFormat="1" ht="14.4" x14ac:dyDescent="0.3">
      <c r="A31" s="165" t="s">
        <v>82</v>
      </c>
      <c r="B31" s="139">
        <v>10</v>
      </c>
      <c r="C31" s="53">
        <f t="shared" si="0"/>
        <v>274</v>
      </c>
      <c r="D31" s="53">
        <f t="shared" si="1"/>
        <v>176</v>
      </c>
      <c r="E31" s="53">
        <f t="shared" si="2"/>
        <v>98</v>
      </c>
      <c r="F31" s="102">
        <v>86</v>
      </c>
      <c r="G31" s="102">
        <v>26</v>
      </c>
      <c r="H31" s="102">
        <v>60</v>
      </c>
      <c r="I31" s="102">
        <v>188</v>
      </c>
      <c r="J31" s="102">
        <v>150</v>
      </c>
      <c r="K31" s="102">
        <v>38</v>
      </c>
    </row>
    <row r="32" spans="1:19" s="46" customFormat="1" ht="14.4" x14ac:dyDescent="0.3">
      <c r="A32" s="165" t="s">
        <v>99</v>
      </c>
      <c r="B32" s="139">
        <v>40</v>
      </c>
      <c r="C32" s="53">
        <f t="shared" si="0"/>
        <v>257</v>
      </c>
      <c r="D32" s="53">
        <f t="shared" si="1"/>
        <v>103</v>
      </c>
      <c r="E32" s="53">
        <f t="shared" si="2"/>
        <v>154</v>
      </c>
      <c r="F32" s="102">
        <v>190</v>
      </c>
      <c r="G32" s="102">
        <v>82</v>
      </c>
      <c r="H32" s="102">
        <v>108</v>
      </c>
      <c r="I32" s="102">
        <v>67</v>
      </c>
      <c r="J32" s="53">
        <v>21</v>
      </c>
      <c r="K32" s="53">
        <v>46</v>
      </c>
      <c r="L32" s="45"/>
      <c r="M32" s="45"/>
      <c r="N32" s="45"/>
      <c r="O32" s="45"/>
      <c r="P32" s="45"/>
      <c r="Q32" s="45"/>
      <c r="R32" s="45"/>
      <c r="S32" s="45"/>
    </row>
    <row r="33" spans="1:19" s="45" customFormat="1" ht="14.4" x14ac:dyDescent="0.3">
      <c r="A33" s="165" t="s">
        <v>96</v>
      </c>
      <c r="B33" s="139">
        <v>31</v>
      </c>
      <c r="C33" s="53">
        <f t="shared" si="0"/>
        <v>270</v>
      </c>
      <c r="D33" s="53">
        <f t="shared" si="1"/>
        <v>191</v>
      </c>
      <c r="E33" s="53">
        <f t="shared" si="2"/>
        <v>79</v>
      </c>
      <c r="F33" s="102">
        <v>2</v>
      </c>
      <c r="G33" s="102">
        <v>1</v>
      </c>
      <c r="H33" s="102">
        <v>1</v>
      </c>
      <c r="I33" s="102">
        <v>268</v>
      </c>
      <c r="J33" s="53">
        <v>190</v>
      </c>
      <c r="K33" s="53">
        <v>78</v>
      </c>
    </row>
    <row r="34" spans="1:19" s="45" customFormat="1" ht="14.4" x14ac:dyDescent="0.3">
      <c r="A34" s="165" t="s">
        <v>104</v>
      </c>
      <c r="B34" s="139">
        <v>48</v>
      </c>
      <c r="C34" s="53">
        <f t="shared" si="0"/>
        <v>346</v>
      </c>
      <c r="D34" s="53">
        <f t="shared" si="1"/>
        <v>322</v>
      </c>
      <c r="E34" s="53">
        <f t="shared" si="2"/>
        <v>24</v>
      </c>
      <c r="F34" s="102">
        <v>0</v>
      </c>
      <c r="G34" s="102">
        <v>0</v>
      </c>
      <c r="H34" s="102">
        <v>0</v>
      </c>
      <c r="I34" s="102">
        <v>346</v>
      </c>
      <c r="J34" s="53">
        <v>322</v>
      </c>
      <c r="K34" s="53">
        <v>24</v>
      </c>
    </row>
    <row r="35" spans="1:19" s="45" customFormat="1" ht="14.4" x14ac:dyDescent="0.3">
      <c r="A35" s="165" t="s">
        <v>91</v>
      </c>
      <c r="B35" s="139">
        <v>24</v>
      </c>
      <c r="C35" s="53">
        <f t="shared" si="0"/>
        <v>96</v>
      </c>
      <c r="D35" s="53">
        <f t="shared" si="1"/>
        <v>44</v>
      </c>
      <c r="E35" s="53">
        <f t="shared" si="2"/>
        <v>52</v>
      </c>
      <c r="F35" s="102">
        <v>22</v>
      </c>
      <c r="G35" s="102">
        <v>11</v>
      </c>
      <c r="H35" s="102">
        <v>11</v>
      </c>
      <c r="I35" s="102">
        <v>74</v>
      </c>
      <c r="J35" s="53">
        <v>33</v>
      </c>
      <c r="K35" s="53">
        <v>41</v>
      </c>
    </row>
    <row r="36" spans="1:19" s="45" customFormat="1" ht="14.4" x14ac:dyDescent="0.3">
      <c r="A36" s="165" t="s">
        <v>88</v>
      </c>
      <c r="B36" s="139">
        <v>16</v>
      </c>
      <c r="C36" s="53">
        <f t="shared" si="0"/>
        <v>167</v>
      </c>
      <c r="D36" s="53">
        <f t="shared" si="1"/>
        <v>37</v>
      </c>
      <c r="E36" s="53">
        <f t="shared" si="2"/>
        <v>130</v>
      </c>
      <c r="F36" s="102">
        <v>150</v>
      </c>
      <c r="G36" s="102">
        <v>34</v>
      </c>
      <c r="H36" s="102">
        <v>116</v>
      </c>
      <c r="I36" s="53">
        <v>17</v>
      </c>
      <c r="J36" s="53">
        <v>3</v>
      </c>
      <c r="K36" s="53">
        <v>14</v>
      </c>
    </row>
    <row r="37" spans="1:19" s="45" customFormat="1" ht="14.4" x14ac:dyDescent="0.3">
      <c r="A37" s="165" t="s">
        <v>80</v>
      </c>
      <c r="B37" s="139">
        <v>4</v>
      </c>
      <c r="C37" s="53">
        <f t="shared" si="0"/>
        <v>170</v>
      </c>
      <c r="D37" s="53">
        <f t="shared" si="1"/>
        <v>68</v>
      </c>
      <c r="E37" s="53">
        <f t="shared" si="2"/>
        <v>102</v>
      </c>
      <c r="F37" s="102">
        <v>104</v>
      </c>
      <c r="G37" s="102">
        <v>37</v>
      </c>
      <c r="H37" s="102">
        <v>67</v>
      </c>
      <c r="I37" s="102">
        <v>66</v>
      </c>
      <c r="J37" s="53">
        <v>31</v>
      </c>
      <c r="K37" s="53">
        <v>35</v>
      </c>
    </row>
    <row r="38" spans="1:19" s="45" customFormat="1" ht="14.4" x14ac:dyDescent="0.3">
      <c r="A38" s="165" t="s">
        <v>90</v>
      </c>
      <c r="B38" s="139">
        <v>23</v>
      </c>
      <c r="C38" s="53">
        <f t="shared" si="0"/>
        <v>87</v>
      </c>
      <c r="D38" s="53">
        <f t="shared" si="1"/>
        <v>33</v>
      </c>
      <c r="E38" s="53">
        <f t="shared" si="2"/>
        <v>54</v>
      </c>
      <c r="F38" s="102">
        <v>45</v>
      </c>
      <c r="G38" s="102">
        <v>16</v>
      </c>
      <c r="H38" s="102">
        <v>29</v>
      </c>
      <c r="I38" s="102">
        <v>42</v>
      </c>
      <c r="J38" s="53">
        <v>17</v>
      </c>
      <c r="K38" s="53">
        <v>25</v>
      </c>
    </row>
    <row r="39" spans="1:19" s="45" customFormat="1" ht="14.4" x14ac:dyDescent="0.3">
      <c r="A39" s="165" t="s">
        <v>108</v>
      </c>
      <c r="B39" s="139">
        <v>54</v>
      </c>
      <c r="C39" s="53">
        <f t="shared" si="0"/>
        <v>74</v>
      </c>
      <c r="D39" s="53">
        <f t="shared" si="1"/>
        <v>40</v>
      </c>
      <c r="E39" s="53">
        <f t="shared" si="2"/>
        <v>34</v>
      </c>
      <c r="F39" s="102">
        <v>34</v>
      </c>
      <c r="G39" s="102">
        <v>22</v>
      </c>
      <c r="H39" s="102">
        <v>12</v>
      </c>
      <c r="I39" s="53">
        <v>40</v>
      </c>
      <c r="J39" s="53">
        <v>18</v>
      </c>
      <c r="K39" s="53">
        <v>22</v>
      </c>
      <c r="L39" s="46"/>
      <c r="M39" s="46"/>
      <c r="N39" s="46"/>
      <c r="O39" s="46"/>
      <c r="P39" s="46"/>
      <c r="Q39" s="46"/>
      <c r="R39" s="46"/>
      <c r="S39" s="46"/>
    </row>
    <row r="40" spans="1:19" s="45" customFormat="1" ht="14.4" x14ac:dyDescent="0.3">
      <c r="A40" s="165" t="s">
        <v>269</v>
      </c>
      <c r="B40" s="139">
        <v>19</v>
      </c>
      <c r="C40" s="53">
        <f t="shared" si="0"/>
        <v>72</v>
      </c>
      <c r="D40" s="53">
        <f t="shared" si="1"/>
        <v>2</v>
      </c>
      <c r="E40" s="53">
        <f t="shared" si="2"/>
        <v>70</v>
      </c>
      <c r="F40" s="102">
        <v>0</v>
      </c>
      <c r="G40" s="102">
        <v>0</v>
      </c>
      <c r="H40" s="102">
        <v>0</v>
      </c>
      <c r="I40" s="102">
        <v>72</v>
      </c>
      <c r="J40" s="53">
        <v>2</v>
      </c>
      <c r="K40" s="53">
        <v>70</v>
      </c>
    </row>
    <row r="41" spans="1:19" s="45" customFormat="1" ht="14.4" x14ac:dyDescent="0.3">
      <c r="A41" s="165" t="s">
        <v>79</v>
      </c>
      <c r="B41" s="139">
        <v>3</v>
      </c>
      <c r="C41" s="53">
        <f t="shared" si="0"/>
        <v>65</v>
      </c>
      <c r="D41" s="53">
        <f t="shared" si="1"/>
        <v>29</v>
      </c>
      <c r="E41" s="53">
        <f t="shared" si="2"/>
        <v>36</v>
      </c>
      <c r="F41" s="102">
        <v>35</v>
      </c>
      <c r="G41" s="102">
        <v>16</v>
      </c>
      <c r="H41" s="102">
        <v>19</v>
      </c>
      <c r="I41" s="102">
        <v>30</v>
      </c>
      <c r="J41" s="53">
        <v>13</v>
      </c>
      <c r="K41" s="53">
        <v>17</v>
      </c>
    </row>
    <row r="42" spans="1:19" s="45" customFormat="1" ht="14.4" x14ac:dyDescent="0.3">
      <c r="A42" s="165" t="s">
        <v>94</v>
      </c>
      <c r="B42" s="139">
        <v>27</v>
      </c>
      <c r="C42" s="53">
        <f t="shared" si="0"/>
        <v>36</v>
      </c>
      <c r="D42" s="53">
        <f t="shared" si="1"/>
        <v>28</v>
      </c>
      <c r="E42" s="53">
        <f t="shared" si="2"/>
        <v>8</v>
      </c>
      <c r="F42" s="173">
        <v>28</v>
      </c>
      <c r="G42" s="102">
        <v>25</v>
      </c>
      <c r="H42" s="102">
        <v>3</v>
      </c>
      <c r="I42" s="102">
        <v>8</v>
      </c>
      <c r="J42" s="53">
        <v>3</v>
      </c>
      <c r="K42" s="53">
        <v>5</v>
      </c>
    </row>
    <row r="43" spans="1:19" s="45" customFormat="1" ht="14.4" x14ac:dyDescent="0.3">
      <c r="A43" s="165" t="s">
        <v>98</v>
      </c>
      <c r="B43" s="139">
        <v>39</v>
      </c>
      <c r="C43" s="53">
        <f t="shared" si="0"/>
        <v>37</v>
      </c>
      <c r="D43" s="53">
        <f t="shared" si="1"/>
        <v>29</v>
      </c>
      <c r="E43" s="53">
        <f t="shared" si="2"/>
        <v>8</v>
      </c>
      <c r="F43" s="102"/>
      <c r="G43" s="102"/>
      <c r="H43" s="102"/>
      <c r="I43" s="102">
        <v>37</v>
      </c>
      <c r="J43" s="53">
        <v>29</v>
      </c>
      <c r="K43" s="53">
        <v>8</v>
      </c>
    </row>
    <row r="44" spans="1:19" s="45" customFormat="1" ht="14.4" x14ac:dyDescent="0.3">
      <c r="A44" s="165" t="s">
        <v>97</v>
      </c>
      <c r="B44" s="139">
        <v>38</v>
      </c>
      <c r="C44" s="53">
        <f t="shared" si="0"/>
        <v>22</v>
      </c>
      <c r="D44" s="53">
        <f t="shared" si="1"/>
        <v>9</v>
      </c>
      <c r="E44" s="53">
        <f t="shared" si="2"/>
        <v>13</v>
      </c>
      <c r="F44" s="102">
        <v>3</v>
      </c>
      <c r="G44" s="102">
        <v>2</v>
      </c>
      <c r="H44" s="102">
        <v>1</v>
      </c>
      <c r="I44" s="102">
        <v>19</v>
      </c>
      <c r="J44" s="53">
        <v>7</v>
      </c>
      <c r="K44" s="53">
        <v>12</v>
      </c>
      <c r="L44" s="46"/>
      <c r="M44" s="46"/>
      <c r="N44" s="46"/>
      <c r="O44" s="46"/>
      <c r="P44" s="46"/>
      <c r="Q44" s="46"/>
      <c r="R44" s="46"/>
      <c r="S44" s="46"/>
    </row>
    <row r="45" spans="1:19" s="45" customFormat="1" ht="14.4" x14ac:dyDescent="0.3">
      <c r="A45" s="165" t="s">
        <v>218</v>
      </c>
      <c r="B45" s="139">
        <v>49</v>
      </c>
      <c r="C45" s="53">
        <f t="shared" si="0"/>
        <v>32</v>
      </c>
      <c r="D45" s="53">
        <f t="shared" si="1"/>
        <v>25</v>
      </c>
      <c r="E45" s="53">
        <f t="shared" si="2"/>
        <v>7</v>
      </c>
      <c r="F45" s="102"/>
      <c r="G45" s="102"/>
      <c r="H45" s="102"/>
      <c r="I45" s="102">
        <v>32</v>
      </c>
      <c r="J45" s="53">
        <v>25</v>
      </c>
      <c r="K45" s="53">
        <v>7</v>
      </c>
    </row>
    <row r="46" spans="1:19" s="45" customFormat="1" ht="14.4" x14ac:dyDescent="0.3">
      <c r="A46" s="165" t="s">
        <v>100</v>
      </c>
      <c r="B46" s="139">
        <v>41</v>
      </c>
      <c r="C46" s="53">
        <f t="shared" si="0"/>
        <v>9</v>
      </c>
      <c r="D46" s="53">
        <f t="shared" si="1"/>
        <v>6</v>
      </c>
      <c r="E46" s="53">
        <f t="shared" si="2"/>
        <v>3</v>
      </c>
      <c r="F46" s="102">
        <v>9</v>
      </c>
      <c r="G46" s="102">
        <v>6</v>
      </c>
      <c r="H46" s="102">
        <v>3</v>
      </c>
      <c r="I46" s="53">
        <v>0</v>
      </c>
      <c r="J46" s="53">
        <v>0</v>
      </c>
      <c r="K46" s="53">
        <v>0</v>
      </c>
    </row>
    <row r="47" spans="1:19" s="46" customFormat="1" ht="14.4" x14ac:dyDescent="0.3">
      <c r="A47" s="165" t="s">
        <v>92</v>
      </c>
      <c r="B47" s="139">
        <v>25</v>
      </c>
      <c r="C47" s="53">
        <f>D47+E47</f>
        <v>5</v>
      </c>
      <c r="D47" s="53">
        <f t="shared" si="1"/>
        <v>2</v>
      </c>
      <c r="E47" s="53">
        <f t="shared" si="2"/>
        <v>3</v>
      </c>
      <c r="F47" s="102">
        <v>5</v>
      </c>
      <c r="G47" s="102">
        <v>2</v>
      </c>
      <c r="H47" s="102">
        <v>3</v>
      </c>
      <c r="I47" s="102">
        <v>0</v>
      </c>
      <c r="J47" s="53">
        <v>0</v>
      </c>
      <c r="K47" s="53">
        <v>0</v>
      </c>
      <c r="L47" s="45"/>
      <c r="M47" s="45"/>
      <c r="N47" s="45"/>
      <c r="O47" s="45"/>
      <c r="P47" s="45"/>
      <c r="Q47" s="45"/>
      <c r="R47" s="45"/>
      <c r="S47" s="45"/>
    </row>
    <row r="48" spans="1:19" s="46" customFormat="1" ht="14.4" x14ac:dyDescent="0.3">
      <c r="A48" s="179" t="s">
        <v>76</v>
      </c>
      <c r="B48" s="149"/>
      <c r="C48" s="54">
        <f>SUM(C12:C47)</f>
        <v>38164</v>
      </c>
      <c r="D48" s="54">
        <f t="shared" ref="D48:E48" si="3">SUM(D12:D47)</f>
        <v>14427</v>
      </c>
      <c r="E48" s="54">
        <f t="shared" si="3"/>
        <v>23737</v>
      </c>
      <c r="F48" s="54">
        <f t="shared" ref="F48:K48" si="4">SUM(F12:F47)</f>
        <v>7945</v>
      </c>
      <c r="G48" s="54">
        <f t="shared" si="4"/>
        <v>3180</v>
      </c>
      <c r="H48" s="54">
        <f t="shared" si="4"/>
        <v>4765</v>
      </c>
      <c r="I48" s="54">
        <f t="shared" si="4"/>
        <v>30219</v>
      </c>
      <c r="J48" s="54">
        <f t="shared" si="4"/>
        <v>11247</v>
      </c>
      <c r="K48" s="54">
        <f t="shared" si="4"/>
        <v>18972</v>
      </c>
    </row>
    <row r="49" spans="1:11" s="46" customFormat="1" ht="14.4" x14ac:dyDescent="0.3">
      <c r="A49" s="4"/>
      <c r="B49" s="4"/>
      <c r="C49" s="166"/>
      <c r="D49" s="166"/>
      <c r="E49" s="166"/>
      <c r="F49" s="166"/>
      <c r="G49" s="166"/>
      <c r="H49" s="166"/>
      <c r="I49" s="167"/>
      <c r="J49" s="167"/>
      <c r="K49" s="167"/>
    </row>
    <row r="50" spans="1:11" s="46" customFormat="1" ht="17.25" customHeight="1" x14ac:dyDescent="0.2">
      <c r="A50" s="83" t="s">
        <v>195</v>
      </c>
      <c r="B50" s="51"/>
      <c r="C50" s="52"/>
      <c r="D50" s="92"/>
      <c r="E50" s="92"/>
      <c r="F50" s="92"/>
      <c r="G50" s="93"/>
      <c r="H50" s="93"/>
      <c r="I50" s="93"/>
    </row>
    <row r="51" spans="1:11" s="45" customFormat="1" ht="22.5" customHeight="1" x14ac:dyDescent="0.25">
      <c r="A51" s="256" t="s">
        <v>238</v>
      </c>
      <c r="B51" s="256"/>
      <c r="C51" s="256"/>
      <c r="D51" s="256"/>
      <c r="E51" s="256"/>
      <c r="F51" s="256"/>
      <c r="G51" s="256"/>
      <c r="H51" s="256"/>
      <c r="I51" s="256"/>
      <c r="J51" s="256"/>
      <c r="K51" s="256"/>
    </row>
    <row r="52" spans="1:11" x14ac:dyDescent="0.3">
      <c r="A52" s="26"/>
      <c r="B52" s="26"/>
      <c r="C52" s="26"/>
      <c r="F52" s="89"/>
    </row>
  </sheetData>
  <sortState xmlns:xlrd2="http://schemas.microsoft.com/office/spreadsheetml/2017/richdata2" ref="A12:S47">
    <sortCondition descending="1" ref="C12:C47"/>
  </sortState>
  <mergeCells count="12">
    <mergeCell ref="A1:K1"/>
    <mergeCell ref="A2:K2"/>
    <mergeCell ref="A3:K3"/>
    <mergeCell ref="A5:K5"/>
    <mergeCell ref="A6:K6"/>
    <mergeCell ref="A51:K51"/>
    <mergeCell ref="A8:K8"/>
    <mergeCell ref="A10:A11"/>
    <mergeCell ref="B10:B11"/>
    <mergeCell ref="C10:E10"/>
    <mergeCell ref="F10:H10"/>
    <mergeCell ref="I10:K10"/>
  </mergeCells>
  <pageMargins left="0.7" right="0.7" top="0.75" bottom="0.75" header="0.3" footer="0.3"/>
  <pageSetup scale="67"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J106"/>
  <sheetViews>
    <sheetView showGridLines="0" zoomScale="102" zoomScaleNormal="102" workbookViewId="0">
      <pane ySplit="10" topLeftCell="A11" activePane="bottomLeft" state="frozen"/>
      <selection pane="bottomLeft" activeCell="I4" sqref="I4"/>
    </sheetView>
  </sheetViews>
  <sheetFormatPr defaultColWidth="9.109375" defaultRowHeight="13.2" x14ac:dyDescent="0.25"/>
  <cols>
    <col min="1" max="1" width="57.44140625" style="31" customWidth="1"/>
    <col min="2" max="2" width="10" style="31" customWidth="1"/>
    <col min="3" max="6" width="10" style="32" customWidth="1"/>
    <col min="7" max="10" width="10" style="30" customWidth="1"/>
    <col min="11" max="16384" width="9.109375" style="30"/>
  </cols>
  <sheetData>
    <row r="1" spans="1:10" customFormat="1" ht="18" x14ac:dyDescent="0.35">
      <c r="A1" s="242" t="s">
        <v>248</v>
      </c>
      <c r="B1" s="242"/>
      <c r="C1" s="242"/>
      <c r="D1" s="242"/>
      <c r="E1" s="242"/>
      <c r="F1" s="242"/>
      <c r="G1" s="242"/>
      <c r="H1" s="242"/>
      <c r="I1" s="242"/>
      <c r="J1" s="242"/>
    </row>
    <row r="2" spans="1:10" customFormat="1" ht="18" x14ac:dyDescent="0.35">
      <c r="A2" s="242" t="s">
        <v>249</v>
      </c>
      <c r="B2" s="242"/>
      <c r="C2" s="242"/>
      <c r="D2" s="242"/>
      <c r="E2" s="242"/>
      <c r="F2" s="242"/>
      <c r="G2" s="242"/>
      <c r="H2" s="242"/>
      <c r="I2" s="242"/>
      <c r="J2" s="242"/>
    </row>
    <row r="3" spans="1:10" customFormat="1" ht="15.6" x14ac:dyDescent="0.3">
      <c r="A3" s="243" t="s">
        <v>250</v>
      </c>
      <c r="B3" s="243"/>
      <c r="C3" s="243"/>
      <c r="D3" s="243"/>
      <c r="E3" s="243"/>
      <c r="F3" s="243"/>
      <c r="G3" s="243"/>
      <c r="H3" s="243"/>
      <c r="I3" s="243"/>
      <c r="J3" s="243"/>
    </row>
    <row r="4" spans="1:10" customFormat="1" ht="15.6" x14ac:dyDescent="0.3">
      <c r="A4" s="134"/>
      <c r="B4" s="134"/>
      <c r="C4" s="134"/>
      <c r="D4" s="134"/>
      <c r="E4" s="134"/>
      <c r="F4" s="134"/>
      <c r="G4" s="134"/>
      <c r="H4" s="134"/>
      <c r="I4" s="134"/>
      <c r="J4" s="134"/>
    </row>
    <row r="5" spans="1:10" customFormat="1" ht="15.6" x14ac:dyDescent="0.3">
      <c r="A5" s="222" t="s">
        <v>197</v>
      </c>
      <c r="B5" s="222"/>
      <c r="C5" s="222"/>
      <c r="D5" s="222"/>
      <c r="E5" s="222"/>
      <c r="F5" s="222"/>
      <c r="G5" s="222"/>
      <c r="H5" s="222"/>
      <c r="I5" s="222"/>
      <c r="J5" s="222"/>
    </row>
    <row r="6" spans="1:10" ht="15.6" x14ac:dyDescent="0.3">
      <c r="A6" s="244" t="s">
        <v>364</v>
      </c>
      <c r="B6" s="244"/>
      <c r="C6" s="244"/>
      <c r="D6" s="244"/>
      <c r="E6" s="244"/>
      <c r="F6" s="244"/>
      <c r="G6" s="244"/>
      <c r="H6" s="244"/>
      <c r="I6" s="244"/>
      <c r="J6" s="244"/>
    </row>
    <row r="7" spans="1:10" ht="13.8" x14ac:dyDescent="0.25">
      <c r="A7" s="113"/>
      <c r="B7" s="114"/>
      <c r="C7" s="115"/>
      <c r="D7" s="115"/>
      <c r="E7" s="115"/>
      <c r="F7" s="115"/>
      <c r="G7" s="113"/>
      <c r="H7" s="113"/>
      <c r="I7" s="113"/>
      <c r="J7" s="113"/>
    </row>
    <row r="8" spans="1:10" ht="15" customHeight="1" x14ac:dyDescent="0.3">
      <c r="A8" s="265" t="s">
        <v>199</v>
      </c>
      <c r="B8" s="265"/>
      <c r="C8" s="265"/>
      <c r="D8" s="265"/>
      <c r="E8" s="265"/>
      <c r="F8" s="265"/>
      <c r="G8" s="265"/>
      <c r="H8" s="265"/>
      <c r="I8" s="265"/>
      <c r="J8" s="265"/>
    </row>
    <row r="9" spans="1:10" ht="15" customHeight="1" x14ac:dyDescent="0.3">
      <c r="A9" s="266" t="s">
        <v>125</v>
      </c>
      <c r="B9" s="267" t="s">
        <v>114</v>
      </c>
      <c r="C9" s="268"/>
      <c r="D9" s="269"/>
      <c r="E9" s="267" t="s">
        <v>245</v>
      </c>
      <c r="F9" s="268"/>
      <c r="G9" s="269"/>
      <c r="H9" s="267" t="s">
        <v>246</v>
      </c>
      <c r="I9" s="268"/>
      <c r="J9" s="269"/>
    </row>
    <row r="10" spans="1:10" ht="13.8" x14ac:dyDescent="0.3">
      <c r="A10" s="266"/>
      <c r="B10" s="132" t="s">
        <v>76</v>
      </c>
      <c r="C10" s="132" t="s">
        <v>118</v>
      </c>
      <c r="D10" s="132" t="s">
        <v>119</v>
      </c>
      <c r="E10" s="132" t="s">
        <v>76</v>
      </c>
      <c r="F10" s="132" t="s">
        <v>118</v>
      </c>
      <c r="G10" s="132" t="s">
        <v>119</v>
      </c>
      <c r="H10" s="132" t="s">
        <v>76</v>
      </c>
      <c r="I10" s="132" t="s">
        <v>118</v>
      </c>
      <c r="J10" s="132" t="s">
        <v>119</v>
      </c>
    </row>
    <row r="11" spans="1:10" ht="14.4" x14ac:dyDescent="0.3">
      <c r="A11" s="139" t="s">
        <v>23</v>
      </c>
      <c r="B11" s="53">
        <v>83</v>
      </c>
      <c r="C11" s="53">
        <v>40</v>
      </c>
      <c r="D11" s="53">
        <v>43</v>
      </c>
      <c r="E11" s="53">
        <v>17</v>
      </c>
      <c r="F11" s="53">
        <v>7</v>
      </c>
      <c r="G11" s="53">
        <v>10</v>
      </c>
      <c r="H11" s="53">
        <v>66</v>
      </c>
      <c r="I11" s="53">
        <v>33</v>
      </c>
      <c r="J11" s="53">
        <v>33</v>
      </c>
    </row>
    <row r="12" spans="1:10" ht="14.4" x14ac:dyDescent="0.3">
      <c r="A12" s="139" t="s">
        <v>25</v>
      </c>
      <c r="B12" s="53">
        <v>81</v>
      </c>
      <c r="C12" s="53">
        <v>58</v>
      </c>
      <c r="D12" s="53">
        <v>23</v>
      </c>
      <c r="E12" s="53">
        <v>37</v>
      </c>
      <c r="F12" s="53">
        <v>26</v>
      </c>
      <c r="G12" s="53">
        <v>11</v>
      </c>
      <c r="H12" s="53">
        <v>44</v>
      </c>
      <c r="I12" s="53">
        <v>32</v>
      </c>
      <c r="J12" s="53">
        <v>12</v>
      </c>
    </row>
    <row r="13" spans="1:10" ht="14.4" x14ac:dyDescent="0.3">
      <c r="A13" s="139" t="s">
        <v>26</v>
      </c>
      <c r="B13" s="53">
        <v>69</v>
      </c>
      <c r="C13" s="53">
        <v>31</v>
      </c>
      <c r="D13" s="53">
        <v>38</v>
      </c>
      <c r="E13" s="53">
        <v>27</v>
      </c>
      <c r="F13" s="53">
        <v>11</v>
      </c>
      <c r="G13" s="53">
        <v>16</v>
      </c>
      <c r="H13" s="53">
        <v>42</v>
      </c>
      <c r="I13" s="53">
        <v>20</v>
      </c>
      <c r="J13" s="53">
        <v>22</v>
      </c>
    </row>
    <row r="14" spans="1:10" ht="14.4" x14ac:dyDescent="0.3">
      <c r="A14" s="139" t="s">
        <v>27</v>
      </c>
      <c r="B14" s="53">
        <v>29</v>
      </c>
      <c r="C14" s="53">
        <v>14</v>
      </c>
      <c r="D14" s="53">
        <v>15</v>
      </c>
      <c r="E14" s="53">
        <v>29</v>
      </c>
      <c r="F14" s="53">
        <v>14</v>
      </c>
      <c r="G14" s="53">
        <v>15</v>
      </c>
      <c r="H14" s="53"/>
      <c r="I14" s="53"/>
      <c r="J14" s="53"/>
    </row>
    <row r="15" spans="1:10" ht="14.4" x14ac:dyDescent="0.3">
      <c r="A15" s="139" t="s">
        <v>225</v>
      </c>
      <c r="B15" s="53">
        <v>40</v>
      </c>
      <c r="C15" s="53">
        <v>16</v>
      </c>
      <c r="D15" s="53">
        <v>24</v>
      </c>
      <c r="E15" s="53">
        <v>40</v>
      </c>
      <c r="F15" s="53">
        <v>16</v>
      </c>
      <c r="G15" s="53">
        <v>24</v>
      </c>
      <c r="H15" s="53"/>
      <c r="I15" s="53"/>
      <c r="J15" s="53"/>
    </row>
    <row r="16" spans="1:10" ht="14.4" x14ac:dyDescent="0.3">
      <c r="A16" s="139" t="s">
        <v>28</v>
      </c>
      <c r="B16" s="53">
        <v>27</v>
      </c>
      <c r="C16" s="53">
        <v>14</v>
      </c>
      <c r="D16" s="53">
        <v>13</v>
      </c>
      <c r="E16" s="53">
        <v>27</v>
      </c>
      <c r="F16" s="53">
        <v>14</v>
      </c>
      <c r="G16" s="53">
        <v>13</v>
      </c>
      <c r="H16" s="53"/>
      <c r="I16" s="53"/>
      <c r="J16" s="53"/>
    </row>
    <row r="17" spans="1:10" ht="14.4" x14ac:dyDescent="0.3">
      <c r="A17" s="139" t="s">
        <v>194</v>
      </c>
      <c r="B17" s="53">
        <v>8</v>
      </c>
      <c r="C17" s="53">
        <v>6</v>
      </c>
      <c r="D17" s="53">
        <v>2</v>
      </c>
      <c r="E17" s="53">
        <v>8</v>
      </c>
      <c r="F17" s="53">
        <v>6</v>
      </c>
      <c r="G17" s="53">
        <v>2</v>
      </c>
      <c r="H17" s="53"/>
      <c r="I17" s="53"/>
      <c r="J17" s="53"/>
    </row>
    <row r="18" spans="1:10" ht="14.4" x14ac:dyDescent="0.3">
      <c r="A18" s="139" t="s">
        <v>29</v>
      </c>
      <c r="B18" s="53">
        <v>114</v>
      </c>
      <c r="C18" s="53">
        <v>57</v>
      </c>
      <c r="D18" s="53">
        <v>57</v>
      </c>
      <c r="E18" s="53">
        <v>84</v>
      </c>
      <c r="F18" s="53">
        <v>42</v>
      </c>
      <c r="G18" s="53">
        <v>42</v>
      </c>
      <c r="H18" s="53">
        <v>30</v>
      </c>
      <c r="I18" s="53">
        <v>15</v>
      </c>
      <c r="J18" s="53">
        <v>15</v>
      </c>
    </row>
    <row r="19" spans="1:10" ht="14.4" x14ac:dyDescent="0.3">
      <c r="A19" s="139" t="s">
        <v>30</v>
      </c>
      <c r="B19" s="53">
        <v>174</v>
      </c>
      <c r="C19" s="53">
        <v>71</v>
      </c>
      <c r="D19" s="53">
        <v>103</v>
      </c>
      <c r="E19" s="53">
        <v>140</v>
      </c>
      <c r="F19" s="53">
        <v>60</v>
      </c>
      <c r="G19" s="53">
        <v>80</v>
      </c>
      <c r="H19" s="53">
        <v>34</v>
      </c>
      <c r="I19" s="53">
        <v>11</v>
      </c>
      <c r="J19" s="53">
        <v>23</v>
      </c>
    </row>
    <row r="20" spans="1:10" ht="14.4" x14ac:dyDescent="0.3">
      <c r="A20" s="139" t="s">
        <v>31</v>
      </c>
      <c r="B20" s="53">
        <v>171</v>
      </c>
      <c r="C20" s="53">
        <v>82</v>
      </c>
      <c r="D20" s="53">
        <v>89</v>
      </c>
      <c r="E20" s="53">
        <v>142</v>
      </c>
      <c r="F20" s="53">
        <v>71</v>
      </c>
      <c r="G20" s="53">
        <v>71</v>
      </c>
      <c r="H20" s="53">
        <v>29</v>
      </c>
      <c r="I20" s="53">
        <v>11</v>
      </c>
      <c r="J20" s="53">
        <v>18</v>
      </c>
    </row>
    <row r="21" spans="1:10" ht="14.4" x14ac:dyDescent="0.3">
      <c r="A21" s="139" t="s">
        <v>32</v>
      </c>
      <c r="B21" s="53">
        <v>170</v>
      </c>
      <c r="C21" s="53">
        <v>92</v>
      </c>
      <c r="D21" s="53">
        <v>78</v>
      </c>
      <c r="E21" s="53">
        <v>100</v>
      </c>
      <c r="F21" s="53">
        <v>57</v>
      </c>
      <c r="G21" s="53">
        <v>43</v>
      </c>
      <c r="H21" s="53">
        <v>70</v>
      </c>
      <c r="I21" s="53">
        <v>35</v>
      </c>
      <c r="J21" s="53">
        <v>35</v>
      </c>
    </row>
    <row r="22" spans="1:10" ht="14.4" x14ac:dyDescent="0.3">
      <c r="A22" s="139" t="s">
        <v>33</v>
      </c>
      <c r="B22" s="53">
        <v>117</v>
      </c>
      <c r="C22" s="53">
        <v>60</v>
      </c>
      <c r="D22" s="53">
        <v>57</v>
      </c>
      <c r="E22" s="102">
        <v>105</v>
      </c>
      <c r="F22" s="102">
        <v>54</v>
      </c>
      <c r="G22" s="102">
        <v>51</v>
      </c>
      <c r="H22" s="102">
        <v>12</v>
      </c>
      <c r="I22" s="53">
        <v>6</v>
      </c>
      <c r="J22" s="53">
        <v>6</v>
      </c>
    </row>
    <row r="23" spans="1:10" ht="14.4" x14ac:dyDescent="0.3">
      <c r="A23" s="139" t="s">
        <v>34</v>
      </c>
      <c r="B23" s="53">
        <v>1137</v>
      </c>
      <c r="C23" s="53">
        <v>506</v>
      </c>
      <c r="D23" s="53">
        <v>631</v>
      </c>
      <c r="E23" s="102">
        <v>627</v>
      </c>
      <c r="F23" s="102">
        <v>239</v>
      </c>
      <c r="G23" s="102">
        <v>388</v>
      </c>
      <c r="H23" s="102">
        <v>510</v>
      </c>
      <c r="I23" s="53">
        <v>267</v>
      </c>
      <c r="J23" s="53">
        <v>243</v>
      </c>
    </row>
    <row r="24" spans="1:10" ht="14.4" x14ac:dyDescent="0.3">
      <c r="A24" s="139" t="s">
        <v>35</v>
      </c>
      <c r="B24" s="53">
        <v>207</v>
      </c>
      <c r="C24" s="53">
        <v>101</v>
      </c>
      <c r="D24" s="53">
        <v>106</v>
      </c>
      <c r="E24" s="102">
        <v>158</v>
      </c>
      <c r="F24" s="102">
        <v>80</v>
      </c>
      <c r="G24" s="102">
        <v>78</v>
      </c>
      <c r="H24" s="102">
        <v>49</v>
      </c>
      <c r="I24" s="53">
        <v>21</v>
      </c>
      <c r="J24" s="53">
        <v>28</v>
      </c>
    </row>
    <row r="25" spans="1:10" ht="14.4" x14ac:dyDescent="0.3">
      <c r="A25" s="139" t="s">
        <v>36</v>
      </c>
      <c r="B25" s="53">
        <v>690</v>
      </c>
      <c r="C25" s="53">
        <v>404</v>
      </c>
      <c r="D25" s="53">
        <v>286</v>
      </c>
      <c r="E25" s="102">
        <v>641</v>
      </c>
      <c r="F25" s="102">
        <v>374</v>
      </c>
      <c r="G25" s="102">
        <v>267</v>
      </c>
      <c r="H25" s="102">
        <v>49</v>
      </c>
      <c r="I25" s="53">
        <v>30</v>
      </c>
      <c r="J25" s="53">
        <v>19</v>
      </c>
    </row>
    <row r="26" spans="1:10" ht="14.4" x14ac:dyDescent="0.3">
      <c r="A26" s="139" t="s">
        <v>37</v>
      </c>
      <c r="B26" s="53">
        <v>151</v>
      </c>
      <c r="C26" s="53">
        <v>77</v>
      </c>
      <c r="D26" s="53">
        <v>74</v>
      </c>
      <c r="E26" s="102">
        <v>80</v>
      </c>
      <c r="F26" s="102">
        <v>37</v>
      </c>
      <c r="G26" s="102">
        <v>43</v>
      </c>
      <c r="H26" s="102">
        <v>71</v>
      </c>
      <c r="I26" s="53">
        <v>40</v>
      </c>
      <c r="J26" s="53">
        <v>31</v>
      </c>
    </row>
    <row r="27" spans="1:10" ht="14.4" x14ac:dyDescent="0.3">
      <c r="A27" s="139" t="s">
        <v>38</v>
      </c>
      <c r="B27" s="53">
        <v>1103</v>
      </c>
      <c r="C27" s="53">
        <v>551</v>
      </c>
      <c r="D27" s="53">
        <v>552</v>
      </c>
      <c r="E27" s="102">
        <v>793</v>
      </c>
      <c r="F27" s="102">
        <v>419</v>
      </c>
      <c r="G27" s="102">
        <v>374</v>
      </c>
      <c r="H27" s="102">
        <v>310</v>
      </c>
      <c r="I27" s="53">
        <v>132</v>
      </c>
      <c r="J27" s="53">
        <v>178</v>
      </c>
    </row>
    <row r="28" spans="1:10" ht="14.4" x14ac:dyDescent="0.3">
      <c r="A28" s="139" t="s">
        <v>39</v>
      </c>
      <c r="B28" s="53">
        <v>41</v>
      </c>
      <c r="C28" s="53">
        <v>21</v>
      </c>
      <c r="D28" s="53">
        <v>20</v>
      </c>
      <c r="E28" s="102">
        <v>30</v>
      </c>
      <c r="F28" s="102">
        <v>16</v>
      </c>
      <c r="G28" s="102">
        <v>14</v>
      </c>
      <c r="H28" s="102">
        <v>11</v>
      </c>
      <c r="I28" s="53">
        <v>5</v>
      </c>
      <c r="J28" s="53">
        <v>6</v>
      </c>
    </row>
    <row r="29" spans="1:10" ht="14.4" x14ac:dyDescent="0.3">
      <c r="A29" s="149" t="s">
        <v>126</v>
      </c>
      <c r="B29" s="54">
        <f t="shared" ref="B29:J29" si="0">SUM(B11:B28)</f>
        <v>4412</v>
      </c>
      <c r="C29" s="54">
        <f t="shared" si="0"/>
        <v>2201</v>
      </c>
      <c r="D29" s="54">
        <f t="shared" si="0"/>
        <v>2211</v>
      </c>
      <c r="E29" s="164">
        <f t="shared" si="0"/>
        <v>3085</v>
      </c>
      <c r="F29" s="164">
        <f t="shared" si="0"/>
        <v>1543</v>
      </c>
      <c r="G29" s="164">
        <f t="shared" si="0"/>
        <v>1542</v>
      </c>
      <c r="H29" s="164">
        <f t="shared" si="0"/>
        <v>1327</v>
      </c>
      <c r="I29" s="54">
        <f t="shared" si="0"/>
        <v>658</v>
      </c>
      <c r="J29" s="54">
        <f t="shared" si="0"/>
        <v>669</v>
      </c>
    </row>
    <row r="30" spans="1:10" ht="14.4" x14ac:dyDescent="0.3">
      <c r="A30" s="149" t="s">
        <v>40</v>
      </c>
      <c r="B30" s="53"/>
      <c r="C30" s="53"/>
      <c r="D30" s="53"/>
      <c r="E30" s="102"/>
      <c r="F30" s="102"/>
      <c r="G30" s="102"/>
      <c r="H30" s="102"/>
      <c r="I30" s="53"/>
      <c r="J30" s="53"/>
    </row>
    <row r="31" spans="1:10" ht="14.4" x14ac:dyDescent="0.3">
      <c r="A31" s="139" t="s">
        <v>41</v>
      </c>
      <c r="B31" s="53"/>
      <c r="C31" s="53"/>
      <c r="D31" s="53"/>
      <c r="E31" s="102"/>
      <c r="F31" s="102"/>
      <c r="G31" s="102"/>
      <c r="H31" s="102"/>
      <c r="I31" s="53"/>
      <c r="J31" s="53"/>
    </row>
    <row r="32" spans="1:10" ht="14.4" x14ac:dyDescent="0.3">
      <c r="A32" s="139" t="s">
        <v>42</v>
      </c>
      <c r="B32" s="53"/>
      <c r="C32" s="53"/>
      <c r="D32" s="53"/>
      <c r="E32" s="102"/>
      <c r="F32" s="102"/>
      <c r="G32" s="102"/>
      <c r="H32" s="102"/>
      <c r="I32" s="53"/>
      <c r="J32" s="53"/>
    </row>
    <row r="33" spans="1:10" ht="14.4" x14ac:dyDescent="0.3">
      <c r="A33" s="139" t="s">
        <v>43</v>
      </c>
      <c r="B33" s="53">
        <v>87</v>
      </c>
      <c r="C33" s="53">
        <v>21</v>
      </c>
      <c r="D33" s="53">
        <v>66</v>
      </c>
      <c r="E33" s="102">
        <v>46</v>
      </c>
      <c r="F33" s="102">
        <v>10</v>
      </c>
      <c r="G33" s="102">
        <v>36</v>
      </c>
      <c r="H33" s="102">
        <v>41</v>
      </c>
      <c r="I33" s="53">
        <v>11</v>
      </c>
      <c r="J33" s="53">
        <v>30</v>
      </c>
    </row>
    <row r="34" spans="1:10" ht="14.4" x14ac:dyDescent="0.3">
      <c r="A34" s="139" t="s">
        <v>127</v>
      </c>
      <c r="B34" s="53">
        <v>57</v>
      </c>
      <c r="C34" s="53">
        <v>37</v>
      </c>
      <c r="D34" s="53">
        <v>20</v>
      </c>
      <c r="E34" s="102">
        <v>47</v>
      </c>
      <c r="F34" s="102">
        <v>31</v>
      </c>
      <c r="G34" s="102">
        <v>16</v>
      </c>
      <c r="H34" s="102">
        <v>10</v>
      </c>
      <c r="I34" s="53">
        <v>6</v>
      </c>
      <c r="J34" s="53">
        <v>4</v>
      </c>
    </row>
    <row r="35" spans="1:10" ht="14.4" x14ac:dyDescent="0.3">
      <c r="A35" s="139" t="s">
        <v>44</v>
      </c>
      <c r="B35" s="53">
        <v>169</v>
      </c>
      <c r="C35" s="53">
        <v>77</v>
      </c>
      <c r="D35" s="53">
        <v>92</v>
      </c>
      <c r="E35" s="102">
        <v>20</v>
      </c>
      <c r="F35" s="102">
        <v>8</v>
      </c>
      <c r="G35" s="102">
        <v>12</v>
      </c>
      <c r="H35" s="102">
        <v>149</v>
      </c>
      <c r="I35" s="53">
        <v>69</v>
      </c>
      <c r="J35" s="53">
        <v>80</v>
      </c>
    </row>
    <row r="36" spans="1:10" ht="14.4" x14ac:dyDescent="0.3">
      <c r="A36" s="139" t="s">
        <v>45</v>
      </c>
      <c r="B36" s="53">
        <v>25</v>
      </c>
      <c r="C36" s="53">
        <v>13</v>
      </c>
      <c r="D36" s="53">
        <v>12</v>
      </c>
      <c r="E36" s="102">
        <v>5</v>
      </c>
      <c r="F36" s="102">
        <v>2</v>
      </c>
      <c r="G36" s="102">
        <v>3</v>
      </c>
      <c r="H36" s="102">
        <v>20</v>
      </c>
      <c r="I36" s="53">
        <v>11</v>
      </c>
      <c r="J36" s="53">
        <v>9</v>
      </c>
    </row>
    <row r="37" spans="1:10" ht="12.75" customHeight="1" x14ac:dyDescent="0.3">
      <c r="A37" s="139" t="s">
        <v>46</v>
      </c>
      <c r="B37" s="53">
        <v>62</v>
      </c>
      <c r="C37" s="53">
        <v>28</v>
      </c>
      <c r="D37" s="53">
        <v>34</v>
      </c>
      <c r="E37" s="102">
        <v>16</v>
      </c>
      <c r="F37" s="102">
        <v>6</v>
      </c>
      <c r="G37" s="102">
        <v>10</v>
      </c>
      <c r="H37" s="102">
        <v>46</v>
      </c>
      <c r="I37" s="53">
        <v>22</v>
      </c>
      <c r="J37" s="53">
        <v>24</v>
      </c>
    </row>
    <row r="38" spans="1:10" ht="14.4" x14ac:dyDescent="0.3">
      <c r="A38" s="139" t="s">
        <v>47</v>
      </c>
      <c r="B38" s="53">
        <v>14</v>
      </c>
      <c r="C38" s="53">
        <v>6</v>
      </c>
      <c r="D38" s="53">
        <v>8</v>
      </c>
      <c r="E38" s="102">
        <v>5</v>
      </c>
      <c r="F38" s="102">
        <v>1</v>
      </c>
      <c r="G38" s="102">
        <v>4</v>
      </c>
      <c r="H38" s="102">
        <v>9</v>
      </c>
      <c r="I38" s="53">
        <v>5</v>
      </c>
      <c r="J38" s="53">
        <v>4</v>
      </c>
    </row>
    <row r="39" spans="1:10" ht="14.4" x14ac:dyDescent="0.3">
      <c r="A39" s="139" t="s">
        <v>48</v>
      </c>
      <c r="B39" s="53">
        <v>26</v>
      </c>
      <c r="C39" s="53">
        <v>20</v>
      </c>
      <c r="D39" s="53">
        <v>6</v>
      </c>
      <c r="E39" s="102"/>
      <c r="F39" s="102"/>
      <c r="G39" s="102"/>
      <c r="H39" s="102">
        <v>26</v>
      </c>
      <c r="I39" s="53">
        <v>20</v>
      </c>
      <c r="J39" s="53">
        <v>6</v>
      </c>
    </row>
    <row r="40" spans="1:10" ht="14.4" x14ac:dyDescent="0.3">
      <c r="A40" s="139" t="s">
        <v>128</v>
      </c>
      <c r="B40" s="53">
        <v>9</v>
      </c>
      <c r="C40" s="53">
        <v>5</v>
      </c>
      <c r="D40" s="53">
        <v>4</v>
      </c>
      <c r="E40" s="102">
        <v>9</v>
      </c>
      <c r="F40" s="102">
        <v>5</v>
      </c>
      <c r="G40" s="102">
        <v>4</v>
      </c>
      <c r="H40" s="102"/>
      <c r="I40" s="53"/>
      <c r="J40" s="53"/>
    </row>
    <row r="41" spans="1:10" ht="14.4" x14ac:dyDescent="0.3">
      <c r="A41" s="139" t="s">
        <v>274</v>
      </c>
      <c r="B41" s="53">
        <v>35</v>
      </c>
      <c r="C41" s="53">
        <v>18</v>
      </c>
      <c r="D41" s="53">
        <v>17</v>
      </c>
      <c r="E41" s="102">
        <v>35</v>
      </c>
      <c r="F41" s="102">
        <v>18</v>
      </c>
      <c r="G41" s="102">
        <v>17</v>
      </c>
      <c r="H41" s="102"/>
      <c r="I41" s="53"/>
      <c r="J41" s="53"/>
    </row>
    <row r="42" spans="1:10" ht="15" customHeight="1" x14ac:dyDescent="0.3">
      <c r="A42" s="139" t="s">
        <v>129</v>
      </c>
      <c r="B42" s="53">
        <v>12</v>
      </c>
      <c r="C42" s="53">
        <v>6</v>
      </c>
      <c r="D42" s="53">
        <v>6</v>
      </c>
      <c r="E42" s="102">
        <v>12</v>
      </c>
      <c r="F42" s="102">
        <v>6</v>
      </c>
      <c r="G42" s="102">
        <v>6</v>
      </c>
      <c r="H42" s="102"/>
      <c r="I42" s="53"/>
      <c r="J42" s="53"/>
    </row>
    <row r="43" spans="1:10" ht="15" customHeight="1" x14ac:dyDescent="0.3">
      <c r="A43" s="139" t="s">
        <v>202</v>
      </c>
      <c r="B43" s="53">
        <v>20</v>
      </c>
      <c r="C43" s="53">
        <v>10</v>
      </c>
      <c r="D43" s="53">
        <v>10</v>
      </c>
      <c r="E43" s="102">
        <v>20</v>
      </c>
      <c r="F43" s="102">
        <v>10</v>
      </c>
      <c r="G43" s="102">
        <v>10</v>
      </c>
      <c r="H43" s="102"/>
      <c r="I43" s="53"/>
      <c r="J43" s="53"/>
    </row>
    <row r="44" spans="1:10" ht="15" customHeight="1" x14ac:dyDescent="0.3">
      <c r="A44" s="139" t="s">
        <v>216</v>
      </c>
      <c r="B44" s="53">
        <v>49</v>
      </c>
      <c r="C44" s="53">
        <v>15</v>
      </c>
      <c r="D44" s="53">
        <v>34</v>
      </c>
      <c r="E44" s="102">
        <v>47</v>
      </c>
      <c r="F44" s="102">
        <v>14</v>
      </c>
      <c r="G44" s="102">
        <v>33</v>
      </c>
      <c r="H44" s="102">
        <v>2</v>
      </c>
      <c r="I44" s="53">
        <v>1</v>
      </c>
      <c r="J44" s="53">
        <v>1</v>
      </c>
    </row>
    <row r="45" spans="1:10" ht="15" customHeight="1" x14ac:dyDescent="0.3">
      <c r="A45" s="139" t="s">
        <v>276</v>
      </c>
      <c r="B45" s="53">
        <v>8</v>
      </c>
      <c r="C45" s="53">
        <v>2</v>
      </c>
      <c r="D45" s="53">
        <v>6</v>
      </c>
      <c r="E45" s="102">
        <v>8</v>
      </c>
      <c r="F45" s="102">
        <v>2</v>
      </c>
      <c r="G45" s="102">
        <v>6</v>
      </c>
      <c r="H45" s="102"/>
      <c r="I45" s="53"/>
      <c r="J45" s="53"/>
    </row>
    <row r="46" spans="1:10" ht="15" customHeight="1" x14ac:dyDescent="0.3">
      <c r="A46" s="139" t="s">
        <v>277</v>
      </c>
      <c r="B46" s="53">
        <v>17</v>
      </c>
      <c r="C46" s="53">
        <v>1</v>
      </c>
      <c r="D46" s="53">
        <v>16</v>
      </c>
      <c r="E46" s="102">
        <v>17</v>
      </c>
      <c r="F46" s="102">
        <v>1</v>
      </c>
      <c r="G46" s="102">
        <v>16</v>
      </c>
      <c r="H46" s="102"/>
      <c r="I46" s="53"/>
      <c r="J46" s="53"/>
    </row>
    <row r="47" spans="1:10" ht="15" customHeight="1" x14ac:dyDescent="0.3">
      <c r="A47" s="139" t="s">
        <v>228</v>
      </c>
      <c r="B47" s="53">
        <v>38</v>
      </c>
      <c r="C47" s="53">
        <v>10</v>
      </c>
      <c r="D47" s="53">
        <v>28</v>
      </c>
      <c r="E47" s="102">
        <v>38</v>
      </c>
      <c r="F47" s="102">
        <v>10</v>
      </c>
      <c r="G47" s="102">
        <v>28</v>
      </c>
      <c r="H47" s="102"/>
      <c r="I47" s="53"/>
      <c r="J47" s="53"/>
    </row>
    <row r="48" spans="1:10" ht="15" customHeight="1" x14ac:dyDescent="0.3">
      <c r="A48" s="139" t="s">
        <v>373</v>
      </c>
      <c r="B48" s="53">
        <v>1</v>
      </c>
      <c r="C48" s="53"/>
      <c r="D48" s="53">
        <v>1</v>
      </c>
      <c r="E48" s="102">
        <v>1</v>
      </c>
      <c r="F48" s="102"/>
      <c r="G48" s="102">
        <v>1</v>
      </c>
      <c r="H48" s="102"/>
      <c r="I48" s="53"/>
      <c r="J48" s="53"/>
    </row>
    <row r="49" spans="1:10" ht="15" customHeight="1" x14ac:dyDescent="0.3">
      <c r="A49" s="139" t="s">
        <v>278</v>
      </c>
      <c r="B49" s="53">
        <v>4</v>
      </c>
      <c r="C49" s="53"/>
      <c r="D49" s="53">
        <v>4</v>
      </c>
      <c r="E49" s="102">
        <v>4</v>
      </c>
      <c r="F49" s="102"/>
      <c r="G49" s="102">
        <v>4</v>
      </c>
      <c r="H49" s="102"/>
      <c r="I49" s="53"/>
      <c r="J49" s="53"/>
    </row>
    <row r="50" spans="1:10" ht="15" customHeight="1" x14ac:dyDescent="0.3">
      <c r="A50" s="139" t="s">
        <v>130</v>
      </c>
      <c r="B50" s="53">
        <v>101</v>
      </c>
      <c r="C50" s="53">
        <v>51</v>
      </c>
      <c r="D50" s="53">
        <v>50</v>
      </c>
      <c r="E50" s="102">
        <v>41</v>
      </c>
      <c r="F50" s="102">
        <v>25</v>
      </c>
      <c r="G50" s="102">
        <v>16</v>
      </c>
      <c r="H50" s="102">
        <v>60</v>
      </c>
      <c r="I50" s="53">
        <v>26</v>
      </c>
      <c r="J50" s="53">
        <v>34</v>
      </c>
    </row>
    <row r="51" spans="1:10" ht="14.4" x14ac:dyDescent="0.3">
      <c r="A51" s="139" t="s">
        <v>49</v>
      </c>
      <c r="B51" s="53">
        <v>22</v>
      </c>
      <c r="C51" s="53">
        <v>8</v>
      </c>
      <c r="D51" s="53">
        <v>14</v>
      </c>
      <c r="E51" s="102">
        <v>2</v>
      </c>
      <c r="F51" s="102"/>
      <c r="G51" s="102">
        <v>2</v>
      </c>
      <c r="H51" s="102">
        <v>20</v>
      </c>
      <c r="I51" s="53">
        <v>8</v>
      </c>
      <c r="J51" s="53">
        <v>12</v>
      </c>
    </row>
    <row r="52" spans="1:10" ht="15" customHeight="1" x14ac:dyDescent="0.3">
      <c r="A52" s="139" t="s">
        <v>50</v>
      </c>
      <c r="B52" s="53">
        <v>52</v>
      </c>
      <c r="C52" s="53">
        <v>22</v>
      </c>
      <c r="D52" s="53">
        <v>30</v>
      </c>
      <c r="E52" s="102">
        <v>23</v>
      </c>
      <c r="F52" s="102">
        <v>8</v>
      </c>
      <c r="G52" s="102">
        <v>15</v>
      </c>
      <c r="H52" s="102">
        <v>29</v>
      </c>
      <c r="I52" s="53">
        <v>14</v>
      </c>
      <c r="J52" s="53">
        <v>15</v>
      </c>
    </row>
    <row r="53" spans="1:10" ht="15" customHeight="1" x14ac:dyDescent="0.3">
      <c r="A53" s="139" t="s">
        <v>51</v>
      </c>
      <c r="B53" s="53">
        <v>58</v>
      </c>
      <c r="C53" s="53">
        <v>27</v>
      </c>
      <c r="D53" s="53">
        <v>31</v>
      </c>
      <c r="E53" s="102">
        <v>38</v>
      </c>
      <c r="F53" s="102">
        <v>17</v>
      </c>
      <c r="G53" s="102">
        <v>21</v>
      </c>
      <c r="H53" s="102">
        <v>20</v>
      </c>
      <c r="I53" s="53">
        <v>10</v>
      </c>
      <c r="J53" s="53">
        <v>10</v>
      </c>
    </row>
    <row r="54" spans="1:10" ht="15" customHeight="1" x14ac:dyDescent="0.3">
      <c r="A54" s="139" t="s">
        <v>52</v>
      </c>
      <c r="B54" s="53">
        <v>334</v>
      </c>
      <c r="C54" s="53">
        <v>157</v>
      </c>
      <c r="D54" s="53">
        <v>177</v>
      </c>
      <c r="E54" s="102">
        <v>195</v>
      </c>
      <c r="F54" s="102">
        <v>83</v>
      </c>
      <c r="G54" s="102">
        <v>112</v>
      </c>
      <c r="H54" s="102">
        <v>139</v>
      </c>
      <c r="I54" s="53">
        <v>74</v>
      </c>
      <c r="J54" s="53">
        <v>65</v>
      </c>
    </row>
    <row r="55" spans="1:10" ht="14.4" x14ac:dyDescent="0.3">
      <c r="A55" s="139" t="s">
        <v>53</v>
      </c>
      <c r="B55" s="53">
        <v>44</v>
      </c>
      <c r="C55" s="53">
        <v>25</v>
      </c>
      <c r="D55" s="53">
        <v>19</v>
      </c>
      <c r="E55" s="102">
        <v>8</v>
      </c>
      <c r="F55" s="102">
        <v>5</v>
      </c>
      <c r="G55" s="102">
        <v>3</v>
      </c>
      <c r="H55" s="102">
        <v>36</v>
      </c>
      <c r="I55" s="53">
        <v>20</v>
      </c>
      <c r="J55" s="53">
        <v>16</v>
      </c>
    </row>
    <row r="56" spans="1:10" ht="14.4" x14ac:dyDescent="0.3">
      <c r="A56" s="139" t="s">
        <v>203</v>
      </c>
      <c r="B56" s="53"/>
      <c r="C56" s="53"/>
      <c r="D56" s="53"/>
      <c r="E56" s="102"/>
      <c r="F56" s="102"/>
      <c r="G56" s="102"/>
      <c r="H56" s="102"/>
      <c r="I56" s="53"/>
      <c r="J56" s="53"/>
    </row>
    <row r="57" spans="1:10" ht="12.75" customHeight="1" x14ac:dyDescent="0.3">
      <c r="A57" s="139" t="s">
        <v>54</v>
      </c>
      <c r="B57" s="53">
        <v>58</v>
      </c>
      <c r="C57" s="53">
        <v>17</v>
      </c>
      <c r="D57" s="53">
        <v>41</v>
      </c>
      <c r="E57" s="102">
        <v>21</v>
      </c>
      <c r="F57" s="102">
        <v>9</v>
      </c>
      <c r="G57" s="102">
        <v>12</v>
      </c>
      <c r="H57" s="102">
        <v>37</v>
      </c>
      <c r="I57" s="53">
        <v>8</v>
      </c>
      <c r="J57" s="53">
        <v>29</v>
      </c>
    </row>
    <row r="58" spans="1:10" ht="12.75" customHeight="1" x14ac:dyDescent="0.3">
      <c r="A58" s="139" t="s">
        <v>55</v>
      </c>
      <c r="B58" s="53">
        <v>74</v>
      </c>
      <c r="C58" s="53">
        <v>36</v>
      </c>
      <c r="D58" s="53">
        <v>38</v>
      </c>
      <c r="E58" s="102">
        <v>31</v>
      </c>
      <c r="F58" s="102">
        <v>17</v>
      </c>
      <c r="G58" s="102">
        <v>14</v>
      </c>
      <c r="H58" s="102">
        <v>43</v>
      </c>
      <c r="I58" s="53">
        <v>19</v>
      </c>
      <c r="J58" s="53">
        <v>24</v>
      </c>
    </row>
    <row r="59" spans="1:10" ht="14.4" x14ac:dyDescent="0.3">
      <c r="A59" s="139" t="s">
        <v>272</v>
      </c>
      <c r="B59" s="53">
        <v>336</v>
      </c>
      <c r="C59" s="53">
        <v>139</v>
      </c>
      <c r="D59" s="53">
        <v>197</v>
      </c>
      <c r="E59" s="102">
        <v>99</v>
      </c>
      <c r="F59" s="102">
        <v>41</v>
      </c>
      <c r="G59" s="102">
        <v>58</v>
      </c>
      <c r="H59" s="102">
        <v>237</v>
      </c>
      <c r="I59" s="53">
        <v>98</v>
      </c>
      <c r="J59" s="53">
        <v>139</v>
      </c>
    </row>
    <row r="60" spans="1:10" ht="14.4" x14ac:dyDescent="0.3">
      <c r="A60" s="139" t="s">
        <v>271</v>
      </c>
      <c r="B60" s="53">
        <v>456</v>
      </c>
      <c r="C60" s="53">
        <v>188</v>
      </c>
      <c r="D60" s="53">
        <v>268</v>
      </c>
      <c r="E60" s="102">
        <v>121</v>
      </c>
      <c r="F60" s="102">
        <v>37</v>
      </c>
      <c r="G60" s="102">
        <v>84</v>
      </c>
      <c r="H60" s="102">
        <v>335</v>
      </c>
      <c r="I60" s="53">
        <v>151</v>
      </c>
      <c r="J60" s="53">
        <v>184</v>
      </c>
    </row>
    <row r="61" spans="1:10" ht="12.75" customHeight="1" x14ac:dyDescent="0.3">
      <c r="A61" s="139" t="s">
        <v>273</v>
      </c>
      <c r="B61" s="53">
        <v>602</v>
      </c>
      <c r="C61" s="53">
        <v>258</v>
      </c>
      <c r="D61" s="53">
        <v>344</v>
      </c>
      <c r="E61" s="102">
        <v>158</v>
      </c>
      <c r="F61" s="102">
        <v>65</v>
      </c>
      <c r="G61" s="102">
        <v>93</v>
      </c>
      <c r="H61" s="102">
        <v>444</v>
      </c>
      <c r="I61" s="53">
        <v>193</v>
      </c>
      <c r="J61" s="53">
        <v>251</v>
      </c>
    </row>
    <row r="62" spans="1:10" ht="14.4" x14ac:dyDescent="0.3">
      <c r="A62" s="139" t="s">
        <v>270</v>
      </c>
      <c r="B62" s="53">
        <v>264</v>
      </c>
      <c r="C62" s="53">
        <v>72</v>
      </c>
      <c r="D62" s="53">
        <v>192</v>
      </c>
      <c r="E62" s="102">
        <v>41</v>
      </c>
      <c r="F62" s="102">
        <v>18</v>
      </c>
      <c r="G62" s="102">
        <v>23</v>
      </c>
      <c r="H62" s="102">
        <v>223</v>
      </c>
      <c r="I62" s="53">
        <v>54</v>
      </c>
      <c r="J62" s="53">
        <v>169</v>
      </c>
    </row>
    <row r="63" spans="1:10" ht="14.4" x14ac:dyDescent="0.3">
      <c r="A63" s="139" t="s">
        <v>56</v>
      </c>
      <c r="B63" s="53">
        <v>108</v>
      </c>
      <c r="C63" s="53">
        <v>50</v>
      </c>
      <c r="D63" s="53">
        <v>58</v>
      </c>
      <c r="E63" s="102">
        <v>14</v>
      </c>
      <c r="F63" s="102">
        <v>5</v>
      </c>
      <c r="G63" s="102">
        <v>9</v>
      </c>
      <c r="H63" s="102">
        <v>94</v>
      </c>
      <c r="I63" s="53">
        <v>45</v>
      </c>
      <c r="J63" s="53">
        <v>49</v>
      </c>
    </row>
    <row r="64" spans="1:10" ht="14.4" x14ac:dyDescent="0.3">
      <c r="A64" s="139" t="s">
        <v>57</v>
      </c>
      <c r="B64" s="53">
        <v>116</v>
      </c>
      <c r="C64" s="53">
        <v>50</v>
      </c>
      <c r="D64" s="53">
        <v>66</v>
      </c>
      <c r="E64" s="102">
        <v>94</v>
      </c>
      <c r="F64" s="102">
        <v>38</v>
      </c>
      <c r="G64" s="102">
        <v>56</v>
      </c>
      <c r="H64" s="102">
        <v>22</v>
      </c>
      <c r="I64" s="53">
        <v>12</v>
      </c>
      <c r="J64" s="53">
        <v>10</v>
      </c>
    </row>
    <row r="65" spans="1:10" ht="12.75" customHeight="1" x14ac:dyDescent="0.3">
      <c r="A65" s="139" t="s">
        <v>58</v>
      </c>
      <c r="B65" s="53">
        <v>396</v>
      </c>
      <c r="C65" s="53">
        <v>168</v>
      </c>
      <c r="D65" s="53">
        <v>228</v>
      </c>
      <c r="E65" s="102">
        <v>69</v>
      </c>
      <c r="F65" s="102">
        <v>29</v>
      </c>
      <c r="G65" s="102">
        <v>40</v>
      </c>
      <c r="H65" s="102">
        <v>327</v>
      </c>
      <c r="I65" s="53">
        <v>139</v>
      </c>
      <c r="J65" s="53">
        <v>188</v>
      </c>
    </row>
    <row r="66" spans="1:10" ht="12.75" customHeight="1" x14ac:dyDescent="0.3">
      <c r="A66" s="139" t="s">
        <v>59</v>
      </c>
      <c r="B66" s="53">
        <v>182</v>
      </c>
      <c r="C66" s="53">
        <v>68</v>
      </c>
      <c r="D66" s="53">
        <v>114</v>
      </c>
      <c r="E66" s="102">
        <v>77</v>
      </c>
      <c r="F66" s="102">
        <v>33</v>
      </c>
      <c r="G66" s="102">
        <v>44</v>
      </c>
      <c r="H66" s="102">
        <v>105</v>
      </c>
      <c r="I66" s="53">
        <v>35</v>
      </c>
      <c r="J66" s="53">
        <v>70</v>
      </c>
    </row>
    <row r="67" spans="1:10" ht="14.4" x14ac:dyDescent="0.3">
      <c r="A67" s="139" t="s">
        <v>60</v>
      </c>
      <c r="B67" s="53">
        <v>158</v>
      </c>
      <c r="C67" s="53">
        <v>63</v>
      </c>
      <c r="D67" s="53">
        <v>95</v>
      </c>
      <c r="E67" s="102">
        <v>68</v>
      </c>
      <c r="F67" s="102">
        <v>31</v>
      </c>
      <c r="G67" s="102">
        <v>37</v>
      </c>
      <c r="H67" s="102">
        <v>90</v>
      </c>
      <c r="I67" s="53">
        <v>32</v>
      </c>
      <c r="J67" s="53">
        <v>58</v>
      </c>
    </row>
    <row r="68" spans="1:10" ht="12.75" customHeight="1" x14ac:dyDescent="0.3">
      <c r="A68" s="139" t="s">
        <v>61</v>
      </c>
      <c r="B68" s="53">
        <v>79</v>
      </c>
      <c r="C68" s="53">
        <v>29</v>
      </c>
      <c r="D68" s="53">
        <v>50</v>
      </c>
      <c r="E68" s="102">
        <v>28</v>
      </c>
      <c r="F68" s="102">
        <v>11</v>
      </c>
      <c r="G68" s="102">
        <v>17</v>
      </c>
      <c r="H68" s="102">
        <v>51</v>
      </c>
      <c r="I68" s="53">
        <v>18</v>
      </c>
      <c r="J68" s="53">
        <v>33</v>
      </c>
    </row>
    <row r="69" spans="1:10" ht="14.4" x14ac:dyDescent="0.3">
      <c r="A69" s="139" t="s">
        <v>62</v>
      </c>
      <c r="B69" s="53">
        <v>174</v>
      </c>
      <c r="C69" s="53">
        <v>97</v>
      </c>
      <c r="D69" s="53">
        <v>77</v>
      </c>
      <c r="E69" s="102">
        <v>79</v>
      </c>
      <c r="F69" s="102">
        <v>42</v>
      </c>
      <c r="G69" s="102">
        <v>37</v>
      </c>
      <c r="H69" s="102">
        <v>95</v>
      </c>
      <c r="I69" s="53">
        <v>55</v>
      </c>
      <c r="J69" s="53">
        <v>40</v>
      </c>
    </row>
    <row r="70" spans="1:10" ht="14.4" x14ac:dyDescent="0.3">
      <c r="A70" s="139" t="s">
        <v>63</v>
      </c>
      <c r="B70" s="53">
        <v>87</v>
      </c>
      <c r="C70" s="53">
        <v>54</v>
      </c>
      <c r="D70" s="53">
        <v>33</v>
      </c>
      <c r="E70" s="102">
        <v>24</v>
      </c>
      <c r="F70" s="102">
        <v>13</v>
      </c>
      <c r="G70" s="102">
        <v>11</v>
      </c>
      <c r="H70" s="102">
        <v>63</v>
      </c>
      <c r="I70" s="53">
        <v>41</v>
      </c>
      <c r="J70" s="53">
        <v>22</v>
      </c>
    </row>
    <row r="71" spans="1:10" ht="14.4" x14ac:dyDescent="0.3">
      <c r="A71" s="139" t="s">
        <v>64</v>
      </c>
      <c r="B71" s="53">
        <v>92</v>
      </c>
      <c r="C71" s="53">
        <v>36</v>
      </c>
      <c r="D71" s="53">
        <v>56</v>
      </c>
      <c r="E71" s="102">
        <v>30</v>
      </c>
      <c r="F71" s="102">
        <v>9</v>
      </c>
      <c r="G71" s="102">
        <v>21</v>
      </c>
      <c r="H71" s="102">
        <v>62</v>
      </c>
      <c r="I71" s="53">
        <v>27</v>
      </c>
      <c r="J71" s="53">
        <v>35</v>
      </c>
    </row>
    <row r="72" spans="1:10" ht="14.4" x14ac:dyDescent="0.3">
      <c r="A72" s="139" t="s">
        <v>65</v>
      </c>
      <c r="B72" s="53">
        <v>124</v>
      </c>
      <c r="C72" s="53">
        <v>42</v>
      </c>
      <c r="D72" s="53">
        <v>82</v>
      </c>
      <c r="E72" s="102">
        <v>40</v>
      </c>
      <c r="F72" s="102">
        <v>11</v>
      </c>
      <c r="G72" s="102">
        <v>29</v>
      </c>
      <c r="H72" s="102">
        <v>84</v>
      </c>
      <c r="I72" s="53">
        <v>31</v>
      </c>
      <c r="J72" s="53">
        <v>53</v>
      </c>
    </row>
    <row r="73" spans="1:10" ht="14.4" x14ac:dyDescent="0.3">
      <c r="A73" s="139" t="s">
        <v>66</v>
      </c>
      <c r="B73" s="53">
        <v>327</v>
      </c>
      <c r="C73" s="53">
        <v>154</v>
      </c>
      <c r="D73" s="53">
        <v>173</v>
      </c>
      <c r="E73" s="102">
        <v>131</v>
      </c>
      <c r="F73" s="102">
        <v>67</v>
      </c>
      <c r="G73" s="102">
        <v>64</v>
      </c>
      <c r="H73" s="102">
        <v>196</v>
      </c>
      <c r="I73" s="53">
        <v>87</v>
      </c>
      <c r="J73" s="53">
        <v>109</v>
      </c>
    </row>
    <row r="74" spans="1:10" ht="14.4" x14ac:dyDescent="0.3">
      <c r="A74" s="139" t="s">
        <v>204</v>
      </c>
      <c r="B74" s="53">
        <v>20</v>
      </c>
      <c r="C74" s="53">
        <v>4</v>
      </c>
      <c r="D74" s="53">
        <v>16</v>
      </c>
      <c r="E74" s="102">
        <v>20</v>
      </c>
      <c r="F74" s="102">
        <v>4</v>
      </c>
      <c r="G74" s="102">
        <v>16</v>
      </c>
      <c r="H74" s="102"/>
      <c r="I74" s="53"/>
      <c r="J74" s="53"/>
    </row>
    <row r="75" spans="1:10" ht="14.4" x14ac:dyDescent="0.3">
      <c r="A75" s="139" t="s">
        <v>67</v>
      </c>
      <c r="B75" s="53">
        <v>28</v>
      </c>
      <c r="C75" s="53">
        <v>13</v>
      </c>
      <c r="D75" s="53">
        <v>15</v>
      </c>
      <c r="E75" s="102">
        <v>21</v>
      </c>
      <c r="F75" s="102">
        <v>11</v>
      </c>
      <c r="G75" s="102">
        <v>10</v>
      </c>
      <c r="H75" s="102">
        <v>7</v>
      </c>
      <c r="I75" s="53">
        <v>2</v>
      </c>
      <c r="J75" s="53">
        <v>5</v>
      </c>
    </row>
    <row r="76" spans="1:10" ht="14.4" x14ac:dyDescent="0.3">
      <c r="A76" s="139" t="s">
        <v>68</v>
      </c>
      <c r="B76" s="53">
        <v>208</v>
      </c>
      <c r="C76" s="53">
        <v>88</v>
      </c>
      <c r="D76" s="53">
        <v>120</v>
      </c>
      <c r="E76" s="102">
        <v>79</v>
      </c>
      <c r="F76" s="102">
        <v>35</v>
      </c>
      <c r="G76" s="102">
        <v>44</v>
      </c>
      <c r="H76" s="102">
        <v>129</v>
      </c>
      <c r="I76" s="53">
        <v>53</v>
      </c>
      <c r="J76" s="53">
        <v>76</v>
      </c>
    </row>
    <row r="77" spans="1:10" ht="12.75" customHeight="1" x14ac:dyDescent="0.3">
      <c r="A77" s="139" t="s">
        <v>69</v>
      </c>
      <c r="B77" s="53">
        <v>220</v>
      </c>
      <c r="C77" s="53">
        <v>90</v>
      </c>
      <c r="D77" s="53">
        <v>130</v>
      </c>
      <c r="E77" s="102">
        <v>72</v>
      </c>
      <c r="F77" s="102">
        <v>28</v>
      </c>
      <c r="G77" s="102">
        <v>44</v>
      </c>
      <c r="H77" s="102">
        <v>148</v>
      </c>
      <c r="I77" s="53">
        <v>62</v>
      </c>
      <c r="J77" s="53">
        <v>86</v>
      </c>
    </row>
    <row r="78" spans="1:10" ht="12.75" customHeight="1" x14ac:dyDescent="0.3">
      <c r="A78" s="139" t="s">
        <v>70</v>
      </c>
      <c r="B78" s="53">
        <v>221</v>
      </c>
      <c r="C78" s="53">
        <v>140</v>
      </c>
      <c r="D78" s="53">
        <v>81</v>
      </c>
      <c r="E78" s="102">
        <v>139</v>
      </c>
      <c r="F78" s="102">
        <v>92</v>
      </c>
      <c r="G78" s="102">
        <v>47</v>
      </c>
      <c r="H78" s="102">
        <v>82</v>
      </c>
      <c r="I78" s="53">
        <v>48</v>
      </c>
      <c r="J78" s="53">
        <v>34</v>
      </c>
    </row>
    <row r="79" spans="1:10" ht="14.4" x14ac:dyDescent="0.3">
      <c r="A79" s="149" t="s">
        <v>131</v>
      </c>
      <c r="B79" s="54">
        <f t="shared" ref="B79:J79" si="1">SUM(B31:B78)</f>
        <v>5574</v>
      </c>
      <c r="C79" s="54">
        <f t="shared" si="1"/>
        <v>2415</v>
      </c>
      <c r="D79" s="54">
        <f t="shared" si="1"/>
        <v>3159</v>
      </c>
      <c r="E79" s="164">
        <f t="shared" si="1"/>
        <v>2093</v>
      </c>
      <c r="F79" s="164">
        <f t="shared" si="1"/>
        <v>908</v>
      </c>
      <c r="G79" s="164">
        <f t="shared" si="1"/>
        <v>1185</v>
      </c>
      <c r="H79" s="164">
        <f t="shared" si="1"/>
        <v>3481</v>
      </c>
      <c r="I79" s="54">
        <f t="shared" si="1"/>
        <v>1507</v>
      </c>
      <c r="J79" s="54">
        <f t="shared" si="1"/>
        <v>1974</v>
      </c>
    </row>
    <row r="80" spans="1:10" ht="14.4" x14ac:dyDescent="0.3">
      <c r="A80" s="149" t="s">
        <v>71</v>
      </c>
      <c r="B80" s="53"/>
      <c r="C80" s="53"/>
      <c r="D80" s="53"/>
      <c r="E80" s="102"/>
      <c r="F80" s="102"/>
      <c r="G80" s="102"/>
      <c r="H80" s="102"/>
      <c r="I80" s="53"/>
      <c r="J80" s="53"/>
    </row>
    <row r="81" spans="1:10" ht="14.4" x14ac:dyDescent="0.3">
      <c r="A81" s="139" t="s">
        <v>298</v>
      </c>
      <c r="B81" s="53"/>
      <c r="C81" s="53"/>
      <c r="D81" s="53"/>
      <c r="E81" s="102"/>
      <c r="F81" s="102"/>
      <c r="G81" s="102"/>
      <c r="H81" s="102"/>
      <c r="I81" s="53"/>
      <c r="J81" s="53"/>
    </row>
    <row r="82" spans="1:10" ht="14.4" x14ac:dyDescent="0.3">
      <c r="A82" s="139" t="s">
        <v>299</v>
      </c>
      <c r="B82" s="53">
        <v>19</v>
      </c>
      <c r="C82" s="53">
        <v>9</v>
      </c>
      <c r="D82" s="53">
        <v>10</v>
      </c>
      <c r="E82" s="102">
        <v>2</v>
      </c>
      <c r="F82" s="102">
        <v>1</v>
      </c>
      <c r="G82" s="102">
        <v>1</v>
      </c>
      <c r="H82" s="102">
        <v>17</v>
      </c>
      <c r="I82" s="53">
        <v>8</v>
      </c>
      <c r="J82" s="53">
        <v>9</v>
      </c>
    </row>
    <row r="83" spans="1:10" ht="14.4" x14ac:dyDescent="0.3">
      <c r="A83" s="139" t="s">
        <v>300</v>
      </c>
      <c r="B83" s="53"/>
      <c r="C83" s="53"/>
      <c r="D83" s="53"/>
      <c r="E83" s="102"/>
      <c r="F83" s="102"/>
      <c r="G83" s="102"/>
      <c r="H83" s="102"/>
      <c r="I83" s="53"/>
      <c r="J83" s="53"/>
    </row>
    <row r="84" spans="1:10" ht="14.4" x14ac:dyDescent="0.3">
      <c r="A84" s="139" t="s">
        <v>301</v>
      </c>
      <c r="B84" s="53">
        <v>46</v>
      </c>
      <c r="C84" s="53">
        <v>18</v>
      </c>
      <c r="D84" s="53">
        <v>28</v>
      </c>
      <c r="E84" s="102"/>
      <c r="F84" s="102"/>
      <c r="G84" s="102"/>
      <c r="H84" s="102">
        <v>46</v>
      </c>
      <c r="I84" s="53">
        <v>18</v>
      </c>
      <c r="J84" s="53">
        <v>28</v>
      </c>
    </row>
    <row r="85" spans="1:10" ht="14.4" x14ac:dyDescent="0.3">
      <c r="A85" s="139" t="s">
        <v>72</v>
      </c>
      <c r="B85" s="53">
        <v>62</v>
      </c>
      <c r="C85" s="53">
        <v>42</v>
      </c>
      <c r="D85" s="53">
        <v>20</v>
      </c>
      <c r="E85" s="102">
        <v>12</v>
      </c>
      <c r="F85" s="102">
        <v>7</v>
      </c>
      <c r="G85" s="102">
        <v>5</v>
      </c>
      <c r="H85" s="102">
        <v>50</v>
      </c>
      <c r="I85" s="53">
        <v>35</v>
      </c>
      <c r="J85" s="53">
        <v>15</v>
      </c>
    </row>
    <row r="86" spans="1:10" ht="14.4" x14ac:dyDescent="0.3">
      <c r="A86" s="139" t="s">
        <v>172</v>
      </c>
      <c r="B86" s="53">
        <v>79</v>
      </c>
      <c r="C86" s="53">
        <v>30</v>
      </c>
      <c r="D86" s="53">
        <v>49</v>
      </c>
      <c r="E86" s="102">
        <v>50</v>
      </c>
      <c r="F86" s="102">
        <v>18</v>
      </c>
      <c r="G86" s="102">
        <v>32</v>
      </c>
      <c r="H86" s="102">
        <v>29</v>
      </c>
      <c r="I86" s="53">
        <v>12</v>
      </c>
      <c r="J86" s="53">
        <v>17</v>
      </c>
    </row>
    <row r="87" spans="1:10" ht="14.4" x14ac:dyDescent="0.3">
      <c r="A87" s="139" t="s">
        <v>146</v>
      </c>
      <c r="B87" s="53">
        <v>97</v>
      </c>
      <c r="C87" s="53">
        <v>40</v>
      </c>
      <c r="D87" s="53">
        <v>57</v>
      </c>
      <c r="E87" s="102">
        <v>11</v>
      </c>
      <c r="F87" s="102">
        <v>3</v>
      </c>
      <c r="G87" s="102">
        <v>8</v>
      </c>
      <c r="H87" s="102">
        <v>86</v>
      </c>
      <c r="I87" s="53">
        <v>37</v>
      </c>
      <c r="J87" s="53">
        <v>49</v>
      </c>
    </row>
    <row r="88" spans="1:10" ht="14.4" x14ac:dyDescent="0.3">
      <c r="A88" s="139" t="s">
        <v>73</v>
      </c>
      <c r="B88" s="53">
        <v>11</v>
      </c>
      <c r="C88" s="53">
        <v>2</v>
      </c>
      <c r="D88" s="53">
        <v>9</v>
      </c>
      <c r="E88" s="102">
        <v>11</v>
      </c>
      <c r="F88" s="102">
        <v>2</v>
      </c>
      <c r="G88" s="102">
        <v>9</v>
      </c>
      <c r="H88" s="102"/>
      <c r="I88" s="53"/>
      <c r="J88" s="53"/>
    </row>
    <row r="89" spans="1:10" ht="14.4" x14ac:dyDescent="0.3">
      <c r="A89" s="139" t="s">
        <v>74</v>
      </c>
      <c r="B89" s="53">
        <v>63</v>
      </c>
      <c r="C89" s="53">
        <v>16</v>
      </c>
      <c r="D89" s="53">
        <v>47</v>
      </c>
      <c r="E89" s="102">
        <v>17</v>
      </c>
      <c r="F89" s="102"/>
      <c r="G89" s="102">
        <v>17</v>
      </c>
      <c r="H89" s="102">
        <v>46</v>
      </c>
      <c r="I89" s="53">
        <v>16</v>
      </c>
      <c r="J89" s="53">
        <v>30</v>
      </c>
    </row>
    <row r="90" spans="1:10" ht="14.4" x14ac:dyDescent="0.3">
      <c r="A90" s="139" t="s">
        <v>121</v>
      </c>
      <c r="B90" s="53">
        <v>18</v>
      </c>
      <c r="C90" s="53">
        <v>4</v>
      </c>
      <c r="D90" s="53">
        <v>14</v>
      </c>
      <c r="E90" s="102">
        <v>18</v>
      </c>
      <c r="F90" s="102">
        <v>4</v>
      </c>
      <c r="G90" s="102">
        <v>14</v>
      </c>
      <c r="H90" s="102"/>
      <c r="I90" s="53"/>
      <c r="J90" s="53"/>
    </row>
    <row r="91" spans="1:10" ht="14.4" x14ac:dyDescent="0.3">
      <c r="A91" s="139" t="s">
        <v>75</v>
      </c>
      <c r="B91" s="53">
        <v>38</v>
      </c>
      <c r="C91" s="53">
        <v>18</v>
      </c>
      <c r="D91" s="53">
        <v>20</v>
      </c>
      <c r="E91" s="102">
        <v>14</v>
      </c>
      <c r="F91" s="102">
        <v>7</v>
      </c>
      <c r="G91" s="102">
        <v>7</v>
      </c>
      <c r="H91" s="102">
        <v>24</v>
      </c>
      <c r="I91" s="53">
        <v>11</v>
      </c>
      <c r="J91" s="53">
        <v>13</v>
      </c>
    </row>
    <row r="92" spans="1:10" ht="14.4" x14ac:dyDescent="0.3">
      <c r="A92" s="139" t="s">
        <v>279</v>
      </c>
      <c r="B92" s="53">
        <v>182</v>
      </c>
      <c r="C92" s="53">
        <v>162</v>
      </c>
      <c r="D92" s="53">
        <v>20</v>
      </c>
      <c r="E92" s="102">
        <v>68</v>
      </c>
      <c r="F92" s="102">
        <v>60</v>
      </c>
      <c r="G92" s="102">
        <v>8</v>
      </c>
      <c r="H92" s="102">
        <v>114</v>
      </c>
      <c r="I92" s="53">
        <v>102</v>
      </c>
      <c r="J92" s="53">
        <v>12</v>
      </c>
    </row>
    <row r="93" spans="1:10" ht="14.4" x14ac:dyDescent="0.3">
      <c r="A93" s="139" t="s">
        <v>302</v>
      </c>
      <c r="B93" s="53">
        <v>1576</v>
      </c>
      <c r="C93" s="53">
        <v>649</v>
      </c>
      <c r="D93" s="53">
        <v>927</v>
      </c>
      <c r="E93" s="102">
        <v>272</v>
      </c>
      <c r="F93" s="102">
        <v>97</v>
      </c>
      <c r="G93" s="102">
        <v>175</v>
      </c>
      <c r="H93" s="102">
        <v>1304</v>
      </c>
      <c r="I93" s="53">
        <v>552</v>
      </c>
      <c r="J93" s="53">
        <v>752</v>
      </c>
    </row>
    <row r="94" spans="1:10" ht="14.4" x14ac:dyDescent="0.3">
      <c r="A94" s="139" t="s">
        <v>171</v>
      </c>
      <c r="B94" s="53">
        <v>727</v>
      </c>
      <c r="C94" s="53">
        <v>368</v>
      </c>
      <c r="D94" s="53">
        <v>359</v>
      </c>
      <c r="E94" s="102">
        <v>184</v>
      </c>
      <c r="F94" s="102">
        <v>60</v>
      </c>
      <c r="G94" s="102">
        <v>124</v>
      </c>
      <c r="H94" s="102">
        <v>543</v>
      </c>
      <c r="I94" s="53">
        <v>308</v>
      </c>
      <c r="J94" s="53">
        <v>235</v>
      </c>
    </row>
    <row r="95" spans="1:10" ht="14.4" x14ac:dyDescent="0.3">
      <c r="A95" s="139" t="s">
        <v>280</v>
      </c>
      <c r="B95" s="53"/>
      <c r="C95" s="53"/>
      <c r="D95" s="53"/>
      <c r="E95" s="53"/>
      <c r="F95" s="53"/>
      <c r="G95" s="53"/>
      <c r="H95" s="53"/>
      <c r="I95" s="53"/>
      <c r="J95" s="53"/>
    </row>
    <row r="96" spans="1:10" ht="14.4" x14ac:dyDescent="0.3">
      <c r="A96" s="139" t="s">
        <v>281</v>
      </c>
      <c r="B96" s="53"/>
      <c r="C96" s="53"/>
      <c r="D96" s="53"/>
      <c r="E96" s="53"/>
      <c r="F96" s="53"/>
      <c r="G96" s="53"/>
      <c r="H96" s="53"/>
      <c r="I96" s="53"/>
      <c r="J96" s="53"/>
    </row>
    <row r="97" spans="1:10" ht="12.75" customHeight="1" x14ac:dyDescent="0.3">
      <c r="A97" s="139" t="s">
        <v>343</v>
      </c>
      <c r="B97" s="53">
        <v>1</v>
      </c>
      <c r="C97" s="53">
        <v>1</v>
      </c>
      <c r="D97" s="53"/>
      <c r="E97" s="53">
        <v>1</v>
      </c>
      <c r="F97" s="53">
        <v>1</v>
      </c>
      <c r="G97" s="53"/>
      <c r="H97" s="53"/>
      <c r="I97" s="53"/>
      <c r="J97" s="53"/>
    </row>
    <row r="98" spans="1:10" ht="14.4" x14ac:dyDescent="0.3">
      <c r="A98" s="149" t="s">
        <v>123</v>
      </c>
      <c r="B98" s="54">
        <f t="shared" ref="B98:J98" si="2">SUM(B81:B97)</f>
        <v>2919</v>
      </c>
      <c r="C98" s="54">
        <f t="shared" si="2"/>
        <v>1359</v>
      </c>
      <c r="D98" s="54">
        <f t="shared" si="2"/>
        <v>1560</v>
      </c>
      <c r="E98" s="54">
        <f t="shared" si="2"/>
        <v>660</v>
      </c>
      <c r="F98" s="54">
        <f t="shared" si="2"/>
        <v>260</v>
      </c>
      <c r="G98" s="54">
        <f t="shared" si="2"/>
        <v>400</v>
      </c>
      <c r="H98" s="54">
        <f t="shared" si="2"/>
        <v>2259</v>
      </c>
      <c r="I98" s="54">
        <f t="shared" si="2"/>
        <v>1099</v>
      </c>
      <c r="J98" s="54">
        <f t="shared" si="2"/>
        <v>1160</v>
      </c>
    </row>
    <row r="99" spans="1:10" ht="14.4" x14ac:dyDescent="0.3">
      <c r="A99" s="139" t="s">
        <v>114</v>
      </c>
      <c r="B99" s="54">
        <f>B29+B79+B98</f>
        <v>12905</v>
      </c>
      <c r="C99" s="54">
        <f>C29+C79+C98</f>
        <v>5975</v>
      </c>
      <c r="D99" s="54">
        <f>D29+D79+D98</f>
        <v>6930</v>
      </c>
      <c r="E99" s="54">
        <f>E29+E79+E98</f>
        <v>5838</v>
      </c>
      <c r="F99" s="54">
        <f>F29+F79+F98</f>
        <v>2711</v>
      </c>
      <c r="G99" s="54">
        <f>SUM(G29+G79+G98)</f>
        <v>3127</v>
      </c>
      <c r="H99" s="54">
        <f>SUM(H29+H79+H98)</f>
        <v>7067</v>
      </c>
      <c r="I99" s="54">
        <f>SUM(I29+I79+I98)</f>
        <v>3264</v>
      </c>
      <c r="J99" s="54">
        <f>SUM(J29+J79+J98)</f>
        <v>3803</v>
      </c>
    </row>
    <row r="100" spans="1:10" ht="15" thickBot="1" x14ac:dyDescent="0.35">
      <c r="A100"/>
      <c r="B100" s="166"/>
      <c r="C100" s="166"/>
      <c r="D100" s="166"/>
      <c r="E100" s="166"/>
      <c r="F100" s="166"/>
      <c r="G100" s="166"/>
      <c r="H100" s="166"/>
      <c r="I100" s="166"/>
      <c r="J100" s="166"/>
    </row>
    <row r="101" spans="1:10" ht="13.8" x14ac:dyDescent="0.3">
      <c r="A101" s="69" t="s">
        <v>154</v>
      </c>
      <c r="B101" s="72">
        <f>MIN(B11:B28,B31:B78,B81:B97)</f>
        <v>1</v>
      </c>
      <c r="C101" s="72">
        <f t="shared" ref="C101:J101" si="3">MIN(C11:C28,C31:C78,C81:C97)</f>
        <v>1</v>
      </c>
      <c r="D101" s="72">
        <f t="shared" si="3"/>
        <v>1</v>
      </c>
      <c r="E101" s="72">
        <f t="shared" si="3"/>
        <v>1</v>
      </c>
      <c r="F101" s="72">
        <f t="shared" si="3"/>
        <v>1</v>
      </c>
      <c r="G101" s="72">
        <f t="shared" si="3"/>
        <v>1</v>
      </c>
      <c r="H101" s="72">
        <f t="shared" si="3"/>
        <v>2</v>
      </c>
      <c r="I101" s="72">
        <f t="shared" si="3"/>
        <v>1</v>
      </c>
      <c r="J101" s="72">
        <f t="shared" si="3"/>
        <v>1</v>
      </c>
    </row>
    <row r="102" spans="1:10" ht="13.8" x14ac:dyDescent="0.3">
      <c r="A102" s="70" t="s">
        <v>155</v>
      </c>
      <c r="B102" s="73">
        <f>MAX(B11:B28,B31:B78,B81:B97)</f>
        <v>1576</v>
      </c>
      <c r="C102" s="73">
        <f t="shared" ref="C102:J102" si="4">MAX(C11:C28,C31:C78,C81:C97)</f>
        <v>649</v>
      </c>
      <c r="D102" s="73">
        <f t="shared" si="4"/>
        <v>927</v>
      </c>
      <c r="E102" s="73">
        <f t="shared" si="4"/>
        <v>793</v>
      </c>
      <c r="F102" s="73">
        <f t="shared" si="4"/>
        <v>419</v>
      </c>
      <c r="G102" s="73">
        <f t="shared" si="4"/>
        <v>388</v>
      </c>
      <c r="H102" s="73">
        <f t="shared" si="4"/>
        <v>1304</v>
      </c>
      <c r="I102" s="73">
        <f t="shared" si="4"/>
        <v>552</v>
      </c>
      <c r="J102" s="73">
        <f t="shared" si="4"/>
        <v>752</v>
      </c>
    </row>
    <row r="103" spans="1:10" ht="13.8" x14ac:dyDescent="0.3">
      <c r="A103" s="70" t="s">
        <v>158</v>
      </c>
      <c r="B103" s="73">
        <f>MEDIAN(B11:B28,B31:B78,B81:B97)</f>
        <v>79</v>
      </c>
      <c r="C103" s="73">
        <f t="shared" ref="C103:J103" si="5">MEDIAN(C11:C28,C31:C78,C81:C97)</f>
        <v>36.5</v>
      </c>
      <c r="D103" s="73">
        <f t="shared" si="5"/>
        <v>41</v>
      </c>
      <c r="E103" s="73">
        <f t="shared" si="5"/>
        <v>36</v>
      </c>
      <c r="F103" s="73">
        <f t="shared" si="5"/>
        <v>16</v>
      </c>
      <c r="G103" s="73">
        <f t="shared" si="5"/>
        <v>17</v>
      </c>
      <c r="H103" s="73">
        <f t="shared" si="5"/>
        <v>50</v>
      </c>
      <c r="I103" s="73">
        <f t="shared" si="5"/>
        <v>27</v>
      </c>
      <c r="J103" s="73">
        <f t="shared" si="5"/>
        <v>29</v>
      </c>
    </row>
    <row r="104" spans="1:10" ht="13.8" x14ac:dyDescent="0.3">
      <c r="A104" s="70" t="s">
        <v>156</v>
      </c>
      <c r="B104" s="73">
        <f>AVERAGE(B11:B28,B31:B78,B81:B97)</f>
        <v>169.80263157894737</v>
      </c>
      <c r="C104" s="73">
        <f t="shared" ref="C104:J104" si="6">AVERAGE(C11:C28,C31:C78,C81:C97)</f>
        <v>80.743243243243242</v>
      </c>
      <c r="D104" s="73">
        <f t="shared" si="6"/>
        <v>92.4</v>
      </c>
      <c r="E104" s="73">
        <f t="shared" si="6"/>
        <v>78.891891891891888</v>
      </c>
      <c r="F104" s="73">
        <f t="shared" si="6"/>
        <v>38.728571428571428</v>
      </c>
      <c r="G104" s="73">
        <f t="shared" si="6"/>
        <v>42.835616438356162</v>
      </c>
      <c r="H104" s="73">
        <f t="shared" si="6"/>
        <v>119.77966101694915</v>
      </c>
      <c r="I104" s="73">
        <f t="shared" si="6"/>
        <v>55.322033898305087</v>
      </c>
      <c r="J104" s="73">
        <f t="shared" si="6"/>
        <v>64.457627118644069</v>
      </c>
    </row>
    <row r="105" spans="1:10" ht="14.4" thickBot="1" x14ac:dyDescent="0.35">
      <c r="A105" s="71" t="s">
        <v>157</v>
      </c>
      <c r="B105" s="74">
        <f>_xlfn.STDEV.P(B11:B28,B31:B78,B81:B97)</f>
        <v>270.73686096985693</v>
      </c>
      <c r="C105" s="74">
        <f t="shared" ref="C105:J105" si="7">_xlfn.STDEV.P(C11:C28,C31:C78,C81:C97)</f>
        <v>125.37996960707305</v>
      </c>
      <c r="D105" s="74">
        <f t="shared" si="7"/>
        <v>150.00746648083887</v>
      </c>
      <c r="E105" s="74">
        <f t="shared" si="7"/>
        <v>136.68454187768504</v>
      </c>
      <c r="F105" s="74">
        <f t="shared" si="7"/>
        <v>70.738940867827822</v>
      </c>
      <c r="G105" s="74">
        <f t="shared" si="7"/>
        <v>70.455273619399051</v>
      </c>
      <c r="H105" s="74">
        <f t="shared" si="7"/>
        <v>196.45028420085563</v>
      </c>
      <c r="I105" s="74">
        <f t="shared" si="7"/>
        <v>88.458443882810542</v>
      </c>
      <c r="J105" s="74">
        <f t="shared" si="7"/>
        <v>110.26613753049872</v>
      </c>
    </row>
    <row r="106" spans="1:10" x14ac:dyDescent="0.25">
      <c r="A106" s="264" t="s">
        <v>170</v>
      </c>
      <c r="B106" s="264"/>
      <c r="C106" s="264"/>
      <c r="D106" s="264"/>
      <c r="E106" s="264"/>
      <c r="F106" s="264"/>
      <c r="G106" s="264"/>
      <c r="H106" s="264"/>
      <c r="I106" s="264"/>
      <c r="J106" s="264"/>
    </row>
  </sheetData>
  <mergeCells count="11">
    <mergeCell ref="A1:J1"/>
    <mergeCell ref="A2:J2"/>
    <mergeCell ref="A3:J3"/>
    <mergeCell ref="A6:J6"/>
    <mergeCell ref="A106:J106"/>
    <mergeCell ref="A8:J8"/>
    <mergeCell ref="A5:J5"/>
    <mergeCell ref="A9:A10"/>
    <mergeCell ref="B9:D9"/>
    <mergeCell ref="E9:G9"/>
    <mergeCell ref="H9:J9"/>
  </mergeCells>
  <printOptions horizontalCentered="1"/>
  <pageMargins left="0.45" right="0.45" top="0.5" bottom="0.5" header="0.3" footer="0.3"/>
  <pageSetup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O105"/>
  <sheetViews>
    <sheetView showGridLines="0" zoomScale="83" zoomScaleNormal="83" workbookViewId="0">
      <pane ySplit="10" topLeftCell="A11" activePane="bottomLeft" state="frozenSplit"/>
      <selection pane="bottomLeft" activeCell="A20" sqref="A20"/>
    </sheetView>
  </sheetViews>
  <sheetFormatPr defaultColWidth="9.109375" defaultRowHeight="14.4" x14ac:dyDescent="0.3"/>
  <cols>
    <col min="1" max="1" width="61.44140625" style="155" bestFit="1" customWidth="1"/>
    <col min="2" max="3" width="11.5546875" style="105" bestFit="1" customWidth="1"/>
    <col min="4" max="4" width="12.44140625" style="105" bestFit="1" customWidth="1"/>
    <col min="5" max="5" width="13" style="105" bestFit="1" customWidth="1"/>
    <col min="6" max="6" width="18.6640625" style="105" customWidth="1"/>
    <col min="7" max="7" width="13.109375" style="105" bestFit="1" customWidth="1"/>
    <col min="8" max="8" width="14.109375" style="106" customWidth="1"/>
    <col min="9" max="9" width="13.44140625" style="106" customWidth="1"/>
    <col min="10" max="10" width="12.33203125" style="106" customWidth="1"/>
    <col min="11" max="11" width="11.44140625" style="104" customWidth="1"/>
    <col min="12" max="12" width="12.33203125" style="104" customWidth="1"/>
    <col min="13" max="13" width="10.44140625" style="104" customWidth="1"/>
    <col min="14" max="14" width="14.33203125" style="104" bestFit="1" customWidth="1"/>
    <col min="15" max="15" width="12.88671875" style="104" bestFit="1" customWidth="1"/>
    <col min="16" max="16" width="11.6640625" style="104" bestFit="1" customWidth="1"/>
    <col min="17" max="17" width="11.88671875" style="104" bestFit="1" customWidth="1"/>
    <col min="18" max="18" width="14" style="104" bestFit="1" customWidth="1"/>
    <col min="19" max="19" width="20.5546875" style="104" bestFit="1" customWidth="1"/>
    <col min="20" max="20" width="13.109375" style="104" bestFit="1" customWidth="1"/>
    <col min="21" max="21" width="12.33203125" style="104" bestFit="1" customWidth="1"/>
    <col min="22" max="22" width="28.6640625" style="104" bestFit="1" customWidth="1"/>
    <col min="23" max="23" width="17.88671875" style="104" bestFit="1" customWidth="1"/>
    <col min="24" max="24" width="10.44140625" style="104" bestFit="1" customWidth="1"/>
    <col min="25" max="25" width="27.33203125" style="104" bestFit="1" customWidth="1"/>
    <col min="26" max="26" width="25.5546875" style="104" bestFit="1" customWidth="1"/>
    <col min="27" max="27" width="13.109375" style="104" bestFit="1" customWidth="1"/>
    <col min="28" max="16384" width="9.109375" style="104"/>
  </cols>
  <sheetData>
    <row r="1" spans="1:15" ht="18" x14ac:dyDescent="0.35">
      <c r="A1" s="272" t="s">
        <v>248</v>
      </c>
      <c r="B1" s="272"/>
      <c r="C1" s="272"/>
      <c r="D1" s="272"/>
      <c r="E1" s="272"/>
      <c r="F1" s="272"/>
      <c r="G1" s="272"/>
      <c r="H1" s="272"/>
      <c r="I1" s="272"/>
      <c r="J1" s="272"/>
      <c r="K1" s="272"/>
      <c r="L1" s="272"/>
      <c r="M1" s="272"/>
    </row>
    <row r="2" spans="1:15" ht="18" x14ac:dyDescent="0.35">
      <c r="A2" s="272" t="s">
        <v>249</v>
      </c>
      <c r="B2" s="272"/>
      <c r="C2" s="272"/>
      <c r="D2" s="272"/>
      <c r="E2" s="272"/>
      <c r="F2" s="272"/>
      <c r="G2" s="272"/>
      <c r="H2" s="272"/>
      <c r="I2" s="272"/>
      <c r="J2" s="272"/>
      <c r="K2" s="272"/>
      <c r="L2" s="272"/>
      <c r="M2" s="272"/>
    </row>
    <row r="3" spans="1:15" ht="15.6" x14ac:dyDescent="0.3">
      <c r="A3" s="243" t="s">
        <v>250</v>
      </c>
      <c r="B3" s="243"/>
      <c r="C3" s="243"/>
      <c r="D3" s="243"/>
      <c r="E3" s="243"/>
      <c r="F3" s="243"/>
      <c r="G3" s="243"/>
      <c r="H3" s="243"/>
      <c r="I3" s="243"/>
      <c r="J3" s="243"/>
      <c r="K3" s="243"/>
      <c r="L3" s="243"/>
      <c r="M3" s="243"/>
    </row>
    <row r="4" spans="1:15" ht="15.75" customHeight="1" x14ac:dyDescent="0.3">
      <c r="A4" s="153"/>
      <c r="B4" s="134"/>
      <c r="C4" s="134"/>
      <c r="D4" s="134"/>
      <c r="E4" s="134"/>
      <c r="F4" s="134"/>
      <c r="G4" s="134"/>
      <c r="H4" s="134"/>
      <c r="I4" s="134"/>
      <c r="J4" s="134"/>
      <c r="K4" s="134"/>
      <c r="L4" s="134"/>
      <c r="M4" s="134"/>
    </row>
    <row r="5" spans="1:15" ht="15.6" x14ac:dyDescent="0.3">
      <c r="A5" s="222" t="s">
        <v>197</v>
      </c>
      <c r="B5" s="222"/>
      <c r="C5" s="222"/>
      <c r="D5" s="222"/>
      <c r="E5" s="222"/>
      <c r="F5" s="222"/>
      <c r="G5" s="222"/>
      <c r="H5" s="222"/>
      <c r="I5" s="222"/>
      <c r="J5" s="222"/>
      <c r="K5" s="222"/>
      <c r="L5" s="222"/>
      <c r="M5" s="222"/>
      <c r="N5" s="100"/>
      <c r="O5" s="100"/>
    </row>
    <row r="6" spans="1:15" ht="15.6" x14ac:dyDescent="0.3">
      <c r="A6" s="244" t="s">
        <v>364</v>
      </c>
      <c r="B6" s="244"/>
      <c r="C6" s="244"/>
      <c r="D6" s="244"/>
      <c r="E6" s="244"/>
      <c r="F6" s="244"/>
      <c r="G6" s="244"/>
      <c r="H6" s="244"/>
      <c r="I6" s="244"/>
      <c r="J6" s="244"/>
      <c r="K6" s="244"/>
      <c r="L6" s="244"/>
      <c r="M6" s="244"/>
      <c r="N6" s="100"/>
      <c r="O6" s="100"/>
    </row>
    <row r="7" spans="1:15" ht="21" customHeight="1" x14ac:dyDescent="0.3">
      <c r="A7" s="152"/>
      <c r="B7" s="100"/>
      <c r="C7" s="100"/>
      <c r="D7" s="100"/>
      <c r="E7" s="100"/>
      <c r="F7" s="100"/>
      <c r="G7" s="100"/>
      <c r="H7" s="100"/>
      <c r="I7" s="100"/>
      <c r="J7" s="100"/>
      <c r="K7" s="100"/>
      <c r="L7" s="100"/>
      <c r="M7" s="100"/>
    </row>
    <row r="8" spans="1:15" ht="20.399999999999999" customHeight="1" x14ac:dyDescent="0.3">
      <c r="A8" s="265" t="s">
        <v>232</v>
      </c>
      <c r="B8" s="265"/>
      <c r="C8" s="265"/>
      <c r="D8" s="265"/>
      <c r="E8" s="265"/>
      <c r="F8" s="265"/>
      <c r="G8" s="265"/>
      <c r="H8" s="265"/>
      <c r="I8" s="265"/>
      <c r="J8" s="265"/>
      <c r="K8" s="265"/>
      <c r="L8" s="265"/>
      <c r="M8" s="265"/>
    </row>
    <row r="9" spans="1:15" ht="14.4" customHeight="1" x14ac:dyDescent="0.3">
      <c r="A9" s="266" t="s">
        <v>125</v>
      </c>
      <c r="B9" s="252" t="s">
        <v>113</v>
      </c>
      <c r="C9" s="252"/>
      <c r="D9" s="252"/>
      <c r="E9" s="252"/>
      <c r="F9" s="252"/>
      <c r="G9" s="252"/>
      <c r="H9" s="252"/>
      <c r="I9" s="252"/>
      <c r="J9" s="252"/>
      <c r="K9" s="252"/>
      <c r="L9" s="252"/>
      <c r="M9" s="255" t="s">
        <v>246</v>
      </c>
      <c r="N9" s="270" t="s">
        <v>114</v>
      </c>
    </row>
    <row r="10" spans="1:15" ht="41.25" customHeight="1" x14ac:dyDescent="0.3">
      <c r="A10" s="266"/>
      <c r="B10" s="145" t="s">
        <v>116</v>
      </c>
      <c r="C10" s="145" t="s">
        <v>266</v>
      </c>
      <c r="D10" s="145" t="s">
        <v>267</v>
      </c>
      <c r="E10" s="145" t="s">
        <v>117</v>
      </c>
      <c r="F10" s="145" t="s">
        <v>122</v>
      </c>
      <c r="G10" s="145" t="s">
        <v>205</v>
      </c>
      <c r="H10" s="140" t="s">
        <v>349</v>
      </c>
      <c r="I10" s="140" t="s">
        <v>350</v>
      </c>
      <c r="J10" s="178" t="s">
        <v>351</v>
      </c>
      <c r="K10" s="178" t="s">
        <v>265</v>
      </c>
      <c r="L10" s="140" t="s">
        <v>245</v>
      </c>
      <c r="M10" s="255"/>
      <c r="N10" s="270"/>
    </row>
    <row r="11" spans="1:15" s="97" customFormat="1" x14ac:dyDescent="0.3">
      <c r="A11" s="149" t="s">
        <v>22</v>
      </c>
      <c r="B11" s="148"/>
      <c r="C11" s="148"/>
      <c r="D11" s="148"/>
      <c r="E11" s="148"/>
      <c r="F11" s="148"/>
      <c r="G11" s="148"/>
      <c r="H11" s="148"/>
      <c r="I11" s="148"/>
      <c r="J11" s="148"/>
      <c r="K11" s="148"/>
      <c r="L11" s="148"/>
      <c r="M11" s="148"/>
      <c r="N11" s="148"/>
    </row>
    <row r="12" spans="1:15" x14ac:dyDescent="0.3">
      <c r="A12" s="139" t="s">
        <v>23</v>
      </c>
      <c r="B12" s="53">
        <v>0</v>
      </c>
      <c r="C12" s="53">
        <v>1</v>
      </c>
      <c r="D12" s="53">
        <v>5</v>
      </c>
      <c r="E12" s="53">
        <v>11</v>
      </c>
      <c r="F12" s="53">
        <v>0</v>
      </c>
      <c r="G12" s="53">
        <v>0</v>
      </c>
      <c r="H12" s="53">
        <f t="shared" ref="H12:H17" si="0">SUM(B12:G12)</f>
        <v>17</v>
      </c>
      <c r="I12" s="53">
        <v>0</v>
      </c>
      <c r="J12" s="53">
        <f>H12+I12</f>
        <v>17</v>
      </c>
      <c r="K12" s="53">
        <v>0</v>
      </c>
      <c r="L12" s="53">
        <v>17</v>
      </c>
      <c r="M12" s="53">
        <v>66</v>
      </c>
      <c r="N12" s="53">
        <f>L12+M12</f>
        <v>83</v>
      </c>
    </row>
    <row r="13" spans="1:15" x14ac:dyDescent="0.3">
      <c r="A13" s="139" t="s">
        <v>25</v>
      </c>
      <c r="B13" s="53">
        <v>11</v>
      </c>
      <c r="C13" s="53">
        <v>10</v>
      </c>
      <c r="D13" s="53">
        <v>8</v>
      </c>
      <c r="E13" s="53">
        <v>3</v>
      </c>
      <c r="F13" s="53">
        <v>0</v>
      </c>
      <c r="G13" s="53">
        <v>0</v>
      </c>
      <c r="H13" s="53">
        <f t="shared" si="0"/>
        <v>32</v>
      </c>
      <c r="I13" s="53">
        <v>5</v>
      </c>
      <c r="J13" s="53">
        <f>H13+I13</f>
        <v>37</v>
      </c>
      <c r="K13" s="53">
        <v>0</v>
      </c>
      <c r="L13" s="53">
        <v>37</v>
      </c>
      <c r="M13" s="53">
        <v>44</v>
      </c>
      <c r="N13" s="53">
        <f t="shared" ref="N13:N29" si="1">L13+M13</f>
        <v>81</v>
      </c>
    </row>
    <row r="14" spans="1:15" x14ac:dyDescent="0.3">
      <c r="A14" s="139" t="s">
        <v>26</v>
      </c>
      <c r="B14" s="53">
        <v>1</v>
      </c>
      <c r="C14" s="53">
        <v>1</v>
      </c>
      <c r="D14" s="53">
        <v>0</v>
      </c>
      <c r="E14" s="53">
        <v>9</v>
      </c>
      <c r="F14" s="53">
        <v>0</v>
      </c>
      <c r="G14" s="53">
        <v>0</v>
      </c>
      <c r="H14" s="53">
        <f t="shared" si="0"/>
        <v>11</v>
      </c>
      <c r="I14" s="53">
        <v>15</v>
      </c>
      <c r="J14" s="53">
        <f>H14+I14</f>
        <v>26</v>
      </c>
      <c r="K14" s="53">
        <v>1</v>
      </c>
      <c r="L14" s="53">
        <v>27</v>
      </c>
      <c r="M14" s="53">
        <v>42</v>
      </c>
      <c r="N14" s="53">
        <f t="shared" si="1"/>
        <v>69</v>
      </c>
    </row>
    <row r="15" spans="1:15" x14ac:dyDescent="0.3">
      <c r="A15" s="139" t="s">
        <v>27</v>
      </c>
      <c r="B15" s="53">
        <v>29</v>
      </c>
      <c r="C15" s="53">
        <v>0</v>
      </c>
      <c r="D15" s="53">
        <v>0</v>
      </c>
      <c r="E15" s="53">
        <v>0</v>
      </c>
      <c r="F15" s="53">
        <v>0</v>
      </c>
      <c r="G15" s="53">
        <v>0</v>
      </c>
      <c r="H15" s="53">
        <f t="shared" si="0"/>
        <v>29</v>
      </c>
      <c r="I15" s="53">
        <v>0</v>
      </c>
      <c r="J15" s="53">
        <f>H15+I15</f>
        <v>29</v>
      </c>
      <c r="K15" s="53">
        <v>0</v>
      </c>
      <c r="L15" s="53">
        <v>29</v>
      </c>
      <c r="M15" s="53">
        <v>0</v>
      </c>
      <c r="N15" s="53">
        <f t="shared" si="1"/>
        <v>29</v>
      </c>
    </row>
    <row r="16" spans="1:15" x14ac:dyDescent="0.3">
      <c r="A16" s="139" t="s">
        <v>225</v>
      </c>
      <c r="B16" s="53">
        <v>40</v>
      </c>
      <c r="C16" s="53">
        <v>0</v>
      </c>
      <c r="D16" s="53">
        <v>0</v>
      </c>
      <c r="E16" s="53">
        <v>0</v>
      </c>
      <c r="F16" s="53">
        <v>0</v>
      </c>
      <c r="G16" s="53">
        <v>0</v>
      </c>
      <c r="H16" s="53">
        <f t="shared" si="0"/>
        <v>40</v>
      </c>
      <c r="I16" s="53">
        <v>0</v>
      </c>
      <c r="J16" s="53">
        <f t="shared" ref="J16:J29" si="2">H16+I16</f>
        <v>40</v>
      </c>
      <c r="K16" s="53">
        <v>0</v>
      </c>
      <c r="L16" s="53">
        <v>40</v>
      </c>
      <c r="M16" s="53">
        <v>0</v>
      </c>
      <c r="N16" s="53">
        <f t="shared" si="1"/>
        <v>40</v>
      </c>
    </row>
    <row r="17" spans="1:14" x14ac:dyDescent="0.3">
      <c r="A17" s="139" t="s">
        <v>28</v>
      </c>
      <c r="B17" s="53">
        <v>27</v>
      </c>
      <c r="C17" s="53">
        <v>0</v>
      </c>
      <c r="D17" s="53">
        <v>0</v>
      </c>
      <c r="E17" s="53">
        <v>0</v>
      </c>
      <c r="F17" s="53">
        <v>0</v>
      </c>
      <c r="G17" s="53">
        <v>0</v>
      </c>
      <c r="H17" s="53">
        <f t="shared" si="0"/>
        <v>27</v>
      </c>
      <c r="I17" s="53">
        <v>0</v>
      </c>
      <c r="J17" s="53">
        <f t="shared" si="2"/>
        <v>27</v>
      </c>
      <c r="K17" s="53"/>
      <c r="L17" s="53">
        <v>27</v>
      </c>
      <c r="M17" s="53">
        <v>0</v>
      </c>
      <c r="N17" s="53">
        <f t="shared" si="1"/>
        <v>27</v>
      </c>
    </row>
    <row r="18" spans="1:14" x14ac:dyDescent="0.3">
      <c r="A18" s="139" t="s">
        <v>194</v>
      </c>
      <c r="B18" s="53">
        <v>0</v>
      </c>
      <c r="C18" s="53">
        <v>0</v>
      </c>
      <c r="D18" s="53">
        <v>0</v>
      </c>
      <c r="E18" s="53">
        <v>0</v>
      </c>
      <c r="F18" s="53">
        <v>0</v>
      </c>
      <c r="G18" s="53">
        <v>4</v>
      </c>
      <c r="H18" s="53">
        <f t="shared" ref="H18:H29" si="3">SUM(B18:G18)</f>
        <v>4</v>
      </c>
      <c r="I18" s="53">
        <v>0</v>
      </c>
      <c r="J18" s="53">
        <f t="shared" si="2"/>
        <v>4</v>
      </c>
      <c r="K18" s="53">
        <v>4</v>
      </c>
      <c r="L18" s="53">
        <v>8</v>
      </c>
      <c r="M18" s="53">
        <v>0</v>
      </c>
      <c r="N18" s="53">
        <f t="shared" si="1"/>
        <v>8</v>
      </c>
    </row>
    <row r="19" spans="1:14" x14ac:dyDescent="0.3">
      <c r="A19" s="139" t="s">
        <v>29</v>
      </c>
      <c r="B19" s="53">
        <v>42</v>
      </c>
      <c r="C19" s="53">
        <v>11</v>
      </c>
      <c r="D19" s="53">
        <v>18</v>
      </c>
      <c r="E19" s="53">
        <v>13</v>
      </c>
      <c r="F19" s="53">
        <v>0</v>
      </c>
      <c r="G19" s="53">
        <v>0</v>
      </c>
      <c r="H19" s="53">
        <f>SUM(B19:G19)</f>
        <v>84</v>
      </c>
      <c r="I19" s="53">
        <v>0</v>
      </c>
      <c r="J19" s="53">
        <f t="shared" si="2"/>
        <v>84</v>
      </c>
      <c r="K19" s="53">
        <v>0</v>
      </c>
      <c r="L19" s="53">
        <v>84</v>
      </c>
      <c r="M19" s="53">
        <v>30</v>
      </c>
      <c r="N19" s="53">
        <f t="shared" si="1"/>
        <v>114</v>
      </c>
    </row>
    <row r="20" spans="1:14" x14ac:dyDescent="0.3">
      <c r="A20" s="139" t="s">
        <v>30</v>
      </c>
      <c r="B20" s="53">
        <v>69</v>
      </c>
      <c r="C20" s="53">
        <v>23</v>
      </c>
      <c r="D20" s="53">
        <v>20</v>
      </c>
      <c r="E20" s="53">
        <v>27</v>
      </c>
      <c r="F20" s="53">
        <v>0</v>
      </c>
      <c r="G20" s="53">
        <v>0</v>
      </c>
      <c r="H20" s="53">
        <f t="shared" si="3"/>
        <v>139</v>
      </c>
      <c r="I20" s="53">
        <v>0</v>
      </c>
      <c r="J20" s="53">
        <f t="shared" si="2"/>
        <v>139</v>
      </c>
      <c r="K20" s="53">
        <v>1</v>
      </c>
      <c r="L20" s="53">
        <v>140</v>
      </c>
      <c r="M20" s="53">
        <v>34</v>
      </c>
      <c r="N20" s="53">
        <f t="shared" si="1"/>
        <v>174</v>
      </c>
    </row>
    <row r="21" spans="1:14" x14ac:dyDescent="0.3">
      <c r="A21" s="139" t="s">
        <v>31</v>
      </c>
      <c r="B21" s="53">
        <v>58</v>
      </c>
      <c r="C21" s="53">
        <v>27</v>
      </c>
      <c r="D21" s="53">
        <v>39</v>
      </c>
      <c r="E21" s="53">
        <v>18</v>
      </c>
      <c r="F21" s="53" t="s">
        <v>374</v>
      </c>
      <c r="G21" s="53">
        <v>0</v>
      </c>
      <c r="H21" s="53">
        <f t="shared" si="3"/>
        <v>142</v>
      </c>
      <c r="I21" s="53">
        <v>0</v>
      </c>
      <c r="J21" s="53">
        <f t="shared" si="2"/>
        <v>142</v>
      </c>
      <c r="K21" s="53">
        <v>0</v>
      </c>
      <c r="L21" s="53">
        <v>142</v>
      </c>
      <c r="M21" s="53">
        <v>29</v>
      </c>
      <c r="N21" s="53">
        <f t="shared" si="1"/>
        <v>171</v>
      </c>
    </row>
    <row r="22" spans="1:14" x14ac:dyDescent="0.3">
      <c r="A22" s="139" t="s">
        <v>32</v>
      </c>
      <c r="B22" s="53">
        <v>25</v>
      </c>
      <c r="C22" s="53">
        <v>19</v>
      </c>
      <c r="D22" s="53">
        <v>32</v>
      </c>
      <c r="E22" s="53">
        <v>20</v>
      </c>
      <c r="F22" s="53">
        <v>0</v>
      </c>
      <c r="G22" s="53">
        <v>0</v>
      </c>
      <c r="H22" s="53">
        <f t="shared" si="3"/>
        <v>96</v>
      </c>
      <c r="I22" s="53">
        <v>0</v>
      </c>
      <c r="J22" s="53">
        <f>H22+I22</f>
        <v>96</v>
      </c>
      <c r="K22" s="53">
        <v>4</v>
      </c>
      <c r="L22" s="53">
        <v>100</v>
      </c>
      <c r="M22" s="53">
        <v>70</v>
      </c>
      <c r="N22" s="53">
        <f t="shared" si="1"/>
        <v>170</v>
      </c>
    </row>
    <row r="23" spans="1:14" x14ac:dyDescent="0.3">
      <c r="A23" s="139" t="s">
        <v>33</v>
      </c>
      <c r="B23" s="53">
        <v>32</v>
      </c>
      <c r="C23" s="53">
        <v>34</v>
      </c>
      <c r="D23" s="53">
        <v>29</v>
      </c>
      <c r="E23" s="53">
        <v>6</v>
      </c>
      <c r="F23" s="53">
        <v>0</v>
      </c>
      <c r="G23" s="53">
        <v>0</v>
      </c>
      <c r="H23" s="53">
        <f t="shared" si="3"/>
        <v>101</v>
      </c>
      <c r="I23" s="53">
        <v>0</v>
      </c>
      <c r="J23" s="53">
        <f t="shared" si="2"/>
        <v>101</v>
      </c>
      <c r="K23" s="53">
        <v>4</v>
      </c>
      <c r="L23" s="53">
        <v>105</v>
      </c>
      <c r="M23" s="53">
        <v>12</v>
      </c>
      <c r="N23" s="53">
        <f t="shared" si="1"/>
        <v>117</v>
      </c>
    </row>
    <row r="24" spans="1:14" x14ac:dyDescent="0.3">
      <c r="A24" s="139" t="s">
        <v>34</v>
      </c>
      <c r="B24" s="53">
        <v>243</v>
      </c>
      <c r="C24" s="53">
        <v>137</v>
      </c>
      <c r="D24" s="53">
        <v>133</v>
      </c>
      <c r="E24" s="53">
        <v>14</v>
      </c>
      <c r="F24" s="53">
        <v>0</v>
      </c>
      <c r="G24" s="53">
        <v>50</v>
      </c>
      <c r="H24" s="53">
        <f>SUM(B24:G24)</f>
        <v>577</v>
      </c>
      <c r="I24" s="53">
        <v>0</v>
      </c>
      <c r="J24" s="53">
        <f t="shared" si="2"/>
        <v>577</v>
      </c>
      <c r="K24" s="53">
        <v>50</v>
      </c>
      <c r="L24" s="53">
        <v>627</v>
      </c>
      <c r="M24" s="53">
        <v>510</v>
      </c>
      <c r="N24" s="53">
        <f>L24+M24</f>
        <v>1137</v>
      </c>
    </row>
    <row r="25" spans="1:14" x14ac:dyDescent="0.3">
      <c r="A25" s="139" t="s">
        <v>35</v>
      </c>
      <c r="B25" s="53">
        <v>73</v>
      </c>
      <c r="C25" s="53">
        <v>22</v>
      </c>
      <c r="D25" s="53">
        <v>28</v>
      </c>
      <c r="E25" s="53">
        <v>32</v>
      </c>
      <c r="F25" s="53">
        <v>0</v>
      </c>
      <c r="G25" s="53">
        <v>0</v>
      </c>
      <c r="H25" s="53">
        <f t="shared" si="3"/>
        <v>155</v>
      </c>
      <c r="I25" s="53">
        <v>0</v>
      </c>
      <c r="J25" s="53">
        <f t="shared" si="2"/>
        <v>155</v>
      </c>
      <c r="K25" s="53">
        <v>3</v>
      </c>
      <c r="L25" s="53">
        <v>158</v>
      </c>
      <c r="M25" s="53">
        <v>49</v>
      </c>
      <c r="N25" s="53">
        <f t="shared" si="1"/>
        <v>207</v>
      </c>
    </row>
    <row r="26" spans="1:14" x14ac:dyDescent="0.3">
      <c r="A26" s="139" t="s">
        <v>36</v>
      </c>
      <c r="B26" s="53">
        <v>305</v>
      </c>
      <c r="C26" s="53">
        <v>42</v>
      </c>
      <c r="D26" s="53">
        <v>65</v>
      </c>
      <c r="E26" s="53">
        <v>35</v>
      </c>
      <c r="F26" s="53">
        <v>0</v>
      </c>
      <c r="G26" s="53">
        <v>0</v>
      </c>
      <c r="H26" s="53">
        <f t="shared" si="3"/>
        <v>447</v>
      </c>
      <c r="I26" s="53">
        <v>0</v>
      </c>
      <c r="J26" s="53">
        <f t="shared" si="2"/>
        <v>447</v>
      </c>
      <c r="K26" s="53">
        <v>194</v>
      </c>
      <c r="L26" s="53">
        <v>641</v>
      </c>
      <c r="M26" s="53">
        <v>49</v>
      </c>
      <c r="N26" s="53">
        <f t="shared" si="1"/>
        <v>690</v>
      </c>
    </row>
    <row r="27" spans="1:14" x14ac:dyDescent="0.3">
      <c r="A27" s="139" t="s">
        <v>37</v>
      </c>
      <c r="B27" s="53">
        <v>27</v>
      </c>
      <c r="C27" s="53">
        <v>19</v>
      </c>
      <c r="D27" s="53">
        <v>21</v>
      </c>
      <c r="E27" s="53">
        <v>13</v>
      </c>
      <c r="F27" s="53">
        <v>0</v>
      </c>
      <c r="G27" s="53">
        <v>0</v>
      </c>
      <c r="H27" s="53">
        <f>SUM(B27:G27)</f>
        <v>80</v>
      </c>
      <c r="I27" s="53">
        <v>0</v>
      </c>
      <c r="J27" s="53">
        <f t="shared" si="2"/>
        <v>80</v>
      </c>
      <c r="K27" s="53">
        <v>0</v>
      </c>
      <c r="L27" s="53">
        <v>80</v>
      </c>
      <c r="M27" s="53">
        <v>71</v>
      </c>
      <c r="N27" s="53">
        <f t="shared" si="1"/>
        <v>151</v>
      </c>
    </row>
    <row r="28" spans="1:14" x14ac:dyDescent="0.3">
      <c r="A28" s="139" t="s">
        <v>38</v>
      </c>
      <c r="B28" s="53">
        <v>342</v>
      </c>
      <c r="C28" s="53">
        <v>71</v>
      </c>
      <c r="D28" s="53">
        <v>215</v>
      </c>
      <c r="E28" s="53">
        <v>81</v>
      </c>
      <c r="F28" s="53">
        <v>0</v>
      </c>
      <c r="G28" s="53">
        <v>21</v>
      </c>
      <c r="H28" s="53">
        <f t="shared" si="3"/>
        <v>730</v>
      </c>
      <c r="I28" s="53"/>
      <c r="J28" s="53">
        <f t="shared" si="2"/>
        <v>730</v>
      </c>
      <c r="K28" s="53">
        <v>63</v>
      </c>
      <c r="L28" s="53">
        <v>793</v>
      </c>
      <c r="M28" s="53">
        <v>310</v>
      </c>
      <c r="N28" s="53">
        <f t="shared" si="1"/>
        <v>1103</v>
      </c>
    </row>
    <row r="29" spans="1:14" x14ac:dyDescent="0.3">
      <c r="A29" s="139" t="s">
        <v>39</v>
      </c>
      <c r="B29" s="53">
        <v>18</v>
      </c>
      <c r="C29" s="53">
        <v>6</v>
      </c>
      <c r="D29" s="53">
        <v>5</v>
      </c>
      <c r="E29" s="53">
        <v>1</v>
      </c>
      <c r="F29" s="53">
        <v>0</v>
      </c>
      <c r="G29" s="53">
        <v>0</v>
      </c>
      <c r="H29" s="53">
        <f t="shared" si="3"/>
        <v>30</v>
      </c>
      <c r="I29" s="53">
        <v>0</v>
      </c>
      <c r="J29" s="53">
        <f t="shared" si="2"/>
        <v>30</v>
      </c>
      <c r="K29" s="53">
        <v>0</v>
      </c>
      <c r="L29" s="53">
        <v>30</v>
      </c>
      <c r="M29" s="53">
        <v>11</v>
      </c>
      <c r="N29" s="53">
        <f t="shared" si="1"/>
        <v>41</v>
      </c>
    </row>
    <row r="30" spans="1:14" x14ac:dyDescent="0.3">
      <c r="A30" s="149" t="s">
        <v>126</v>
      </c>
      <c r="B30" s="164">
        <f t="shared" ref="B30:M30" si="4">SUM(B12:B29)</f>
        <v>1342</v>
      </c>
      <c r="C30" s="164">
        <f t="shared" si="4"/>
        <v>423</v>
      </c>
      <c r="D30" s="164">
        <f t="shared" si="4"/>
        <v>618</v>
      </c>
      <c r="E30" s="164">
        <f t="shared" si="4"/>
        <v>283</v>
      </c>
      <c r="F30" s="164">
        <f t="shared" si="4"/>
        <v>0</v>
      </c>
      <c r="G30" s="164">
        <f t="shared" si="4"/>
        <v>75</v>
      </c>
      <c r="H30" s="54">
        <f t="shared" si="4"/>
        <v>2741</v>
      </c>
      <c r="I30" s="164">
        <f t="shared" si="4"/>
        <v>20</v>
      </c>
      <c r="J30" s="54">
        <f t="shared" si="4"/>
        <v>2761</v>
      </c>
      <c r="K30" s="54">
        <f t="shared" si="4"/>
        <v>324</v>
      </c>
      <c r="L30" s="54">
        <f t="shared" si="4"/>
        <v>3085</v>
      </c>
      <c r="M30" s="54">
        <f t="shared" si="4"/>
        <v>1327</v>
      </c>
      <c r="N30" s="54">
        <f>L30+M30</f>
        <v>4412</v>
      </c>
    </row>
    <row r="31" spans="1:14" x14ac:dyDescent="0.3">
      <c r="A31" s="149" t="s">
        <v>40</v>
      </c>
      <c r="B31" s="54"/>
      <c r="C31" s="54"/>
      <c r="D31" s="54"/>
      <c r="E31" s="54"/>
      <c r="F31" s="54"/>
      <c r="G31" s="54"/>
      <c r="H31" s="54"/>
      <c r="I31" s="54"/>
      <c r="J31" s="54"/>
      <c r="K31" s="53"/>
      <c r="L31" s="54"/>
      <c r="M31" s="54"/>
      <c r="N31" s="54"/>
    </row>
    <row r="32" spans="1:14" s="97" customFormat="1" x14ac:dyDescent="0.3">
      <c r="A32" s="139" t="s">
        <v>41</v>
      </c>
      <c r="B32" s="53">
        <v>0</v>
      </c>
      <c r="C32" s="53">
        <v>0</v>
      </c>
      <c r="D32" s="53">
        <v>0</v>
      </c>
      <c r="E32" s="53">
        <v>0</v>
      </c>
      <c r="F32" s="53">
        <v>0</v>
      </c>
      <c r="G32" s="53">
        <v>0</v>
      </c>
      <c r="H32" s="53">
        <v>0</v>
      </c>
      <c r="I32" s="53">
        <v>0</v>
      </c>
      <c r="J32" s="53">
        <v>0</v>
      </c>
      <c r="K32" s="53">
        <v>0</v>
      </c>
      <c r="L32" s="53">
        <v>0</v>
      </c>
      <c r="M32" s="53">
        <v>0</v>
      </c>
      <c r="N32" s="53">
        <v>0</v>
      </c>
    </row>
    <row r="33" spans="1:14" s="97" customFormat="1" x14ac:dyDescent="0.3">
      <c r="A33" s="139" t="s">
        <v>42</v>
      </c>
      <c r="B33" s="53">
        <v>0</v>
      </c>
      <c r="C33" s="53">
        <v>0</v>
      </c>
      <c r="D33" s="53">
        <v>0</v>
      </c>
      <c r="E33" s="53">
        <v>0</v>
      </c>
      <c r="F33" s="53">
        <v>0</v>
      </c>
      <c r="G33" s="53">
        <v>0</v>
      </c>
      <c r="H33" s="53">
        <v>0</v>
      </c>
      <c r="I33" s="53">
        <v>0</v>
      </c>
      <c r="J33" s="53">
        <v>0</v>
      </c>
      <c r="K33" s="53">
        <v>0</v>
      </c>
      <c r="L33" s="53">
        <v>0</v>
      </c>
      <c r="M33" s="53">
        <v>0</v>
      </c>
      <c r="N33" s="53">
        <v>0</v>
      </c>
    </row>
    <row r="34" spans="1:14" x14ac:dyDescent="0.3">
      <c r="A34" s="139" t="s">
        <v>43</v>
      </c>
      <c r="B34" s="53">
        <v>0</v>
      </c>
      <c r="C34" s="53">
        <v>0</v>
      </c>
      <c r="D34" s="53">
        <v>0</v>
      </c>
      <c r="E34" s="53">
        <v>0</v>
      </c>
      <c r="F34" s="53">
        <v>0</v>
      </c>
      <c r="G34" s="102">
        <v>46</v>
      </c>
      <c r="H34" s="53">
        <f>SUM(B34:G34)</f>
        <v>46</v>
      </c>
      <c r="I34" s="53">
        <v>0</v>
      </c>
      <c r="J34" s="53">
        <f>SUM(H34:I34)</f>
        <v>46</v>
      </c>
      <c r="K34" s="53">
        <v>0</v>
      </c>
      <c r="L34" s="53">
        <v>46</v>
      </c>
      <c r="M34" s="53">
        <v>41</v>
      </c>
      <c r="N34" s="53">
        <f>L34+M34</f>
        <v>87</v>
      </c>
    </row>
    <row r="35" spans="1:14" x14ac:dyDescent="0.3">
      <c r="A35" s="139" t="s">
        <v>127</v>
      </c>
      <c r="B35" s="53">
        <v>47</v>
      </c>
      <c r="C35" s="53">
        <v>0</v>
      </c>
      <c r="D35" s="53">
        <v>0</v>
      </c>
      <c r="E35" s="53">
        <v>0</v>
      </c>
      <c r="F35" s="53">
        <v>0</v>
      </c>
      <c r="G35" s="53">
        <v>0</v>
      </c>
      <c r="H35" s="53">
        <f t="shared" ref="H35:H62" si="5">SUM(B35:G35)</f>
        <v>47</v>
      </c>
      <c r="I35" s="53">
        <v>0</v>
      </c>
      <c r="J35" s="53">
        <f t="shared" ref="J35:J36" si="6">SUM(H35:I35)</f>
        <v>47</v>
      </c>
      <c r="K35" s="53">
        <v>0</v>
      </c>
      <c r="L35" s="53">
        <v>47</v>
      </c>
      <c r="M35" s="53">
        <v>10</v>
      </c>
      <c r="N35" s="53">
        <f t="shared" ref="N35:N62" si="7">L35+M35</f>
        <v>57</v>
      </c>
    </row>
    <row r="36" spans="1:14" x14ac:dyDescent="0.3">
      <c r="A36" s="139" t="s">
        <v>44</v>
      </c>
      <c r="B36" s="53">
        <v>1</v>
      </c>
      <c r="C36" s="53">
        <v>1</v>
      </c>
      <c r="D36" s="53">
        <v>4</v>
      </c>
      <c r="E36" s="53">
        <v>14</v>
      </c>
      <c r="F36" s="53">
        <v>0</v>
      </c>
      <c r="G36" s="53">
        <v>0</v>
      </c>
      <c r="H36" s="53">
        <f t="shared" si="5"/>
        <v>20</v>
      </c>
      <c r="I36" s="53">
        <v>0</v>
      </c>
      <c r="J36" s="53">
        <f t="shared" si="6"/>
        <v>20</v>
      </c>
      <c r="K36" s="53">
        <v>0</v>
      </c>
      <c r="L36" s="53">
        <v>20</v>
      </c>
      <c r="M36" s="53">
        <v>149</v>
      </c>
      <c r="N36" s="53">
        <f t="shared" si="7"/>
        <v>169</v>
      </c>
    </row>
    <row r="37" spans="1:14" x14ac:dyDescent="0.3">
      <c r="A37" s="139" t="s">
        <v>45</v>
      </c>
      <c r="B37" s="53">
        <v>0</v>
      </c>
      <c r="C37" s="53">
        <v>0</v>
      </c>
      <c r="D37" s="53">
        <v>0</v>
      </c>
      <c r="E37" s="53">
        <v>0</v>
      </c>
      <c r="F37" s="53">
        <v>0</v>
      </c>
      <c r="G37" s="53">
        <v>0</v>
      </c>
      <c r="H37" s="53">
        <v>0</v>
      </c>
      <c r="I37" s="53">
        <v>0</v>
      </c>
      <c r="J37" s="53">
        <f>H37+I37</f>
        <v>0</v>
      </c>
      <c r="K37" s="53">
        <v>5</v>
      </c>
      <c r="L37" s="53">
        <v>5</v>
      </c>
      <c r="M37" s="53">
        <v>20</v>
      </c>
      <c r="N37" s="53">
        <f t="shared" si="7"/>
        <v>25</v>
      </c>
    </row>
    <row r="38" spans="1:14" x14ac:dyDescent="0.3">
      <c r="A38" s="139" t="s">
        <v>46</v>
      </c>
      <c r="B38" s="53">
        <v>0</v>
      </c>
      <c r="C38" s="53">
        <v>0</v>
      </c>
      <c r="D38" s="53">
        <v>6</v>
      </c>
      <c r="E38" s="53">
        <v>10</v>
      </c>
      <c r="F38" s="53">
        <v>0</v>
      </c>
      <c r="G38" s="53">
        <v>0</v>
      </c>
      <c r="H38" s="53">
        <f t="shared" si="5"/>
        <v>16</v>
      </c>
      <c r="I38" s="53">
        <v>0</v>
      </c>
      <c r="J38" s="53">
        <f t="shared" ref="J38:J62" si="8">H38+I38</f>
        <v>16</v>
      </c>
      <c r="K38" s="53">
        <v>0</v>
      </c>
      <c r="L38" s="53">
        <v>16</v>
      </c>
      <c r="M38" s="53">
        <v>46</v>
      </c>
      <c r="N38" s="53">
        <f t="shared" si="7"/>
        <v>62</v>
      </c>
    </row>
    <row r="39" spans="1:14" x14ac:dyDescent="0.3">
      <c r="A39" s="139" t="s">
        <v>47</v>
      </c>
      <c r="B39" s="53">
        <v>0</v>
      </c>
      <c r="C39" s="53">
        <v>0</v>
      </c>
      <c r="D39" s="53">
        <v>0</v>
      </c>
      <c r="E39" s="53">
        <v>0</v>
      </c>
      <c r="F39" s="53">
        <v>0</v>
      </c>
      <c r="G39" s="53">
        <v>0</v>
      </c>
      <c r="H39" s="53">
        <f t="shared" si="5"/>
        <v>0</v>
      </c>
      <c r="I39" s="53">
        <v>0</v>
      </c>
      <c r="J39" s="53">
        <f>H39+I39</f>
        <v>0</v>
      </c>
      <c r="K39" s="53">
        <v>5</v>
      </c>
      <c r="L39" s="53">
        <v>5</v>
      </c>
      <c r="M39" s="53">
        <v>9</v>
      </c>
      <c r="N39" s="53">
        <f t="shared" si="7"/>
        <v>14</v>
      </c>
    </row>
    <row r="40" spans="1:14" x14ac:dyDescent="0.3">
      <c r="A40" s="139" t="s">
        <v>48</v>
      </c>
      <c r="B40" s="53">
        <v>0</v>
      </c>
      <c r="C40" s="53">
        <v>0</v>
      </c>
      <c r="D40" s="53">
        <v>0</v>
      </c>
      <c r="E40" s="53">
        <v>0</v>
      </c>
      <c r="F40" s="53">
        <v>0</v>
      </c>
      <c r="G40" s="53">
        <v>0</v>
      </c>
      <c r="H40" s="53">
        <f t="shared" si="5"/>
        <v>0</v>
      </c>
      <c r="I40" s="53">
        <v>0</v>
      </c>
      <c r="J40" s="53">
        <f t="shared" si="8"/>
        <v>0</v>
      </c>
      <c r="K40" s="53">
        <v>0</v>
      </c>
      <c r="L40" s="53">
        <v>0</v>
      </c>
      <c r="M40" s="53">
        <v>26</v>
      </c>
      <c r="N40" s="53">
        <f t="shared" si="7"/>
        <v>26</v>
      </c>
    </row>
    <row r="41" spans="1:14" x14ac:dyDescent="0.3">
      <c r="A41" s="139" t="s">
        <v>128</v>
      </c>
      <c r="B41" s="53">
        <v>9</v>
      </c>
      <c r="C41" s="53">
        <v>0</v>
      </c>
      <c r="D41" s="53">
        <v>0</v>
      </c>
      <c r="E41" s="53">
        <v>0</v>
      </c>
      <c r="F41" s="53">
        <v>0</v>
      </c>
      <c r="G41" s="53">
        <v>0</v>
      </c>
      <c r="H41" s="53">
        <f t="shared" si="5"/>
        <v>9</v>
      </c>
      <c r="I41" s="53">
        <v>0</v>
      </c>
      <c r="J41" s="53">
        <f t="shared" si="8"/>
        <v>9</v>
      </c>
      <c r="K41" s="53">
        <v>0</v>
      </c>
      <c r="L41" s="53">
        <v>9</v>
      </c>
      <c r="M41" s="53">
        <v>0</v>
      </c>
      <c r="N41" s="53">
        <f t="shared" si="7"/>
        <v>9</v>
      </c>
    </row>
    <row r="42" spans="1:14" x14ac:dyDescent="0.3">
      <c r="A42" s="139" t="s">
        <v>274</v>
      </c>
      <c r="B42" s="53">
        <v>35</v>
      </c>
      <c r="C42" s="53">
        <v>0</v>
      </c>
      <c r="D42" s="53">
        <v>0</v>
      </c>
      <c r="E42" s="53">
        <v>0</v>
      </c>
      <c r="F42" s="53">
        <v>0</v>
      </c>
      <c r="G42" s="53">
        <v>0</v>
      </c>
      <c r="H42" s="53">
        <f t="shared" si="5"/>
        <v>35</v>
      </c>
      <c r="I42" s="53">
        <v>0</v>
      </c>
      <c r="J42" s="53">
        <f t="shared" si="8"/>
        <v>35</v>
      </c>
      <c r="K42" s="53">
        <v>0</v>
      </c>
      <c r="L42" s="53">
        <v>35</v>
      </c>
      <c r="M42" s="53">
        <v>0</v>
      </c>
      <c r="N42" s="53">
        <f t="shared" si="7"/>
        <v>35</v>
      </c>
    </row>
    <row r="43" spans="1:14" x14ac:dyDescent="0.3">
      <c r="A43" s="139" t="s">
        <v>129</v>
      </c>
      <c r="B43" s="53">
        <v>12</v>
      </c>
      <c r="C43" s="53">
        <v>0</v>
      </c>
      <c r="D43" s="53">
        <v>0</v>
      </c>
      <c r="E43" s="53">
        <v>0</v>
      </c>
      <c r="F43" s="53">
        <v>0</v>
      </c>
      <c r="G43" s="53">
        <v>0</v>
      </c>
      <c r="H43" s="53">
        <f t="shared" si="5"/>
        <v>12</v>
      </c>
      <c r="I43" s="53">
        <v>0</v>
      </c>
      <c r="J43" s="53">
        <f t="shared" si="8"/>
        <v>12</v>
      </c>
      <c r="K43" s="53">
        <v>0</v>
      </c>
      <c r="L43" s="53">
        <v>12</v>
      </c>
      <c r="M43" s="53">
        <v>0</v>
      </c>
      <c r="N43" s="53">
        <f t="shared" si="7"/>
        <v>12</v>
      </c>
    </row>
    <row r="44" spans="1:14" x14ac:dyDescent="0.3">
      <c r="A44" s="139" t="s">
        <v>202</v>
      </c>
      <c r="B44" s="53">
        <v>20</v>
      </c>
      <c r="C44" s="53">
        <v>0</v>
      </c>
      <c r="D44" s="53">
        <v>0</v>
      </c>
      <c r="E44" s="53">
        <v>0</v>
      </c>
      <c r="F44" s="53">
        <v>0</v>
      </c>
      <c r="G44" s="53">
        <v>0</v>
      </c>
      <c r="H44" s="53">
        <f t="shared" si="5"/>
        <v>20</v>
      </c>
      <c r="I44" s="53">
        <v>0</v>
      </c>
      <c r="J44" s="53">
        <f t="shared" si="8"/>
        <v>20</v>
      </c>
      <c r="K44" s="53">
        <v>0</v>
      </c>
      <c r="L44" s="53">
        <v>20</v>
      </c>
      <c r="M44" s="53">
        <v>0</v>
      </c>
      <c r="N44" s="53">
        <f t="shared" si="7"/>
        <v>20</v>
      </c>
    </row>
    <row r="45" spans="1:14" x14ac:dyDescent="0.3">
      <c r="A45" s="139" t="s">
        <v>216</v>
      </c>
      <c r="B45" s="53">
        <v>0</v>
      </c>
      <c r="C45" s="53">
        <v>0</v>
      </c>
      <c r="D45" s="53">
        <v>0</v>
      </c>
      <c r="E45" s="53">
        <v>47</v>
      </c>
      <c r="F45" s="53">
        <v>0</v>
      </c>
      <c r="G45" s="53">
        <v>0</v>
      </c>
      <c r="H45" s="53">
        <f t="shared" si="5"/>
        <v>47</v>
      </c>
      <c r="I45" s="53">
        <v>0</v>
      </c>
      <c r="J45" s="53">
        <f t="shared" si="8"/>
        <v>47</v>
      </c>
      <c r="K45" s="53">
        <v>0</v>
      </c>
      <c r="L45" s="53">
        <v>47</v>
      </c>
      <c r="M45" s="53">
        <v>2</v>
      </c>
      <c r="N45" s="53">
        <f t="shared" si="7"/>
        <v>49</v>
      </c>
    </row>
    <row r="46" spans="1:14" x14ac:dyDescent="0.3">
      <c r="A46" s="139" t="s">
        <v>276</v>
      </c>
      <c r="B46" s="53">
        <v>0</v>
      </c>
      <c r="C46" s="53">
        <v>0</v>
      </c>
      <c r="D46" s="53">
        <v>0</v>
      </c>
      <c r="E46" s="53">
        <v>8</v>
      </c>
      <c r="F46" s="53">
        <v>0</v>
      </c>
      <c r="G46" s="53">
        <v>0</v>
      </c>
      <c r="H46" s="53">
        <f t="shared" si="5"/>
        <v>8</v>
      </c>
      <c r="I46" s="53">
        <v>0</v>
      </c>
      <c r="J46" s="53">
        <f t="shared" si="8"/>
        <v>8</v>
      </c>
      <c r="K46" s="53">
        <v>0</v>
      </c>
      <c r="L46" s="53">
        <v>8</v>
      </c>
      <c r="M46" s="53">
        <v>0</v>
      </c>
      <c r="N46" s="53">
        <f t="shared" si="7"/>
        <v>8</v>
      </c>
    </row>
    <row r="47" spans="1:14" x14ac:dyDescent="0.3">
      <c r="A47" s="139" t="s">
        <v>277</v>
      </c>
      <c r="B47" s="53">
        <v>0</v>
      </c>
      <c r="C47" s="53">
        <v>0</v>
      </c>
      <c r="D47" s="53">
        <v>0</v>
      </c>
      <c r="E47" s="53">
        <v>17</v>
      </c>
      <c r="F47" s="53">
        <v>0</v>
      </c>
      <c r="G47" s="53">
        <v>0</v>
      </c>
      <c r="H47" s="53">
        <f t="shared" si="5"/>
        <v>17</v>
      </c>
      <c r="I47" s="53">
        <v>0</v>
      </c>
      <c r="J47" s="53">
        <f t="shared" si="8"/>
        <v>17</v>
      </c>
      <c r="K47" s="53">
        <v>0</v>
      </c>
      <c r="L47" s="53">
        <v>17</v>
      </c>
      <c r="M47" s="53">
        <v>0</v>
      </c>
      <c r="N47" s="53">
        <f t="shared" si="7"/>
        <v>17</v>
      </c>
    </row>
    <row r="48" spans="1:14" x14ac:dyDescent="0.3">
      <c r="A48" s="139" t="s">
        <v>228</v>
      </c>
      <c r="B48" s="53">
        <v>0</v>
      </c>
      <c r="C48" s="53">
        <v>0</v>
      </c>
      <c r="D48" s="53">
        <v>0</v>
      </c>
      <c r="E48" s="53">
        <v>38</v>
      </c>
      <c r="F48" s="53">
        <v>0</v>
      </c>
      <c r="G48" s="53">
        <v>0</v>
      </c>
      <c r="H48" s="53">
        <f t="shared" si="5"/>
        <v>38</v>
      </c>
      <c r="I48" s="53">
        <v>0</v>
      </c>
      <c r="J48" s="53">
        <f t="shared" si="8"/>
        <v>38</v>
      </c>
      <c r="K48" s="53">
        <v>0</v>
      </c>
      <c r="L48" s="53">
        <v>38</v>
      </c>
      <c r="M48" s="53">
        <v>0</v>
      </c>
      <c r="N48" s="53">
        <f t="shared" si="7"/>
        <v>38</v>
      </c>
    </row>
    <row r="49" spans="1:14" x14ac:dyDescent="0.3">
      <c r="A49" s="139" t="s">
        <v>373</v>
      </c>
      <c r="B49" s="53">
        <v>0</v>
      </c>
      <c r="C49" s="53">
        <v>0</v>
      </c>
      <c r="D49" s="53">
        <v>0</v>
      </c>
      <c r="E49" s="53">
        <v>0</v>
      </c>
      <c r="F49" s="53">
        <v>0</v>
      </c>
      <c r="G49" s="53">
        <v>0</v>
      </c>
      <c r="H49" s="53">
        <f>SUM(B49:G49)</f>
        <v>0</v>
      </c>
      <c r="I49" s="53">
        <v>0</v>
      </c>
      <c r="J49" s="53">
        <f t="shared" ref="J49" si="9">H49+I49</f>
        <v>0</v>
      </c>
      <c r="K49" s="53">
        <v>1</v>
      </c>
      <c r="L49" s="53">
        <v>1</v>
      </c>
      <c r="M49" s="53">
        <v>0</v>
      </c>
      <c r="N49" s="53">
        <f t="shared" ref="N49" si="10">L49+M49</f>
        <v>1</v>
      </c>
    </row>
    <row r="50" spans="1:14" x14ac:dyDescent="0.3">
      <c r="A50" s="139" t="s">
        <v>278</v>
      </c>
      <c r="B50" s="53">
        <v>0</v>
      </c>
      <c r="C50" s="53">
        <v>0</v>
      </c>
      <c r="D50" s="53">
        <v>0</v>
      </c>
      <c r="E50" s="53">
        <v>4</v>
      </c>
      <c r="F50" s="53">
        <v>0</v>
      </c>
      <c r="G50" s="53">
        <v>0</v>
      </c>
      <c r="H50" s="53">
        <f>SUM(B50:G50)</f>
        <v>4</v>
      </c>
      <c r="I50" s="53">
        <v>0</v>
      </c>
      <c r="J50" s="53">
        <f t="shared" si="8"/>
        <v>4</v>
      </c>
      <c r="K50" s="53">
        <v>0</v>
      </c>
      <c r="L50" s="53">
        <v>4</v>
      </c>
      <c r="M50" s="53">
        <v>0</v>
      </c>
      <c r="N50" s="53">
        <f t="shared" si="7"/>
        <v>4</v>
      </c>
    </row>
    <row r="51" spans="1:14" x14ac:dyDescent="0.3">
      <c r="A51" s="139" t="s">
        <v>130</v>
      </c>
      <c r="B51" s="53">
        <v>1</v>
      </c>
      <c r="C51" s="53">
        <v>10</v>
      </c>
      <c r="D51" s="53">
        <v>21</v>
      </c>
      <c r="E51" s="53">
        <v>9</v>
      </c>
      <c r="F51" s="53">
        <v>0</v>
      </c>
      <c r="G51" s="53">
        <v>0</v>
      </c>
      <c r="H51" s="53">
        <f t="shared" si="5"/>
        <v>41</v>
      </c>
      <c r="I51" s="53">
        <v>0</v>
      </c>
      <c r="J51" s="53">
        <f t="shared" si="8"/>
        <v>41</v>
      </c>
      <c r="K51" s="53">
        <v>0</v>
      </c>
      <c r="L51" s="53">
        <v>41</v>
      </c>
      <c r="M51" s="53">
        <v>60</v>
      </c>
      <c r="N51" s="53">
        <f t="shared" si="7"/>
        <v>101</v>
      </c>
    </row>
    <row r="52" spans="1:14" x14ac:dyDescent="0.3">
      <c r="A52" s="139" t="s">
        <v>49</v>
      </c>
      <c r="B52" s="53">
        <v>0</v>
      </c>
      <c r="C52" s="53">
        <v>0</v>
      </c>
      <c r="D52" s="53">
        <v>0</v>
      </c>
      <c r="E52" s="53">
        <v>0</v>
      </c>
      <c r="F52" s="53">
        <v>0</v>
      </c>
      <c r="G52" s="53">
        <v>0</v>
      </c>
      <c r="H52" s="53">
        <f t="shared" si="5"/>
        <v>0</v>
      </c>
      <c r="I52" s="53">
        <v>0</v>
      </c>
      <c r="J52" s="53">
        <f t="shared" si="8"/>
        <v>0</v>
      </c>
      <c r="K52" s="53">
        <v>2</v>
      </c>
      <c r="L52" s="53">
        <v>2</v>
      </c>
      <c r="M52" s="53">
        <v>20</v>
      </c>
      <c r="N52" s="53">
        <f t="shared" si="7"/>
        <v>22</v>
      </c>
    </row>
    <row r="53" spans="1:14" x14ac:dyDescent="0.3">
      <c r="A53" s="139" t="s">
        <v>50</v>
      </c>
      <c r="B53" s="53">
        <v>4</v>
      </c>
      <c r="C53" s="53">
        <v>4</v>
      </c>
      <c r="D53" s="53">
        <v>7</v>
      </c>
      <c r="E53" s="53">
        <v>0</v>
      </c>
      <c r="F53" s="53">
        <v>0</v>
      </c>
      <c r="G53" s="102">
        <v>8</v>
      </c>
      <c r="H53" s="53">
        <f t="shared" si="5"/>
        <v>23</v>
      </c>
      <c r="I53" s="53">
        <v>0</v>
      </c>
      <c r="J53" s="53">
        <f t="shared" si="8"/>
        <v>23</v>
      </c>
      <c r="K53" s="53">
        <v>0</v>
      </c>
      <c r="L53" s="53">
        <v>23</v>
      </c>
      <c r="M53" s="53">
        <v>29</v>
      </c>
      <c r="N53" s="53">
        <f t="shared" si="7"/>
        <v>52</v>
      </c>
    </row>
    <row r="54" spans="1:14" x14ac:dyDescent="0.3">
      <c r="A54" s="139" t="s">
        <v>51</v>
      </c>
      <c r="B54" s="53">
        <v>7</v>
      </c>
      <c r="C54" s="53">
        <v>6</v>
      </c>
      <c r="D54" s="53">
        <v>21</v>
      </c>
      <c r="E54" s="53">
        <v>1</v>
      </c>
      <c r="F54" s="53">
        <v>0</v>
      </c>
      <c r="G54" s="102">
        <v>3</v>
      </c>
      <c r="H54" s="53">
        <f t="shared" si="5"/>
        <v>38</v>
      </c>
      <c r="I54" s="53">
        <v>0</v>
      </c>
      <c r="J54" s="53">
        <f t="shared" si="8"/>
        <v>38</v>
      </c>
      <c r="K54" s="53">
        <v>0</v>
      </c>
      <c r="L54" s="53">
        <v>38</v>
      </c>
      <c r="M54" s="53">
        <v>20</v>
      </c>
      <c r="N54" s="53">
        <f t="shared" si="7"/>
        <v>58</v>
      </c>
    </row>
    <row r="55" spans="1:14" x14ac:dyDescent="0.3">
      <c r="A55" s="139" t="s">
        <v>52</v>
      </c>
      <c r="B55" s="53">
        <v>46</v>
      </c>
      <c r="C55" s="53">
        <v>62</v>
      </c>
      <c r="D55" s="53">
        <v>66</v>
      </c>
      <c r="E55" s="53">
        <v>8</v>
      </c>
      <c r="F55" s="53">
        <v>0</v>
      </c>
      <c r="G55" s="102">
        <v>13</v>
      </c>
      <c r="H55" s="53">
        <f t="shared" si="5"/>
        <v>195</v>
      </c>
      <c r="I55" s="53">
        <v>0</v>
      </c>
      <c r="J55" s="53">
        <f t="shared" si="8"/>
        <v>195</v>
      </c>
      <c r="K55" s="53">
        <v>0</v>
      </c>
      <c r="L55" s="53">
        <v>195</v>
      </c>
      <c r="M55" s="53">
        <v>139</v>
      </c>
      <c r="N55" s="53">
        <f t="shared" si="7"/>
        <v>334</v>
      </c>
    </row>
    <row r="56" spans="1:14" x14ac:dyDescent="0.3">
      <c r="A56" s="139" t="s">
        <v>53</v>
      </c>
      <c r="B56" s="53">
        <v>4</v>
      </c>
      <c r="C56" s="53">
        <v>0</v>
      </c>
      <c r="D56" s="53">
        <v>0</v>
      </c>
      <c r="E56" s="53">
        <v>0</v>
      </c>
      <c r="F56" s="53">
        <v>0</v>
      </c>
      <c r="G56" s="53">
        <v>0</v>
      </c>
      <c r="H56" s="53">
        <f t="shared" si="5"/>
        <v>4</v>
      </c>
      <c r="I56" s="53">
        <v>0</v>
      </c>
      <c r="J56" s="53">
        <f t="shared" si="8"/>
        <v>4</v>
      </c>
      <c r="K56" s="53">
        <v>4</v>
      </c>
      <c r="L56" s="53">
        <v>8</v>
      </c>
      <c r="M56" s="53">
        <v>36</v>
      </c>
      <c r="N56" s="53">
        <f t="shared" si="7"/>
        <v>44</v>
      </c>
    </row>
    <row r="57" spans="1:14" x14ac:dyDescent="0.3">
      <c r="A57" s="139" t="s">
        <v>203</v>
      </c>
      <c r="B57" s="53">
        <v>0</v>
      </c>
      <c r="C57" s="53">
        <v>0</v>
      </c>
      <c r="D57" s="53">
        <v>0</v>
      </c>
      <c r="E57" s="53">
        <v>0</v>
      </c>
      <c r="F57" s="53">
        <v>0</v>
      </c>
      <c r="G57" s="53">
        <v>0</v>
      </c>
      <c r="H57" s="53">
        <f>SUM(B57:G57)</f>
        <v>0</v>
      </c>
      <c r="I57" s="53">
        <v>0</v>
      </c>
      <c r="J57" s="53">
        <f t="shared" si="8"/>
        <v>0</v>
      </c>
      <c r="K57" s="53">
        <v>0</v>
      </c>
      <c r="L57" s="53">
        <v>0</v>
      </c>
      <c r="M57" s="53">
        <v>0</v>
      </c>
      <c r="N57" s="53">
        <f t="shared" si="7"/>
        <v>0</v>
      </c>
    </row>
    <row r="58" spans="1:14" x14ac:dyDescent="0.3">
      <c r="A58" s="139" t="s">
        <v>54</v>
      </c>
      <c r="B58" s="53">
        <v>21</v>
      </c>
      <c r="C58" s="53">
        <v>0</v>
      </c>
      <c r="D58" s="53">
        <v>0</v>
      </c>
      <c r="E58" s="53">
        <v>0</v>
      </c>
      <c r="F58" s="53">
        <v>0</v>
      </c>
      <c r="G58" s="53">
        <v>0</v>
      </c>
      <c r="H58" s="53">
        <f>SUM(B58:G58)</f>
        <v>21</v>
      </c>
      <c r="I58" s="53">
        <v>0</v>
      </c>
      <c r="J58" s="53">
        <f>H58+I58</f>
        <v>21</v>
      </c>
      <c r="K58" s="53">
        <v>0</v>
      </c>
      <c r="L58" s="53">
        <v>21</v>
      </c>
      <c r="M58" s="53">
        <v>37</v>
      </c>
      <c r="N58" s="53">
        <f t="shared" si="7"/>
        <v>58</v>
      </c>
    </row>
    <row r="59" spans="1:14" x14ac:dyDescent="0.3">
      <c r="A59" s="139" t="s">
        <v>55</v>
      </c>
      <c r="B59" s="53">
        <v>1</v>
      </c>
      <c r="C59" s="53">
        <v>4</v>
      </c>
      <c r="D59" s="53">
        <v>16</v>
      </c>
      <c r="E59" s="53">
        <v>3</v>
      </c>
      <c r="F59" s="53">
        <v>0</v>
      </c>
      <c r="G59" s="53">
        <v>7</v>
      </c>
      <c r="H59" s="53">
        <f t="shared" si="5"/>
        <v>31</v>
      </c>
      <c r="I59" s="53">
        <v>0</v>
      </c>
      <c r="J59" s="53">
        <f t="shared" si="8"/>
        <v>31</v>
      </c>
      <c r="K59" s="53">
        <v>0</v>
      </c>
      <c r="L59" s="53">
        <v>31</v>
      </c>
      <c r="M59" s="53">
        <v>43</v>
      </c>
      <c r="N59" s="53">
        <f t="shared" si="7"/>
        <v>74</v>
      </c>
    </row>
    <row r="60" spans="1:14" x14ac:dyDescent="0.3">
      <c r="A60" s="139" t="s">
        <v>272</v>
      </c>
      <c r="B60" s="53">
        <v>7</v>
      </c>
      <c r="C60" s="53">
        <v>17</v>
      </c>
      <c r="D60" s="53">
        <v>38</v>
      </c>
      <c r="E60" s="53">
        <v>37</v>
      </c>
      <c r="F60" s="53">
        <v>0</v>
      </c>
      <c r="G60" s="53">
        <v>0</v>
      </c>
      <c r="H60" s="53">
        <f t="shared" si="5"/>
        <v>99</v>
      </c>
      <c r="I60" s="53">
        <v>0</v>
      </c>
      <c r="J60" s="53">
        <f t="shared" si="8"/>
        <v>99</v>
      </c>
      <c r="K60" s="53">
        <v>0</v>
      </c>
      <c r="L60" s="53">
        <v>99</v>
      </c>
      <c r="M60" s="53">
        <v>237</v>
      </c>
      <c r="N60" s="53">
        <f t="shared" si="7"/>
        <v>336</v>
      </c>
    </row>
    <row r="61" spans="1:14" x14ac:dyDescent="0.3">
      <c r="A61" s="139" t="s">
        <v>271</v>
      </c>
      <c r="B61" s="53">
        <v>6</v>
      </c>
      <c r="C61" s="53">
        <v>14</v>
      </c>
      <c r="D61" s="53">
        <v>49</v>
      </c>
      <c r="E61" s="53">
        <v>52</v>
      </c>
      <c r="F61" s="53">
        <v>0</v>
      </c>
      <c r="G61" s="53">
        <v>0</v>
      </c>
      <c r="H61" s="53">
        <f t="shared" si="5"/>
        <v>121</v>
      </c>
      <c r="I61" s="53">
        <v>0</v>
      </c>
      <c r="J61" s="53">
        <f t="shared" si="8"/>
        <v>121</v>
      </c>
      <c r="K61" s="53">
        <v>0</v>
      </c>
      <c r="L61" s="53">
        <v>121</v>
      </c>
      <c r="M61" s="53">
        <v>335</v>
      </c>
      <c r="N61" s="53">
        <f t="shared" si="7"/>
        <v>456</v>
      </c>
    </row>
    <row r="62" spans="1:14" x14ac:dyDescent="0.3">
      <c r="A62" s="139" t="s">
        <v>273</v>
      </c>
      <c r="B62" s="53">
        <v>18</v>
      </c>
      <c r="C62" s="53">
        <v>27</v>
      </c>
      <c r="D62" s="53">
        <v>82</v>
      </c>
      <c r="E62" s="53">
        <v>31</v>
      </c>
      <c r="F62" s="53">
        <v>0</v>
      </c>
      <c r="G62" s="53">
        <v>0</v>
      </c>
      <c r="H62" s="53">
        <f t="shared" si="5"/>
        <v>158</v>
      </c>
      <c r="I62" s="53">
        <v>0</v>
      </c>
      <c r="J62" s="53">
        <f t="shared" si="8"/>
        <v>158</v>
      </c>
      <c r="K62" s="53"/>
      <c r="L62" s="53">
        <v>158</v>
      </c>
      <c r="M62" s="53">
        <v>444</v>
      </c>
      <c r="N62" s="53">
        <f t="shared" si="7"/>
        <v>602</v>
      </c>
    </row>
    <row r="63" spans="1:14" x14ac:dyDescent="0.3">
      <c r="A63" s="139" t="s">
        <v>270</v>
      </c>
      <c r="B63" s="53">
        <v>9</v>
      </c>
      <c r="C63" s="53">
        <v>12</v>
      </c>
      <c r="D63" s="53">
        <v>20</v>
      </c>
      <c r="E63" s="53">
        <v>0</v>
      </c>
      <c r="F63" s="53">
        <v>0</v>
      </c>
      <c r="G63" s="53">
        <v>0</v>
      </c>
      <c r="H63" s="53">
        <f>SUM(B63:G63)</f>
        <v>41</v>
      </c>
      <c r="I63" s="53">
        <v>0</v>
      </c>
      <c r="J63" s="53">
        <f>H63+I63</f>
        <v>41</v>
      </c>
      <c r="K63" s="53">
        <v>0</v>
      </c>
      <c r="L63" s="53">
        <v>41</v>
      </c>
      <c r="M63" s="53">
        <v>223</v>
      </c>
      <c r="N63" s="53">
        <f>L63+M63</f>
        <v>264</v>
      </c>
    </row>
    <row r="64" spans="1:14" x14ac:dyDescent="0.3">
      <c r="A64" s="139" t="s">
        <v>56</v>
      </c>
      <c r="B64" s="53">
        <v>2</v>
      </c>
      <c r="C64" s="53">
        <v>5</v>
      </c>
      <c r="D64" s="53">
        <v>1</v>
      </c>
      <c r="E64" s="53">
        <v>4</v>
      </c>
      <c r="F64" s="53">
        <v>0</v>
      </c>
      <c r="G64" s="53">
        <v>0</v>
      </c>
      <c r="H64" s="53">
        <f>SUM(B64:G64)</f>
        <v>12</v>
      </c>
      <c r="I64" s="53">
        <v>2</v>
      </c>
      <c r="J64" s="53">
        <f t="shared" ref="J64:J79" si="11">H64+I64</f>
        <v>14</v>
      </c>
      <c r="K64" s="53">
        <v>0</v>
      </c>
      <c r="L64" s="53">
        <v>14</v>
      </c>
      <c r="M64" s="53">
        <v>94</v>
      </c>
      <c r="N64" s="53">
        <f>L64+M64</f>
        <v>108</v>
      </c>
    </row>
    <row r="65" spans="1:14" x14ac:dyDescent="0.3">
      <c r="A65" s="139" t="s">
        <v>57</v>
      </c>
      <c r="B65" s="53">
        <v>10</v>
      </c>
      <c r="C65" s="53">
        <v>10</v>
      </c>
      <c r="D65" s="53">
        <v>25</v>
      </c>
      <c r="E65" s="53">
        <v>2</v>
      </c>
      <c r="F65" s="53">
        <v>0</v>
      </c>
      <c r="G65" s="53">
        <v>0</v>
      </c>
      <c r="H65" s="53">
        <f t="shared" ref="H65:H78" si="12">SUM(B65:G65)</f>
        <v>47</v>
      </c>
      <c r="I65" s="53">
        <v>0</v>
      </c>
      <c r="J65" s="53">
        <f t="shared" si="11"/>
        <v>47</v>
      </c>
      <c r="K65" s="53">
        <v>47</v>
      </c>
      <c r="L65" s="53">
        <v>94</v>
      </c>
      <c r="M65" s="53">
        <v>22</v>
      </c>
      <c r="N65" s="53">
        <f t="shared" ref="N65:N79" si="13">L65+M65</f>
        <v>116</v>
      </c>
    </row>
    <row r="66" spans="1:14" x14ac:dyDescent="0.3">
      <c r="A66" s="139" t="s">
        <v>58</v>
      </c>
      <c r="B66" s="53">
        <v>15</v>
      </c>
      <c r="C66" s="53">
        <v>8</v>
      </c>
      <c r="D66" s="53">
        <v>15</v>
      </c>
      <c r="E66" s="53">
        <v>22</v>
      </c>
      <c r="F66" s="53">
        <v>0</v>
      </c>
      <c r="G66" s="53">
        <v>0</v>
      </c>
      <c r="H66" s="53">
        <f t="shared" si="12"/>
        <v>60</v>
      </c>
      <c r="I66" s="53">
        <v>9</v>
      </c>
      <c r="J66" s="53">
        <f t="shared" si="11"/>
        <v>69</v>
      </c>
      <c r="K66" s="53">
        <v>0</v>
      </c>
      <c r="L66" s="53">
        <v>69</v>
      </c>
      <c r="M66" s="53">
        <v>327</v>
      </c>
      <c r="N66" s="53">
        <f t="shared" si="13"/>
        <v>396</v>
      </c>
    </row>
    <row r="67" spans="1:14" x14ac:dyDescent="0.3">
      <c r="A67" s="139" t="s">
        <v>59</v>
      </c>
      <c r="B67" s="53">
        <v>6</v>
      </c>
      <c r="C67" s="53">
        <v>16</v>
      </c>
      <c r="D67" s="53">
        <v>33</v>
      </c>
      <c r="E67" s="53">
        <v>18</v>
      </c>
      <c r="F67" s="53">
        <v>0</v>
      </c>
      <c r="G67" s="53">
        <v>0</v>
      </c>
      <c r="H67" s="53">
        <f t="shared" si="12"/>
        <v>73</v>
      </c>
      <c r="I67" s="53">
        <v>0</v>
      </c>
      <c r="J67" s="53">
        <f t="shared" si="11"/>
        <v>73</v>
      </c>
      <c r="K67" s="53">
        <v>4</v>
      </c>
      <c r="L67" s="53">
        <v>77</v>
      </c>
      <c r="M67" s="53">
        <v>105</v>
      </c>
      <c r="N67" s="53">
        <f t="shared" si="13"/>
        <v>182</v>
      </c>
    </row>
    <row r="68" spans="1:14" x14ac:dyDescent="0.3">
      <c r="A68" s="139" t="s">
        <v>60</v>
      </c>
      <c r="B68" s="53">
        <v>12</v>
      </c>
      <c r="C68" s="53">
        <v>7</v>
      </c>
      <c r="D68" s="53">
        <v>34</v>
      </c>
      <c r="E68" s="53">
        <v>7</v>
      </c>
      <c r="F68" s="53">
        <v>0</v>
      </c>
      <c r="G68" s="53">
        <v>0</v>
      </c>
      <c r="H68" s="53">
        <f t="shared" si="12"/>
        <v>60</v>
      </c>
      <c r="I68" s="53">
        <v>0</v>
      </c>
      <c r="J68" s="53">
        <f t="shared" si="11"/>
        <v>60</v>
      </c>
      <c r="K68" s="53">
        <v>8</v>
      </c>
      <c r="L68" s="53">
        <v>68</v>
      </c>
      <c r="M68" s="53">
        <v>90</v>
      </c>
      <c r="N68" s="53">
        <f t="shared" si="13"/>
        <v>158</v>
      </c>
    </row>
    <row r="69" spans="1:14" x14ac:dyDescent="0.3">
      <c r="A69" s="139" t="s">
        <v>61</v>
      </c>
      <c r="B69" s="53">
        <v>1</v>
      </c>
      <c r="C69" s="53">
        <v>5</v>
      </c>
      <c r="D69" s="53">
        <v>10</v>
      </c>
      <c r="E69" s="53">
        <v>6</v>
      </c>
      <c r="F69" s="53">
        <v>0</v>
      </c>
      <c r="G69" s="53">
        <v>0</v>
      </c>
      <c r="H69" s="53">
        <f t="shared" si="12"/>
        <v>22</v>
      </c>
      <c r="I69" s="53">
        <v>0</v>
      </c>
      <c r="J69" s="53">
        <f t="shared" si="11"/>
        <v>22</v>
      </c>
      <c r="K69" s="53">
        <v>6</v>
      </c>
      <c r="L69" s="53">
        <v>28</v>
      </c>
      <c r="M69" s="53">
        <v>51</v>
      </c>
      <c r="N69" s="53">
        <f t="shared" si="13"/>
        <v>79</v>
      </c>
    </row>
    <row r="70" spans="1:14" x14ac:dyDescent="0.3">
      <c r="A70" s="139" t="s">
        <v>62</v>
      </c>
      <c r="B70" s="53">
        <v>10</v>
      </c>
      <c r="C70" s="53">
        <v>20</v>
      </c>
      <c r="D70" s="53">
        <v>34</v>
      </c>
      <c r="E70" s="53">
        <v>14</v>
      </c>
      <c r="F70" s="53">
        <v>0</v>
      </c>
      <c r="G70" s="53">
        <v>0</v>
      </c>
      <c r="H70" s="53">
        <f t="shared" si="12"/>
        <v>78</v>
      </c>
      <c r="I70" s="53">
        <v>0</v>
      </c>
      <c r="J70" s="53">
        <f t="shared" si="11"/>
        <v>78</v>
      </c>
      <c r="K70" s="53">
        <v>1</v>
      </c>
      <c r="L70" s="53">
        <v>79</v>
      </c>
      <c r="M70" s="53">
        <v>95</v>
      </c>
      <c r="N70" s="53">
        <f>L70+M70</f>
        <v>174</v>
      </c>
    </row>
    <row r="71" spans="1:14" x14ac:dyDescent="0.3">
      <c r="A71" s="139" t="s">
        <v>63</v>
      </c>
      <c r="B71" s="53">
        <v>12</v>
      </c>
      <c r="C71" s="53">
        <v>6</v>
      </c>
      <c r="D71" s="53">
        <v>1</v>
      </c>
      <c r="E71" s="53">
        <v>0</v>
      </c>
      <c r="F71" s="53">
        <v>0</v>
      </c>
      <c r="G71" s="53">
        <v>0</v>
      </c>
      <c r="H71" s="53">
        <f t="shared" si="12"/>
        <v>19</v>
      </c>
      <c r="I71" s="53">
        <v>0</v>
      </c>
      <c r="J71" s="53">
        <f t="shared" si="11"/>
        <v>19</v>
      </c>
      <c r="K71" s="53">
        <v>5</v>
      </c>
      <c r="L71" s="53">
        <v>24</v>
      </c>
      <c r="M71" s="53">
        <v>63</v>
      </c>
      <c r="N71" s="53">
        <f t="shared" si="13"/>
        <v>87</v>
      </c>
    </row>
    <row r="72" spans="1:14" x14ac:dyDescent="0.3">
      <c r="A72" s="139" t="s">
        <v>64</v>
      </c>
      <c r="B72" s="53">
        <v>2</v>
      </c>
      <c r="C72" s="53">
        <v>6</v>
      </c>
      <c r="D72" s="53">
        <v>15</v>
      </c>
      <c r="E72" s="53">
        <v>3</v>
      </c>
      <c r="F72" s="53">
        <v>0</v>
      </c>
      <c r="G72" s="53">
        <v>0</v>
      </c>
      <c r="H72" s="53">
        <f t="shared" si="12"/>
        <v>26</v>
      </c>
      <c r="I72" s="53">
        <v>0</v>
      </c>
      <c r="J72" s="53">
        <f t="shared" si="11"/>
        <v>26</v>
      </c>
      <c r="K72" s="53">
        <v>4</v>
      </c>
      <c r="L72" s="53">
        <v>30</v>
      </c>
      <c r="M72" s="53">
        <v>62</v>
      </c>
      <c r="N72" s="53">
        <f t="shared" si="13"/>
        <v>92</v>
      </c>
    </row>
    <row r="73" spans="1:14" x14ac:dyDescent="0.3">
      <c r="A73" s="139" t="s">
        <v>65</v>
      </c>
      <c r="B73" s="53">
        <v>1</v>
      </c>
      <c r="C73" s="53">
        <v>4</v>
      </c>
      <c r="D73" s="53">
        <v>17</v>
      </c>
      <c r="E73" s="53">
        <v>12</v>
      </c>
      <c r="F73" s="53">
        <v>0</v>
      </c>
      <c r="G73" s="53">
        <v>0</v>
      </c>
      <c r="H73" s="53">
        <f t="shared" si="12"/>
        <v>34</v>
      </c>
      <c r="I73" s="53">
        <v>0</v>
      </c>
      <c r="J73" s="53">
        <f>H73+I73</f>
        <v>34</v>
      </c>
      <c r="K73" s="53">
        <v>6</v>
      </c>
      <c r="L73" s="53">
        <v>40</v>
      </c>
      <c r="M73" s="53">
        <v>84</v>
      </c>
      <c r="N73" s="53">
        <f t="shared" si="13"/>
        <v>124</v>
      </c>
    </row>
    <row r="74" spans="1:14" x14ac:dyDescent="0.3">
      <c r="A74" s="139" t="s">
        <v>66</v>
      </c>
      <c r="B74" s="53">
        <v>32</v>
      </c>
      <c r="C74" s="53">
        <v>51</v>
      </c>
      <c r="D74" s="53">
        <v>34</v>
      </c>
      <c r="E74" s="53">
        <v>6</v>
      </c>
      <c r="F74" s="53">
        <v>0</v>
      </c>
      <c r="G74" s="53">
        <v>0</v>
      </c>
      <c r="H74" s="53">
        <f t="shared" si="12"/>
        <v>123</v>
      </c>
      <c r="I74" s="53"/>
      <c r="J74" s="53">
        <f t="shared" si="11"/>
        <v>123</v>
      </c>
      <c r="K74" s="53">
        <v>8</v>
      </c>
      <c r="L74" s="53">
        <v>131</v>
      </c>
      <c r="M74" s="53">
        <v>196</v>
      </c>
      <c r="N74" s="53">
        <f t="shared" si="13"/>
        <v>327</v>
      </c>
    </row>
    <row r="75" spans="1:14" x14ac:dyDescent="0.3">
      <c r="A75" s="139" t="s">
        <v>204</v>
      </c>
      <c r="B75" s="53">
        <v>0</v>
      </c>
      <c r="C75" s="53">
        <v>0</v>
      </c>
      <c r="D75" s="53">
        <v>0</v>
      </c>
      <c r="E75" s="53">
        <v>0</v>
      </c>
      <c r="F75" s="53">
        <v>0</v>
      </c>
      <c r="G75" s="102">
        <v>4</v>
      </c>
      <c r="H75" s="53">
        <f t="shared" si="12"/>
        <v>4</v>
      </c>
      <c r="I75" s="53">
        <v>0</v>
      </c>
      <c r="J75" s="53">
        <f t="shared" si="11"/>
        <v>4</v>
      </c>
      <c r="K75" s="102">
        <v>16</v>
      </c>
      <c r="L75" s="53">
        <v>20</v>
      </c>
      <c r="M75" s="53">
        <v>0</v>
      </c>
      <c r="N75" s="53">
        <f t="shared" si="13"/>
        <v>20</v>
      </c>
    </row>
    <row r="76" spans="1:14" x14ac:dyDescent="0.3">
      <c r="A76" s="139" t="s">
        <v>67</v>
      </c>
      <c r="B76" s="53">
        <v>4</v>
      </c>
      <c r="C76" s="53">
        <v>1</v>
      </c>
      <c r="D76" s="53">
        <v>9</v>
      </c>
      <c r="E76" s="53">
        <v>0</v>
      </c>
      <c r="F76" s="53">
        <v>0</v>
      </c>
      <c r="G76" s="53">
        <v>0</v>
      </c>
      <c r="H76" s="53">
        <f t="shared" si="12"/>
        <v>14</v>
      </c>
      <c r="I76" s="53">
        <v>0</v>
      </c>
      <c r="J76" s="53">
        <f t="shared" si="11"/>
        <v>14</v>
      </c>
      <c r="K76" s="53">
        <v>7</v>
      </c>
      <c r="L76" s="53">
        <v>21</v>
      </c>
      <c r="M76" s="53">
        <v>7</v>
      </c>
      <c r="N76" s="53">
        <f t="shared" si="13"/>
        <v>28</v>
      </c>
    </row>
    <row r="77" spans="1:14" x14ac:dyDescent="0.3">
      <c r="A77" s="139" t="s">
        <v>68</v>
      </c>
      <c r="B77" s="53">
        <v>13</v>
      </c>
      <c r="C77" s="53">
        <v>23</v>
      </c>
      <c r="D77" s="53">
        <v>33</v>
      </c>
      <c r="E77" s="53">
        <v>4</v>
      </c>
      <c r="F77" s="53">
        <v>0</v>
      </c>
      <c r="G77" s="53">
        <v>0</v>
      </c>
      <c r="H77" s="53">
        <f t="shared" si="12"/>
        <v>73</v>
      </c>
      <c r="I77" s="53">
        <v>0</v>
      </c>
      <c r="J77" s="53">
        <f t="shared" si="11"/>
        <v>73</v>
      </c>
      <c r="K77" s="53">
        <v>6</v>
      </c>
      <c r="L77" s="53">
        <v>79</v>
      </c>
      <c r="M77" s="53">
        <v>129</v>
      </c>
      <c r="N77" s="53">
        <f t="shared" si="13"/>
        <v>208</v>
      </c>
    </row>
    <row r="78" spans="1:14" x14ac:dyDescent="0.3">
      <c r="A78" s="139" t="s">
        <v>69</v>
      </c>
      <c r="B78" s="53">
        <v>14</v>
      </c>
      <c r="C78" s="53">
        <v>23</v>
      </c>
      <c r="D78" s="53">
        <v>19</v>
      </c>
      <c r="E78" s="53">
        <v>7</v>
      </c>
      <c r="F78" s="53">
        <v>0</v>
      </c>
      <c r="G78" s="53">
        <v>0</v>
      </c>
      <c r="H78" s="53">
        <f t="shared" si="12"/>
        <v>63</v>
      </c>
      <c r="I78" s="53">
        <v>0</v>
      </c>
      <c r="J78" s="53">
        <f>H78+I78</f>
        <v>63</v>
      </c>
      <c r="K78" s="53">
        <v>9</v>
      </c>
      <c r="L78" s="53">
        <v>72</v>
      </c>
      <c r="M78" s="53">
        <v>148</v>
      </c>
      <c r="N78" s="53">
        <f t="shared" si="13"/>
        <v>220</v>
      </c>
    </row>
    <row r="79" spans="1:14" x14ac:dyDescent="0.3">
      <c r="A79" s="139" t="s">
        <v>70</v>
      </c>
      <c r="B79" s="53">
        <v>43</v>
      </c>
      <c r="C79" s="53">
        <v>77</v>
      </c>
      <c r="D79" s="53">
        <v>15</v>
      </c>
      <c r="E79" s="53">
        <v>4</v>
      </c>
      <c r="F79" s="53">
        <v>0</v>
      </c>
      <c r="G79" s="53">
        <v>0</v>
      </c>
      <c r="H79" s="53">
        <f>SUM(B79:G79)</f>
        <v>139</v>
      </c>
      <c r="I79" s="53">
        <v>0</v>
      </c>
      <c r="J79" s="53">
        <f t="shared" si="11"/>
        <v>139</v>
      </c>
      <c r="K79" s="53">
        <v>0</v>
      </c>
      <c r="L79" s="53">
        <v>139</v>
      </c>
      <c r="M79" s="53">
        <v>82</v>
      </c>
      <c r="N79" s="53">
        <f t="shared" si="13"/>
        <v>221</v>
      </c>
    </row>
    <row r="80" spans="1:14" x14ac:dyDescent="0.3">
      <c r="A80" s="149" t="s">
        <v>131</v>
      </c>
      <c r="B80" s="54">
        <f t="shared" ref="B80:L80" si="14">SUM(B32:B79)</f>
        <v>425</v>
      </c>
      <c r="C80" s="54">
        <f t="shared" si="14"/>
        <v>419</v>
      </c>
      <c r="D80" s="54">
        <f t="shared" si="14"/>
        <v>625</v>
      </c>
      <c r="E80" s="54">
        <f t="shared" si="14"/>
        <v>388</v>
      </c>
      <c r="F80" s="54">
        <f t="shared" si="14"/>
        <v>0</v>
      </c>
      <c r="G80" s="54">
        <f t="shared" si="14"/>
        <v>81</v>
      </c>
      <c r="H80" s="54">
        <f t="shared" si="14"/>
        <v>1938</v>
      </c>
      <c r="I80" s="54">
        <f t="shared" si="14"/>
        <v>11</v>
      </c>
      <c r="J80" s="54">
        <f>SUM(J32:J79)</f>
        <v>1949</v>
      </c>
      <c r="K80" s="54">
        <f t="shared" si="14"/>
        <v>144</v>
      </c>
      <c r="L80" s="54">
        <f t="shared" si="14"/>
        <v>2093</v>
      </c>
      <c r="M80" s="54">
        <f>SUM(M32:M79)</f>
        <v>3481</v>
      </c>
      <c r="N80" s="54">
        <f>SUM(N32:N79)</f>
        <v>5574</v>
      </c>
    </row>
    <row r="81" spans="1:14" x14ac:dyDescent="0.3">
      <c r="A81" s="149" t="s">
        <v>71</v>
      </c>
      <c r="B81" s="54"/>
      <c r="C81" s="54"/>
      <c r="D81" s="54"/>
      <c r="E81" s="54"/>
      <c r="F81" s="54"/>
      <c r="G81" s="54"/>
      <c r="H81" s="54"/>
      <c r="I81" s="54"/>
      <c r="J81" s="54"/>
      <c r="K81" s="53"/>
      <c r="L81" s="54"/>
      <c r="M81" s="54"/>
      <c r="N81" s="54"/>
    </row>
    <row r="82" spans="1:14" x14ac:dyDescent="0.3">
      <c r="A82" s="139" t="s">
        <v>298</v>
      </c>
      <c r="B82" s="53">
        <v>0</v>
      </c>
      <c r="C82" s="53">
        <v>0</v>
      </c>
      <c r="D82" s="53">
        <v>0</v>
      </c>
      <c r="E82" s="53">
        <v>0</v>
      </c>
      <c r="F82" s="53">
        <v>0</v>
      </c>
      <c r="G82" s="53">
        <v>0</v>
      </c>
      <c r="H82" s="53">
        <f>SUM(B82:G82)</f>
        <v>0</v>
      </c>
      <c r="I82" s="53">
        <v>0</v>
      </c>
      <c r="J82" s="53">
        <f>H82+I82</f>
        <v>0</v>
      </c>
      <c r="K82" s="53">
        <v>0</v>
      </c>
      <c r="L82" s="53">
        <v>0</v>
      </c>
      <c r="M82" s="53">
        <v>0</v>
      </c>
      <c r="N82" s="53">
        <f>L82+M82</f>
        <v>0</v>
      </c>
    </row>
    <row r="83" spans="1:14" x14ac:dyDescent="0.3">
      <c r="A83" s="139" t="s">
        <v>299</v>
      </c>
      <c r="B83" s="53">
        <v>2</v>
      </c>
      <c r="C83" s="53">
        <v>0</v>
      </c>
      <c r="D83" s="53">
        <v>0</v>
      </c>
      <c r="E83" s="53">
        <v>0</v>
      </c>
      <c r="F83" s="53">
        <v>0</v>
      </c>
      <c r="G83" s="53">
        <v>0</v>
      </c>
      <c r="H83" s="53">
        <f>SUM(B83:G83)</f>
        <v>2</v>
      </c>
      <c r="I83" s="53">
        <v>0</v>
      </c>
      <c r="J83" s="53">
        <f>H83+I83</f>
        <v>2</v>
      </c>
      <c r="K83" s="53">
        <v>0</v>
      </c>
      <c r="L83" s="53">
        <v>2</v>
      </c>
      <c r="M83" s="53">
        <v>17</v>
      </c>
      <c r="N83" s="53">
        <f t="shared" ref="N83:N98" si="15">L83+M83</f>
        <v>19</v>
      </c>
    </row>
    <row r="84" spans="1:14" x14ac:dyDescent="0.3">
      <c r="A84" s="139" t="s">
        <v>300</v>
      </c>
      <c r="B84" s="53">
        <v>0</v>
      </c>
      <c r="C84" s="53">
        <v>0</v>
      </c>
      <c r="D84" s="53">
        <v>0</v>
      </c>
      <c r="E84" s="53">
        <v>0</v>
      </c>
      <c r="F84" s="53">
        <v>0</v>
      </c>
      <c r="G84" s="53">
        <v>0</v>
      </c>
      <c r="H84" s="53">
        <f t="shared" ref="H84:H98" si="16">SUM(B84:G84)</f>
        <v>0</v>
      </c>
      <c r="I84" s="53">
        <v>0</v>
      </c>
      <c r="J84" s="53">
        <f t="shared" ref="J84:J97" si="17">H84+I84</f>
        <v>0</v>
      </c>
      <c r="K84" s="53">
        <v>0</v>
      </c>
      <c r="L84" s="53">
        <v>0</v>
      </c>
      <c r="M84" s="53">
        <v>0</v>
      </c>
      <c r="N84" s="53">
        <f t="shared" si="15"/>
        <v>0</v>
      </c>
    </row>
    <row r="85" spans="1:14" x14ac:dyDescent="0.3">
      <c r="A85" s="139" t="s">
        <v>301</v>
      </c>
      <c r="B85" s="53">
        <v>0</v>
      </c>
      <c r="C85" s="53">
        <v>0</v>
      </c>
      <c r="D85" s="53">
        <v>0</v>
      </c>
      <c r="E85" s="53">
        <v>0</v>
      </c>
      <c r="F85" s="53">
        <v>0</v>
      </c>
      <c r="G85" s="53">
        <v>0</v>
      </c>
      <c r="H85" s="53">
        <f t="shared" si="16"/>
        <v>0</v>
      </c>
      <c r="I85" s="53">
        <v>0</v>
      </c>
      <c r="J85" s="53">
        <f t="shared" si="17"/>
        <v>0</v>
      </c>
      <c r="K85" s="53">
        <v>0</v>
      </c>
      <c r="L85" s="53">
        <v>0</v>
      </c>
      <c r="M85" s="53">
        <v>46</v>
      </c>
      <c r="N85" s="53">
        <f t="shared" si="15"/>
        <v>46</v>
      </c>
    </row>
    <row r="86" spans="1:14" x14ac:dyDescent="0.3">
      <c r="A86" s="139" t="s">
        <v>72</v>
      </c>
      <c r="B86" s="53">
        <v>10</v>
      </c>
      <c r="C86" s="53">
        <v>0</v>
      </c>
      <c r="D86" s="53">
        <v>0</v>
      </c>
      <c r="E86" s="53">
        <v>0</v>
      </c>
      <c r="F86" s="53">
        <v>0</v>
      </c>
      <c r="G86" s="53">
        <v>0</v>
      </c>
      <c r="H86" s="53">
        <f t="shared" si="16"/>
        <v>10</v>
      </c>
      <c r="I86" s="53">
        <v>2</v>
      </c>
      <c r="J86" s="53">
        <f t="shared" si="17"/>
        <v>12</v>
      </c>
      <c r="K86" s="53">
        <v>0</v>
      </c>
      <c r="L86" s="53">
        <v>12</v>
      </c>
      <c r="M86" s="53">
        <v>50</v>
      </c>
      <c r="N86" s="53">
        <f t="shared" si="15"/>
        <v>62</v>
      </c>
    </row>
    <row r="87" spans="1:14" x14ac:dyDescent="0.3">
      <c r="A87" s="139" t="s">
        <v>172</v>
      </c>
      <c r="B87" s="53">
        <v>31</v>
      </c>
      <c r="C87" s="53">
        <v>0</v>
      </c>
      <c r="D87" s="53">
        <v>0</v>
      </c>
      <c r="E87" s="53">
        <v>0</v>
      </c>
      <c r="F87" s="53">
        <v>0</v>
      </c>
      <c r="G87" s="53">
        <v>0</v>
      </c>
      <c r="H87" s="53">
        <f t="shared" si="16"/>
        <v>31</v>
      </c>
      <c r="I87" s="53">
        <v>19</v>
      </c>
      <c r="J87" s="53">
        <f>H87+I87</f>
        <v>50</v>
      </c>
      <c r="K87" s="53">
        <v>0</v>
      </c>
      <c r="L87" s="53">
        <v>50</v>
      </c>
      <c r="M87" s="53">
        <v>29</v>
      </c>
      <c r="N87" s="53">
        <f t="shared" si="15"/>
        <v>79</v>
      </c>
    </row>
    <row r="88" spans="1:14" x14ac:dyDescent="0.3">
      <c r="A88" s="139" t="s">
        <v>146</v>
      </c>
      <c r="B88" s="53">
        <v>11</v>
      </c>
      <c r="C88" s="53">
        <v>0</v>
      </c>
      <c r="D88" s="53">
        <v>0</v>
      </c>
      <c r="E88" s="53">
        <v>0</v>
      </c>
      <c r="F88" s="53">
        <v>0</v>
      </c>
      <c r="G88" s="53">
        <v>0</v>
      </c>
      <c r="H88" s="53">
        <f t="shared" si="16"/>
        <v>11</v>
      </c>
      <c r="I88" s="53">
        <v>0</v>
      </c>
      <c r="J88" s="53">
        <f t="shared" si="17"/>
        <v>11</v>
      </c>
      <c r="K88" s="53">
        <v>0</v>
      </c>
      <c r="L88" s="53">
        <v>11</v>
      </c>
      <c r="M88" s="53">
        <v>86</v>
      </c>
      <c r="N88" s="53">
        <f t="shared" si="15"/>
        <v>97</v>
      </c>
    </row>
    <row r="89" spans="1:14" x14ac:dyDescent="0.3">
      <c r="A89" s="139" t="s">
        <v>73</v>
      </c>
      <c r="B89" s="53">
        <v>0</v>
      </c>
      <c r="C89" s="53">
        <v>0</v>
      </c>
      <c r="D89" s="53">
        <v>0</v>
      </c>
      <c r="E89" s="53">
        <v>11</v>
      </c>
      <c r="F89" s="53">
        <v>0</v>
      </c>
      <c r="G89" s="53">
        <v>0</v>
      </c>
      <c r="H89" s="53">
        <f t="shared" si="16"/>
        <v>11</v>
      </c>
      <c r="I89" s="53">
        <v>0</v>
      </c>
      <c r="J89" s="53">
        <f t="shared" si="17"/>
        <v>11</v>
      </c>
      <c r="K89" s="53">
        <v>0</v>
      </c>
      <c r="L89" s="53">
        <v>11</v>
      </c>
      <c r="M89" s="53">
        <v>0</v>
      </c>
      <c r="N89" s="53">
        <f t="shared" si="15"/>
        <v>11</v>
      </c>
    </row>
    <row r="90" spans="1:14" x14ac:dyDescent="0.3">
      <c r="A90" s="139" t="s">
        <v>74</v>
      </c>
      <c r="B90" s="53">
        <v>0</v>
      </c>
      <c r="C90" s="53">
        <v>0</v>
      </c>
      <c r="D90" s="53">
        <v>0</v>
      </c>
      <c r="E90" s="53">
        <v>17</v>
      </c>
      <c r="F90" s="53">
        <v>0</v>
      </c>
      <c r="G90" s="53">
        <v>0</v>
      </c>
      <c r="H90" s="53">
        <f t="shared" si="16"/>
        <v>17</v>
      </c>
      <c r="I90" s="53">
        <v>0</v>
      </c>
      <c r="J90" s="53">
        <f t="shared" si="17"/>
        <v>17</v>
      </c>
      <c r="K90" s="53">
        <v>0</v>
      </c>
      <c r="L90" s="53">
        <v>17</v>
      </c>
      <c r="M90" s="53">
        <v>46</v>
      </c>
      <c r="N90" s="53">
        <f t="shared" si="15"/>
        <v>63</v>
      </c>
    </row>
    <row r="91" spans="1:14" x14ac:dyDescent="0.3">
      <c r="A91" s="139" t="s">
        <v>121</v>
      </c>
      <c r="B91" s="53">
        <v>0</v>
      </c>
      <c r="C91" s="53">
        <v>0</v>
      </c>
      <c r="D91" s="53">
        <v>0</v>
      </c>
      <c r="E91" s="53">
        <v>18</v>
      </c>
      <c r="F91" s="53">
        <v>0</v>
      </c>
      <c r="G91" s="53">
        <v>0</v>
      </c>
      <c r="H91" s="53">
        <f t="shared" si="16"/>
        <v>18</v>
      </c>
      <c r="I91" s="53">
        <v>0</v>
      </c>
      <c r="J91" s="53">
        <f t="shared" si="17"/>
        <v>18</v>
      </c>
      <c r="K91" s="53">
        <v>0</v>
      </c>
      <c r="L91" s="53">
        <v>18</v>
      </c>
      <c r="M91" s="53">
        <v>0</v>
      </c>
      <c r="N91" s="53">
        <f t="shared" si="15"/>
        <v>18</v>
      </c>
    </row>
    <row r="92" spans="1:14" x14ac:dyDescent="0.3">
      <c r="A92" s="139" t="s">
        <v>75</v>
      </c>
      <c r="B92" s="53">
        <v>0</v>
      </c>
      <c r="C92" s="53">
        <v>0</v>
      </c>
      <c r="D92" s="53">
        <v>0</v>
      </c>
      <c r="E92" s="53">
        <v>14</v>
      </c>
      <c r="F92" s="53">
        <v>0</v>
      </c>
      <c r="G92" s="53">
        <v>0</v>
      </c>
      <c r="H92" s="53">
        <f t="shared" si="16"/>
        <v>14</v>
      </c>
      <c r="I92" s="53">
        <v>0</v>
      </c>
      <c r="J92" s="53">
        <f t="shared" si="17"/>
        <v>14</v>
      </c>
      <c r="K92" s="53">
        <v>0</v>
      </c>
      <c r="L92" s="53">
        <v>14</v>
      </c>
      <c r="M92" s="53">
        <v>24</v>
      </c>
      <c r="N92" s="53">
        <f t="shared" si="15"/>
        <v>38</v>
      </c>
    </row>
    <row r="93" spans="1:14" x14ac:dyDescent="0.3">
      <c r="A93" s="139" t="s">
        <v>279</v>
      </c>
      <c r="B93" s="53">
        <v>18</v>
      </c>
      <c r="C93" s="53">
        <v>0</v>
      </c>
      <c r="D93" s="53">
        <v>0</v>
      </c>
      <c r="E93" s="53">
        <v>50</v>
      </c>
      <c r="F93" s="53">
        <v>0</v>
      </c>
      <c r="G93" s="53">
        <v>0</v>
      </c>
      <c r="H93" s="53">
        <f t="shared" si="16"/>
        <v>68</v>
      </c>
      <c r="I93" s="53">
        <v>0</v>
      </c>
      <c r="J93" s="53">
        <f t="shared" si="17"/>
        <v>68</v>
      </c>
      <c r="K93" s="53">
        <v>0</v>
      </c>
      <c r="L93" s="53">
        <v>68</v>
      </c>
      <c r="M93" s="53">
        <v>114</v>
      </c>
      <c r="N93" s="53">
        <f t="shared" si="15"/>
        <v>182</v>
      </c>
    </row>
    <row r="94" spans="1:14" x14ac:dyDescent="0.3">
      <c r="A94" s="139" t="s">
        <v>302</v>
      </c>
      <c r="B94" s="53">
        <v>6</v>
      </c>
      <c r="C94" s="53">
        <v>51</v>
      </c>
      <c r="D94" s="53">
        <v>0</v>
      </c>
      <c r="E94" s="53">
        <v>215</v>
      </c>
      <c r="F94" s="53">
        <v>0</v>
      </c>
      <c r="G94" s="53">
        <v>0</v>
      </c>
      <c r="H94" s="53">
        <f t="shared" si="16"/>
        <v>272</v>
      </c>
      <c r="I94" s="53">
        <v>0</v>
      </c>
      <c r="J94" s="53">
        <f t="shared" si="17"/>
        <v>272</v>
      </c>
      <c r="K94" s="53">
        <v>0</v>
      </c>
      <c r="L94" s="53">
        <v>272</v>
      </c>
      <c r="M94" s="53">
        <v>1304</v>
      </c>
      <c r="N94" s="53">
        <f t="shared" si="15"/>
        <v>1576</v>
      </c>
    </row>
    <row r="95" spans="1:14" x14ac:dyDescent="0.3">
      <c r="A95" s="139" t="s">
        <v>171</v>
      </c>
      <c r="B95" s="53">
        <v>38</v>
      </c>
      <c r="C95" s="53">
        <v>32</v>
      </c>
      <c r="D95" s="53">
        <v>50</v>
      </c>
      <c r="E95" s="53">
        <v>14</v>
      </c>
      <c r="F95" s="53">
        <v>0</v>
      </c>
      <c r="G95" s="53">
        <v>0</v>
      </c>
      <c r="H95" s="53">
        <f t="shared" si="16"/>
        <v>134</v>
      </c>
      <c r="I95" s="53">
        <v>0</v>
      </c>
      <c r="J95" s="53">
        <f t="shared" si="17"/>
        <v>134</v>
      </c>
      <c r="K95" s="53">
        <v>50</v>
      </c>
      <c r="L95" s="53">
        <v>184</v>
      </c>
      <c r="M95" s="53">
        <v>543</v>
      </c>
      <c r="N95" s="53">
        <f t="shared" si="15"/>
        <v>727</v>
      </c>
    </row>
    <row r="96" spans="1:14" x14ac:dyDescent="0.3">
      <c r="A96" s="139" t="s">
        <v>280</v>
      </c>
      <c r="B96" s="53">
        <v>0</v>
      </c>
      <c r="C96" s="53">
        <v>0</v>
      </c>
      <c r="D96" s="53">
        <v>0</v>
      </c>
      <c r="E96" s="53">
        <v>0</v>
      </c>
      <c r="F96" s="53">
        <v>0</v>
      </c>
      <c r="G96" s="53">
        <v>0</v>
      </c>
      <c r="H96" s="53">
        <f>SUM(B96:G96)</f>
        <v>0</v>
      </c>
      <c r="I96" s="53">
        <v>0</v>
      </c>
      <c r="J96" s="53">
        <f t="shared" si="17"/>
        <v>0</v>
      </c>
      <c r="K96" s="53">
        <v>0</v>
      </c>
      <c r="L96" s="53">
        <v>0</v>
      </c>
      <c r="M96" s="53">
        <v>0</v>
      </c>
      <c r="N96" s="53">
        <f t="shared" si="15"/>
        <v>0</v>
      </c>
    </row>
    <row r="97" spans="1:14" x14ac:dyDescent="0.3">
      <c r="A97" s="139" t="s">
        <v>281</v>
      </c>
      <c r="B97" s="53">
        <v>0</v>
      </c>
      <c r="C97" s="53">
        <v>0</v>
      </c>
      <c r="D97" s="53">
        <v>0</v>
      </c>
      <c r="E97" s="53">
        <v>0</v>
      </c>
      <c r="F97" s="53">
        <v>0</v>
      </c>
      <c r="G97" s="53">
        <v>0</v>
      </c>
      <c r="H97" s="53">
        <f t="shared" si="16"/>
        <v>0</v>
      </c>
      <c r="I97" s="53">
        <v>0</v>
      </c>
      <c r="J97" s="53">
        <f t="shared" si="17"/>
        <v>0</v>
      </c>
      <c r="K97" s="53">
        <v>0</v>
      </c>
      <c r="L97" s="53">
        <v>0</v>
      </c>
      <c r="M97" s="53">
        <v>0</v>
      </c>
      <c r="N97" s="53">
        <f t="shared" si="15"/>
        <v>0</v>
      </c>
    </row>
    <row r="98" spans="1:14" x14ac:dyDescent="0.3">
      <c r="A98" s="139" t="s">
        <v>343</v>
      </c>
      <c r="B98" s="53">
        <v>0</v>
      </c>
      <c r="C98" s="53">
        <v>0</v>
      </c>
      <c r="D98" s="53">
        <v>0</v>
      </c>
      <c r="E98" s="53">
        <v>0</v>
      </c>
      <c r="F98" s="53">
        <v>0</v>
      </c>
      <c r="G98" s="53">
        <v>0</v>
      </c>
      <c r="H98" s="53">
        <f t="shared" si="16"/>
        <v>0</v>
      </c>
      <c r="I98" s="53">
        <v>0</v>
      </c>
      <c r="J98" s="53">
        <f>H98+I98</f>
        <v>0</v>
      </c>
      <c r="K98" s="53">
        <v>1</v>
      </c>
      <c r="L98" s="53">
        <v>1</v>
      </c>
      <c r="M98" s="53">
        <v>0</v>
      </c>
      <c r="N98" s="53">
        <f t="shared" si="15"/>
        <v>1</v>
      </c>
    </row>
    <row r="99" spans="1:14" x14ac:dyDescent="0.3">
      <c r="A99" s="149" t="s">
        <v>123</v>
      </c>
      <c r="B99" s="54">
        <f t="shared" ref="B99:N99" si="18">SUM(B82:B98)</f>
        <v>116</v>
      </c>
      <c r="C99" s="54">
        <f t="shared" si="18"/>
        <v>83</v>
      </c>
      <c r="D99" s="54">
        <f t="shared" si="18"/>
        <v>50</v>
      </c>
      <c r="E99" s="54">
        <f t="shared" si="18"/>
        <v>339</v>
      </c>
      <c r="F99" s="54">
        <f t="shared" si="18"/>
        <v>0</v>
      </c>
      <c r="G99" s="54">
        <f t="shared" si="18"/>
        <v>0</v>
      </c>
      <c r="H99" s="54">
        <f t="shared" si="18"/>
        <v>588</v>
      </c>
      <c r="I99" s="54">
        <f t="shared" si="18"/>
        <v>21</v>
      </c>
      <c r="J99" s="54">
        <f t="shared" si="18"/>
        <v>609</v>
      </c>
      <c r="K99" s="54">
        <f t="shared" si="18"/>
        <v>51</v>
      </c>
      <c r="L99" s="54">
        <f t="shared" si="18"/>
        <v>660</v>
      </c>
      <c r="M99" s="54">
        <f t="shared" si="18"/>
        <v>2259</v>
      </c>
      <c r="N99" s="54">
        <f t="shared" si="18"/>
        <v>2919</v>
      </c>
    </row>
    <row r="100" spans="1:14" s="97" customFormat="1" x14ac:dyDescent="0.3">
      <c r="A100" s="149" t="s">
        <v>114</v>
      </c>
      <c r="B100" s="54">
        <f>SUM(B30+B80+B99)</f>
        <v>1883</v>
      </c>
      <c r="C100" s="54">
        <f t="shared" ref="C100:N100" si="19">C30+C80+C99</f>
        <v>925</v>
      </c>
      <c r="D100" s="54">
        <f t="shared" si="19"/>
        <v>1293</v>
      </c>
      <c r="E100" s="54">
        <f t="shared" si="19"/>
        <v>1010</v>
      </c>
      <c r="F100" s="54">
        <f t="shared" si="19"/>
        <v>0</v>
      </c>
      <c r="G100" s="54">
        <f t="shared" si="19"/>
        <v>156</v>
      </c>
      <c r="H100" s="54">
        <f t="shared" si="19"/>
        <v>5267</v>
      </c>
      <c r="I100" s="54">
        <f t="shared" si="19"/>
        <v>52</v>
      </c>
      <c r="J100" s="54">
        <f t="shared" si="19"/>
        <v>5319</v>
      </c>
      <c r="K100" s="54">
        <f t="shared" si="19"/>
        <v>519</v>
      </c>
      <c r="L100" s="164">
        <f t="shared" si="19"/>
        <v>5838</v>
      </c>
      <c r="M100" s="54">
        <f t="shared" si="19"/>
        <v>7067</v>
      </c>
      <c r="N100" s="54">
        <f t="shared" si="19"/>
        <v>12905</v>
      </c>
    </row>
    <row r="101" spans="1:14" x14ac:dyDescent="0.3">
      <c r="A101" s="104"/>
      <c r="B101" s="104"/>
      <c r="C101" s="104"/>
      <c r="D101" s="104"/>
      <c r="E101" s="104"/>
      <c r="F101" s="104"/>
      <c r="G101" s="104"/>
      <c r="H101" s="104"/>
      <c r="I101" s="104"/>
      <c r="J101" s="104"/>
    </row>
    <row r="102" spans="1:14" ht="28.5" customHeight="1" x14ac:dyDescent="0.3">
      <c r="A102" s="274" t="s">
        <v>239</v>
      </c>
      <c r="B102" s="274"/>
      <c r="C102" s="274"/>
      <c r="D102" s="274"/>
      <c r="E102" s="274"/>
      <c r="F102" s="274"/>
      <c r="G102" s="274"/>
      <c r="H102" s="274"/>
      <c r="I102" s="274"/>
      <c r="J102" s="274"/>
      <c r="K102" s="274"/>
      <c r="L102" s="274"/>
      <c r="M102" s="274"/>
    </row>
    <row r="103" spans="1:14" ht="22.5" customHeight="1" x14ac:dyDescent="0.3">
      <c r="A103" s="273" t="s">
        <v>240</v>
      </c>
      <c r="B103" s="273"/>
      <c r="C103" s="273"/>
      <c r="D103" s="273"/>
      <c r="E103" s="273"/>
      <c r="F103" s="273"/>
      <c r="G103" s="273"/>
      <c r="H103" s="273"/>
      <c r="I103" s="273"/>
      <c r="J103" s="273"/>
      <c r="K103" s="273"/>
      <c r="L103" s="273"/>
      <c r="M103" s="273"/>
    </row>
    <row r="104" spans="1:14" x14ac:dyDescent="0.3">
      <c r="A104" s="154"/>
      <c r="B104" s="104"/>
      <c r="C104" s="104"/>
      <c r="D104" s="104"/>
      <c r="E104" s="104"/>
      <c r="F104" s="104"/>
      <c r="G104" s="104"/>
      <c r="H104" s="104"/>
      <c r="I104" s="104"/>
      <c r="J104" s="104"/>
    </row>
    <row r="105" spans="1:14" x14ac:dyDescent="0.3">
      <c r="A105" s="271"/>
      <c r="B105" s="271"/>
      <c r="C105" s="271"/>
      <c r="D105" s="271"/>
      <c r="E105" s="271"/>
      <c r="F105" s="271"/>
      <c r="G105" s="271"/>
      <c r="H105" s="271"/>
      <c r="I105" s="271"/>
      <c r="J105" s="271"/>
      <c r="K105" s="271"/>
      <c r="L105" s="271"/>
      <c r="M105" s="271"/>
    </row>
  </sheetData>
  <mergeCells count="13">
    <mergeCell ref="N9:N10"/>
    <mergeCell ref="A105:M105"/>
    <mergeCell ref="A1:M1"/>
    <mergeCell ref="A2:M2"/>
    <mergeCell ref="A103:M103"/>
    <mergeCell ref="A102:M102"/>
    <mergeCell ref="A3:M3"/>
    <mergeCell ref="A6:M6"/>
    <mergeCell ref="A8:M8"/>
    <mergeCell ref="A5:M5"/>
    <mergeCell ref="A9:A10"/>
    <mergeCell ref="M9:M10"/>
    <mergeCell ref="B9:L9"/>
  </mergeCells>
  <printOptions horizontalCentered="1"/>
  <pageMargins left="0.2" right="0.2" top="0.25" bottom="0.25" header="0.3" footer="0.3"/>
  <pageSetup scale="33"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2060"/>
  </sheetPr>
  <dimension ref="A1:O115"/>
  <sheetViews>
    <sheetView showGridLines="0" zoomScaleNormal="100" workbookViewId="0">
      <selection activeCell="I17" sqref="I17"/>
    </sheetView>
  </sheetViews>
  <sheetFormatPr defaultColWidth="9.109375" defaultRowHeight="14.4" x14ac:dyDescent="0.3"/>
  <cols>
    <col min="1" max="1" width="55.44140625" bestFit="1" customWidth="1"/>
    <col min="2" max="2" width="13.109375" bestFit="1" customWidth="1"/>
    <col min="3" max="3" width="14.5546875" customWidth="1"/>
    <col min="4" max="4" width="14" customWidth="1"/>
    <col min="5" max="5" width="15.109375" customWidth="1"/>
    <col min="6" max="7" width="14.5546875" customWidth="1"/>
    <col min="8" max="8" width="16.33203125" customWidth="1"/>
    <col min="9" max="9" width="55.44140625" bestFit="1" customWidth="1"/>
    <col min="11" max="12" width="11.33203125" customWidth="1"/>
    <col min="13" max="15" width="12.33203125" customWidth="1"/>
  </cols>
  <sheetData>
    <row r="1" spans="1:15" ht="18" x14ac:dyDescent="0.35">
      <c r="A1" s="242" t="s">
        <v>248</v>
      </c>
      <c r="B1" s="242"/>
      <c r="C1" s="242"/>
      <c r="D1" s="242"/>
      <c r="E1" s="242"/>
      <c r="F1" s="242"/>
      <c r="G1" s="242"/>
      <c r="H1" s="242"/>
      <c r="I1" s="121"/>
    </row>
    <row r="2" spans="1:15" ht="18" x14ac:dyDescent="0.35">
      <c r="A2" s="242" t="s">
        <v>249</v>
      </c>
      <c r="B2" s="242"/>
      <c r="C2" s="242"/>
      <c r="D2" s="242"/>
      <c r="E2" s="242"/>
      <c r="F2" s="242"/>
      <c r="G2" s="242"/>
      <c r="H2" s="242"/>
      <c r="I2" s="121"/>
    </row>
    <row r="3" spans="1:15" ht="15.6" x14ac:dyDescent="0.3">
      <c r="A3" s="243" t="s">
        <v>250</v>
      </c>
      <c r="B3" s="243"/>
      <c r="C3" s="243"/>
      <c r="D3" s="243"/>
      <c r="E3" s="243"/>
      <c r="F3" s="243"/>
      <c r="G3" s="243"/>
      <c r="H3" s="243"/>
      <c r="I3" s="122"/>
    </row>
    <row r="4" spans="1:15" ht="15.6" x14ac:dyDescent="0.3">
      <c r="A4" s="134"/>
      <c r="B4" s="134"/>
      <c r="C4" s="134"/>
      <c r="D4" s="134"/>
      <c r="E4" s="134"/>
      <c r="F4" s="4"/>
      <c r="G4" s="4"/>
      <c r="H4" s="122"/>
      <c r="I4" s="122"/>
    </row>
    <row r="5" spans="1:15" ht="15.6" x14ac:dyDescent="0.3">
      <c r="A5" s="222" t="s">
        <v>197</v>
      </c>
      <c r="B5" s="222"/>
      <c r="C5" s="222"/>
      <c r="D5" s="222"/>
      <c r="E5" s="222"/>
      <c r="F5" s="222"/>
      <c r="G5" s="222"/>
      <c r="H5" s="222"/>
    </row>
    <row r="6" spans="1:15" ht="15.6" x14ac:dyDescent="0.3">
      <c r="A6" s="221" t="s">
        <v>364</v>
      </c>
      <c r="B6" s="221"/>
      <c r="C6" s="221"/>
      <c r="D6" s="221"/>
      <c r="E6" s="221"/>
      <c r="F6" s="221"/>
      <c r="G6" s="221"/>
      <c r="H6" s="221"/>
    </row>
    <row r="8" spans="1:15" x14ac:dyDescent="0.3">
      <c r="A8" s="147" t="s">
        <v>244</v>
      </c>
      <c r="B8" s="147"/>
      <c r="C8" s="147"/>
      <c r="D8" s="147"/>
      <c r="E8" s="147"/>
    </row>
    <row r="9" spans="1:15" x14ac:dyDescent="0.3">
      <c r="A9" s="97" t="s">
        <v>237</v>
      </c>
      <c r="B9" s="97"/>
      <c r="C9" s="97"/>
      <c r="D9" s="97"/>
      <c r="E9" s="97"/>
    </row>
    <row r="10" spans="1:15" x14ac:dyDescent="0.3">
      <c r="A10" s="97"/>
      <c r="B10" s="97"/>
      <c r="C10" s="97"/>
      <c r="D10" s="97"/>
      <c r="E10" s="97"/>
    </row>
    <row r="11" spans="1:15" ht="18" x14ac:dyDescent="0.35">
      <c r="A11" s="143" t="s">
        <v>22</v>
      </c>
      <c r="B11" s="181"/>
      <c r="C11" s="181"/>
      <c r="D11" s="181"/>
      <c r="E11" s="181"/>
      <c r="F11" s="181"/>
      <c r="G11" s="181"/>
      <c r="H11" s="181"/>
      <c r="I11" s="4"/>
      <c r="J11" s="169"/>
      <c r="K11" s="169"/>
      <c r="L11" s="169"/>
      <c r="M11" s="169"/>
      <c r="N11" s="169"/>
      <c r="O11" s="169"/>
    </row>
    <row r="12" spans="1:15" ht="55.2" x14ac:dyDescent="0.3">
      <c r="A12" s="207" t="s">
        <v>407</v>
      </c>
      <c r="B12" s="145" t="s">
        <v>384</v>
      </c>
      <c r="C12" s="145" t="s">
        <v>206</v>
      </c>
      <c r="D12" s="140" t="s">
        <v>109</v>
      </c>
      <c r="E12" s="145" t="s">
        <v>148</v>
      </c>
      <c r="F12" s="140" t="s">
        <v>110</v>
      </c>
      <c r="G12" s="140" t="s">
        <v>409</v>
      </c>
      <c r="H12" s="145" t="s">
        <v>352</v>
      </c>
    </row>
    <row r="13" spans="1:15" x14ac:dyDescent="0.3">
      <c r="A13" s="149" t="s">
        <v>317</v>
      </c>
      <c r="B13" s="182"/>
      <c r="C13" s="182"/>
      <c r="D13" s="182"/>
      <c r="E13" s="182"/>
      <c r="F13" s="182"/>
      <c r="G13" s="182"/>
      <c r="H13" s="182"/>
    </row>
    <row r="14" spans="1:15" x14ac:dyDescent="0.3">
      <c r="A14" s="139" t="s">
        <v>23</v>
      </c>
      <c r="B14" s="53">
        <v>239</v>
      </c>
      <c r="C14" s="53">
        <v>72</v>
      </c>
      <c r="D14" s="183">
        <f>C14/B14</f>
        <v>0.30125523012552302</v>
      </c>
      <c r="E14" s="53">
        <v>24</v>
      </c>
      <c r="F14" s="183">
        <f>SUM(C14,E14)/B14</f>
        <v>0.40167364016736401</v>
      </c>
      <c r="G14" s="183">
        <f>C14/(B14-E14)</f>
        <v>0.33488372093023255</v>
      </c>
      <c r="H14" s="53">
        <v>7</v>
      </c>
    </row>
    <row r="15" spans="1:15" x14ac:dyDescent="0.3">
      <c r="A15" s="139" t="s">
        <v>25</v>
      </c>
      <c r="B15" s="53">
        <v>21</v>
      </c>
      <c r="C15" s="53">
        <v>12</v>
      </c>
      <c r="D15" s="183">
        <f>C15/B15</f>
        <v>0.5714285714285714</v>
      </c>
      <c r="E15" s="53">
        <v>9</v>
      </c>
      <c r="F15" s="183">
        <f>SUM(C15,E15)/B15</f>
        <v>1</v>
      </c>
      <c r="G15" s="183">
        <f t="shared" ref="G15:G27" si="0">C15/(B15-E15)</f>
        <v>1</v>
      </c>
      <c r="H15" s="53">
        <v>0</v>
      </c>
    </row>
    <row r="16" spans="1:15" x14ac:dyDescent="0.3">
      <c r="A16" s="139" t="s">
        <v>26</v>
      </c>
      <c r="B16" s="53">
        <v>69</v>
      </c>
      <c r="C16" s="53">
        <v>31</v>
      </c>
      <c r="D16" s="183">
        <f t="shared" ref="D16:D21" si="1">C16/B16</f>
        <v>0.44927536231884058</v>
      </c>
      <c r="E16" s="53">
        <v>12</v>
      </c>
      <c r="F16" s="183">
        <f t="shared" ref="F16:F21" si="2">SUM(C16,E16)/B16</f>
        <v>0.62318840579710144</v>
      </c>
      <c r="G16" s="183">
        <f t="shared" si="0"/>
        <v>0.54385964912280704</v>
      </c>
      <c r="H16" s="53">
        <v>7</v>
      </c>
    </row>
    <row r="17" spans="1:8" x14ac:dyDescent="0.3">
      <c r="A17" s="139" t="s">
        <v>29</v>
      </c>
      <c r="B17" s="53">
        <v>875</v>
      </c>
      <c r="C17" s="53">
        <v>417</v>
      </c>
      <c r="D17" s="183">
        <f t="shared" si="1"/>
        <v>0.47657142857142859</v>
      </c>
      <c r="E17" s="53">
        <v>35</v>
      </c>
      <c r="F17" s="183">
        <f t="shared" si="2"/>
        <v>0.51657142857142857</v>
      </c>
      <c r="G17" s="183">
        <f t="shared" si="0"/>
        <v>0.49642857142857144</v>
      </c>
      <c r="H17" s="53">
        <v>25</v>
      </c>
    </row>
    <row r="18" spans="1:8" x14ac:dyDescent="0.3">
      <c r="A18" s="139" t="s">
        <v>30</v>
      </c>
      <c r="B18" s="53">
        <v>730</v>
      </c>
      <c r="C18" s="53">
        <v>370</v>
      </c>
      <c r="D18" s="183">
        <f t="shared" si="1"/>
        <v>0.50684931506849318</v>
      </c>
      <c r="E18" s="53">
        <v>39</v>
      </c>
      <c r="F18" s="183">
        <f t="shared" si="2"/>
        <v>0.5602739726027397</v>
      </c>
      <c r="G18" s="183">
        <f t="shared" si="0"/>
        <v>0.5354558610709117</v>
      </c>
      <c r="H18" s="53">
        <v>32</v>
      </c>
    </row>
    <row r="19" spans="1:8" x14ac:dyDescent="0.3">
      <c r="A19" s="139" t="s">
        <v>31</v>
      </c>
      <c r="B19" s="53">
        <v>955</v>
      </c>
      <c r="C19" s="53">
        <v>300</v>
      </c>
      <c r="D19" s="183">
        <f t="shared" si="1"/>
        <v>0.31413612565445026</v>
      </c>
      <c r="E19" s="53">
        <v>42</v>
      </c>
      <c r="F19" s="183">
        <f t="shared" si="2"/>
        <v>0.35811518324607328</v>
      </c>
      <c r="G19" s="183">
        <f t="shared" si="0"/>
        <v>0.32858707557502737</v>
      </c>
      <c r="H19" s="53">
        <v>70</v>
      </c>
    </row>
    <row r="20" spans="1:8" x14ac:dyDescent="0.3">
      <c r="A20" s="139" t="s">
        <v>32</v>
      </c>
      <c r="B20" s="53">
        <v>778</v>
      </c>
      <c r="C20" s="53">
        <v>313</v>
      </c>
      <c r="D20" s="183">
        <f t="shared" si="1"/>
        <v>0.40231362467866322</v>
      </c>
      <c r="E20" s="53">
        <v>153</v>
      </c>
      <c r="F20" s="183">
        <f t="shared" si="2"/>
        <v>0.59897172236503859</v>
      </c>
      <c r="G20" s="183">
        <f t="shared" si="0"/>
        <v>0.50080000000000002</v>
      </c>
      <c r="H20" s="53">
        <v>17</v>
      </c>
    </row>
    <row r="21" spans="1:8" x14ac:dyDescent="0.3">
      <c r="A21" s="139" t="s">
        <v>33</v>
      </c>
      <c r="B21" s="53">
        <v>685</v>
      </c>
      <c r="C21" s="53">
        <v>333</v>
      </c>
      <c r="D21" s="183">
        <f t="shared" si="1"/>
        <v>0.48613138686131385</v>
      </c>
      <c r="E21" s="53">
        <v>0</v>
      </c>
      <c r="F21" s="183">
        <f t="shared" si="2"/>
        <v>0.48613138686131385</v>
      </c>
      <c r="G21" s="183">
        <f t="shared" si="0"/>
        <v>0.48613138686131385</v>
      </c>
      <c r="H21" s="53">
        <v>47</v>
      </c>
    </row>
    <row r="22" spans="1:8" ht="16.2" x14ac:dyDescent="0.3">
      <c r="A22" s="139" t="s">
        <v>318</v>
      </c>
      <c r="B22" s="200" t="s">
        <v>24</v>
      </c>
      <c r="C22" s="200" t="s">
        <v>24</v>
      </c>
      <c r="D22" s="171" t="s">
        <v>24</v>
      </c>
      <c r="E22" s="171" t="s">
        <v>24</v>
      </c>
      <c r="F22" s="171" t="s">
        <v>24</v>
      </c>
      <c r="G22" s="171" t="s">
        <v>24</v>
      </c>
      <c r="H22" s="200" t="s">
        <v>24</v>
      </c>
    </row>
    <row r="23" spans="1:8" x14ac:dyDescent="0.3">
      <c r="A23" s="139" t="s">
        <v>35</v>
      </c>
      <c r="B23" s="53">
        <v>665</v>
      </c>
      <c r="C23" s="53">
        <v>352</v>
      </c>
      <c r="D23" s="183">
        <f>C23/B23</f>
        <v>0.52932330827067664</v>
      </c>
      <c r="E23" s="53">
        <v>33</v>
      </c>
      <c r="F23" s="183">
        <f>SUM(C23,E23)/B23</f>
        <v>0.57894736842105265</v>
      </c>
      <c r="G23" s="183">
        <f t="shared" si="0"/>
        <v>0.55696202531645567</v>
      </c>
      <c r="H23" s="53">
        <v>32</v>
      </c>
    </row>
    <row r="24" spans="1:8" x14ac:dyDescent="0.3">
      <c r="A24" s="139" t="s">
        <v>36</v>
      </c>
      <c r="B24" s="53">
        <v>2285</v>
      </c>
      <c r="C24" s="53">
        <v>1073</v>
      </c>
      <c r="D24" s="183">
        <f>C24/B24</f>
        <v>0.46958424507658642</v>
      </c>
      <c r="E24" s="53">
        <v>0</v>
      </c>
      <c r="F24" s="183">
        <f>SUM(C24,E24)/B24</f>
        <v>0.46958424507658642</v>
      </c>
      <c r="G24" s="183">
        <f t="shared" si="0"/>
        <v>0.46958424507658642</v>
      </c>
      <c r="H24" s="53">
        <v>241</v>
      </c>
    </row>
    <row r="25" spans="1:8" x14ac:dyDescent="0.3">
      <c r="A25" s="139" t="s">
        <v>37</v>
      </c>
      <c r="B25" s="53">
        <v>605</v>
      </c>
      <c r="C25" s="53">
        <v>306</v>
      </c>
      <c r="D25" s="183">
        <f>C25/B25</f>
        <v>0.5057851239669422</v>
      </c>
      <c r="E25" s="53">
        <v>43</v>
      </c>
      <c r="F25" s="183">
        <f>SUM(C25,E25)/B25</f>
        <v>0.57685950413223142</v>
      </c>
      <c r="G25" s="183">
        <f t="shared" si="0"/>
        <v>0.54448398576512458</v>
      </c>
      <c r="H25" s="53">
        <v>19</v>
      </c>
    </row>
    <row r="26" spans="1:8" x14ac:dyDescent="0.3">
      <c r="A26" s="139" t="s">
        <v>38</v>
      </c>
      <c r="B26" s="53">
        <v>2113</v>
      </c>
      <c r="C26" s="53">
        <v>1109</v>
      </c>
      <c r="D26" s="183">
        <f>C26/B26</f>
        <v>0.52484619025082824</v>
      </c>
      <c r="E26" s="53">
        <v>0</v>
      </c>
      <c r="F26" s="183">
        <f>SUM(C26,E26)/B26</f>
        <v>0.52484619025082824</v>
      </c>
      <c r="G26" s="183">
        <f t="shared" si="0"/>
        <v>0.52484619025082824</v>
      </c>
      <c r="H26" s="53">
        <v>119</v>
      </c>
    </row>
    <row r="27" spans="1:8" x14ac:dyDescent="0.3">
      <c r="A27" s="139" t="s">
        <v>39</v>
      </c>
      <c r="B27" s="53">
        <v>411</v>
      </c>
      <c r="C27" s="53">
        <v>101</v>
      </c>
      <c r="D27" s="183">
        <f>C27/B27</f>
        <v>0.24574209245742093</v>
      </c>
      <c r="E27" s="53">
        <v>26</v>
      </c>
      <c r="F27" s="183">
        <f>SUM(C27,E27)/B27</f>
        <v>0.30900243309002434</v>
      </c>
      <c r="G27" s="183">
        <f t="shared" si="0"/>
        <v>0.26233766233766231</v>
      </c>
      <c r="H27" s="53">
        <v>7</v>
      </c>
    </row>
    <row r="30" spans="1:8" ht="55.2" x14ac:dyDescent="0.3">
      <c r="A30" s="206" t="s">
        <v>407</v>
      </c>
      <c r="B30" s="145" t="s">
        <v>385</v>
      </c>
      <c r="C30" s="145" t="s">
        <v>206</v>
      </c>
      <c r="D30" s="140" t="s">
        <v>109</v>
      </c>
      <c r="E30" s="145" t="s">
        <v>148</v>
      </c>
      <c r="F30" s="140" t="s">
        <v>110</v>
      </c>
      <c r="G30" s="140" t="s">
        <v>409</v>
      </c>
      <c r="H30" s="145" t="s">
        <v>352</v>
      </c>
    </row>
    <row r="31" spans="1:8" x14ac:dyDescent="0.3">
      <c r="A31" s="149" t="s">
        <v>319</v>
      </c>
      <c r="B31" s="139"/>
      <c r="C31" s="139"/>
      <c r="D31" s="139"/>
      <c r="E31" s="139"/>
      <c r="F31" s="139"/>
      <c r="G31" s="139"/>
      <c r="H31" s="139"/>
    </row>
    <row r="32" spans="1:8" x14ac:dyDescent="0.3">
      <c r="A32" s="139" t="s">
        <v>27</v>
      </c>
      <c r="B32" s="53">
        <v>83</v>
      </c>
      <c r="C32" s="53">
        <v>72</v>
      </c>
      <c r="D32" s="183">
        <f>C32/B32</f>
        <v>0.86746987951807231</v>
      </c>
      <c r="E32" s="53">
        <v>0</v>
      </c>
      <c r="F32" s="183">
        <f>SUM(C32,E32)/B32</f>
        <v>0.86746987951807231</v>
      </c>
      <c r="G32" s="183">
        <f>C32/(B32-E32)</f>
        <v>0.86746987951807231</v>
      </c>
      <c r="H32" s="53">
        <v>11</v>
      </c>
    </row>
    <row r="33" spans="1:8" x14ac:dyDescent="0.3">
      <c r="A33" s="139" t="s">
        <v>225</v>
      </c>
      <c r="B33" s="53">
        <v>187</v>
      </c>
      <c r="C33" s="53">
        <v>115</v>
      </c>
      <c r="D33" s="183">
        <f>C33/B33</f>
        <v>0.61497326203208558</v>
      </c>
      <c r="E33" s="53">
        <v>0</v>
      </c>
      <c r="F33" s="183">
        <f>SUM(C33,E33)/B33</f>
        <v>0.61497326203208558</v>
      </c>
      <c r="G33" s="183">
        <f t="shared" ref="G33:G34" si="3">C33/(B33-E33)</f>
        <v>0.61497326203208558</v>
      </c>
      <c r="H33" s="53"/>
    </row>
    <row r="34" spans="1:8" x14ac:dyDescent="0.3">
      <c r="A34" s="139" t="s">
        <v>28</v>
      </c>
      <c r="B34" s="53">
        <v>75</v>
      </c>
      <c r="C34" s="53">
        <v>41</v>
      </c>
      <c r="D34" s="183">
        <f>C34/B34</f>
        <v>0.54666666666666663</v>
      </c>
      <c r="E34" s="53">
        <v>0</v>
      </c>
      <c r="F34" s="183">
        <f>SUM(C34,E34)/B34</f>
        <v>0.54666666666666663</v>
      </c>
      <c r="G34" s="183">
        <f t="shared" si="3"/>
        <v>0.54666666666666663</v>
      </c>
      <c r="H34" s="53">
        <v>5</v>
      </c>
    </row>
    <row r="37" spans="1:8" ht="18" x14ac:dyDescent="0.35">
      <c r="A37" s="143" t="s">
        <v>40</v>
      </c>
    </row>
    <row r="38" spans="1:8" ht="55.2" x14ac:dyDescent="0.3">
      <c r="A38" s="207" t="s">
        <v>407</v>
      </c>
      <c r="B38" s="145" t="s">
        <v>384</v>
      </c>
      <c r="C38" s="145" t="s">
        <v>206</v>
      </c>
      <c r="D38" s="140" t="s">
        <v>109</v>
      </c>
      <c r="E38" s="145" t="s">
        <v>148</v>
      </c>
      <c r="F38" s="140" t="s">
        <v>110</v>
      </c>
      <c r="G38" s="140" t="s">
        <v>409</v>
      </c>
      <c r="H38" s="145" t="s">
        <v>352</v>
      </c>
    </row>
    <row r="39" spans="1:8" x14ac:dyDescent="0.3">
      <c r="A39" s="149" t="s">
        <v>317</v>
      </c>
      <c r="B39" s="139"/>
      <c r="C39" s="139"/>
      <c r="D39" s="139"/>
      <c r="E39" s="139"/>
      <c r="F39" s="139"/>
      <c r="G39" s="139"/>
      <c r="H39" s="139"/>
    </row>
    <row r="40" spans="1:8" ht="16.2" x14ac:dyDescent="0.3">
      <c r="A40" s="139" t="s">
        <v>388</v>
      </c>
      <c r="B40" s="200" t="s">
        <v>24</v>
      </c>
      <c r="C40" s="200" t="s">
        <v>24</v>
      </c>
      <c r="D40" s="171" t="s">
        <v>24</v>
      </c>
      <c r="E40" s="200" t="s">
        <v>24</v>
      </c>
      <c r="F40" s="171" t="s">
        <v>24</v>
      </c>
      <c r="G40" s="171" t="s">
        <v>24</v>
      </c>
      <c r="H40" s="200" t="s">
        <v>24</v>
      </c>
    </row>
    <row r="41" spans="1:8" ht="16.2" x14ac:dyDescent="0.3">
      <c r="A41" s="139" t="s">
        <v>387</v>
      </c>
      <c r="B41" s="200" t="s">
        <v>24</v>
      </c>
      <c r="C41" s="200" t="s">
        <v>24</v>
      </c>
      <c r="D41" s="171" t="s">
        <v>24</v>
      </c>
      <c r="E41" s="200" t="s">
        <v>24</v>
      </c>
      <c r="F41" s="171" t="s">
        <v>24</v>
      </c>
      <c r="G41" s="171" t="s">
        <v>24</v>
      </c>
      <c r="H41" s="200" t="s">
        <v>24</v>
      </c>
    </row>
    <row r="42" spans="1:8" x14ac:dyDescent="0.3">
      <c r="A42" s="139" t="s">
        <v>43</v>
      </c>
      <c r="B42" s="53">
        <v>162</v>
      </c>
      <c r="C42" s="53">
        <v>69</v>
      </c>
      <c r="D42" s="183">
        <f t="shared" ref="D42:D47" si="4">C42/B42</f>
        <v>0.42592592592592593</v>
      </c>
      <c r="E42" s="53">
        <v>1</v>
      </c>
      <c r="F42" s="183">
        <f>SUM(C42,E42)/B42</f>
        <v>0.43209876543209874</v>
      </c>
      <c r="G42" s="183">
        <f>C42/(B42-E42)</f>
        <v>0.42857142857142855</v>
      </c>
      <c r="H42" s="53">
        <v>0</v>
      </c>
    </row>
    <row r="43" spans="1:8" x14ac:dyDescent="0.3">
      <c r="A43" s="139" t="s">
        <v>127</v>
      </c>
      <c r="B43" s="53">
        <v>319</v>
      </c>
      <c r="C43" s="53">
        <v>114</v>
      </c>
      <c r="D43" s="183">
        <f t="shared" si="4"/>
        <v>0.35736677115987459</v>
      </c>
      <c r="E43" s="53">
        <v>77</v>
      </c>
      <c r="F43" s="183">
        <f t="shared" ref="F43:F47" si="5">SUM(C43,E43)/B43</f>
        <v>0.59874608150470221</v>
      </c>
      <c r="G43" s="183">
        <f t="shared" ref="G43:G84" si="6">C43/(B43-E43)</f>
        <v>0.47107438016528924</v>
      </c>
      <c r="H43" s="53">
        <v>16</v>
      </c>
    </row>
    <row r="44" spans="1:8" x14ac:dyDescent="0.3">
      <c r="A44" s="139" t="s">
        <v>44</v>
      </c>
      <c r="B44" s="53">
        <v>109</v>
      </c>
      <c r="C44" s="53">
        <v>40</v>
      </c>
      <c r="D44" s="183">
        <f t="shared" si="4"/>
        <v>0.3669724770642202</v>
      </c>
      <c r="E44" s="53">
        <v>6</v>
      </c>
      <c r="F44" s="183">
        <f t="shared" si="5"/>
        <v>0.42201834862385323</v>
      </c>
      <c r="G44" s="183">
        <f t="shared" si="6"/>
        <v>0.38834951456310679</v>
      </c>
      <c r="H44" s="53">
        <v>4</v>
      </c>
    </row>
    <row r="45" spans="1:8" x14ac:dyDescent="0.3">
      <c r="A45" s="139" t="s">
        <v>45</v>
      </c>
      <c r="B45" s="53">
        <v>25</v>
      </c>
      <c r="C45" s="53">
        <v>11</v>
      </c>
      <c r="D45" s="183">
        <f t="shared" si="4"/>
        <v>0.44</v>
      </c>
      <c r="E45" s="53">
        <v>0</v>
      </c>
      <c r="F45" s="183">
        <f t="shared" si="5"/>
        <v>0.44</v>
      </c>
      <c r="G45" s="183">
        <f t="shared" si="6"/>
        <v>0.44</v>
      </c>
      <c r="H45" s="53">
        <v>0</v>
      </c>
    </row>
    <row r="46" spans="1:8" x14ac:dyDescent="0.3">
      <c r="A46" s="139" t="s">
        <v>46</v>
      </c>
      <c r="B46" s="53">
        <v>36</v>
      </c>
      <c r="C46" s="53">
        <v>15</v>
      </c>
      <c r="D46" s="183">
        <f t="shared" si="4"/>
        <v>0.41666666666666669</v>
      </c>
      <c r="E46" s="53">
        <v>0</v>
      </c>
      <c r="F46" s="183">
        <f t="shared" si="5"/>
        <v>0.41666666666666669</v>
      </c>
      <c r="G46" s="183">
        <f t="shared" si="6"/>
        <v>0.41666666666666669</v>
      </c>
      <c r="H46" s="53">
        <v>3</v>
      </c>
    </row>
    <row r="47" spans="1:8" x14ac:dyDescent="0.3">
      <c r="A47" s="139" t="s">
        <v>47</v>
      </c>
      <c r="B47" s="53">
        <v>16</v>
      </c>
      <c r="C47" s="53">
        <v>10</v>
      </c>
      <c r="D47" s="183">
        <f t="shared" si="4"/>
        <v>0.625</v>
      </c>
      <c r="E47" s="53">
        <v>0</v>
      </c>
      <c r="F47" s="183">
        <f t="shared" si="5"/>
        <v>0.625</v>
      </c>
      <c r="G47" s="183">
        <f t="shared" si="6"/>
        <v>0.625</v>
      </c>
      <c r="H47" s="53">
        <v>0</v>
      </c>
    </row>
    <row r="48" spans="1:8" ht="16.2" x14ac:dyDescent="0.3">
      <c r="A48" s="139" t="s">
        <v>320</v>
      </c>
      <c r="B48" s="200" t="s">
        <v>24</v>
      </c>
      <c r="C48" s="200" t="s">
        <v>24</v>
      </c>
      <c r="D48" s="171" t="s">
        <v>24</v>
      </c>
      <c r="E48" s="200" t="s">
        <v>24</v>
      </c>
      <c r="F48" s="171" t="s">
        <v>24</v>
      </c>
      <c r="G48" s="171" t="s">
        <v>24</v>
      </c>
      <c r="H48" s="200" t="s">
        <v>24</v>
      </c>
    </row>
    <row r="49" spans="1:8" x14ac:dyDescent="0.3">
      <c r="A49" s="139" t="s">
        <v>128</v>
      </c>
      <c r="B49" s="53">
        <v>71</v>
      </c>
      <c r="C49" s="53">
        <v>44</v>
      </c>
      <c r="D49" s="183">
        <f>C49/B49</f>
        <v>0.61971830985915488</v>
      </c>
      <c r="E49" s="53">
        <v>2</v>
      </c>
      <c r="F49" s="183">
        <f>SUM(C49,E49)/B49</f>
        <v>0.647887323943662</v>
      </c>
      <c r="G49" s="183">
        <f t="shared" si="6"/>
        <v>0.6376811594202898</v>
      </c>
      <c r="H49" s="53">
        <v>4</v>
      </c>
    </row>
    <row r="50" spans="1:8" x14ac:dyDescent="0.3">
      <c r="A50" s="139" t="s">
        <v>274</v>
      </c>
      <c r="B50" s="53">
        <v>67</v>
      </c>
      <c r="C50" s="53">
        <v>35</v>
      </c>
      <c r="D50" s="183">
        <f>C50/B50</f>
        <v>0.52238805970149249</v>
      </c>
      <c r="E50" s="53">
        <v>4</v>
      </c>
      <c r="F50" s="183">
        <f>SUM(C50,E50)/B50</f>
        <v>0.58208955223880599</v>
      </c>
      <c r="G50" s="183">
        <f t="shared" si="6"/>
        <v>0.55555555555555558</v>
      </c>
      <c r="H50" s="53">
        <v>2</v>
      </c>
    </row>
    <row r="51" spans="1:8" x14ac:dyDescent="0.3">
      <c r="A51" s="139" t="s">
        <v>129</v>
      </c>
      <c r="B51" s="53">
        <v>48</v>
      </c>
      <c r="C51" s="53">
        <v>34</v>
      </c>
      <c r="D51" s="183">
        <f>C51/B51</f>
        <v>0.70833333333333337</v>
      </c>
      <c r="E51" s="53">
        <v>0</v>
      </c>
      <c r="F51" s="183">
        <f>SUM(C51,E51)/B51</f>
        <v>0.70833333333333337</v>
      </c>
      <c r="G51" s="183">
        <f t="shared" si="6"/>
        <v>0.70833333333333337</v>
      </c>
      <c r="H51" s="53">
        <v>2</v>
      </c>
    </row>
    <row r="52" spans="1:8" x14ac:dyDescent="0.3">
      <c r="A52" s="139" t="s">
        <v>202</v>
      </c>
      <c r="B52" s="53">
        <v>70</v>
      </c>
      <c r="C52" s="53">
        <v>52</v>
      </c>
      <c r="D52" s="183">
        <f>C52/B52</f>
        <v>0.74285714285714288</v>
      </c>
      <c r="E52" s="53">
        <v>0</v>
      </c>
      <c r="F52" s="183">
        <f>SUM(C52,E52)/B52</f>
        <v>0.74285714285714288</v>
      </c>
      <c r="G52" s="183">
        <f t="shared" si="6"/>
        <v>0.74285714285714288</v>
      </c>
      <c r="H52" s="53">
        <v>3</v>
      </c>
    </row>
    <row r="53" spans="1:8" x14ac:dyDescent="0.3">
      <c r="A53" s="139" t="s">
        <v>216</v>
      </c>
      <c r="B53" s="53">
        <v>127</v>
      </c>
      <c r="C53" s="53">
        <v>30</v>
      </c>
      <c r="D53" s="183">
        <f>C53/B53</f>
        <v>0.23622047244094488</v>
      </c>
      <c r="E53" s="53">
        <v>2</v>
      </c>
      <c r="F53" s="183">
        <f>SUM(C53,E53)/B53</f>
        <v>0.25196850393700787</v>
      </c>
      <c r="G53" s="183">
        <f t="shared" si="6"/>
        <v>0.24</v>
      </c>
      <c r="H53" s="53">
        <v>6</v>
      </c>
    </row>
    <row r="54" spans="1:8" ht="16.2" x14ac:dyDescent="0.3">
      <c r="A54" s="139" t="s">
        <v>353</v>
      </c>
      <c r="B54" s="200" t="s">
        <v>24</v>
      </c>
      <c r="C54" s="200" t="s">
        <v>24</v>
      </c>
      <c r="D54" s="171" t="s">
        <v>24</v>
      </c>
      <c r="E54" s="200" t="s">
        <v>24</v>
      </c>
      <c r="F54" s="171" t="s">
        <v>24</v>
      </c>
      <c r="G54" s="171" t="s">
        <v>24</v>
      </c>
      <c r="H54" s="200" t="s">
        <v>24</v>
      </c>
    </row>
    <row r="55" spans="1:8" ht="16.2" x14ac:dyDescent="0.3">
      <c r="A55" s="139" t="s">
        <v>354</v>
      </c>
      <c r="B55" s="200" t="s">
        <v>24</v>
      </c>
      <c r="C55" s="200" t="s">
        <v>24</v>
      </c>
      <c r="D55" s="171" t="s">
        <v>24</v>
      </c>
      <c r="E55" s="200" t="s">
        <v>24</v>
      </c>
      <c r="F55" s="171" t="s">
        <v>24</v>
      </c>
      <c r="G55" s="171" t="s">
        <v>24</v>
      </c>
      <c r="H55" s="200" t="s">
        <v>24</v>
      </c>
    </row>
    <row r="56" spans="1:8" x14ac:dyDescent="0.3">
      <c r="A56" s="139" t="s">
        <v>228</v>
      </c>
      <c r="B56" s="53">
        <v>110</v>
      </c>
      <c r="C56" s="53">
        <v>41</v>
      </c>
      <c r="D56" s="183">
        <f t="shared" ref="D56:D62" si="7">C56/B56</f>
        <v>0.37272727272727274</v>
      </c>
      <c r="E56" s="53">
        <v>0</v>
      </c>
      <c r="F56" s="183">
        <f t="shared" ref="F56:F62" si="8">SUM(C56,E56)/B56</f>
        <v>0.37272727272727274</v>
      </c>
      <c r="G56" s="183">
        <f t="shared" si="6"/>
        <v>0.37272727272727274</v>
      </c>
      <c r="H56" s="53">
        <v>4</v>
      </c>
    </row>
    <row r="57" spans="1:8" ht="16.2" x14ac:dyDescent="0.3">
      <c r="A57" s="139" t="s">
        <v>355</v>
      </c>
      <c r="B57" s="200">
        <v>22</v>
      </c>
      <c r="C57" s="200">
        <v>8</v>
      </c>
      <c r="D57" s="183">
        <f t="shared" si="7"/>
        <v>0.36363636363636365</v>
      </c>
      <c r="E57" s="200">
        <v>0</v>
      </c>
      <c r="F57" s="183">
        <f t="shared" si="8"/>
        <v>0.36363636363636365</v>
      </c>
      <c r="G57" s="183">
        <f t="shared" si="6"/>
        <v>0.36363636363636365</v>
      </c>
      <c r="H57" s="200">
        <v>1</v>
      </c>
    </row>
    <row r="58" spans="1:8" x14ac:dyDescent="0.3">
      <c r="A58" s="139" t="s">
        <v>130</v>
      </c>
      <c r="B58" s="53">
        <v>9</v>
      </c>
      <c r="C58" s="53">
        <v>3</v>
      </c>
      <c r="D58" s="183">
        <f>C58/B58</f>
        <v>0.33333333333333331</v>
      </c>
      <c r="E58" s="53">
        <v>0</v>
      </c>
      <c r="F58" s="183">
        <f>SUM(C58,E58)/B58</f>
        <v>0.33333333333333331</v>
      </c>
      <c r="G58" s="183">
        <f t="shared" si="6"/>
        <v>0.33333333333333331</v>
      </c>
      <c r="H58" s="53">
        <v>0</v>
      </c>
    </row>
    <row r="59" spans="1:8" x14ac:dyDescent="0.3">
      <c r="A59" s="139" t="s">
        <v>49</v>
      </c>
      <c r="B59" s="53">
        <v>71</v>
      </c>
      <c r="C59" s="53">
        <v>39</v>
      </c>
      <c r="D59" s="183">
        <f>C59/B59</f>
        <v>0.54929577464788737</v>
      </c>
      <c r="E59" s="53">
        <v>0</v>
      </c>
      <c r="F59" s="183">
        <f>SUM(C59,E59)/B59</f>
        <v>0.54929577464788737</v>
      </c>
      <c r="G59" s="183">
        <f t="shared" si="6"/>
        <v>0.54929577464788737</v>
      </c>
      <c r="H59" s="53">
        <v>0</v>
      </c>
    </row>
    <row r="60" spans="1:8" x14ac:dyDescent="0.3">
      <c r="A60" s="139" t="s">
        <v>50</v>
      </c>
      <c r="B60" s="53">
        <v>74</v>
      </c>
      <c r="C60" s="53">
        <v>29</v>
      </c>
      <c r="D60" s="183">
        <f t="shared" si="7"/>
        <v>0.39189189189189189</v>
      </c>
      <c r="E60" s="53">
        <v>0</v>
      </c>
      <c r="F60" s="183">
        <f t="shared" si="8"/>
        <v>0.39189189189189189</v>
      </c>
      <c r="G60" s="183">
        <f t="shared" si="6"/>
        <v>0.39189189189189189</v>
      </c>
      <c r="H60" s="53">
        <v>9</v>
      </c>
    </row>
    <row r="61" spans="1:8" x14ac:dyDescent="0.3">
      <c r="A61" s="139" t="s">
        <v>51</v>
      </c>
      <c r="B61" s="53">
        <v>190</v>
      </c>
      <c r="C61" s="53">
        <v>80</v>
      </c>
      <c r="D61" s="183">
        <f t="shared" si="7"/>
        <v>0.42105263157894735</v>
      </c>
      <c r="E61" s="53">
        <v>0</v>
      </c>
      <c r="F61" s="183">
        <f t="shared" si="8"/>
        <v>0.42105263157894735</v>
      </c>
      <c r="G61" s="183">
        <f t="shared" si="6"/>
        <v>0.42105263157894735</v>
      </c>
      <c r="H61" s="53">
        <v>19</v>
      </c>
    </row>
    <row r="62" spans="1:8" x14ac:dyDescent="0.3">
      <c r="A62" s="139" t="s">
        <v>52</v>
      </c>
      <c r="B62" s="53">
        <v>1164</v>
      </c>
      <c r="C62" s="53">
        <v>558</v>
      </c>
      <c r="D62" s="183">
        <f t="shared" si="7"/>
        <v>0.47938144329896909</v>
      </c>
      <c r="E62" s="53">
        <v>0</v>
      </c>
      <c r="F62" s="183">
        <f t="shared" si="8"/>
        <v>0.47938144329896909</v>
      </c>
      <c r="G62" s="183">
        <f t="shared" si="6"/>
        <v>0.47938144329896909</v>
      </c>
      <c r="H62" s="53">
        <v>149</v>
      </c>
    </row>
    <row r="63" spans="1:8" ht="16.2" x14ac:dyDescent="0.3">
      <c r="A63" s="139" t="s">
        <v>321</v>
      </c>
      <c r="B63" s="171" t="s">
        <v>24</v>
      </c>
      <c r="C63" s="171" t="s">
        <v>24</v>
      </c>
      <c r="D63" s="171" t="s">
        <v>24</v>
      </c>
      <c r="E63" s="171" t="s">
        <v>24</v>
      </c>
      <c r="F63" s="171" t="s">
        <v>24</v>
      </c>
      <c r="G63" s="171" t="s">
        <v>24</v>
      </c>
      <c r="H63" s="171" t="s">
        <v>24</v>
      </c>
    </row>
    <row r="64" spans="1:8" x14ac:dyDescent="0.3">
      <c r="A64" s="139" t="s">
        <v>54</v>
      </c>
      <c r="B64" s="53">
        <v>277</v>
      </c>
      <c r="C64" s="53">
        <v>152</v>
      </c>
      <c r="D64" s="183">
        <f t="shared" ref="D64:D76" si="9">C64/B64</f>
        <v>0.54873646209386284</v>
      </c>
      <c r="E64" s="53">
        <v>4</v>
      </c>
      <c r="F64" s="183">
        <f t="shared" ref="F64:F76" si="10">SUM(C64,E64)/B64</f>
        <v>0.56317689530685922</v>
      </c>
      <c r="G64" s="183">
        <f t="shared" si="6"/>
        <v>0.5567765567765568</v>
      </c>
      <c r="H64" s="53">
        <v>0</v>
      </c>
    </row>
    <row r="65" spans="1:8" x14ac:dyDescent="0.3">
      <c r="A65" s="139" t="s">
        <v>55</v>
      </c>
      <c r="B65" s="53">
        <v>126</v>
      </c>
      <c r="C65" s="53">
        <v>58</v>
      </c>
      <c r="D65" s="183">
        <f t="shared" si="9"/>
        <v>0.46031746031746029</v>
      </c>
      <c r="E65" s="53">
        <v>41</v>
      </c>
      <c r="F65" s="183">
        <f t="shared" si="10"/>
        <v>0.7857142857142857</v>
      </c>
      <c r="G65" s="183">
        <f t="shared" si="6"/>
        <v>0.68235294117647061</v>
      </c>
      <c r="H65" s="53">
        <v>4</v>
      </c>
    </row>
    <row r="66" spans="1:8" x14ac:dyDescent="0.3">
      <c r="A66" s="139" t="s">
        <v>272</v>
      </c>
      <c r="B66" s="53">
        <v>1538</v>
      </c>
      <c r="C66" s="53">
        <v>560</v>
      </c>
      <c r="D66" s="183">
        <f t="shared" si="9"/>
        <v>0.36410923276983093</v>
      </c>
      <c r="E66" s="53">
        <v>237</v>
      </c>
      <c r="F66" s="183">
        <f t="shared" si="10"/>
        <v>0.51820546163849157</v>
      </c>
      <c r="G66" s="183">
        <f t="shared" si="6"/>
        <v>0.43043812451960028</v>
      </c>
      <c r="H66" s="53">
        <v>50</v>
      </c>
    </row>
    <row r="67" spans="1:8" x14ac:dyDescent="0.3">
      <c r="A67" s="139" t="s">
        <v>271</v>
      </c>
      <c r="B67" s="53">
        <v>1848</v>
      </c>
      <c r="C67" s="53">
        <v>575</v>
      </c>
      <c r="D67" s="183">
        <f t="shared" si="9"/>
        <v>0.31114718614718617</v>
      </c>
      <c r="E67" s="53">
        <v>362</v>
      </c>
      <c r="F67" s="183">
        <f t="shared" si="10"/>
        <v>0.50703463203463206</v>
      </c>
      <c r="G67" s="183">
        <f t="shared" si="6"/>
        <v>0.38694481830417227</v>
      </c>
      <c r="H67" s="53">
        <v>74</v>
      </c>
    </row>
    <row r="68" spans="1:8" x14ac:dyDescent="0.3">
      <c r="A68" s="139" t="s">
        <v>273</v>
      </c>
      <c r="B68" s="53">
        <v>2294</v>
      </c>
      <c r="C68" s="53">
        <v>693</v>
      </c>
      <c r="D68" s="183">
        <f t="shared" si="9"/>
        <v>0.30209241499564082</v>
      </c>
      <c r="E68" s="53">
        <v>463</v>
      </c>
      <c r="F68" s="183">
        <f t="shared" si="10"/>
        <v>0.50392327811682647</v>
      </c>
      <c r="G68" s="183">
        <f t="shared" si="6"/>
        <v>0.3784817039868924</v>
      </c>
      <c r="H68" s="53">
        <v>125</v>
      </c>
    </row>
    <row r="69" spans="1:8" x14ac:dyDescent="0.3">
      <c r="A69" s="139" t="s">
        <v>270</v>
      </c>
      <c r="B69" s="53">
        <v>100</v>
      </c>
      <c r="C69" s="53">
        <v>69</v>
      </c>
      <c r="D69" s="183">
        <f t="shared" si="9"/>
        <v>0.69</v>
      </c>
      <c r="E69" s="53">
        <v>0</v>
      </c>
      <c r="F69" s="183">
        <f t="shared" si="10"/>
        <v>0.69</v>
      </c>
      <c r="G69" s="183">
        <f t="shared" si="6"/>
        <v>0.69</v>
      </c>
      <c r="H69" s="53">
        <v>0</v>
      </c>
    </row>
    <row r="70" spans="1:8" x14ac:dyDescent="0.3">
      <c r="A70" s="139" t="s">
        <v>56</v>
      </c>
      <c r="B70" s="53">
        <v>256</v>
      </c>
      <c r="C70" s="53">
        <v>97</v>
      </c>
      <c r="D70" s="183">
        <f t="shared" si="9"/>
        <v>0.37890625</v>
      </c>
      <c r="E70" s="53">
        <v>42</v>
      </c>
      <c r="F70" s="183">
        <f t="shared" si="10"/>
        <v>0.54296875</v>
      </c>
      <c r="G70" s="183">
        <f t="shared" si="6"/>
        <v>0.45327102803738317</v>
      </c>
      <c r="H70" s="53">
        <v>8</v>
      </c>
    </row>
    <row r="71" spans="1:8" x14ac:dyDescent="0.3">
      <c r="A71" s="139" t="s">
        <v>57</v>
      </c>
      <c r="B71" s="53">
        <v>22</v>
      </c>
      <c r="C71" s="53">
        <v>13</v>
      </c>
      <c r="D71" s="183">
        <f t="shared" si="9"/>
        <v>0.59090909090909094</v>
      </c>
      <c r="E71" s="53">
        <v>0</v>
      </c>
      <c r="F71" s="183">
        <f t="shared" si="10"/>
        <v>0.59090909090909094</v>
      </c>
      <c r="G71" s="183">
        <f t="shared" si="6"/>
        <v>0.59090909090909094</v>
      </c>
      <c r="H71" s="53">
        <v>0</v>
      </c>
    </row>
    <row r="72" spans="1:8" x14ac:dyDescent="0.3">
      <c r="A72" s="139" t="s">
        <v>58</v>
      </c>
      <c r="B72" s="53">
        <v>766</v>
      </c>
      <c r="C72" s="53">
        <v>334</v>
      </c>
      <c r="D72" s="183">
        <f t="shared" si="9"/>
        <v>0.43603133159268931</v>
      </c>
      <c r="E72" s="53">
        <v>195</v>
      </c>
      <c r="F72" s="183">
        <f t="shared" si="10"/>
        <v>0.69060052219321144</v>
      </c>
      <c r="G72" s="183">
        <f t="shared" si="6"/>
        <v>0.58493870402802106</v>
      </c>
      <c r="H72" s="53">
        <v>41</v>
      </c>
    </row>
    <row r="73" spans="1:8" x14ac:dyDescent="0.3">
      <c r="A73" s="139" t="s">
        <v>59</v>
      </c>
      <c r="B73" s="53">
        <v>806</v>
      </c>
      <c r="C73" s="53">
        <v>312</v>
      </c>
      <c r="D73" s="183">
        <f t="shared" si="9"/>
        <v>0.38709677419354838</v>
      </c>
      <c r="E73" s="53">
        <v>6</v>
      </c>
      <c r="F73" s="183">
        <f t="shared" si="10"/>
        <v>0.39454094292803971</v>
      </c>
      <c r="G73" s="183">
        <f t="shared" si="6"/>
        <v>0.39</v>
      </c>
      <c r="H73" s="53">
        <v>47</v>
      </c>
    </row>
    <row r="74" spans="1:8" x14ac:dyDescent="0.3">
      <c r="A74" s="139" t="s">
        <v>60</v>
      </c>
      <c r="B74" s="53">
        <v>899</v>
      </c>
      <c r="C74" s="53">
        <v>318</v>
      </c>
      <c r="D74" s="183">
        <f t="shared" si="9"/>
        <v>0.35372636262513907</v>
      </c>
      <c r="E74" s="53">
        <v>11</v>
      </c>
      <c r="F74" s="183">
        <f t="shared" si="10"/>
        <v>0.36596218020022248</v>
      </c>
      <c r="G74" s="183">
        <f t="shared" si="6"/>
        <v>0.35810810810810811</v>
      </c>
      <c r="H74" s="53">
        <v>40</v>
      </c>
    </row>
    <row r="75" spans="1:8" x14ac:dyDescent="0.3">
      <c r="A75" s="139" t="s">
        <v>61</v>
      </c>
      <c r="B75" s="53">
        <v>430</v>
      </c>
      <c r="C75" s="53">
        <v>165</v>
      </c>
      <c r="D75" s="183">
        <f t="shared" si="9"/>
        <v>0.38372093023255816</v>
      </c>
      <c r="E75" s="53">
        <v>5</v>
      </c>
      <c r="F75" s="183">
        <f t="shared" si="10"/>
        <v>0.39534883720930231</v>
      </c>
      <c r="G75" s="183">
        <f t="shared" si="6"/>
        <v>0.38823529411764707</v>
      </c>
      <c r="H75" s="53">
        <v>8</v>
      </c>
    </row>
    <row r="76" spans="1:8" x14ac:dyDescent="0.3">
      <c r="A76" s="139" t="s">
        <v>62</v>
      </c>
      <c r="B76" s="53">
        <v>1024</v>
      </c>
      <c r="C76" s="53">
        <v>338</v>
      </c>
      <c r="D76" s="183">
        <f t="shared" si="9"/>
        <v>0.330078125</v>
      </c>
      <c r="E76" s="53">
        <v>10</v>
      </c>
      <c r="F76" s="183">
        <f t="shared" si="10"/>
        <v>0.33984375</v>
      </c>
      <c r="G76" s="183">
        <f t="shared" si="6"/>
        <v>0.33333333333333331</v>
      </c>
      <c r="H76" s="53">
        <v>77</v>
      </c>
    </row>
    <row r="77" spans="1:8" ht="16.2" x14ac:dyDescent="0.3">
      <c r="A77" s="139" t="s">
        <v>322</v>
      </c>
      <c r="B77" s="200" t="s">
        <v>24</v>
      </c>
      <c r="C77" s="200" t="s">
        <v>24</v>
      </c>
      <c r="D77" s="171" t="s">
        <v>24</v>
      </c>
      <c r="E77" s="200" t="s">
        <v>24</v>
      </c>
      <c r="F77" s="171" t="s">
        <v>24</v>
      </c>
      <c r="G77" s="171" t="s">
        <v>24</v>
      </c>
      <c r="H77" s="200" t="s">
        <v>24</v>
      </c>
    </row>
    <row r="78" spans="1:8" x14ac:dyDescent="0.3">
      <c r="A78" s="139" t="s">
        <v>64</v>
      </c>
      <c r="B78" s="53">
        <v>414</v>
      </c>
      <c r="C78" s="53">
        <v>136</v>
      </c>
      <c r="D78" s="183">
        <f>C78/B78</f>
        <v>0.32850241545893721</v>
      </c>
      <c r="E78" s="53">
        <v>2</v>
      </c>
      <c r="F78" s="183">
        <f>SUM(C78,E78)/B78</f>
        <v>0.33333333333333331</v>
      </c>
      <c r="G78" s="183">
        <f t="shared" si="6"/>
        <v>0.3300970873786408</v>
      </c>
      <c r="H78" s="53">
        <v>22</v>
      </c>
    </row>
    <row r="79" spans="1:8" x14ac:dyDescent="0.3">
      <c r="A79" s="139" t="s">
        <v>65</v>
      </c>
      <c r="B79" s="53">
        <v>282</v>
      </c>
      <c r="C79" s="53">
        <v>111</v>
      </c>
      <c r="D79" s="183">
        <f>C79/B79</f>
        <v>0.39361702127659576</v>
      </c>
      <c r="E79" s="53">
        <v>4</v>
      </c>
      <c r="F79" s="183">
        <f>SUM(C79,E79)/B79</f>
        <v>0.40780141843971629</v>
      </c>
      <c r="G79" s="183">
        <f t="shared" si="6"/>
        <v>0.39928057553956836</v>
      </c>
      <c r="H79" s="53">
        <v>4</v>
      </c>
    </row>
    <row r="80" spans="1:8" x14ac:dyDescent="0.3">
      <c r="A80" s="139" t="s">
        <v>66</v>
      </c>
      <c r="B80" s="53">
        <v>712</v>
      </c>
      <c r="C80" s="53">
        <v>225</v>
      </c>
      <c r="D80" s="183">
        <f>C80/B80</f>
        <v>0.3160112359550562</v>
      </c>
      <c r="E80" s="53">
        <v>7</v>
      </c>
      <c r="F80" s="183">
        <f>SUM(C80,E80)/B80</f>
        <v>0.3258426966292135</v>
      </c>
      <c r="G80" s="183">
        <f t="shared" si="6"/>
        <v>0.31914893617021278</v>
      </c>
      <c r="H80" s="53">
        <v>29</v>
      </c>
    </row>
    <row r="81" spans="1:8" ht="16.2" x14ac:dyDescent="0.3">
      <c r="A81" s="139" t="s">
        <v>323</v>
      </c>
      <c r="B81" s="171" t="s">
        <v>24</v>
      </c>
      <c r="C81" s="171" t="s">
        <v>24</v>
      </c>
      <c r="D81" s="171" t="s">
        <v>24</v>
      </c>
      <c r="E81" s="171" t="s">
        <v>24</v>
      </c>
      <c r="F81" s="171" t="s">
        <v>24</v>
      </c>
      <c r="G81" s="171" t="s">
        <v>24</v>
      </c>
      <c r="H81" s="171" t="s">
        <v>24</v>
      </c>
    </row>
    <row r="82" spans="1:8" x14ac:dyDescent="0.3">
      <c r="A82" s="139" t="s">
        <v>68</v>
      </c>
      <c r="B82" s="53">
        <v>972</v>
      </c>
      <c r="C82" s="53">
        <v>419</v>
      </c>
      <c r="D82" s="183">
        <f>C82/B82</f>
        <v>0.43106995884773663</v>
      </c>
      <c r="E82" s="53">
        <v>10</v>
      </c>
      <c r="F82" s="183">
        <f>SUM(C82,E82)/B82</f>
        <v>0.44135802469135804</v>
      </c>
      <c r="G82" s="183">
        <f t="shared" si="6"/>
        <v>0.43555093555093555</v>
      </c>
      <c r="H82" s="53">
        <v>44</v>
      </c>
    </row>
    <row r="83" spans="1:8" x14ac:dyDescent="0.3">
      <c r="A83" s="139" t="s">
        <v>69</v>
      </c>
      <c r="B83" s="53">
        <v>962</v>
      </c>
      <c r="C83" s="53">
        <v>411</v>
      </c>
      <c r="D83" s="183">
        <f>C83/B83</f>
        <v>0.42723492723492723</v>
      </c>
      <c r="E83" s="53">
        <v>10</v>
      </c>
      <c r="F83" s="183">
        <f>SUM(C83,E83)/B83</f>
        <v>0.43762993762993763</v>
      </c>
      <c r="G83" s="183">
        <f t="shared" si="6"/>
        <v>0.43172268907563027</v>
      </c>
      <c r="H83" s="53">
        <v>43</v>
      </c>
    </row>
    <row r="84" spans="1:8" x14ac:dyDescent="0.3">
      <c r="A84" s="139" t="s">
        <v>70</v>
      </c>
      <c r="B84" s="53">
        <v>505</v>
      </c>
      <c r="C84" s="53">
        <v>119</v>
      </c>
      <c r="D84" s="183">
        <f>C84/B84</f>
        <v>0.23564356435643563</v>
      </c>
      <c r="E84" s="53">
        <v>38</v>
      </c>
      <c r="F84" s="183">
        <f>SUM(C84,E84)/B84</f>
        <v>0.31089108910891089</v>
      </c>
      <c r="G84" s="183">
        <f t="shared" si="6"/>
        <v>0.25481798715203424</v>
      </c>
      <c r="H84" s="53">
        <v>88</v>
      </c>
    </row>
    <row r="85" spans="1:8" x14ac:dyDescent="0.3">
      <c r="B85" s="201"/>
      <c r="C85" s="201"/>
      <c r="E85" s="201"/>
      <c r="H85" s="201"/>
    </row>
    <row r="87" spans="1:8" ht="18" x14ac:dyDescent="0.35">
      <c r="A87" s="143" t="s">
        <v>71</v>
      </c>
    </row>
    <row r="88" spans="1:8" ht="55.2" x14ac:dyDescent="0.3">
      <c r="A88" s="207" t="s">
        <v>125</v>
      </c>
      <c r="B88" s="145" t="s">
        <v>384</v>
      </c>
      <c r="C88" s="145" t="s">
        <v>206</v>
      </c>
      <c r="D88" s="140" t="s">
        <v>109</v>
      </c>
      <c r="E88" s="145" t="s">
        <v>148</v>
      </c>
      <c r="F88" s="140" t="s">
        <v>110</v>
      </c>
      <c r="G88" s="140" t="s">
        <v>409</v>
      </c>
      <c r="H88" s="145" t="s">
        <v>352</v>
      </c>
    </row>
    <row r="89" spans="1:8" x14ac:dyDescent="0.3">
      <c r="A89" s="149" t="s">
        <v>317</v>
      </c>
      <c r="B89" s="139"/>
      <c r="C89" s="139"/>
      <c r="D89" s="139"/>
      <c r="E89" s="139"/>
      <c r="F89" s="139"/>
      <c r="G89" s="139"/>
      <c r="H89" s="139"/>
    </row>
    <row r="90" spans="1:8" x14ac:dyDescent="0.3">
      <c r="A90" s="139" t="s">
        <v>298</v>
      </c>
      <c r="B90" s="200" t="s">
        <v>24</v>
      </c>
      <c r="C90" s="200" t="s">
        <v>24</v>
      </c>
      <c r="D90" s="171" t="s">
        <v>24</v>
      </c>
      <c r="E90" s="200" t="s">
        <v>24</v>
      </c>
      <c r="F90" s="171" t="s">
        <v>24</v>
      </c>
      <c r="G90" s="171" t="s">
        <v>24</v>
      </c>
      <c r="H90" s="200" t="s">
        <v>24</v>
      </c>
    </row>
    <row r="91" spans="1:8" x14ac:dyDescent="0.3">
      <c r="A91" s="139" t="s">
        <v>299</v>
      </c>
      <c r="B91" s="53">
        <v>50</v>
      </c>
      <c r="C91" s="53">
        <v>22</v>
      </c>
      <c r="D91" s="183">
        <f t="shared" ref="D91:D95" si="11">C91/B91</f>
        <v>0.44</v>
      </c>
      <c r="E91" s="53">
        <v>9</v>
      </c>
      <c r="F91" s="183">
        <f t="shared" ref="F91:F95" si="12">SUM(C91,E91)/B91</f>
        <v>0.62</v>
      </c>
      <c r="G91" s="183">
        <f>C91/(B91-E91)</f>
        <v>0.53658536585365857</v>
      </c>
      <c r="H91" s="53"/>
    </row>
    <row r="92" spans="1:8" x14ac:dyDescent="0.3">
      <c r="A92" s="139" t="s">
        <v>301</v>
      </c>
      <c r="B92" s="53">
        <v>89</v>
      </c>
      <c r="C92" s="53">
        <v>23</v>
      </c>
      <c r="D92" s="183">
        <f t="shared" si="11"/>
        <v>0.25842696629213485</v>
      </c>
      <c r="E92" s="53">
        <v>23</v>
      </c>
      <c r="F92" s="183">
        <f t="shared" si="12"/>
        <v>0.5168539325842697</v>
      </c>
      <c r="G92" s="183">
        <f t="shared" ref="G92:G97" si="13">C92/(B92-E92)</f>
        <v>0.34848484848484851</v>
      </c>
      <c r="H92" s="53">
        <v>0</v>
      </c>
    </row>
    <row r="93" spans="1:8" x14ac:dyDescent="0.3">
      <c r="A93" s="139" t="s">
        <v>172</v>
      </c>
      <c r="B93" s="53">
        <v>479</v>
      </c>
      <c r="C93" s="53">
        <v>258</v>
      </c>
      <c r="D93" s="183">
        <f t="shared" si="11"/>
        <v>0.5386221294363257</v>
      </c>
      <c r="E93" s="53">
        <v>2</v>
      </c>
      <c r="F93" s="183">
        <f t="shared" si="12"/>
        <v>0.54279749478079331</v>
      </c>
      <c r="G93" s="183">
        <f t="shared" si="13"/>
        <v>0.54088050314465408</v>
      </c>
      <c r="H93" s="53">
        <v>0</v>
      </c>
    </row>
    <row r="94" spans="1:8" x14ac:dyDescent="0.3">
      <c r="A94" s="139" t="s">
        <v>146</v>
      </c>
      <c r="B94" s="53">
        <v>148</v>
      </c>
      <c r="C94" s="53">
        <v>86</v>
      </c>
      <c r="D94" s="183">
        <f t="shared" si="11"/>
        <v>0.58108108108108103</v>
      </c>
      <c r="E94" s="53">
        <v>7</v>
      </c>
      <c r="F94" s="183">
        <f t="shared" si="12"/>
        <v>0.6283783783783784</v>
      </c>
      <c r="G94" s="183">
        <f t="shared" si="13"/>
        <v>0.60992907801418439</v>
      </c>
      <c r="H94" s="53">
        <v>0</v>
      </c>
    </row>
    <row r="95" spans="1:8" x14ac:dyDescent="0.3">
      <c r="A95" s="139" t="s">
        <v>302</v>
      </c>
      <c r="B95" s="53">
        <v>3485</v>
      </c>
      <c r="C95" s="53">
        <v>1958</v>
      </c>
      <c r="D95" s="183">
        <f t="shared" si="11"/>
        <v>0.56183644189383075</v>
      </c>
      <c r="E95" s="53">
        <v>12</v>
      </c>
      <c r="F95" s="183">
        <f t="shared" si="12"/>
        <v>0.5652797704447633</v>
      </c>
      <c r="G95" s="183">
        <f t="shared" si="13"/>
        <v>0.56377771379211061</v>
      </c>
      <c r="H95" s="53">
        <v>2</v>
      </c>
    </row>
    <row r="96" spans="1:8" ht="16.2" x14ac:dyDescent="0.3">
      <c r="A96" s="139" t="s">
        <v>324</v>
      </c>
      <c r="B96" s="171" t="s">
        <v>24</v>
      </c>
      <c r="C96" s="171" t="s">
        <v>24</v>
      </c>
      <c r="D96" s="171" t="s">
        <v>24</v>
      </c>
      <c r="E96" s="171" t="s">
        <v>24</v>
      </c>
      <c r="F96" s="171" t="s">
        <v>24</v>
      </c>
      <c r="G96" s="171" t="s">
        <v>24</v>
      </c>
      <c r="H96" s="171" t="s">
        <v>24</v>
      </c>
    </row>
    <row r="97" spans="1:8" ht="16.2" x14ac:dyDescent="0.3">
      <c r="A97" s="139" t="s">
        <v>356</v>
      </c>
      <c r="B97" s="171">
        <v>9</v>
      </c>
      <c r="C97" s="171">
        <v>7</v>
      </c>
      <c r="D97" s="202">
        <f>C97/B97</f>
        <v>0.77777777777777779</v>
      </c>
      <c r="E97" s="208">
        <v>0</v>
      </c>
      <c r="F97" s="202">
        <f>SUM(C97,E97)/B97</f>
        <v>0.77777777777777779</v>
      </c>
      <c r="G97" s="183">
        <f t="shared" si="13"/>
        <v>0.77777777777777779</v>
      </c>
      <c r="H97" s="171" t="s">
        <v>24</v>
      </c>
    </row>
    <row r="98" spans="1:8" ht="16.2" x14ac:dyDescent="0.3">
      <c r="A98" s="139" t="s">
        <v>325</v>
      </c>
      <c r="B98" s="171" t="s">
        <v>24</v>
      </c>
      <c r="C98" s="171" t="s">
        <v>24</v>
      </c>
      <c r="D98" s="171" t="s">
        <v>24</v>
      </c>
      <c r="E98" s="171" t="s">
        <v>24</v>
      </c>
      <c r="F98" s="171" t="s">
        <v>24</v>
      </c>
      <c r="G98" s="171" t="s">
        <v>24</v>
      </c>
      <c r="H98" s="171" t="s">
        <v>24</v>
      </c>
    </row>
    <row r="99" spans="1:8" ht="16.2" x14ac:dyDescent="0.3">
      <c r="A99" s="139" t="s">
        <v>396</v>
      </c>
      <c r="B99" s="171" t="s">
        <v>24</v>
      </c>
      <c r="C99" s="171" t="s">
        <v>24</v>
      </c>
      <c r="D99" s="171" t="s">
        <v>24</v>
      </c>
      <c r="E99" s="171" t="s">
        <v>24</v>
      </c>
      <c r="F99" s="171" t="s">
        <v>24</v>
      </c>
      <c r="G99" s="171" t="s">
        <v>24</v>
      </c>
      <c r="H99" s="171" t="s">
        <v>24</v>
      </c>
    </row>
    <row r="100" spans="1:8" x14ac:dyDescent="0.3">
      <c r="B100" s="201"/>
      <c r="C100" s="201"/>
    </row>
    <row r="102" spans="1:8" ht="55.2" x14ac:dyDescent="0.3">
      <c r="A102" s="207" t="s">
        <v>407</v>
      </c>
      <c r="B102" s="145" t="s">
        <v>385</v>
      </c>
      <c r="C102" s="145" t="s">
        <v>206</v>
      </c>
      <c r="D102" s="140" t="s">
        <v>109</v>
      </c>
      <c r="E102" s="145" t="s">
        <v>148</v>
      </c>
      <c r="F102" s="140" t="s">
        <v>110</v>
      </c>
      <c r="G102" s="140" t="s">
        <v>409</v>
      </c>
      <c r="H102" s="145" t="s">
        <v>352</v>
      </c>
    </row>
    <row r="103" spans="1:8" x14ac:dyDescent="0.3">
      <c r="A103" s="149" t="s">
        <v>326</v>
      </c>
      <c r="B103" s="144"/>
      <c r="C103" s="144"/>
      <c r="D103" s="178"/>
      <c r="E103" s="144"/>
      <c r="F103" s="178"/>
      <c r="G103" s="178"/>
      <c r="H103" s="144"/>
    </row>
    <row r="104" spans="1:8" x14ac:dyDescent="0.3">
      <c r="A104" s="139" t="s">
        <v>72</v>
      </c>
      <c r="B104" s="53">
        <v>100</v>
      </c>
      <c r="C104" s="53">
        <v>35</v>
      </c>
      <c r="D104" s="183">
        <f t="shared" ref="D104:D109" si="14">C104/B104</f>
        <v>0.35</v>
      </c>
      <c r="E104" s="53">
        <v>0</v>
      </c>
      <c r="F104" s="183">
        <f t="shared" ref="F104:F109" si="15">SUM(C104,E104)/B104</f>
        <v>0.35</v>
      </c>
      <c r="G104" s="183">
        <f>C104/(B104-E104)</f>
        <v>0.35</v>
      </c>
      <c r="H104" s="53">
        <v>1</v>
      </c>
    </row>
    <row r="105" spans="1:8" x14ac:dyDescent="0.3">
      <c r="A105" s="139" t="s">
        <v>73</v>
      </c>
      <c r="B105" s="53">
        <v>42</v>
      </c>
      <c r="C105" s="53">
        <v>16</v>
      </c>
      <c r="D105" s="183">
        <f t="shared" si="14"/>
        <v>0.38095238095238093</v>
      </c>
      <c r="E105" s="53">
        <v>8</v>
      </c>
      <c r="F105" s="183">
        <f t="shared" si="15"/>
        <v>0.5714285714285714</v>
      </c>
      <c r="G105" s="183">
        <f t="shared" ref="G105:G109" si="16">C105/(B105-E105)</f>
        <v>0.47058823529411764</v>
      </c>
      <c r="H105" s="53">
        <v>0</v>
      </c>
    </row>
    <row r="106" spans="1:8" x14ac:dyDescent="0.3">
      <c r="A106" s="139" t="s">
        <v>74</v>
      </c>
      <c r="B106" s="53">
        <v>59</v>
      </c>
      <c r="C106" s="53">
        <v>30</v>
      </c>
      <c r="D106" s="183">
        <f t="shared" si="14"/>
        <v>0.50847457627118642</v>
      </c>
      <c r="E106" s="53">
        <v>5</v>
      </c>
      <c r="F106" s="183">
        <f t="shared" si="15"/>
        <v>0.59322033898305082</v>
      </c>
      <c r="G106" s="183">
        <f t="shared" si="16"/>
        <v>0.55555555555555558</v>
      </c>
      <c r="H106" s="53">
        <v>1</v>
      </c>
    </row>
    <row r="107" spans="1:8" x14ac:dyDescent="0.3">
      <c r="A107" s="139" t="s">
        <v>121</v>
      </c>
      <c r="B107" s="53">
        <v>46</v>
      </c>
      <c r="C107" s="53">
        <v>26</v>
      </c>
      <c r="D107" s="183">
        <f t="shared" si="14"/>
        <v>0.56521739130434778</v>
      </c>
      <c r="E107" s="53">
        <v>3</v>
      </c>
      <c r="F107" s="183">
        <f t="shared" si="15"/>
        <v>0.63043478260869568</v>
      </c>
      <c r="G107" s="183">
        <f t="shared" si="16"/>
        <v>0.60465116279069764</v>
      </c>
      <c r="H107" s="53">
        <v>1</v>
      </c>
    </row>
    <row r="108" spans="1:8" x14ac:dyDescent="0.3">
      <c r="A108" s="139" t="s">
        <v>75</v>
      </c>
      <c r="B108" s="53">
        <v>74</v>
      </c>
      <c r="C108" s="53">
        <v>33</v>
      </c>
      <c r="D108" s="183">
        <f t="shared" si="14"/>
        <v>0.44594594594594594</v>
      </c>
      <c r="E108" s="53">
        <v>10</v>
      </c>
      <c r="F108" s="183">
        <f t="shared" si="15"/>
        <v>0.58108108108108103</v>
      </c>
      <c r="G108" s="183">
        <f t="shared" si="16"/>
        <v>0.515625</v>
      </c>
      <c r="H108" s="53">
        <v>1</v>
      </c>
    </row>
    <row r="109" spans="1:8" x14ac:dyDescent="0.3">
      <c r="A109" s="139" t="s">
        <v>279</v>
      </c>
      <c r="B109" s="53">
        <v>686</v>
      </c>
      <c r="C109" s="53">
        <v>428</v>
      </c>
      <c r="D109" s="183">
        <f t="shared" si="14"/>
        <v>0.62390670553935856</v>
      </c>
      <c r="E109" s="53">
        <v>0</v>
      </c>
      <c r="F109" s="183">
        <f t="shared" si="15"/>
        <v>0.62390670553935856</v>
      </c>
      <c r="G109" s="183">
        <f t="shared" si="16"/>
        <v>0.62390670553935856</v>
      </c>
      <c r="H109" s="53">
        <v>1</v>
      </c>
    </row>
    <row r="110" spans="1:8" x14ac:dyDescent="0.3">
      <c r="B110" s="201"/>
      <c r="C110" s="201"/>
      <c r="D110" s="184"/>
      <c r="E110" s="201"/>
      <c r="F110" s="184"/>
      <c r="G110" s="184"/>
      <c r="H110" s="201"/>
    </row>
    <row r="111" spans="1:8" x14ac:dyDescent="0.3">
      <c r="A111" s="253" t="s">
        <v>357</v>
      </c>
      <c r="B111" s="253"/>
      <c r="C111" s="253"/>
      <c r="D111" s="253"/>
      <c r="E111" s="253"/>
      <c r="F111" s="253"/>
      <c r="G111" s="23"/>
    </row>
    <row r="112" spans="1:8" ht="28.5" customHeight="1" x14ac:dyDescent="0.3">
      <c r="A112" s="276" t="s">
        <v>386</v>
      </c>
      <c r="B112" s="276"/>
      <c r="C112" s="276"/>
      <c r="D112" s="276"/>
      <c r="E112" s="276"/>
      <c r="F112" s="276"/>
      <c r="G112" s="276"/>
      <c r="H112" s="276"/>
    </row>
    <row r="113" spans="1:8" x14ac:dyDescent="0.3">
      <c r="A113" t="s">
        <v>336</v>
      </c>
    </row>
    <row r="114" spans="1:8" ht="85.2" customHeight="1" x14ac:dyDescent="0.3">
      <c r="A114" s="275" t="s">
        <v>541</v>
      </c>
      <c r="B114" s="275"/>
      <c r="C114" s="275"/>
      <c r="D114" s="275"/>
      <c r="E114" s="275"/>
      <c r="F114" s="275"/>
      <c r="G114" s="275"/>
      <c r="H114" s="275"/>
    </row>
    <row r="115" spans="1:8" ht="33" customHeight="1" x14ac:dyDescent="0.3"/>
  </sheetData>
  <mergeCells count="8">
    <mergeCell ref="A114:H114"/>
    <mergeCell ref="A111:F111"/>
    <mergeCell ref="A1:H1"/>
    <mergeCell ref="A2:H2"/>
    <mergeCell ref="A3:H3"/>
    <mergeCell ref="A5:H5"/>
    <mergeCell ref="A6:H6"/>
    <mergeCell ref="A112:H112"/>
  </mergeCells>
  <printOptions horizontalCentered="1"/>
  <pageMargins left="0.7" right="0.7" top="0.75" bottom="0.75" header="0.3" footer="0.3"/>
  <pageSetup scale="6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K99"/>
  <sheetViews>
    <sheetView showGridLines="0" workbookViewId="0">
      <selection activeCell="J7" sqref="J7"/>
    </sheetView>
  </sheetViews>
  <sheetFormatPr defaultColWidth="9.109375" defaultRowHeight="13.8" x14ac:dyDescent="0.3"/>
  <cols>
    <col min="1" max="1" width="52" style="25" customWidth="1"/>
    <col min="2" max="2" width="12.33203125" style="23" bestFit="1" customWidth="1"/>
    <col min="3" max="3" width="12.6640625" style="25" bestFit="1" customWidth="1"/>
    <col min="4" max="4" width="13.109375" style="25" bestFit="1" customWidth="1"/>
    <col min="5" max="5" width="12.33203125" style="23" bestFit="1" customWidth="1"/>
    <col min="6" max="6" width="11.33203125" style="23" customWidth="1"/>
    <col min="7" max="7" width="12.33203125" style="23" bestFit="1" customWidth="1"/>
    <col min="8" max="8" width="12.6640625" style="23" bestFit="1" customWidth="1"/>
    <col min="9" max="9" width="13.109375" style="23" bestFit="1" customWidth="1"/>
    <col min="10" max="10" width="12.33203125" style="23" customWidth="1"/>
    <col min="11" max="11" width="11.44140625" style="23" bestFit="1" customWidth="1"/>
    <col min="12" max="12" width="52.109375" style="23" bestFit="1" customWidth="1"/>
    <col min="13" max="16384" width="9.109375" style="23"/>
  </cols>
  <sheetData>
    <row r="1" spans="1:11" customFormat="1" ht="23.25" customHeight="1" x14ac:dyDescent="0.35">
      <c r="A1" s="242" t="s">
        <v>248</v>
      </c>
      <c r="B1" s="242"/>
      <c r="C1" s="242"/>
      <c r="D1" s="242"/>
      <c r="E1" s="242"/>
      <c r="F1" s="242"/>
      <c r="G1" s="242"/>
      <c r="H1" s="242"/>
      <c r="I1" s="242"/>
      <c r="J1" s="242"/>
      <c r="K1" s="242"/>
    </row>
    <row r="2" spans="1:11" customFormat="1" ht="21" customHeight="1" x14ac:dyDescent="0.35">
      <c r="A2" s="242" t="s">
        <v>249</v>
      </c>
      <c r="B2" s="242"/>
      <c r="C2" s="242"/>
      <c r="D2" s="242"/>
      <c r="E2" s="242"/>
      <c r="F2" s="242"/>
      <c r="G2" s="242"/>
      <c r="H2" s="242"/>
      <c r="I2" s="242"/>
      <c r="J2" s="242"/>
      <c r="K2" s="242"/>
    </row>
    <row r="3" spans="1:11" customFormat="1" ht="15.6" x14ac:dyDescent="0.3">
      <c r="A3" s="243" t="s">
        <v>250</v>
      </c>
      <c r="B3" s="243"/>
      <c r="C3" s="243"/>
      <c r="D3" s="243"/>
      <c r="E3" s="243"/>
      <c r="F3" s="243"/>
      <c r="G3" s="243"/>
      <c r="H3" s="243"/>
      <c r="I3" s="243"/>
      <c r="J3" s="243"/>
      <c r="K3" s="243"/>
    </row>
    <row r="4" spans="1:11" customFormat="1" ht="15.6" x14ac:dyDescent="0.3">
      <c r="A4" s="134"/>
      <c r="B4" s="134"/>
      <c r="C4" s="134"/>
      <c r="D4" s="134"/>
      <c r="E4" s="134"/>
      <c r="F4" s="134"/>
      <c r="G4" s="134"/>
      <c r="H4" s="134"/>
      <c r="I4" s="134"/>
      <c r="J4" s="134"/>
    </row>
    <row r="5" spans="1:11" customFormat="1" ht="15.6" x14ac:dyDescent="0.3">
      <c r="A5" s="222" t="s">
        <v>197</v>
      </c>
      <c r="B5" s="222"/>
      <c r="C5" s="222"/>
      <c r="D5" s="222"/>
      <c r="E5" s="222"/>
      <c r="F5" s="222"/>
      <c r="G5" s="222"/>
      <c r="H5" s="222"/>
      <c r="I5" s="222"/>
      <c r="J5" s="222"/>
      <c r="K5" s="222"/>
    </row>
    <row r="6" spans="1:11" ht="15.6" x14ac:dyDescent="0.3">
      <c r="A6" s="244" t="s">
        <v>364</v>
      </c>
      <c r="B6" s="244"/>
      <c r="C6" s="244"/>
      <c r="D6" s="244"/>
      <c r="E6" s="244"/>
      <c r="F6" s="244"/>
      <c r="G6" s="244"/>
      <c r="H6" s="244"/>
      <c r="I6" s="244"/>
      <c r="J6" s="244"/>
      <c r="K6" s="244"/>
    </row>
    <row r="7" spans="1:11" ht="14.4" x14ac:dyDescent="0.3">
      <c r="A7" s="22"/>
      <c r="B7"/>
      <c r="C7" s="22"/>
      <c r="D7" s="22"/>
      <c r="E7"/>
      <c r="F7"/>
      <c r="G7"/>
      <c r="H7"/>
      <c r="I7"/>
      <c r="J7"/>
    </row>
    <row r="8" spans="1:11" ht="14.4" x14ac:dyDescent="0.3">
      <c r="A8" s="97" t="s">
        <v>233</v>
      </c>
      <c r="B8" s="97"/>
      <c r="C8" s="97"/>
      <c r="D8" s="97"/>
      <c r="E8" s="97"/>
      <c r="F8" s="97"/>
      <c r="G8" s="97"/>
      <c r="H8" s="97"/>
      <c r="I8" s="97"/>
      <c r="J8" s="97"/>
    </row>
    <row r="9" spans="1:11" ht="14.4" x14ac:dyDescent="0.3">
      <c r="A9" s="97" t="s">
        <v>221</v>
      </c>
      <c r="B9" s="97"/>
      <c r="C9" s="97"/>
      <c r="D9" s="97"/>
      <c r="E9" s="97"/>
      <c r="F9" s="97"/>
      <c r="G9" s="97"/>
      <c r="H9" s="97"/>
      <c r="I9" s="97"/>
      <c r="J9" s="97"/>
    </row>
    <row r="10" spans="1:11" ht="14.4" x14ac:dyDescent="0.3">
      <c r="A10" s="284" t="s">
        <v>236</v>
      </c>
      <c r="B10" s="285" t="s">
        <v>111</v>
      </c>
      <c r="C10" s="286"/>
      <c r="D10" s="286"/>
      <c r="E10" s="287"/>
      <c r="F10" s="285" t="s">
        <v>173</v>
      </c>
      <c r="G10" s="286"/>
      <c r="H10" s="286"/>
      <c r="I10" s="287"/>
      <c r="J10" s="187"/>
      <c r="K10" s="187"/>
    </row>
    <row r="11" spans="1:11" ht="57.6" x14ac:dyDescent="0.3">
      <c r="A11" s="284"/>
      <c r="B11" s="170" t="s">
        <v>381</v>
      </c>
      <c r="C11" s="170" t="s">
        <v>382</v>
      </c>
      <c r="D11" s="170" t="s">
        <v>383</v>
      </c>
      <c r="E11" s="170" t="s">
        <v>112</v>
      </c>
      <c r="F11" s="170" t="s">
        <v>381</v>
      </c>
      <c r="G11" s="170" t="s">
        <v>382</v>
      </c>
      <c r="H11" s="170" t="s">
        <v>383</v>
      </c>
      <c r="I11" s="170" t="s">
        <v>112</v>
      </c>
      <c r="J11" s="185"/>
      <c r="K11" s="185"/>
    </row>
    <row r="12" spans="1:11" ht="14.4" x14ac:dyDescent="0.3">
      <c r="A12" s="149" t="s">
        <v>22</v>
      </c>
      <c r="B12" s="47"/>
      <c r="C12" s="47"/>
      <c r="D12" s="47"/>
      <c r="E12" s="47"/>
      <c r="F12" s="47"/>
      <c r="G12" s="47"/>
      <c r="H12" s="47"/>
      <c r="I12" s="47"/>
      <c r="J12" s="84"/>
      <c r="K12" s="84"/>
    </row>
    <row r="13" spans="1:11" ht="14.4" x14ac:dyDescent="0.3">
      <c r="A13" s="139" t="s">
        <v>23</v>
      </c>
      <c r="B13" s="53">
        <v>17</v>
      </c>
      <c r="C13" s="53">
        <v>17</v>
      </c>
      <c r="D13" s="53">
        <v>13</v>
      </c>
      <c r="E13" s="53">
        <v>76</v>
      </c>
      <c r="F13" s="53">
        <v>2</v>
      </c>
      <c r="G13" s="53">
        <v>2</v>
      </c>
      <c r="H13" s="53">
        <v>1</v>
      </c>
      <c r="I13" s="53">
        <v>50</v>
      </c>
      <c r="J13"/>
      <c r="K13"/>
    </row>
    <row r="14" spans="1:11" ht="14.4" x14ac:dyDescent="0.3">
      <c r="A14" s="139" t="s">
        <v>25</v>
      </c>
      <c r="B14" s="53">
        <v>8</v>
      </c>
      <c r="C14" s="53">
        <v>8</v>
      </c>
      <c r="D14" s="53">
        <v>8</v>
      </c>
      <c r="E14" s="53">
        <v>100</v>
      </c>
      <c r="F14" s="53">
        <v>39</v>
      </c>
      <c r="G14" s="53">
        <v>39</v>
      </c>
      <c r="H14" s="53">
        <v>30</v>
      </c>
      <c r="I14" s="53">
        <v>77</v>
      </c>
      <c r="J14"/>
      <c r="K14"/>
    </row>
    <row r="15" spans="1:11" ht="14.4" x14ac:dyDescent="0.3">
      <c r="A15" s="139" t="s">
        <v>26</v>
      </c>
      <c r="B15" s="53">
        <v>75</v>
      </c>
      <c r="C15" s="53">
        <v>75</v>
      </c>
      <c r="D15" s="53">
        <v>57</v>
      </c>
      <c r="E15" s="53">
        <v>76</v>
      </c>
      <c r="F15" s="53">
        <v>3</v>
      </c>
      <c r="G15" s="53">
        <v>3</v>
      </c>
      <c r="H15" s="53">
        <v>2</v>
      </c>
      <c r="I15" s="53">
        <v>67</v>
      </c>
      <c r="J15"/>
      <c r="K15"/>
    </row>
    <row r="16" spans="1:11" ht="14.4" x14ac:dyDescent="0.3">
      <c r="A16" s="139" t="s">
        <v>27</v>
      </c>
      <c r="B16" s="53">
        <v>130</v>
      </c>
      <c r="C16" s="53">
        <v>130</v>
      </c>
      <c r="D16" s="53">
        <v>93</v>
      </c>
      <c r="E16" s="53">
        <v>72</v>
      </c>
      <c r="F16" s="53">
        <v>0</v>
      </c>
      <c r="G16" s="53">
        <v>0</v>
      </c>
      <c r="H16" s="53">
        <v>0</v>
      </c>
      <c r="I16" s="53">
        <v>0</v>
      </c>
      <c r="J16"/>
      <c r="K16"/>
    </row>
    <row r="17" spans="1:11" ht="14.4" x14ac:dyDescent="0.3">
      <c r="A17" s="139" t="s">
        <v>225</v>
      </c>
      <c r="B17" s="53">
        <v>154</v>
      </c>
      <c r="C17" s="53">
        <v>154</v>
      </c>
      <c r="D17" s="53">
        <v>130</v>
      </c>
      <c r="E17" s="53">
        <v>84</v>
      </c>
      <c r="F17" s="53">
        <v>21</v>
      </c>
      <c r="G17" s="53">
        <v>21</v>
      </c>
      <c r="H17" s="53">
        <v>20</v>
      </c>
      <c r="I17" s="53">
        <v>95</v>
      </c>
      <c r="J17"/>
      <c r="K17"/>
    </row>
    <row r="18" spans="1:11" ht="14.4" x14ac:dyDescent="0.3">
      <c r="A18" s="139" t="s">
        <v>28</v>
      </c>
      <c r="B18" s="53">
        <v>47</v>
      </c>
      <c r="C18" s="53">
        <v>47</v>
      </c>
      <c r="D18" s="53">
        <v>25</v>
      </c>
      <c r="E18" s="53">
        <v>53</v>
      </c>
      <c r="F18" s="53">
        <v>6</v>
      </c>
      <c r="G18" s="53">
        <v>6</v>
      </c>
      <c r="H18" s="53">
        <v>1</v>
      </c>
      <c r="I18" s="53">
        <v>17</v>
      </c>
      <c r="J18"/>
      <c r="K18"/>
    </row>
    <row r="19" spans="1:11" ht="14.4" x14ac:dyDescent="0.3">
      <c r="A19" s="139" t="s">
        <v>29</v>
      </c>
      <c r="B19" s="53">
        <v>377</v>
      </c>
      <c r="C19" s="53">
        <v>377</v>
      </c>
      <c r="D19" s="53">
        <v>285</v>
      </c>
      <c r="E19" s="53">
        <v>76</v>
      </c>
      <c r="F19" s="53">
        <v>0</v>
      </c>
      <c r="G19" s="53">
        <v>0</v>
      </c>
      <c r="H19" s="53">
        <v>0</v>
      </c>
      <c r="I19" s="53">
        <v>0</v>
      </c>
      <c r="J19"/>
      <c r="K19"/>
    </row>
    <row r="20" spans="1:11" ht="14.4" x14ac:dyDescent="0.3">
      <c r="A20" s="139" t="s">
        <v>30</v>
      </c>
      <c r="B20" s="53">
        <v>560</v>
      </c>
      <c r="C20" s="53">
        <v>560</v>
      </c>
      <c r="D20" s="53">
        <v>441</v>
      </c>
      <c r="E20" s="53">
        <v>79</v>
      </c>
      <c r="F20" s="53">
        <v>0</v>
      </c>
      <c r="G20" s="53">
        <v>0</v>
      </c>
      <c r="H20" s="53">
        <v>0</v>
      </c>
      <c r="I20" s="53">
        <v>0</v>
      </c>
      <c r="J20"/>
      <c r="K20"/>
    </row>
    <row r="21" spans="1:11" ht="14.4" x14ac:dyDescent="0.3">
      <c r="A21" s="139" t="s">
        <v>31</v>
      </c>
      <c r="B21" s="53">
        <v>492</v>
      </c>
      <c r="C21" s="53">
        <v>492</v>
      </c>
      <c r="D21" s="53">
        <v>386</v>
      </c>
      <c r="E21" s="53">
        <v>78</v>
      </c>
      <c r="F21" s="53">
        <v>1</v>
      </c>
      <c r="G21" s="53">
        <v>1</v>
      </c>
      <c r="H21" s="53">
        <v>1</v>
      </c>
      <c r="I21" s="53">
        <v>100</v>
      </c>
      <c r="J21"/>
      <c r="K21"/>
    </row>
    <row r="22" spans="1:11" ht="14.4" x14ac:dyDescent="0.3">
      <c r="A22" s="139" t="s">
        <v>32</v>
      </c>
      <c r="B22" s="53">
        <v>557</v>
      </c>
      <c r="C22" s="53">
        <v>557</v>
      </c>
      <c r="D22" s="53">
        <v>422</v>
      </c>
      <c r="E22" s="53">
        <v>76</v>
      </c>
      <c r="F22" s="53">
        <v>0</v>
      </c>
      <c r="G22" s="53">
        <v>0</v>
      </c>
      <c r="H22" s="53">
        <v>0</v>
      </c>
      <c r="I22" s="53">
        <v>0</v>
      </c>
      <c r="J22"/>
      <c r="K22"/>
    </row>
    <row r="23" spans="1:11" ht="14.4" x14ac:dyDescent="0.3">
      <c r="A23" s="139" t="s">
        <v>33</v>
      </c>
      <c r="B23" s="53">
        <v>482</v>
      </c>
      <c r="C23" s="53">
        <v>482</v>
      </c>
      <c r="D23" s="53">
        <v>380</v>
      </c>
      <c r="E23" s="53">
        <v>79</v>
      </c>
      <c r="F23" s="53">
        <v>1</v>
      </c>
      <c r="G23" s="53">
        <v>1</v>
      </c>
      <c r="H23" s="53">
        <v>1</v>
      </c>
      <c r="I23" s="53">
        <v>100</v>
      </c>
      <c r="J23"/>
      <c r="K23"/>
    </row>
    <row r="24" spans="1:11" ht="14.4" x14ac:dyDescent="0.3">
      <c r="A24" s="139" t="s">
        <v>34</v>
      </c>
      <c r="B24" s="171" t="s">
        <v>24</v>
      </c>
      <c r="C24" s="171" t="s">
        <v>24</v>
      </c>
      <c r="D24" s="171" t="s">
        <v>24</v>
      </c>
      <c r="E24" s="171" t="s">
        <v>24</v>
      </c>
      <c r="F24" s="171" t="s">
        <v>24</v>
      </c>
      <c r="G24" s="171" t="s">
        <v>24</v>
      </c>
      <c r="H24" s="171" t="s">
        <v>24</v>
      </c>
      <c r="I24" s="171" t="s">
        <v>24</v>
      </c>
      <c r="J24" s="186"/>
      <c r="K24" s="186"/>
    </row>
    <row r="25" spans="1:11" ht="14.4" x14ac:dyDescent="0.3">
      <c r="A25" s="139" t="s">
        <v>35</v>
      </c>
      <c r="B25" s="53">
        <v>508</v>
      </c>
      <c r="C25" s="53">
        <v>508</v>
      </c>
      <c r="D25" s="53">
        <v>380</v>
      </c>
      <c r="E25" s="53">
        <v>75</v>
      </c>
      <c r="F25" s="53">
        <v>4</v>
      </c>
      <c r="G25" s="53">
        <v>4</v>
      </c>
      <c r="H25" s="53">
        <v>1</v>
      </c>
      <c r="I25" s="53">
        <v>25</v>
      </c>
      <c r="J25"/>
      <c r="K25"/>
    </row>
    <row r="26" spans="1:11" ht="14.4" x14ac:dyDescent="0.3">
      <c r="A26" s="139" t="s">
        <v>36</v>
      </c>
      <c r="B26" s="53">
        <v>1666</v>
      </c>
      <c r="C26" s="53">
        <v>1666</v>
      </c>
      <c r="D26" s="53">
        <v>1403</v>
      </c>
      <c r="E26" s="53">
        <v>84</v>
      </c>
      <c r="F26" s="53">
        <v>1</v>
      </c>
      <c r="G26" s="53">
        <v>1</v>
      </c>
      <c r="H26" s="53">
        <v>1</v>
      </c>
      <c r="I26" s="53">
        <v>100</v>
      </c>
      <c r="J26"/>
      <c r="K26"/>
    </row>
    <row r="27" spans="1:11" ht="14.4" x14ac:dyDescent="0.3">
      <c r="A27" s="139" t="s">
        <v>37</v>
      </c>
      <c r="B27" s="53">
        <v>411</v>
      </c>
      <c r="C27" s="53">
        <v>411</v>
      </c>
      <c r="D27" s="53">
        <v>330</v>
      </c>
      <c r="E27" s="53">
        <v>80</v>
      </c>
      <c r="F27" s="53">
        <v>0</v>
      </c>
      <c r="G27" s="53">
        <v>0</v>
      </c>
      <c r="H27" s="53">
        <v>0</v>
      </c>
      <c r="I27" s="53">
        <v>0</v>
      </c>
      <c r="J27"/>
      <c r="K27"/>
    </row>
    <row r="28" spans="1:11" ht="14.4" x14ac:dyDescent="0.3">
      <c r="A28" s="139" t="s">
        <v>38</v>
      </c>
      <c r="B28" s="53">
        <v>1743</v>
      </c>
      <c r="C28" s="53">
        <v>1743</v>
      </c>
      <c r="D28" s="53">
        <v>1392</v>
      </c>
      <c r="E28" s="53">
        <v>80</v>
      </c>
      <c r="F28" s="53">
        <v>6</v>
      </c>
      <c r="G28" s="53">
        <v>6</v>
      </c>
      <c r="H28" s="53">
        <v>1</v>
      </c>
      <c r="I28" s="53">
        <v>17</v>
      </c>
      <c r="J28"/>
      <c r="K28"/>
    </row>
    <row r="29" spans="1:11" ht="14.4" x14ac:dyDescent="0.3">
      <c r="A29" s="139" t="s">
        <v>39</v>
      </c>
      <c r="B29" s="53">
        <v>25</v>
      </c>
      <c r="C29" s="53">
        <v>25</v>
      </c>
      <c r="D29" s="53">
        <v>15</v>
      </c>
      <c r="E29" s="53">
        <v>60</v>
      </c>
      <c r="F29" s="53">
        <v>0</v>
      </c>
      <c r="G29" s="53">
        <v>0</v>
      </c>
      <c r="H29" s="53">
        <v>0</v>
      </c>
      <c r="I29" s="53">
        <v>0</v>
      </c>
      <c r="J29"/>
      <c r="K29"/>
    </row>
    <row r="30" spans="1:11" ht="14.4" x14ac:dyDescent="0.3">
      <c r="A30" s="139"/>
      <c r="B30" s="53"/>
      <c r="C30" s="53"/>
      <c r="D30" s="53"/>
      <c r="E30" s="53"/>
      <c r="F30" s="53"/>
      <c r="G30" s="53"/>
      <c r="H30" s="53"/>
      <c r="I30" s="53"/>
      <c r="J30"/>
      <c r="K30"/>
    </row>
    <row r="31" spans="1:11" ht="14.4" x14ac:dyDescent="0.3">
      <c r="A31" s="149" t="s">
        <v>40</v>
      </c>
      <c r="B31" s="53"/>
      <c r="C31" s="53"/>
      <c r="D31" s="53"/>
      <c r="E31" s="53"/>
      <c r="F31" s="53"/>
      <c r="G31" s="53"/>
      <c r="H31" s="53"/>
      <c r="I31" s="53"/>
      <c r="J31"/>
      <c r="K31"/>
    </row>
    <row r="32" spans="1:11" ht="14.4" x14ac:dyDescent="0.3">
      <c r="A32" s="139" t="s">
        <v>41</v>
      </c>
      <c r="B32" s="171" t="s">
        <v>24</v>
      </c>
      <c r="C32" s="171" t="s">
        <v>24</v>
      </c>
      <c r="D32" s="171" t="s">
        <v>24</v>
      </c>
      <c r="E32" s="171" t="s">
        <v>24</v>
      </c>
      <c r="F32" s="171" t="s">
        <v>24</v>
      </c>
      <c r="G32" s="171" t="s">
        <v>24</v>
      </c>
      <c r="H32" s="171" t="s">
        <v>24</v>
      </c>
      <c r="I32" s="171" t="s">
        <v>24</v>
      </c>
      <c r="J32"/>
      <c r="K32"/>
    </row>
    <row r="33" spans="1:11" ht="14.4" x14ac:dyDescent="0.3">
      <c r="A33" s="139" t="s">
        <v>42</v>
      </c>
      <c r="B33" s="171" t="s">
        <v>24</v>
      </c>
      <c r="C33" s="171" t="s">
        <v>24</v>
      </c>
      <c r="D33" s="171" t="s">
        <v>24</v>
      </c>
      <c r="E33" s="171" t="s">
        <v>24</v>
      </c>
      <c r="F33" s="171" t="s">
        <v>24</v>
      </c>
      <c r="G33" s="171" t="s">
        <v>24</v>
      </c>
      <c r="H33" s="171" t="s">
        <v>24</v>
      </c>
      <c r="I33" s="171" t="s">
        <v>24</v>
      </c>
      <c r="J33"/>
      <c r="K33"/>
    </row>
    <row r="34" spans="1:11" ht="14.4" x14ac:dyDescent="0.3">
      <c r="A34" s="139" t="s">
        <v>43</v>
      </c>
      <c r="B34" s="53">
        <v>25</v>
      </c>
      <c r="C34" s="53">
        <v>25</v>
      </c>
      <c r="D34" s="53">
        <v>19</v>
      </c>
      <c r="E34" s="53">
        <v>76</v>
      </c>
      <c r="F34" s="53">
        <v>2</v>
      </c>
      <c r="G34" s="53">
        <v>2</v>
      </c>
      <c r="H34" s="53">
        <v>1</v>
      </c>
      <c r="I34" s="53">
        <v>50</v>
      </c>
      <c r="J34"/>
      <c r="K34"/>
    </row>
    <row r="35" spans="1:11" ht="14.4" x14ac:dyDescent="0.3">
      <c r="A35" s="139" t="s">
        <v>127</v>
      </c>
      <c r="B35" s="53">
        <v>335</v>
      </c>
      <c r="C35" s="53">
        <v>334</v>
      </c>
      <c r="D35" s="53">
        <v>244</v>
      </c>
      <c r="E35" s="53">
        <v>73</v>
      </c>
      <c r="F35" s="53">
        <v>3</v>
      </c>
      <c r="G35" s="53">
        <v>3</v>
      </c>
      <c r="H35" s="53">
        <v>2</v>
      </c>
      <c r="I35" s="53">
        <v>67</v>
      </c>
      <c r="J35"/>
      <c r="K35"/>
    </row>
    <row r="36" spans="1:11" ht="14.4" x14ac:dyDescent="0.3">
      <c r="A36" s="139" t="s">
        <v>44</v>
      </c>
      <c r="B36" s="53">
        <v>72</v>
      </c>
      <c r="C36" s="53">
        <v>72</v>
      </c>
      <c r="D36" s="53">
        <v>47</v>
      </c>
      <c r="E36" s="53">
        <v>65</v>
      </c>
      <c r="F36" s="53">
        <v>1</v>
      </c>
      <c r="G36" s="53">
        <v>1</v>
      </c>
      <c r="H36" s="53">
        <v>1</v>
      </c>
      <c r="I36" s="53">
        <v>100</v>
      </c>
      <c r="J36"/>
      <c r="K36"/>
    </row>
    <row r="37" spans="1:11" ht="14.4" x14ac:dyDescent="0.3">
      <c r="A37" s="139" t="s">
        <v>45</v>
      </c>
      <c r="B37" s="53">
        <v>7</v>
      </c>
      <c r="C37" s="53">
        <v>7</v>
      </c>
      <c r="D37" s="53">
        <v>4</v>
      </c>
      <c r="E37" s="53">
        <v>57</v>
      </c>
      <c r="F37" s="53">
        <v>0</v>
      </c>
      <c r="G37" s="53">
        <v>0</v>
      </c>
      <c r="H37" s="53">
        <v>0</v>
      </c>
      <c r="I37" s="53">
        <v>0</v>
      </c>
      <c r="J37"/>
      <c r="K37"/>
    </row>
    <row r="38" spans="1:11" ht="14.4" x14ac:dyDescent="0.3">
      <c r="A38" s="139" t="s">
        <v>46</v>
      </c>
      <c r="B38" s="53">
        <v>28</v>
      </c>
      <c r="C38" s="53">
        <v>28</v>
      </c>
      <c r="D38" s="53">
        <v>14</v>
      </c>
      <c r="E38" s="53">
        <v>50</v>
      </c>
      <c r="F38" s="53">
        <v>0</v>
      </c>
      <c r="G38" s="53">
        <v>0</v>
      </c>
      <c r="H38" s="53">
        <v>0</v>
      </c>
      <c r="I38" s="53">
        <v>0</v>
      </c>
      <c r="J38"/>
      <c r="K38"/>
    </row>
    <row r="39" spans="1:11" ht="14.4" x14ac:dyDescent="0.3">
      <c r="A39" s="139" t="s">
        <v>47</v>
      </c>
      <c r="B39" s="53">
        <v>16</v>
      </c>
      <c r="C39" s="53">
        <v>16</v>
      </c>
      <c r="D39" s="53">
        <v>11</v>
      </c>
      <c r="E39" s="53">
        <v>69</v>
      </c>
      <c r="F39" s="53">
        <v>1</v>
      </c>
      <c r="G39" s="53">
        <v>1</v>
      </c>
      <c r="H39" s="53">
        <v>0</v>
      </c>
      <c r="I39" s="53">
        <v>0</v>
      </c>
      <c r="J39"/>
      <c r="K39"/>
    </row>
    <row r="40" spans="1:11" ht="14.4" x14ac:dyDescent="0.3">
      <c r="A40" s="139" t="s">
        <v>48</v>
      </c>
      <c r="B40" s="171" t="s">
        <v>24</v>
      </c>
      <c r="C40" s="171" t="s">
        <v>24</v>
      </c>
      <c r="D40" s="171" t="s">
        <v>24</v>
      </c>
      <c r="E40" s="171" t="s">
        <v>24</v>
      </c>
      <c r="F40" s="171" t="s">
        <v>24</v>
      </c>
      <c r="G40" s="171" t="s">
        <v>24</v>
      </c>
      <c r="H40" s="171" t="s">
        <v>24</v>
      </c>
      <c r="I40" s="171" t="s">
        <v>24</v>
      </c>
      <c r="J40" s="186"/>
      <c r="K40" s="186"/>
    </row>
    <row r="41" spans="1:11" ht="14.4" x14ac:dyDescent="0.3">
      <c r="A41" s="139" t="s">
        <v>128</v>
      </c>
      <c r="B41" s="53">
        <v>31</v>
      </c>
      <c r="C41" s="53">
        <v>31</v>
      </c>
      <c r="D41" s="53">
        <v>19</v>
      </c>
      <c r="E41" s="53">
        <v>61</v>
      </c>
      <c r="F41" s="53">
        <v>15</v>
      </c>
      <c r="G41" s="53">
        <v>15</v>
      </c>
      <c r="H41" s="53">
        <v>9</v>
      </c>
      <c r="I41" s="53">
        <v>60</v>
      </c>
      <c r="J41"/>
      <c r="K41"/>
    </row>
    <row r="42" spans="1:11" ht="14.4" x14ac:dyDescent="0.3">
      <c r="A42" s="139" t="s">
        <v>274</v>
      </c>
      <c r="B42" s="53">
        <v>28</v>
      </c>
      <c r="C42" s="53">
        <v>28</v>
      </c>
      <c r="D42" s="53">
        <v>17</v>
      </c>
      <c r="E42" s="53">
        <v>61</v>
      </c>
      <c r="F42" s="53">
        <v>10</v>
      </c>
      <c r="G42" s="53">
        <v>10</v>
      </c>
      <c r="H42" s="53">
        <v>7</v>
      </c>
      <c r="I42" s="53">
        <v>70</v>
      </c>
      <c r="J42"/>
      <c r="K42"/>
    </row>
    <row r="43" spans="1:11" ht="14.4" x14ac:dyDescent="0.3">
      <c r="A43" s="139" t="s">
        <v>129</v>
      </c>
      <c r="B43" s="53">
        <v>26</v>
      </c>
      <c r="C43" s="53">
        <v>26</v>
      </c>
      <c r="D43" s="53">
        <v>16</v>
      </c>
      <c r="E43" s="53">
        <v>62</v>
      </c>
      <c r="F43" s="53">
        <v>9</v>
      </c>
      <c r="G43" s="53">
        <v>9</v>
      </c>
      <c r="H43" s="53">
        <v>5</v>
      </c>
      <c r="I43" s="53">
        <v>56</v>
      </c>
      <c r="J43"/>
      <c r="K43"/>
    </row>
    <row r="44" spans="1:11" ht="14.4" x14ac:dyDescent="0.3">
      <c r="A44" s="139" t="s">
        <v>202</v>
      </c>
      <c r="B44" s="53">
        <v>21</v>
      </c>
      <c r="C44" s="53">
        <v>21</v>
      </c>
      <c r="D44" s="53">
        <v>14</v>
      </c>
      <c r="E44" s="53">
        <v>67</v>
      </c>
      <c r="F44" s="53">
        <v>12</v>
      </c>
      <c r="G44" s="53">
        <v>12</v>
      </c>
      <c r="H44" s="53">
        <v>7</v>
      </c>
      <c r="I44" s="53">
        <v>58</v>
      </c>
      <c r="J44"/>
      <c r="K44"/>
    </row>
    <row r="45" spans="1:11" ht="14.4" x14ac:dyDescent="0.3">
      <c r="A45" s="139" t="s">
        <v>216</v>
      </c>
      <c r="B45" s="53">
        <v>22</v>
      </c>
      <c r="C45" s="53">
        <v>22</v>
      </c>
      <c r="D45" s="53">
        <v>19</v>
      </c>
      <c r="E45" s="53">
        <v>86</v>
      </c>
      <c r="F45" s="53">
        <v>5</v>
      </c>
      <c r="G45" s="53">
        <v>5</v>
      </c>
      <c r="H45" s="53">
        <v>1</v>
      </c>
      <c r="I45" s="53">
        <v>20</v>
      </c>
      <c r="J45"/>
      <c r="K45"/>
    </row>
    <row r="46" spans="1:11" ht="14.4" x14ac:dyDescent="0.3">
      <c r="A46" s="188" t="s">
        <v>276</v>
      </c>
      <c r="B46" s="198">
        <v>0</v>
      </c>
      <c r="C46" s="198">
        <v>0</v>
      </c>
      <c r="D46" s="198">
        <v>0</v>
      </c>
      <c r="E46" s="53">
        <v>0</v>
      </c>
      <c r="F46" s="53">
        <v>0</v>
      </c>
      <c r="G46" s="53">
        <v>0</v>
      </c>
      <c r="H46" s="53">
        <v>0</v>
      </c>
      <c r="I46" s="53">
        <v>0</v>
      </c>
      <c r="J46"/>
      <c r="K46"/>
    </row>
    <row r="47" spans="1:11" ht="14.4" x14ac:dyDescent="0.3">
      <c r="A47" s="188" t="s">
        <v>277</v>
      </c>
      <c r="B47" s="198">
        <v>0</v>
      </c>
      <c r="C47" s="198">
        <v>0</v>
      </c>
      <c r="D47" s="198">
        <v>0</v>
      </c>
      <c r="E47" s="53">
        <v>0</v>
      </c>
      <c r="F47" s="53">
        <v>0</v>
      </c>
      <c r="G47" s="53">
        <v>0</v>
      </c>
      <c r="H47" s="53">
        <v>0</v>
      </c>
      <c r="I47" s="53">
        <v>0</v>
      </c>
      <c r="J47"/>
      <c r="K47"/>
    </row>
    <row r="48" spans="1:11" ht="14.4" x14ac:dyDescent="0.3">
      <c r="A48" s="188" t="s">
        <v>228</v>
      </c>
      <c r="B48" s="198">
        <v>22</v>
      </c>
      <c r="C48" s="198">
        <v>22</v>
      </c>
      <c r="D48" s="198">
        <v>16</v>
      </c>
      <c r="E48" s="53">
        <v>73</v>
      </c>
      <c r="F48" s="53">
        <v>4</v>
      </c>
      <c r="G48" s="53">
        <v>4</v>
      </c>
      <c r="H48" s="53">
        <v>1</v>
      </c>
      <c r="I48" s="53">
        <v>25</v>
      </c>
      <c r="J48"/>
      <c r="K48"/>
    </row>
    <row r="49" spans="1:11" ht="14.4" x14ac:dyDescent="0.3">
      <c r="A49" s="188" t="s">
        <v>278</v>
      </c>
      <c r="B49" s="198">
        <v>0</v>
      </c>
      <c r="C49" s="198">
        <v>0</v>
      </c>
      <c r="D49" s="198">
        <v>0</v>
      </c>
      <c r="E49" s="53">
        <v>0</v>
      </c>
      <c r="F49" s="53">
        <v>1</v>
      </c>
      <c r="G49" s="53">
        <v>1</v>
      </c>
      <c r="H49" s="53">
        <v>1</v>
      </c>
      <c r="I49" s="53">
        <v>100</v>
      </c>
      <c r="J49"/>
      <c r="K49"/>
    </row>
    <row r="50" spans="1:11" ht="14.4" x14ac:dyDescent="0.3">
      <c r="A50" s="139" t="s">
        <v>130</v>
      </c>
      <c r="B50" s="53">
        <v>16</v>
      </c>
      <c r="C50" s="53">
        <v>16</v>
      </c>
      <c r="D50" s="53">
        <v>10</v>
      </c>
      <c r="E50" s="53">
        <v>63</v>
      </c>
      <c r="F50" s="199">
        <v>0</v>
      </c>
      <c r="G50" s="199">
        <v>0</v>
      </c>
      <c r="H50" s="199">
        <v>0</v>
      </c>
      <c r="I50" s="199">
        <v>0</v>
      </c>
      <c r="J50"/>
      <c r="K50"/>
    </row>
    <row r="51" spans="1:11" ht="14.4" x14ac:dyDescent="0.3">
      <c r="A51" s="139" t="s">
        <v>49</v>
      </c>
      <c r="B51" s="53">
        <v>2</v>
      </c>
      <c r="C51" s="53">
        <v>2</v>
      </c>
      <c r="D51" s="53">
        <v>0</v>
      </c>
      <c r="E51" s="53">
        <v>0</v>
      </c>
      <c r="F51" s="53">
        <v>0</v>
      </c>
      <c r="G51" s="53">
        <v>0</v>
      </c>
      <c r="H51" s="53">
        <v>0</v>
      </c>
      <c r="I51" s="53">
        <v>0</v>
      </c>
      <c r="J51"/>
      <c r="K51"/>
    </row>
    <row r="52" spans="1:11" ht="14.4" x14ac:dyDescent="0.3">
      <c r="A52" s="139" t="s">
        <v>50</v>
      </c>
      <c r="B52" s="53">
        <v>34</v>
      </c>
      <c r="C52" s="53">
        <v>34</v>
      </c>
      <c r="D52" s="53">
        <v>28</v>
      </c>
      <c r="E52" s="53">
        <v>82</v>
      </c>
      <c r="F52" s="53">
        <v>0</v>
      </c>
      <c r="G52" s="53">
        <v>0</v>
      </c>
      <c r="H52" s="53">
        <v>0</v>
      </c>
      <c r="I52" s="53">
        <v>0</v>
      </c>
      <c r="J52"/>
      <c r="K52"/>
    </row>
    <row r="53" spans="1:11" ht="14.4" x14ac:dyDescent="0.3">
      <c r="A53" s="139" t="s">
        <v>51</v>
      </c>
      <c r="B53" s="53">
        <v>90</v>
      </c>
      <c r="C53" s="53">
        <v>90</v>
      </c>
      <c r="D53" s="53">
        <v>69</v>
      </c>
      <c r="E53" s="53">
        <v>77</v>
      </c>
      <c r="F53" s="53">
        <v>0</v>
      </c>
      <c r="G53" s="53">
        <v>0</v>
      </c>
      <c r="H53" s="53">
        <v>0</v>
      </c>
      <c r="I53" s="53">
        <v>0</v>
      </c>
      <c r="J53"/>
      <c r="K53"/>
    </row>
    <row r="54" spans="1:11" ht="14.4" x14ac:dyDescent="0.3">
      <c r="A54" s="139" t="s">
        <v>52</v>
      </c>
      <c r="B54" s="53">
        <v>731</v>
      </c>
      <c r="C54" s="53">
        <v>731</v>
      </c>
      <c r="D54" s="53">
        <v>577</v>
      </c>
      <c r="E54" s="53">
        <v>79</v>
      </c>
      <c r="F54" s="53">
        <v>2</v>
      </c>
      <c r="G54" s="53">
        <v>2</v>
      </c>
      <c r="H54" s="53">
        <v>0</v>
      </c>
      <c r="I54" s="53">
        <v>0</v>
      </c>
      <c r="J54"/>
      <c r="K54"/>
    </row>
    <row r="55" spans="1:11" ht="14.4" x14ac:dyDescent="0.3">
      <c r="A55" s="139" t="s">
        <v>53</v>
      </c>
      <c r="B55" s="171" t="s">
        <v>24</v>
      </c>
      <c r="C55" s="171" t="s">
        <v>24</v>
      </c>
      <c r="D55" s="171" t="s">
        <v>24</v>
      </c>
      <c r="E55" s="171" t="s">
        <v>24</v>
      </c>
      <c r="F55" s="171" t="s">
        <v>24</v>
      </c>
      <c r="G55" s="171" t="s">
        <v>24</v>
      </c>
      <c r="H55" s="171" t="s">
        <v>24</v>
      </c>
      <c r="I55" s="171" t="s">
        <v>24</v>
      </c>
      <c r="J55" s="186"/>
      <c r="K55" s="186"/>
    </row>
    <row r="56" spans="1:11" ht="14.4" x14ac:dyDescent="0.3">
      <c r="A56" s="188" t="s">
        <v>54</v>
      </c>
      <c r="B56" s="198">
        <v>1</v>
      </c>
      <c r="C56" s="198">
        <v>1</v>
      </c>
      <c r="D56" s="198">
        <v>1</v>
      </c>
      <c r="E56" s="53">
        <v>100</v>
      </c>
      <c r="F56" s="53">
        <v>0</v>
      </c>
      <c r="G56" s="53">
        <v>0</v>
      </c>
      <c r="H56" s="53">
        <v>0</v>
      </c>
      <c r="I56" s="53">
        <v>0</v>
      </c>
      <c r="J56"/>
      <c r="K56"/>
    </row>
    <row r="57" spans="1:11" ht="14.4" x14ac:dyDescent="0.3">
      <c r="A57" s="139" t="s">
        <v>55</v>
      </c>
      <c r="B57" s="53">
        <v>88</v>
      </c>
      <c r="C57" s="53">
        <v>88</v>
      </c>
      <c r="D57" s="53">
        <v>67</v>
      </c>
      <c r="E57" s="53">
        <v>76</v>
      </c>
      <c r="F57" s="53">
        <v>5</v>
      </c>
      <c r="G57" s="53">
        <v>5</v>
      </c>
      <c r="H57" s="53">
        <v>1</v>
      </c>
      <c r="I57" s="53">
        <v>20</v>
      </c>
      <c r="J57"/>
      <c r="K57"/>
    </row>
    <row r="58" spans="1:11" ht="14.4" x14ac:dyDescent="0.3">
      <c r="A58" s="139" t="s">
        <v>272</v>
      </c>
      <c r="B58" s="53">
        <v>462</v>
      </c>
      <c r="C58" s="53">
        <v>462</v>
      </c>
      <c r="D58" s="53">
        <v>323</v>
      </c>
      <c r="E58" s="53">
        <v>70</v>
      </c>
      <c r="F58" s="53">
        <v>52</v>
      </c>
      <c r="G58" s="53">
        <v>52</v>
      </c>
      <c r="H58" s="53">
        <v>8</v>
      </c>
      <c r="I58" s="53">
        <v>15</v>
      </c>
      <c r="J58"/>
      <c r="K58"/>
    </row>
    <row r="59" spans="1:11" ht="14.4" x14ac:dyDescent="0.3">
      <c r="A59" s="139" t="s">
        <v>271</v>
      </c>
      <c r="B59" s="53">
        <v>459</v>
      </c>
      <c r="C59" s="53">
        <v>459</v>
      </c>
      <c r="D59" s="53">
        <v>323</v>
      </c>
      <c r="E59" s="53">
        <v>70</v>
      </c>
      <c r="F59" s="53">
        <v>48</v>
      </c>
      <c r="G59" s="53">
        <v>48</v>
      </c>
      <c r="H59" s="53">
        <v>20</v>
      </c>
      <c r="I59" s="53">
        <v>42</v>
      </c>
      <c r="J59"/>
      <c r="K59"/>
    </row>
    <row r="60" spans="1:11" ht="14.4" x14ac:dyDescent="0.3">
      <c r="A60" s="139" t="s">
        <v>273</v>
      </c>
      <c r="B60" s="53">
        <v>941</v>
      </c>
      <c r="C60" s="53">
        <v>941</v>
      </c>
      <c r="D60" s="53">
        <v>707</v>
      </c>
      <c r="E60" s="53">
        <v>75</v>
      </c>
      <c r="F60" s="53">
        <v>59</v>
      </c>
      <c r="G60" s="53">
        <v>59</v>
      </c>
      <c r="H60" s="53">
        <v>11</v>
      </c>
      <c r="I60" s="53">
        <v>19</v>
      </c>
      <c r="J60"/>
      <c r="K60"/>
    </row>
    <row r="61" spans="1:11" ht="14.4" x14ac:dyDescent="0.3">
      <c r="A61" s="139" t="s">
        <v>270</v>
      </c>
      <c r="B61" s="53">
        <v>149</v>
      </c>
      <c r="C61" s="53">
        <v>149</v>
      </c>
      <c r="D61" s="53">
        <v>118</v>
      </c>
      <c r="E61" s="53">
        <v>79</v>
      </c>
      <c r="F61" s="53">
        <v>4</v>
      </c>
      <c r="G61" s="53">
        <v>4</v>
      </c>
      <c r="H61" s="53">
        <v>0</v>
      </c>
      <c r="I61" s="53">
        <v>0</v>
      </c>
      <c r="J61"/>
      <c r="K61"/>
    </row>
    <row r="62" spans="1:11" ht="14.4" x14ac:dyDescent="0.3">
      <c r="A62" s="139" t="s">
        <v>56</v>
      </c>
      <c r="B62" s="53">
        <v>69</v>
      </c>
      <c r="C62" s="53">
        <v>69</v>
      </c>
      <c r="D62" s="53">
        <v>55</v>
      </c>
      <c r="E62" s="53">
        <v>80</v>
      </c>
      <c r="F62" s="53">
        <v>7</v>
      </c>
      <c r="G62" s="53">
        <v>7</v>
      </c>
      <c r="H62" s="53">
        <v>3</v>
      </c>
      <c r="I62" s="53">
        <v>43</v>
      </c>
      <c r="J62"/>
      <c r="K62"/>
    </row>
    <row r="63" spans="1:11" ht="14.4" x14ac:dyDescent="0.3">
      <c r="A63" s="139" t="s">
        <v>57</v>
      </c>
      <c r="B63" s="53">
        <v>14</v>
      </c>
      <c r="C63" s="53">
        <v>13</v>
      </c>
      <c r="D63" s="53">
        <v>11</v>
      </c>
      <c r="E63" s="53">
        <v>85</v>
      </c>
      <c r="F63" s="53">
        <v>0</v>
      </c>
      <c r="G63" s="53">
        <v>0</v>
      </c>
      <c r="H63" s="53">
        <v>0</v>
      </c>
      <c r="I63" s="53">
        <v>0</v>
      </c>
      <c r="J63"/>
      <c r="K63"/>
    </row>
    <row r="64" spans="1:11" ht="14.4" x14ac:dyDescent="0.3">
      <c r="A64" s="139" t="s">
        <v>58</v>
      </c>
      <c r="B64" s="53">
        <v>813</v>
      </c>
      <c r="C64" s="53">
        <v>813</v>
      </c>
      <c r="D64" s="53">
        <v>643</v>
      </c>
      <c r="E64" s="53">
        <v>79</v>
      </c>
      <c r="F64" s="53">
        <v>37</v>
      </c>
      <c r="G64" s="53">
        <v>37</v>
      </c>
      <c r="H64" s="53">
        <v>27</v>
      </c>
      <c r="I64" s="53">
        <v>73</v>
      </c>
      <c r="J64"/>
      <c r="K64"/>
    </row>
    <row r="65" spans="1:11" ht="14.4" x14ac:dyDescent="0.3">
      <c r="A65" s="139" t="s">
        <v>59</v>
      </c>
      <c r="B65" s="53">
        <v>409</v>
      </c>
      <c r="C65" s="53">
        <v>409</v>
      </c>
      <c r="D65" s="53">
        <v>305</v>
      </c>
      <c r="E65" s="53">
        <v>75</v>
      </c>
      <c r="F65" s="53">
        <v>22</v>
      </c>
      <c r="G65" s="53">
        <v>22</v>
      </c>
      <c r="H65" s="53">
        <v>6</v>
      </c>
      <c r="I65" s="53">
        <v>27</v>
      </c>
      <c r="J65"/>
      <c r="K65"/>
    </row>
    <row r="66" spans="1:11" ht="14.4" x14ac:dyDescent="0.3">
      <c r="A66" s="139" t="s">
        <v>60</v>
      </c>
      <c r="B66" s="53">
        <v>328</v>
      </c>
      <c r="C66" s="53">
        <v>328</v>
      </c>
      <c r="D66" s="53">
        <v>246</v>
      </c>
      <c r="E66" s="53">
        <v>75</v>
      </c>
      <c r="F66" s="53">
        <v>7</v>
      </c>
      <c r="G66" s="53">
        <v>7</v>
      </c>
      <c r="H66" s="53">
        <v>2</v>
      </c>
      <c r="I66" s="53">
        <v>29</v>
      </c>
      <c r="J66"/>
      <c r="K66"/>
    </row>
    <row r="67" spans="1:11" ht="14.4" x14ac:dyDescent="0.3">
      <c r="A67" s="139" t="s">
        <v>61</v>
      </c>
      <c r="B67" s="53">
        <v>151</v>
      </c>
      <c r="C67" s="53">
        <v>151</v>
      </c>
      <c r="D67" s="53">
        <v>117</v>
      </c>
      <c r="E67" s="53">
        <v>77</v>
      </c>
      <c r="F67" s="53">
        <v>1</v>
      </c>
      <c r="G67" s="53">
        <v>1</v>
      </c>
      <c r="H67" s="53">
        <v>0</v>
      </c>
      <c r="I67" s="53">
        <v>0</v>
      </c>
      <c r="J67"/>
      <c r="K67"/>
    </row>
    <row r="68" spans="1:11" ht="14.4" x14ac:dyDescent="0.3">
      <c r="A68" s="139" t="s">
        <v>62</v>
      </c>
      <c r="B68" s="53">
        <v>663</v>
      </c>
      <c r="C68" s="53">
        <v>663</v>
      </c>
      <c r="D68" s="53">
        <v>474</v>
      </c>
      <c r="E68" s="53">
        <v>71</v>
      </c>
      <c r="F68" s="53">
        <v>7</v>
      </c>
      <c r="G68" s="53">
        <v>7</v>
      </c>
      <c r="H68" s="53">
        <v>1</v>
      </c>
      <c r="I68" s="53">
        <v>14</v>
      </c>
      <c r="J68"/>
      <c r="K68"/>
    </row>
    <row r="69" spans="1:11" ht="14.4" x14ac:dyDescent="0.3">
      <c r="A69" s="139" t="s">
        <v>63</v>
      </c>
      <c r="B69" s="171" t="s">
        <v>24</v>
      </c>
      <c r="C69" s="171" t="s">
        <v>24</v>
      </c>
      <c r="D69" s="171" t="s">
        <v>24</v>
      </c>
      <c r="E69" s="171" t="s">
        <v>24</v>
      </c>
      <c r="F69" s="171" t="s">
        <v>24</v>
      </c>
      <c r="G69" s="171" t="s">
        <v>24</v>
      </c>
      <c r="H69" s="171" t="s">
        <v>24</v>
      </c>
      <c r="I69" s="171" t="s">
        <v>24</v>
      </c>
      <c r="J69" s="186"/>
      <c r="K69" s="186"/>
    </row>
    <row r="70" spans="1:11" ht="14.4" x14ac:dyDescent="0.3">
      <c r="A70" s="139" t="s">
        <v>64</v>
      </c>
      <c r="B70" s="53">
        <v>162</v>
      </c>
      <c r="C70" s="53">
        <v>162</v>
      </c>
      <c r="D70" s="53">
        <v>112</v>
      </c>
      <c r="E70" s="53">
        <v>69</v>
      </c>
      <c r="F70" s="53">
        <v>11</v>
      </c>
      <c r="G70" s="53">
        <v>11</v>
      </c>
      <c r="H70" s="53">
        <v>3</v>
      </c>
      <c r="I70" s="53">
        <v>27</v>
      </c>
      <c r="J70"/>
      <c r="K70"/>
    </row>
    <row r="71" spans="1:11" ht="14.4" x14ac:dyDescent="0.3">
      <c r="A71" s="139" t="s">
        <v>65</v>
      </c>
      <c r="B71" s="53">
        <v>160</v>
      </c>
      <c r="C71" s="53">
        <v>160</v>
      </c>
      <c r="D71" s="53">
        <v>129</v>
      </c>
      <c r="E71" s="53">
        <v>81</v>
      </c>
      <c r="F71" s="53">
        <v>3</v>
      </c>
      <c r="G71" s="53">
        <v>3</v>
      </c>
      <c r="H71" s="53">
        <v>0</v>
      </c>
      <c r="I71" s="53">
        <v>0</v>
      </c>
      <c r="J71"/>
      <c r="K71"/>
    </row>
    <row r="72" spans="1:11" ht="14.4" x14ac:dyDescent="0.3">
      <c r="A72" s="139" t="s">
        <v>66</v>
      </c>
      <c r="B72" s="53">
        <v>392</v>
      </c>
      <c r="C72" s="53">
        <v>392</v>
      </c>
      <c r="D72" s="53">
        <v>286</v>
      </c>
      <c r="E72" s="53">
        <v>73</v>
      </c>
      <c r="F72" s="53">
        <v>20</v>
      </c>
      <c r="G72" s="53">
        <v>20</v>
      </c>
      <c r="H72" s="53">
        <v>9</v>
      </c>
      <c r="I72" s="53">
        <v>45</v>
      </c>
      <c r="J72"/>
      <c r="K72"/>
    </row>
    <row r="73" spans="1:11" ht="14.4" x14ac:dyDescent="0.3">
      <c r="A73" s="139" t="s">
        <v>67</v>
      </c>
      <c r="B73" s="171" t="s">
        <v>24</v>
      </c>
      <c r="C73" s="171" t="s">
        <v>24</v>
      </c>
      <c r="D73" s="171" t="s">
        <v>24</v>
      </c>
      <c r="E73" s="171" t="s">
        <v>24</v>
      </c>
      <c r="F73" s="171" t="s">
        <v>24</v>
      </c>
      <c r="G73" s="171" t="s">
        <v>24</v>
      </c>
      <c r="H73" s="171" t="s">
        <v>24</v>
      </c>
      <c r="I73" s="171" t="s">
        <v>24</v>
      </c>
      <c r="J73" s="186"/>
      <c r="K73" s="186"/>
    </row>
    <row r="74" spans="1:11" ht="14.4" x14ac:dyDescent="0.3">
      <c r="A74" s="139" t="s">
        <v>68</v>
      </c>
      <c r="B74" s="53">
        <v>280</v>
      </c>
      <c r="C74" s="53">
        <v>280</v>
      </c>
      <c r="D74" s="53">
        <v>214</v>
      </c>
      <c r="E74" s="53">
        <v>76</v>
      </c>
      <c r="F74" s="53">
        <v>7</v>
      </c>
      <c r="G74" s="53">
        <v>7</v>
      </c>
      <c r="H74" s="53">
        <v>3</v>
      </c>
      <c r="I74" s="53">
        <v>43</v>
      </c>
      <c r="J74"/>
      <c r="K74"/>
    </row>
    <row r="75" spans="1:11" ht="14.4" x14ac:dyDescent="0.3">
      <c r="A75" s="139" t="s">
        <v>69</v>
      </c>
      <c r="B75" s="53">
        <v>484</v>
      </c>
      <c r="C75" s="53">
        <v>484</v>
      </c>
      <c r="D75" s="53">
        <v>381</v>
      </c>
      <c r="E75" s="53">
        <v>79</v>
      </c>
      <c r="F75" s="53">
        <v>7</v>
      </c>
      <c r="G75" s="53">
        <v>7</v>
      </c>
      <c r="H75" s="53">
        <v>1</v>
      </c>
      <c r="I75" s="53">
        <v>14</v>
      </c>
      <c r="J75"/>
      <c r="K75"/>
    </row>
    <row r="76" spans="1:11" ht="14.4" x14ac:dyDescent="0.3">
      <c r="A76" s="139" t="s">
        <v>70</v>
      </c>
      <c r="B76" s="53">
        <v>530</v>
      </c>
      <c r="C76" s="53">
        <v>530</v>
      </c>
      <c r="D76" s="53">
        <v>410</v>
      </c>
      <c r="E76" s="53">
        <v>77</v>
      </c>
      <c r="F76" s="53">
        <v>17</v>
      </c>
      <c r="G76" s="53">
        <v>18</v>
      </c>
      <c r="H76" s="53">
        <v>9</v>
      </c>
      <c r="I76" s="53">
        <v>50</v>
      </c>
      <c r="J76"/>
      <c r="K76"/>
    </row>
    <row r="77" spans="1:11" ht="14.4" x14ac:dyDescent="0.3">
      <c r="A77" s="139"/>
      <c r="B77" s="53"/>
      <c r="C77" s="53"/>
      <c r="D77" s="53"/>
      <c r="E77" s="53"/>
      <c r="F77" s="53"/>
      <c r="G77" s="53"/>
      <c r="H77" s="53"/>
      <c r="I77" s="53"/>
      <c r="J77"/>
      <c r="K77"/>
    </row>
    <row r="78" spans="1:11" ht="14.4" x14ac:dyDescent="0.3">
      <c r="A78" s="149" t="s">
        <v>71</v>
      </c>
      <c r="B78" s="53"/>
      <c r="C78" s="53"/>
      <c r="D78" s="53"/>
      <c r="E78" s="53"/>
      <c r="F78" s="53"/>
      <c r="G78" s="53"/>
      <c r="H78" s="53"/>
      <c r="I78" s="53"/>
      <c r="J78"/>
      <c r="K78"/>
    </row>
    <row r="79" spans="1:11" ht="14.4" x14ac:dyDescent="0.3">
      <c r="A79" s="188" t="s">
        <v>298</v>
      </c>
      <c r="B79" s="171" t="s">
        <v>24</v>
      </c>
      <c r="C79" s="171" t="s">
        <v>24</v>
      </c>
      <c r="D79" s="171" t="s">
        <v>24</v>
      </c>
      <c r="E79" s="171" t="s">
        <v>24</v>
      </c>
      <c r="F79" s="171" t="s">
        <v>24</v>
      </c>
      <c r="G79" s="171" t="s">
        <v>24</v>
      </c>
      <c r="H79" s="171" t="s">
        <v>24</v>
      </c>
      <c r="I79" s="171" t="s">
        <v>24</v>
      </c>
      <c r="J79"/>
      <c r="K79"/>
    </row>
    <row r="80" spans="1:11" ht="14.4" x14ac:dyDescent="0.3">
      <c r="A80" s="139" t="s">
        <v>299</v>
      </c>
      <c r="B80" s="53">
        <v>9</v>
      </c>
      <c r="C80" s="53">
        <v>9</v>
      </c>
      <c r="D80" s="53">
        <v>9</v>
      </c>
      <c r="E80" s="53">
        <v>100</v>
      </c>
      <c r="F80" s="53">
        <v>0</v>
      </c>
      <c r="G80" s="53">
        <v>0</v>
      </c>
      <c r="H80" s="53">
        <v>0</v>
      </c>
      <c r="I80" s="53">
        <v>0</v>
      </c>
      <c r="J80"/>
      <c r="K80"/>
    </row>
    <row r="81" spans="1:11" ht="14.4" x14ac:dyDescent="0.3">
      <c r="A81" s="139" t="s">
        <v>301</v>
      </c>
      <c r="B81" s="53">
        <v>4</v>
      </c>
      <c r="C81" s="53">
        <v>4</v>
      </c>
      <c r="D81" s="53">
        <v>2</v>
      </c>
      <c r="E81" s="53">
        <v>50</v>
      </c>
      <c r="F81" s="53">
        <v>0</v>
      </c>
      <c r="G81" s="53">
        <v>0</v>
      </c>
      <c r="H81" s="53">
        <v>0</v>
      </c>
      <c r="I81" s="53">
        <v>0</v>
      </c>
      <c r="J81"/>
      <c r="K81"/>
    </row>
    <row r="82" spans="1:11" ht="14.4" x14ac:dyDescent="0.3">
      <c r="A82" s="139" t="s">
        <v>72</v>
      </c>
      <c r="B82" s="53">
        <v>98</v>
      </c>
      <c r="C82" s="53">
        <v>98</v>
      </c>
      <c r="D82" s="53">
        <v>47</v>
      </c>
      <c r="E82" s="53">
        <v>48</v>
      </c>
      <c r="F82" s="53">
        <v>13</v>
      </c>
      <c r="G82" s="53">
        <v>13</v>
      </c>
      <c r="H82" s="53">
        <v>10</v>
      </c>
      <c r="I82" s="53">
        <v>77</v>
      </c>
      <c r="J82"/>
      <c r="K82"/>
    </row>
    <row r="83" spans="1:11" ht="14.4" x14ac:dyDescent="0.3">
      <c r="A83" s="139" t="s">
        <v>172</v>
      </c>
      <c r="B83" s="53">
        <v>48</v>
      </c>
      <c r="C83" s="53">
        <v>48</v>
      </c>
      <c r="D83" s="53">
        <v>22</v>
      </c>
      <c r="E83" s="53">
        <v>46</v>
      </c>
      <c r="F83" s="53">
        <v>0</v>
      </c>
      <c r="G83" s="53">
        <v>0</v>
      </c>
      <c r="H83" s="53">
        <v>0</v>
      </c>
      <c r="I83" s="53">
        <v>0</v>
      </c>
      <c r="J83"/>
      <c r="K83"/>
    </row>
    <row r="84" spans="1:11" ht="14.4" x14ac:dyDescent="0.3">
      <c r="A84" s="139" t="s">
        <v>146</v>
      </c>
      <c r="B84" s="53">
        <v>6</v>
      </c>
      <c r="C84" s="53">
        <v>6</v>
      </c>
      <c r="D84" s="53">
        <v>3</v>
      </c>
      <c r="E84" s="53">
        <v>50</v>
      </c>
      <c r="F84" s="53">
        <v>0</v>
      </c>
      <c r="G84" s="53">
        <v>0</v>
      </c>
      <c r="H84" s="53">
        <v>0</v>
      </c>
      <c r="I84" s="53">
        <v>0</v>
      </c>
      <c r="J84"/>
      <c r="K84"/>
    </row>
    <row r="85" spans="1:11" ht="14.4" x14ac:dyDescent="0.3">
      <c r="A85" s="139" t="s">
        <v>73</v>
      </c>
      <c r="B85" s="53">
        <v>62</v>
      </c>
      <c r="C85" s="53">
        <v>62</v>
      </c>
      <c r="D85" s="53">
        <v>36</v>
      </c>
      <c r="E85" s="53">
        <v>58</v>
      </c>
      <c r="F85" s="53">
        <v>6</v>
      </c>
      <c r="G85" s="53">
        <v>6</v>
      </c>
      <c r="H85" s="53">
        <v>5</v>
      </c>
      <c r="I85" s="53">
        <v>83</v>
      </c>
      <c r="J85"/>
      <c r="K85"/>
    </row>
    <row r="86" spans="1:11" ht="14.4" x14ac:dyDescent="0.3">
      <c r="A86" s="139" t="s">
        <v>74</v>
      </c>
      <c r="B86" s="53">
        <v>59</v>
      </c>
      <c r="C86" s="53">
        <v>59</v>
      </c>
      <c r="D86" s="53">
        <v>31</v>
      </c>
      <c r="E86" s="53">
        <v>53</v>
      </c>
      <c r="F86" s="53">
        <v>14</v>
      </c>
      <c r="G86" s="53">
        <v>14</v>
      </c>
      <c r="H86" s="53">
        <v>8</v>
      </c>
      <c r="I86" s="53">
        <v>57</v>
      </c>
      <c r="J86"/>
      <c r="K86"/>
    </row>
    <row r="87" spans="1:11" ht="14.4" x14ac:dyDescent="0.3">
      <c r="A87" s="139" t="s">
        <v>121</v>
      </c>
      <c r="B87" s="53">
        <v>90</v>
      </c>
      <c r="C87" s="53">
        <v>90</v>
      </c>
      <c r="D87" s="53">
        <v>33</v>
      </c>
      <c r="E87" s="53">
        <v>37</v>
      </c>
      <c r="F87" s="53">
        <v>1</v>
      </c>
      <c r="G87" s="53">
        <v>1</v>
      </c>
      <c r="H87" s="53">
        <v>0</v>
      </c>
      <c r="I87" s="53">
        <v>0</v>
      </c>
      <c r="J87"/>
      <c r="K87"/>
    </row>
    <row r="88" spans="1:11" ht="14.4" x14ac:dyDescent="0.3">
      <c r="A88" s="139" t="s">
        <v>75</v>
      </c>
      <c r="B88" s="53">
        <v>89</v>
      </c>
      <c r="C88" s="53">
        <v>89</v>
      </c>
      <c r="D88" s="53">
        <v>40</v>
      </c>
      <c r="E88" s="53">
        <v>45</v>
      </c>
      <c r="F88" s="53">
        <v>14</v>
      </c>
      <c r="G88" s="53">
        <v>14</v>
      </c>
      <c r="H88" s="53">
        <v>5</v>
      </c>
      <c r="I88" s="53">
        <v>36</v>
      </c>
      <c r="J88"/>
      <c r="K88"/>
    </row>
    <row r="89" spans="1:11" ht="14.4" x14ac:dyDescent="0.3">
      <c r="A89" s="139" t="s">
        <v>279</v>
      </c>
      <c r="B89" s="53">
        <v>880</v>
      </c>
      <c r="C89" s="53">
        <v>880</v>
      </c>
      <c r="D89" s="53">
        <v>701</v>
      </c>
      <c r="E89" s="53">
        <v>80</v>
      </c>
      <c r="F89" s="53">
        <v>3</v>
      </c>
      <c r="G89" s="53">
        <v>3</v>
      </c>
      <c r="H89" s="53">
        <v>1</v>
      </c>
      <c r="I89" s="53">
        <v>33</v>
      </c>
      <c r="J89"/>
      <c r="K89"/>
    </row>
    <row r="90" spans="1:11" ht="14.4" x14ac:dyDescent="0.3">
      <c r="A90" s="139" t="s">
        <v>302</v>
      </c>
      <c r="B90" s="53">
        <v>620</v>
      </c>
      <c r="C90" s="53">
        <v>620</v>
      </c>
      <c r="D90" s="53">
        <v>337</v>
      </c>
      <c r="E90" s="53">
        <v>54</v>
      </c>
      <c r="F90" s="53">
        <v>125</v>
      </c>
      <c r="G90" s="53">
        <v>125</v>
      </c>
      <c r="H90" s="53">
        <v>18</v>
      </c>
      <c r="I90" s="53">
        <v>14</v>
      </c>
      <c r="J90"/>
      <c r="K90"/>
    </row>
    <row r="91" spans="1:11" ht="14.4" x14ac:dyDescent="0.3">
      <c r="A91" s="139" t="s">
        <v>171</v>
      </c>
      <c r="B91" s="171" t="s">
        <v>24</v>
      </c>
      <c r="C91" s="171" t="s">
        <v>24</v>
      </c>
      <c r="D91" s="171" t="s">
        <v>24</v>
      </c>
      <c r="E91" s="171" t="s">
        <v>24</v>
      </c>
      <c r="F91" s="171" t="s">
        <v>24</v>
      </c>
      <c r="G91" s="171" t="s">
        <v>24</v>
      </c>
      <c r="H91" s="171" t="s">
        <v>24</v>
      </c>
      <c r="I91" s="171" t="s">
        <v>24</v>
      </c>
      <c r="J91"/>
      <c r="K91"/>
    </row>
    <row r="92" spans="1:11" ht="14.4" x14ac:dyDescent="0.3">
      <c r="A92" s="139" t="s">
        <v>280</v>
      </c>
      <c r="B92" s="53">
        <v>20</v>
      </c>
      <c r="C92" s="53">
        <v>20</v>
      </c>
      <c r="D92" s="53">
        <v>17</v>
      </c>
      <c r="E92" s="53">
        <v>85</v>
      </c>
      <c r="F92" s="53">
        <v>0</v>
      </c>
      <c r="G92" s="53">
        <v>0</v>
      </c>
      <c r="H92" s="53">
        <v>0</v>
      </c>
      <c r="I92" s="53">
        <v>0</v>
      </c>
      <c r="J92"/>
      <c r="K92"/>
    </row>
    <row r="93" spans="1:11" ht="14.4" x14ac:dyDescent="0.3">
      <c r="A93" s="139" t="s">
        <v>281</v>
      </c>
      <c r="B93" s="171" t="s">
        <v>24</v>
      </c>
      <c r="C93" s="171" t="s">
        <v>24</v>
      </c>
      <c r="D93" s="171" t="s">
        <v>24</v>
      </c>
      <c r="E93" s="171" t="s">
        <v>24</v>
      </c>
      <c r="F93" s="171" t="s">
        <v>24</v>
      </c>
      <c r="G93" s="171" t="s">
        <v>24</v>
      </c>
      <c r="H93" s="171" t="s">
        <v>24</v>
      </c>
      <c r="I93" s="171" t="s">
        <v>24</v>
      </c>
      <c r="J93" s="186"/>
      <c r="K93" s="186"/>
    </row>
    <row r="94" spans="1:11" ht="14.4" x14ac:dyDescent="0.3">
      <c r="A94" s="139" t="s">
        <v>334</v>
      </c>
      <c r="B94" s="171" t="s">
        <v>24</v>
      </c>
      <c r="C94" s="171" t="s">
        <v>24</v>
      </c>
      <c r="D94" s="171" t="s">
        <v>24</v>
      </c>
      <c r="E94" s="171" t="s">
        <v>24</v>
      </c>
      <c r="F94" s="171" t="s">
        <v>24</v>
      </c>
      <c r="G94" s="171" t="s">
        <v>24</v>
      </c>
      <c r="H94" s="171" t="s">
        <v>24</v>
      </c>
      <c r="I94" s="171" t="s">
        <v>24</v>
      </c>
      <c r="J94"/>
      <c r="K94"/>
    </row>
    <row r="95" spans="1:11" x14ac:dyDescent="0.3">
      <c r="A95" s="23"/>
      <c r="C95" s="23"/>
      <c r="D95" s="23"/>
    </row>
    <row r="96" spans="1:11" x14ac:dyDescent="0.3">
      <c r="A96" s="281" t="s">
        <v>196</v>
      </c>
      <c r="B96" s="281"/>
      <c r="C96" s="281"/>
      <c r="D96" s="281"/>
      <c r="E96" s="281"/>
      <c r="F96" s="281"/>
      <c r="G96" s="281"/>
      <c r="H96" s="281"/>
      <c r="I96" s="281"/>
      <c r="J96" s="281"/>
      <c r="K96" s="281"/>
    </row>
    <row r="97" spans="1:11" x14ac:dyDescent="0.3">
      <c r="A97" s="282" t="s">
        <v>241</v>
      </c>
      <c r="B97" s="282"/>
      <c r="C97" s="282"/>
      <c r="D97" s="282"/>
      <c r="E97" s="282"/>
      <c r="F97" s="282"/>
      <c r="G97" s="282"/>
      <c r="H97" s="282"/>
      <c r="I97" s="282"/>
      <c r="J97" s="282"/>
      <c r="K97" s="282"/>
    </row>
    <row r="98" spans="1:11" x14ac:dyDescent="0.3">
      <c r="A98" s="283" t="s">
        <v>242</v>
      </c>
      <c r="B98" s="283"/>
      <c r="C98" s="283"/>
      <c r="D98" s="283"/>
      <c r="E98" s="283"/>
      <c r="F98" s="283"/>
      <c r="G98" s="283"/>
      <c r="H98" s="283"/>
      <c r="I98" s="283"/>
      <c r="J98" s="283"/>
      <c r="K98" s="283"/>
    </row>
    <row r="99" spans="1:11" x14ac:dyDescent="0.3">
      <c r="A99" s="25" t="s">
        <v>336</v>
      </c>
    </row>
  </sheetData>
  <mergeCells count="11">
    <mergeCell ref="A1:K1"/>
    <mergeCell ref="A2:K2"/>
    <mergeCell ref="A3:K3"/>
    <mergeCell ref="A5:K5"/>
    <mergeCell ref="A6:K6"/>
    <mergeCell ref="A96:K96"/>
    <mergeCell ref="A97:K97"/>
    <mergeCell ref="A98:K98"/>
    <mergeCell ref="A10:A11"/>
    <mergeCell ref="B10:E10"/>
    <mergeCell ref="F10:I10"/>
  </mergeCells>
  <printOptions horizontalCentered="1"/>
  <pageMargins left="0.7" right="0.7" top="0.75" bottom="0.75" header="0.3" footer="0.3"/>
  <pageSetup scale="9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sheetPr>
  <dimension ref="A1:M109"/>
  <sheetViews>
    <sheetView showGridLines="0" zoomScale="91" zoomScaleNormal="91" workbookViewId="0">
      <selection activeCell="N21" sqref="N21"/>
    </sheetView>
  </sheetViews>
  <sheetFormatPr defaultColWidth="8" defaultRowHeight="13.8" x14ac:dyDescent="0.3"/>
  <cols>
    <col min="1" max="1" width="52.109375" style="25" bestFit="1" customWidth="1"/>
    <col min="2" max="2" width="9" style="25" bestFit="1" customWidth="1"/>
    <col min="3" max="3" width="8.6640625" style="25" bestFit="1" customWidth="1"/>
    <col min="4" max="4" width="9.44140625" style="25" customWidth="1"/>
    <col min="5" max="5" width="9" style="25" bestFit="1" customWidth="1"/>
    <col min="6" max="6" width="8.6640625" style="25" bestFit="1" customWidth="1"/>
    <col min="7" max="7" width="10.44140625" style="25" customWidth="1"/>
    <col min="8" max="8" width="9" style="25" bestFit="1" customWidth="1"/>
    <col min="9" max="9" width="8.6640625" style="25" bestFit="1" customWidth="1"/>
    <col min="10" max="10" width="8.88671875" style="25" customWidth="1"/>
    <col min="11" max="11" width="9" style="25" bestFit="1" customWidth="1"/>
    <col min="12" max="12" width="8.5546875" style="23" customWidth="1"/>
    <col min="13" max="13" width="11.5546875" style="23" customWidth="1"/>
    <col min="14" max="14" width="51" style="23" bestFit="1" customWidth="1"/>
    <col min="15" max="16384" width="8" style="23"/>
  </cols>
  <sheetData>
    <row r="1" spans="1:13" ht="18" x14ac:dyDescent="0.35">
      <c r="A1" s="242" t="s">
        <v>248</v>
      </c>
      <c r="B1" s="242"/>
      <c r="C1" s="242"/>
      <c r="D1" s="242"/>
      <c r="E1" s="242"/>
      <c r="F1" s="242"/>
      <c r="G1" s="242"/>
      <c r="H1" s="242"/>
      <c r="I1" s="242"/>
      <c r="J1" s="242"/>
      <c r="K1" s="242"/>
      <c r="L1" s="242"/>
      <c r="M1" s="242"/>
    </row>
    <row r="2" spans="1:13" ht="18" x14ac:dyDescent="0.35">
      <c r="A2" s="242" t="s">
        <v>249</v>
      </c>
      <c r="B2" s="242"/>
      <c r="C2" s="242"/>
      <c r="D2" s="242"/>
      <c r="E2" s="242"/>
      <c r="F2" s="242"/>
      <c r="G2" s="242"/>
      <c r="H2" s="242"/>
      <c r="I2" s="242"/>
      <c r="J2" s="242"/>
      <c r="K2" s="242"/>
      <c r="L2" s="242"/>
      <c r="M2" s="242"/>
    </row>
    <row r="3" spans="1:13" ht="15.6" x14ac:dyDescent="0.3">
      <c r="A3" s="243" t="s">
        <v>250</v>
      </c>
      <c r="B3" s="243"/>
      <c r="C3" s="243"/>
      <c r="D3" s="243"/>
      <c r="E3" s="243"/>
      <c r="F3" s="243"/>
      <c r="G3" s="243"/>
      <c r="H3" s="243"/>
      <c r="I3" s="243"/>
      <c r="J3" s="243"/>
      <c r="K3" s="243"/>
      <c r="L3" s="243"/>
      <c r="M3" s="243"/>
    </row>
    <row r="4" spans="1:13" ht="15.6" x14ac:dyDescent="0.3">
      <c r="A4" s="136"/>
      <c r="B4" s="136"/>
      <c r="C4" s="136"/>
      <c r="D4" s="136"/>
      <c r="E4" s="136"/>
      <c r="F4" s="136"/>
      <c r="G4" s="136"/>
      <c r="H4" s="136"/>
      <c r="I4" s="136"/>
      <c r="J4" s="136"/>
      <c r="K4" s="136"/>
      <c r="L4" s="136"/>
    </row>
    <row r="5" spans="1:13" ht="15.6" x14ac:dyDescent="0.3">
      <c r="A5" s="222" t="s">
        <v>197</v>
      </c>
      <c r="B5" s="222"/>
      <c r="C5" s="222"/>
      <c r="D5" s="222"/>
      <c r="E5" s="222"/>
      <c r="F5" s="222"/>
      <c r="G5" s="222"/>
      <c r="H5" s="222"/>
      <c r="I5" s="222"/>
      <c r="J5" s="222"/>
      <c r="K5" s="222"/>
      <c r="L5" s="222"/>
      <c r="M5" s="222"/>
    </row>
    <row r="6" spans="1:13" ht="15.6" x14ac:dyDescent="0.3">
      <c r="A6" s="244" t="s">
        <v>364</v>
      </c>
      <c r="B6" s="244"/>
      <c r="C6" s="244"/>
      <c r="D6" s="244"/>
      <c r="E6" s="244"/>
      <c r="F6" s="244"/>
      <c r="G6" s="244"/>
      <c r="H6" s="244"/>
      <c r="I6" s="244"/>
      <c r="J6" s="244"/>
      <c r="K6" s="244"/>
      <c r="L6" s="244"/>
      <c r="M6" s="244"/>
    </row>
    <row r="7" spans="1:13" ht="14.4" x14ac:dyDescent="0.3">
      <c r="A7" s="22"/>
      <c r="B7" s="22"/>
      <c r="C7" s="22"/>
      <c r="D7" s="22"/>
      <c r="E7" s="22"/>
      <c r="F7" s="22"/>
      <c r="G7" s="22"/>
      <c r="H7" s="22"/>
      <c r="I7" s="22"/>
      <c r="J7" s="22"/>
      <c r="K7" s="22"/>
      <c r="L7"/>
    </row>
    <row r="8" spans="1:13" ht="14.4" x14ac:dyDescent="0.3">
      <c r="A8" s="97" t="s">
        <v>254</v>
      </c>
      <c r="B8" s="97"/>
      <c r="C8" s="97"/>
      <c r="D8" s="97"/>
      <c r="E8" s="97"/>
      <c r="F8" s="97"/>
      <c r="G8" s="97"/>
      <c r="H8" s="97"/>
      <c r="I8" s="97"/>
      <c r="J8" s="97"/>
      <c r="K8" s="97"/>
      <c r="L8" s="97"/>
    </row>
    <row r="9" spans="1:13" x14ac:dyDescent="0.3">
      <c r="A9" s="303" t="s">
        <v>543</v>
      </c>
      <c r="B9" s="254" t="s">
        <v>10</v>
      </c>
      <c r="C9" s="254"/>
      <c r="D9" s="254"/>
      <c r="E9" s="254"/>
      <c r="F9" s="254"/>
      <c r="G9" s="254"/>
      <c r="H9" s="254" t="s">
        <v>14</v>
      </c>
      <c r="I9" s="254"/>
      <c r="J9" s="254"/>
      <c r="K9" s="254"/>
      <c r="L9" s="254"/>
      <c r="M9" s="254"/>
    </row>
    <row r="10" spans="1:13" ht="15" x14ac:dyDescent="0.3">
      <c r="A10" s="251"/>
      <c r="B10" s="280" t="s">
        <v>207</v>
      </c>
      <c r="C10" s="280"/>
      <c r="D10" s="280"/>
      <c r="E10" s="280" t="s">
        <v>208</v>
      </c>
      <c r="F10" s="280"/>
      <c r="G10" s="280"/>
      <c r="H10" s="280" t="s">
        <v>207</v>
      </c>
      <c r="I10" s="280"/>
      <c r="J10" s="280"/>
      <c r="K10" s="280" t="s">
        <v>208</v>
      </c>
      <c r="L10" s="280"/>
      <c r="M10" s="280"/>
    </row>
    <row r="11" spans="1:13" ht="27.6" x14ac:dyDescent="0.3">
      <c r="A11" s="251"/>
      <c r="B11" s="254" t="s">
        <v>149</v>
      </c>
      <c r="C11" s="254"/>
      <c r="D11" s="145" t="s">
        <v>147</v>
      </c>
      <c r="E11" s="254" t="s">
        <v>113</v>
      </c>
      <c r="F11" s="254"/>
      <c r="G11" s="145" t="s">
        <v>147</v>
      </c>
      <c r="H11" s="254" t="s">
        <v>149</v>
      </c>
      <c r="I11" s="254"/>
      <c r="J11" s="145" t="s">
        <v>147</v>
      </c>
      <c r="K11" s="254" t="s">
        <v>149</v>
      </c>
      <c r="L11" s="254"/>
      <c r="M11" s="145" t="s">
        <v>147</v>
      </c>
    </row>
    <row r="12" spans="1:13" ht="55.2" x14ac:dyDescent="0.3">
      <c r="A12" s="251"/>
      <c r="B12" s="145" t="s">
        <v>150</v>
      </c>
      <c r="C12" s="145" t="s">
        <v>151</v>
      </c>
      <c r="D12" s="145" t="s">
        <v>152</v>
      </c>
      <c r="E12" s="145" t="s">
        <v>150</v>
      </c>
      <c r="F12" s="145" t="s">
        <v>151</v>
      </c>
      <c r="G12" s="145" t="s">
        <v>152</v>
      </c>
      <c r="H12" s="145" t="s">
        <v>150</v>
      </c>
      <c r="I12" s="145" t="s">
        <v>151</v>
      </c>
      <c r="J12" s="145" t="s">
        <v>152</v>
      </c>
      <c r="K12" s="145" t="s">
        <v>150</v>
      </c>
      <c r="L12" s="145" t="s">
        <v>151</v>
      </c>
      <c r="M12" s="145" t="s">
        <v>152</v>
      </c>
    </row>
    <row r="13" spans="1:13" x14ac:dyDescent="0.3">
      <c r="A13" s="172" t="s">
        <v>22</v>
      </c>
      <c r="B13" s="145"/>
      <c r="C13" s="145"/>
      <c r="D13" s="145"/>
      <c r="E13" s="145"/>
      <c r="F13" s="145"/>
      <c r="G13" s="145"/>
      <c r="H13" s="145"/>
      <c r="I13" s="145"/>
      <c r="J13" s="145"/>
      <c r="K13" s="145"/>
      <c r="L13" s="145"/>
      <c r="M13" s="145"/>
    </row>
    <row r="14" spans="1:13" ht="14.4" x14ac:dyDescent="0.3">
      <c r="A14" s="139" t="s">
        <v>23</v>
      </c>
      <c r="B14" s="189">
        <v>2040</v>
      </c>
      <c r="C14" s="189">
        <v>300</v>
      </c>
      <c r="D14" s="189">
        <v>85</v>
      </c>
      <c r="E14" s="189">
        <v>2040</v>
      </c>
      <c r="F14" s="189">
        <v>300</v>
      </c>
      <c r="G14" s="189">
        <v>85</v>
      </c>
      <c r="H14" s="189"/>
      <c r="I14" s="189"/>
      <c r="J14" s="189"/>
      <c r="K14" s="189"/>
      <c r="L14" s="189"/>
      <c r="M14" s="189"/>
    </row>
    <row r="15" spans="1:13" ht="14.4" x14ac:dyDescent="0.3">
      <c r="A15" s="139" t="s">
        <v>25</v>
      </c>
      <c r="B15" s="189">
        <v>2520</v>
      </c>
      <c r="C15" s="189">
        <v>850</v>
      </c>
      <c r="D15" s="189">
        <v>105</v>
      </c>
      <c r="E15" s="189">
        <v>2520</v>
      </c>
      <c r="F15" s="189">
        <v>850</v>
      </c>
      <c r="G15" s="189">
        <v>105</v>
      </c>
      <c r="H15" s="189">
        <v>2160</v>
      </c>
      <c r="I15" s="189">
        <v>860</v>
      </c>
      <c r="J15" s="189">
        <v>180</v>
      </c>
      <c r="K15" s="189">
        <v>2160</v>
      </c>
      <c r="L15" s="189">
        <v>860</v>
      </c>
      <c r="M15" s="189">
        <v>180</v>
      </c>
    </row>
    <row r="16" spans="1:13" ht="14.4" x14ac:dyDescent="0.3">
      <c r="A16" s="139" t="s">
        <v>26</v>
      </c>
      <c r="B16" s="189">
        <v>4300</v>
      </c>
      <c r="C16" s="189">
        <v>602</v>
      </c>
      <c r="D16" s="189">
        <v>150</v>
      </c>
      <c r="E16" s="189">
        <v>7900</v>
      </c>
      <c r="F16" s="189">
        <v>602</v>
      </c>
      <c r="G16" s="189">
        <v>300</v>
      </c>
      <c r="H16" s="189"/>
      <c r="I16" s="189"/>
      <c r="J16" s="189"/>
      <c r="K16" s="189"/>
      <c r="L16" s="189"/>
      <c r="M16" s="189"/>
    </row>
    <row r="17" spans="1:13" ht="14.4" x14ac:dyDescent="0.3">
      <c r="A17" s="139" t="s">
        <v>27</v>
      </c>
      <c r="B17" s="189">
        <v>1500</v>
      </c>
      <c r="C17" s="189">
        <v>118</v>
      </c>
      <c r="D17" s="189">
        <v>75</v>
      </c>
      <c r="E17" s="189">
        <v>1500</v>
      </c>
      <c r="F17" s="189">
        <v>118</v>
      </c>
      <c r="G17" s="189">
        <v>75</v>
      </c>
      <c r="H17" s="189"/>
      <c r="I17" s="189"/>
      <c r="J17" s="189"/>
      <c r="K17" s="189"/>
      <c r="L17" s="189"/>
      <c r="M17" s="189"/>
    </row>
    <row r="18" spans="1:13" ht="14.4" x14ac:dyDescent="0.3">
      <c r="A18" s="139" t="s">
        <v>225</v>
      </c>
      <c r="B18" s="189">
        <v>1500</v>
      </c>
      <c r="C18" s="189">
        <v>100</v>
      </c>
      <c r="D18" s="189">
        <v>75</v>
      </c>
      <c r="E18" s="189">
        <v>1500</v>
      </c>
      <c r="F18" s="189">
        <v>100</v>
      </c>
      <c r="G18" s="189">
        <v>75</v>
      </c>
      <c r="H18" s="189"/>
      <c r="I18" s="189"/>
      <c r="J18" s="189"/>
      <c r="K18" s="189"/>
      <c r="L18" s="189"/>
      <c r="M18" s="189"/>
    </row>
    <row r="19" spans="1:13" ht="14.4" x14ac:dyDescent="0.3">
      <c r="A19" s="139" t="s">
        <v>28</v>
      </c>
      <c r="B19" s="189">
        <v>3607</v>
      </c>
      <c r="C19" s="189">
        <v>100</v>
      </c>
      <c r="D19" s="189">
        <v>75</v>
      </c>
      <c r="E19" s="189">
        <v>3607</v>
      </c>
      <c r="F19" s="189">
        <v>100</v>
      </c>
      <c r="G19" s="189">
        <v>75</v>
      </c>
      <c r="H19" s="189"/>
      <c r="I19" s="189"/>
      <c r="J19" s="189"/>
      <c r="K19" s="189"/>
      <c r="L19" s="189"/>
      <c r="M19" s="189"/>
    </row>
    <row r="20" spans="1:13" ht="14.4" x14ac:dyDescent="0.3">
      <c r="A20" s="139" t="s">
        <v>29</v>
      </c>
      <c r="B20" s="189">
        <v>5024</v>
      </c>
      <c r="C20" s="189">
        <v>900</v>
      </c>
      <c r="D20" s="189">
        <v>157</v>
      </c>
      <c r="E20" s="189">
        <v>5024</v>
      </c>
      <c r="F20" s="189">
        <v>900</v>
      </c>
      <c r="G20" s="189">
        <v>157</v>
      </c>
      <c r="H20" s="189"/>
      <c r="I20" s="189"/>
      <c r="J20" s="189"/>
      <c r="K20" s="189"/>
      <c r="L20" s="189"/>
      <c r="M20" s="189"/>
    </row>
    <row r="21" spans="1:13" ht="14.4" x14ac:dyDescent="0.3">
      <c r="A21" s="139" t="s">
        <v>30</v>
      </c>
      <c r="B21" s="189">
        <v>5024</v>
      </c>
      <c r="C21" s="189">
        <v>300</v>
      </c>
      <c r="D21" s="189">
        <v>157</v>
      </c>
      <c r="E21" s="189">
        <v>5024</v>
      </c>
      <c r="F21" s="189">
        <v>300</v>
      </c>
      <c r="G21" s="189">
        <v>157</v>
      </c>
      <c r="H21" s="189">
        <v>3510</v>
      </c>
      <c r="I21" s="189">
        <v>600</v>
      </c>
      <c r="J21" s="189">
        <v>195</v>
      </c>
      <c r="K21" s="189">
        <v>3510</v>
      </c>
      <c r="L21" s="189">
        <v>600</v>
      </c>
      <c r="M21" s="189">
        <v>195</v>
      </c>
    </row>
    <row r="22" spans="1:13" ht="14.4" x14ac:dyDescent="0.3">
      <c r="A22" s="139" t="s">
        <v>31</v>
      </c>
      <c r="B22" s="189">
        <v>5954</v>
      </c>
      <c r="C22" s="189">
        <v>330</v>
      </c>
      <c r="D22" s="189">
        <v>157</v>
      </c>
      <c r="E22" s="189">
        <v>5954</v>
      </c>
      <c r="F22" s="189">
        <v>330</v>
      </c>
      <c r="G22" s="189">
        <v>157</v>
      </c>
      <c r="H22" s="189"/>
      <c r="I22" s="189"/>
      <c r="J22" s="189"/>
      <c r="K22" s="189"/>
      <c r="L22" s="189"/>
      <c r="M22" s="189"/>
    </row>
    <row r="23" spans="1:13" ht="14.4" x14ac:dyDescent="0.3">
      <c r="A23" s="139" t="s">
        <v>32</v>
      </c>
      <c r="B23" s="189">
        <v>7536</v>
      </c>
      <c r="C23" s="189">
        <v>450</v>
      </c>
      <c r="D23" s="189">
        <v>157</v>
      </c>
      <c r="E23" s="189">
        <v>7536</v>
      </c>
      <c r="F23" s="189">
        <v>450</v>
      </c>
      <c r="G23" s="189">
        <v>157</v>
      </c>
      <c r="H23" s="189"/>
      <c r="I23" s="189"/>
      <c r="J23" s="189"/>
      <c r="K23" s="189"/>
      <c r="L23" s="189"/>
      <c r="M23" s="189"/>
    </row>
    <row r="24" spans="1:13" ht="14.4" x14ac:dyDescent="0.3">
      <c r="A24" s="139" t="s">
        <v>33</v>
      </c>
      <c r="B24" s="189">
        <v>5024</v>
      </c>
      <c r="C24" s="189">
        <v>300</v>
      </c>
      <c r="D24" s="189">
        <v>157</v>
      </c>
      <c r="E24" s="189">
        <v>5024</v>
      </c>
      <c r="F24" s="189">
        <v>300</v>
      </c>
      <c r="G24" s="189">
        <v>157</v>
      </c>
      <c r="H24" s="189"/>
      <c r="I24" s="189"/>
      <c r="J24" s="189"/>
      <c r="K24" s="189"/>
      <c r="L24" s="189"/>
      <c r="M24" s="189"/>
    </row>
    <row r="25" spans="1:13" ht="14.4" x14ac:dyDescent="0.3">
      <c r="A25" s="139" t="s">
        <v>34</v>
      </c>
      <c r="B25" s="189">
        <v>5652</v>
      </c>
      <c r="C25" s="189">
        <v>3293</v>
      </c>
      <c r="D25" s="189">
        <v>157</v>
      </c>
      <c r="E25" s="189">
        <v>5652</v>
      </c>
      <c r="F25" s="189">
        <v>3293</v>
      </c>
      <c r="G25" s="189">
        <v>157</v>
      </c>
      <c r="H25" s="189">
        <v>10440</v>
      </c>
      <c r="I25" s="189">
        <v>3820</v>
      </c>
      <c r="J25" s="189">
        <v>290</v>
      </c>
      <c r="K25" s="189">
        <v>10440</v>
      </c>
      <c r="L25" s="189">
        <v>3820</v>
      </c>
      <c r="M25" s="189">
        <v>290</v>
      </c>
    </row>
    <row r="26" spans="1:13" ht="14.4" x14ac:dyDescent="0.3">
      <c r="A26" s="139" t="s">
        <v>35</v>
      </c>
      <c r="B26" s="189">
        <v>5024</v>
      </c>
      <c r="C26" s="189">
        <v>300</v>
      </c>
      <c r="D26" s="189">
        <v>157</v>
      </c>
      <c r="E26" s="189">
        <v>5024</v>
      </c>
      <c r="F26" s="189">
        <v>300</v>
      </c>
      <c r="G26" s="189">
        <v>157</v>
      </c>
      <c r="H26" s="189"/>
      <c r="I26" s="189"/>
      <c r="J26" s="189"/>
      <c r="K26" s="189"/>
      <c r="L26" s="189"/>
      <c r="M26" s="189"/>
    </row>
    <row r="27" spans="1:13" ht="14.4" x14ac:dyDescent="0.3">
      <c r="A27" s="139" t="s">
        <v>36</v>
      </c>
      <c r="B27" s="189">
        <v>5024</v>
      </c>
      <c r="C27" s="189">
        <v>250</v>
      </c>
      <c r="D27" s="189">
        <v>157</v>
      </c>
      <c r="E27" s="189">
        <v>5024</v>
      </c>
      <c r="F27" s="189">
        <v>250</v>
      </c>
      <c r="G27" s="189">
        <v>157</v>
      </c>
      <c r="H27" s="189">
        <v>3600</v>
      </c>
      <c r="I27" s="189">
        <v>200</v>
      </c>
      <c r="J27" s="189">
        <v>200</v>
      </c>
      <c r="K27" s="189">
        <v>3600</v>
      </c>
      <c r="L27" s="189">
        <v>200</v>
      </c>
      <c r="M27" s="189">
        <v>200</v>
      </c>
    </row>
    <row r="28" spans="1:13" ht="14.4" x14ac:dyDescent="0.3">
      <c r="A28" s="139" t="s">
        <v>37</v>
      </c>
      <c r="B28" s="189">
        <v>5024</v>
      </c>
      <c r="C28" s="189">
        <v>300</v>
      </c>
      <c r="D28" s="189">
        <v>157</v>
      </c>
      <c r="E28" s="189">
        <v>5024</v>
      </c>
      <c r="F28" s="189">
        <v>300</v>
      </c>
      <c r="G28" s="189">
        <v>157</v>
      </c>
      <c r="H28" s="189"/>
      <c r="I28" s="189"/>
      <c r="J28" s="189"/>
      <c r="K28" s="189"/>
      <c r="L28" s="189"/>
      <c r="M28" s="189"/>
    </row>
    <row r="29" spans="1:13" ht="14.4" x14ac:dyDescent="0.3">
      <c r="A29" s="139" t="s">
        <v>38</v>
      </c>
      <c r="B29" s="189">
        <v>5024</v>
      </c>
      <c r="C29" s="189">
        <v>300</v>
      </c>
      <c r="D29" s="189">
        <v>157</v>
      </c>
      <c r="E29" s="189">
        <v>5024</v>
      </c>
      <c r="F29" s="189">
        <v>300</v>
      </c>
      <c r="G29" s="189">
        <v>157</v>
      </c>
      <c r="H29" s="189">
        <v>3870</v>
      </c>
      <c r="I29" s="189">
        <v>600</v>
      </c>
      <c r="J29" s="189">
        <v>215</v>
      </c>
      <c r="K29" s="189">
        <v>3870</v>
      </c>
      <c r="L29" s="189">
        <v>600</v>
      </c>
      <c r="M29" s="189">
        <v>215</v>
      </c>
    </row>
    <row r="30" spans="1:13" ht="14.4" x14ac:dyDescent="0.3">
      <c r="A30" s="139" t="s">
        <v>39</v>
      </c>
      <c r="B30" s="189">
        <v>5024</v>
      </c>
      <c r="C30" s="189">
        <v>300</v>
      </c>
      <c r="D30" s="189">
        <v>157</v>
      </c>
      <c r="E30" s="189">
        <v>5024</v>
      </c>
      <c r="F30" s="189">
        <v>300</v>
      </c>
      <c r="G30" s="189">
        <v>157</v>
      </c>
      <c r="H30" s="189"/>
      <c r="I30" s="189"/>
      <c r="J30" s="189"/>
      <c r="K30" s="189"/>
      <c r="L30" s="189"/>
      <c r="M30" s="189"/>
    </row>
    <row r="31" spans="1:13" ht="14.4" x14ac:dyDescent="0.3">
      <c r="A31" s="139"/>
      <c r="B31" s="189"/>
      <c r="C31" s="189"/>
      <c r="D31" s="189"/>
      <c r="E31" s="189"/>
      <c r="F31" s="189"/>
      <c r="G31" s="189"/>
      <c r="H31" s="189"/>
      <c r="I31" s="189"/>
      <c r="J31" s="189"/>
      <c r="K31" s="189"/>
      <c r="L31" s="189"/>
      <c r="M31" s="189"/>
    </row>
    <row r="32" spans="1:13" ht="14.4" x14ac:dyDescent="0.3">
      <c r="A32" s="149" t="s">
        <v>40</v>
      </c>
      <c r="B32" s="189"/>
      <c r="C32" s="189"/>
      <c r="D32" s="189"/>
      <c r="E32" s="189"/>
      <c r="F32" s="189"/>
      <c r="G32" s="189"/>
      <c r="H32" s="189"/>
      <c r="I32" s="189"/>
      <c r="J32" s="189"/>
      <c r="K32" s="189"/>
      <c r="L32" s="189"/>
      <c r="M32" s="189"/>
    </row>
    <row r="33" spans="1:13" ht="14.4" x14ac:dyDescent="0.3">
      <c r="A33" s="139" t="s">
        <v>331</v>
      </c>
      <c r="B33" s="189">
        <v>5400</v>
      </c>
      <c r="C33" s="189">
        <v>1656</v>
      </c>
      <c r="D33" s="189">
        <v>225</v>
      </c>
      <c r="E33" s="189">
        <v>5400</v>
      </c>
      <c r="F33" s="189">
        <v>1656</v>
      </c>
      <c r="G33" s="189">
        <v>225</v>
      </c>
      <c r="H33" s="189">
        <v>6720</v>
      </c>
      <c r="I33" s="189">
        <v>260</v>
      </c>
      <c r="J33" s="189">
        <v>305</v>
      </c>
      <c r="K33" s="189">
        <v>6720</v>
      </c>
      <c r="L33" s="189">
        <v>260</v>
      </c>
      <c r="M33" s="189">
        <v>305</v>
      </c>
    </row>
    <row r="34" spans="1:13" ht="14.4" x14ac:dyDescent="0.3">
      <c r="A34" s="139" t="s">
        <v>332</v>
      </c>
      <c r="B34" s="189">
        <v>5400</v>
      </c>
      <c r="C34" s="189">
        <v>1656</v>
      </c>
      <c r="D34" s="189">
        <v>225</v>
      </c>
      <c r="E34" s="189">
        <v>5400</v>
      </c>
      <c r="F34" s="189">
        <v>1656</v>
      </c>
      <c r="G34" s="189">
        <v>225</v>
      </c>
      <c r="H34" s="189">
        <v>6720</v>
      </c>
      <c r="I34" s="189">
        <v>260</v>
      </c>
      <c r="J34" s="189">
        <v>305</v>
      </c>
      <c r="K34" s="189">
        <v>6720</v>
      </c>
      <c r="L34" s="189">
        <v>260</v>
      </c>
      <c r="M34" s="189">
        <v>305</v>
      </c>
    </row>
    <row r="35" spans="1:13" ht="14.4" x14ac:dyDescent="0.3">
      <c r="A35" s="139" t="s">
        <v>43</v>
      </c>
      <c r="B35" s="189">
        <v>6763</v>
      </c>
      <c r="C35" s="189">
        <v>1599</v>
      </c>
      <c r="D35" s="189">
        <v>195</v>
      </c>
      <c r="E35" s="189">
        <v>6763</v>
      </c>
      <c r="F35" s="189">
        <v>1599</v>
      </c>
      <c r="G35" s="189">
        <v>195</v>
      </c>
      <c r="H35" s="189">
        <v>6000</v>
      </c>
      <c r="I35" s="189">
        <v>1495</v>
      </c>
      <c r="J35" s="189">
        <v>200</v>
      </c>
      <c r="K35" s="189">
        <v>6000</v>
      </c>
      <c r="L35" s="189">
        <v>1495</v>
      </c>
      <c r="M35" s="189">
        <v>200</v>
      </c>
    </row>
    <row r="36" spans="1:13" ht="14.4" x14ac:dyDescent="0.3">
      <c r="A36" s="139" t="s">
        <v>127</v>
      </c>
      <c r="B36" s="189">
        <v>6120</v>
      </c>
      <c r="C36" s="189">
        <v>2160</v>
      </c>
      <c r="D36" s="189">
        <v>170</v>
      </c>
      <c r="E36" s="189">
        <v>6120</v>
      </c>
      <c r="F36" s="189">
        <v>2160</v>
      </c>
      <c r="G36" s="189">
        <v>170</v>
      </c>
      <c r="H36" s="189">
        <v>3600</v>
      </c>
      <c r="I36" s="189">
        <v>2325</v>
      </c>
      <c r="J36" s="189">
        <v>200</v>
      </c>
      <c r="K36" s="189">
        <v>3600</v>
      </c>
      <c r="L36" s="189">
        <v>2325</v>
      </c>
      <c r="M36" s="189">
        <v>200</v>
      </c>
    </row>
    <row r="37" spans="1:13" ht="14.4" x14ac:dyDescent="0.3">
      <c r="A37" s="139" t="s">
        <v>44</v>
      </c>
      <c r="B37" s="189">
        <v>4742</v>
      </c>
      <c r="C37" s="189">
        <v>1190</v>
      </c>
      <c r="D37" s="189">
        <v>204</v>
      </c>
      <c r="E37" s="189">
        <v>4742</v>
      </c>
      <c r="F37" s="189">
        <v>1190</v>
      </c>
      <c r="G37" s="189">
        <v>204</v>
      </c>
      <c r="H37" s="189">
        <v>5200</v>
      </c>
      <c r="I37" s="189">
        <v>1150</v>
      </c>
      <c r="J37" s="189">
        <v>225</v>
      </c>
      <c r="K37" s="189">
        <v>5200</v>
      </c>
      <c r="L37" s="189">
        <v>1150</v>
      </c>
      <c r="M37" s="189">
        <v>225</v>
      </c>
    </row>
    <row r="38" spans="1:13" ht="14.4" x14ac:dyDescent="0.3">
      <c r="A38" s="139" t="s">
        <v>45</v>
      </c>
      <c r="B38" s="189">
        <v>4385</v>
      </c>
      <c r="C38" s="189">
        <v>1190</v>
      </c>
      <c r="D38" s="189">
        <v>204</v>
      </c>
      <c r="E38" s="189">
        <v>4385</v>
      </c>
      <c r="F38" s="189">
        <v>1190</v>
      </c>
      <c r="G38" s="189">
        <v>204</v>
      </c>
      <c r="H38" s="189">
        <v>5200</v>
      </c>
      <c r="I38" s="189">
        <v>1150</v>
      </c>
      <c r="J38" s="189">
        <v>225</v>
      </c>
      <c r="K38" s="189">
        <v>5200</v>
      </c>
      <c r="L38" s="189">
        <v>1150</v>
      </c>
      <c r="M38" s="189">
        <v>225</v>
      </c>
    </row>
    <row r="39" spans="1:13" ht="14.4" x14ac:dyDescent="0.3">
      <c r="A39" s="139" t="s">
        <v>46</v>
      </c>
      <c r="B39" s="189">
        <v>4385</v>
      </c>
      <c r="C39" s="189">
        <v>1190</v>
      </c>
      <c r="D39" s="189">
        <v>204</v>
      </c>
      <c r="E39" s="189">
        <v>4385</v>
      </c>
      <c r="F39" s="189">
        <v>1190</v>
      </c>
      <c r="G39" s="189">
        <v>204</v>
      </c>
      <c r="H39" s="189">
        <v>5200</v>
      </c>
      <c r="I39" s="189">
        <v>1150</v>
      </c>
      <c r="J39" s="189">
        <v>225</v>
      </c>
      <c r="K39" s="189">
        <v>5200</v>
      </c>
      <c r="L39" s="189">
        <v>1150</v>
      </c>
      <c r="M39" s="189">
        <v>225</v>
      </c>
    </row>
    <row r="40" spans="1:13" ht="14.4" x14ac:dyDescent="0.3">
      <c r="A40" s="139" t="s">
        <v>47</v>
      </c>
      <c r="B40" s="189">
        <v>4742</v>
      </c>
      <c r="C40" s="189">
        <v>1190</v>
      </c>
      <c r="D40" s="189">
        <v>204</v>
      </c>
      <c r="E40" s="189">
        <v>4742</v>
      </c>
      <c r="F40" s="189">
        <v>1190</v>
      </c>
      <c r="G40" s="189">
        <v>204</v>
      </c>
      <c r="H40" s="189">
        <v>5200</v>
      </c>
      <c r="I40" s="189">
        <v>1150</v>
      </c>
      <c r="J40" s="189">
        <v>225</v>
      </c>
      <c r="K40" s="189">
        <v>5200</v>
      </c>
      <c r="L40" s="189">
        <v>1150</v>
      </c>
      <c r="M40" s="189">
        <v>225</v>
      </c>
    </row>
    <row r="41" spans="1:13" ht="14.4" x14ac:dyDescent="0.3">
      <c r="A41" s="139" t="s">
        <v>48</v>
      </c>
      <c r="B41" s="189"/>
      <c r="C41" s="189"/>
      <c r="D41" s="189"/>
      <c r="E41" s="189"/>
      <c r="F41" s="189"/>
      <c r="G41" s="189"/>
      <c r="H41" s="189">
        <v>2900</v>
      </c>
      <c r="I41" s="189">
        <v>235</v>
      </c>
      <c r="J41" s="189">
        <v>250</v>
      </c>
      <c r="K41" s="189">
        <v>2900</v>
      </c>
      <c r="L41" s="189">
        <v>235</v>
      </c>
      <c r="M41" s="189">
        <v>250</v>
      </c>
    </row>
    <row r="42" spans="1:13" ht="14.4" x14ac:dyDescent="0.3">
      <c r="A42" s="139" t="s">
        <v>128</v>
      </c>
      <c r="B42" s="189">
        <v>7080</v>
      </c>
      <c r="C42" s="189">
        <v>550</v>
      </c>
      <c r="D42" s="189">
        <v>180</v>
      </c>
      <c r="E42" s="189">
        <v>7080</v>
      </c>
      <c r="F42" s="189">
        <v>550</v>
      </c>
      <c r="G42" s="189">
        <v>180</v>
      </c>
      <c r="H42" s="189"/>
      <c r="I42" s="189"/>
      <c r="J42" s="189"/>
      <c r="K42" s="189"/>
      <c r="L42" s="189"/>
      <c r="M42" s="189"/>
    </row>
    <row r="43" spans="1:13" ht="14.4" x14ac:dyDescent="0.3">
      <c r="A43" s="139" t="s">
        <v>274</v>
      </c>
      <c r="B43" s="189">
        <v>6480</v>
      </c>
      <c r="C43" s="189">
        <v>765</v>
      </c>
      <c r="D43" s="189">
        <v>180</v>
      </c>
      <c r="E43" s="189">
        <v>6480</v>
      </c>
      <c r="F43" s="189">
        <v>765</v>
      </c>
      <c r="G43" s="189">
        <v>180</v>
      </c>
      <c r="H43" s="189">
        <v>5335</v>
      </c>
      <c r="I43" s="189">
        <v>895</v>
      </c>
      <c r="J43" s="189">
        <v>202</v>
      </c>
      <c r="K43" s="189">
        <v>5335</v>
      </c>
      <c r="L43" s="189">
        <v>895</v>
      </c>
      <c r="M43" s="189">
        <v>202</v>
      </c>
    </row>
    <row r="44" spans="1:13" ht="14.4" x14ac:dyDescent="0.3">
      <c r="A44" s="139" t="s">
        <v>129</v>
      </c>
      <c r="B44" s="189">
        <v>7080</v>
      </c>
      <c r="C44" s="189">
        <v>550</v>
      </c>
      <c r="D44" s="189">
        <v>180</v>
      </c>
      <c r="E44" s="189">
        <v>7080</v>
      </c>
      <c r="F44" s="189">
        <v>550</v>
      </c>
      <c r="G44" s="189">
        <v>180</v>
      </c>
      <c r="H44" s="189">
        <v>5335</v>
      </c>
      <c r="I44" s="189">
        <v>700</v>
      </c>
      <c r="J44" s="189">
        <v>205</v>
      </c>
      <c r="K44" s="189">
        <v>5335</v>
      </c>
      <c r="L44" s="189">
        <v>700</v>
      </c>
      <c r="M44" s="189">
        <v>205</v>
      </c>
    </row>
    <row r="45" spans="1:13" ht="14.4" x14ac:dyDescent="0.3">
      <c r="A45" s="139" t="s">
        <v>202</v>
      </c>
      <c r="B45" s="189">
        <v>7080</v>
      </c>
      <c r="C45" s="189">
        <v>550</v>
      </c>
      <c r="D45" s="189">
        <v>180</v>
      </c>
      <c r="E45" s="189">
        <v>7080</v>
      </c>
      <c r="F45" s="189">
        <v>550</v>
      </c>
      <c r="G45" s="189">
        <v>180</v>
      </c>
      <c r="H45" s="189"/>
      <c r="I45" s="189"/>
      <c r="J45" s="189"/>
      <c r="K45" s="189"/>
      <c r="L45" s="189"/>
      <c r="M45" s="189"/>
    </row>
    <row r="46" spans="1:13" ht="14.4" x14ac:dyDescent="0.3">
      <c r="A46" s="139" t="s">
        <v>216</v>
      </c>
      <c r="B46" s="189">
        <v>5550</v>
      </c>
      <c r="C46" s="189">
        <v>1500</v>
      </c>
      <c r="D46" s="189">
        <v>185</v>
      </c>
      <c r="E46" s="189">
        <v>12025</v>
      </c>
      <c r="F46" s="189">
        <v>2100</v>
      </c>
      <c r="G46" s="189">
        <v>325</v>
      </c>
      <c r="H46" s="189">
        <v>6450</v>
      </c>
      <c r="I46" s="189">
        <v>1650</v>
      </c>
      <c r="J46" s="189">
        <v>215</v>
      </c>
      <c r="K46" s="189">
        <v>6450</v>
      </c>
      <c r="L46" s="189">
        <v>1650</v>
      </c>
      <c r="M46" s="189">
        <v>215</v>
      </c>
    </row>
    <row r="47" spans="1:13" ht="14.4" x14ac:dyDescent="0.3">
      <c r="A47" s="139" t="s">
        <v>276</v>
      </c>
      <c r="B47" s="189">
        <v>5550</v>
      </c>
      <c r="C47" s="189">
        <v>1500</v>
      </c>
      <c r="D47" s="189">
        <v>185</v>
      </c>
      <c r="E47" s="189">
        <v>12025</v>
      </c>
      <c r="F47" s="189">
        <v>2100</v>
      </c>
      <c r="G47" s="189">
        <v>325</v>
      </c>
      <c r="H47" s="189"/>
      <c r="I47" s="189"/>
      <c r="J47" s="189"/>
      <c r="K47" s="189"/>
      <c r="L47" s="189"/>
      <c r="M47" s="189"/>
    </row>
    <row r="48" spans="1:13" ht="14.4" x14ac:dyDescent="0.3">
      <c r="A48" s="139" t="s">
        <v>277</v>
      </c>
      <c r="B48" s="189">
        <v>5550</v>
      </c>
      <c r="C48" s="189">
        <v>1500</v>
      </c>
      <c r="D48" s="189">
        <v>185</v>
      </c>
      <c r="E48" s="189">
        <v>12025</v>
      </c>
      <c r="F48" s="189">
        <v>2100</v>
      </c>
      <c r="G48" s="189">
        <v>325</v>
      </c>
      <c r="H48" s="189"/>
      <c r="I48" s="189"/>
      <c r="J48" s="189"/>
      <c r="K48" s="189"/>
      <c r="L48" s="189"/>
      <c r="M48" s="189"/>
    </row>
    <row r="49" spans="1:13" ht="14.4" x14ac:dyDescent="0.3">
      <c r="A49" s="139" t="s">
        <v>228</v>
      </c>
      <c r="B49" s="189">
        <v>5550</v>
      </c>
      <c r="C49" s="189">
        <v>1500</v>
      </c>
      <c r="D49" s="189">
        <v>185</v>
      </c>
      <c r="E49" s="189">
        <v>12025</v>
      </c>
      <c r="F49" s="189">
        <v>2100</v>
      </c>
      <c r="G49" s="189">
        <v>325</v>
      </c>
      <c r="H49" s="189">
        <v>6450</v>
      </c>
      <c r="I49" s="189">
        <v>1650</v>
      </c>
      <c r="J49" s="189">
        <v>215</v>
      </c>
      <c r="K49" s="189">
        <v>6450</v>
      </c>
      <c r="L49" s="189">
        <v>1650</v>
      </c>
      <c r="M49" s="189">
        <v>215</v>
      </c>
    </row>
    <row r="50" spans="1:13" ht="14.4" x14ac:dyDescent="0.3">
      <c r="A50" s="139" t="s">
        <v>278</v>
      </c>
      <c r="B50" s="189">
        <v>5550</v>
      </c>
      <c r="C50" s="189">
        <v>1500</v>
      </c>
      <c r="D50" s="189">
        <v>185</v>
      </c>
      <c r="E50" s="189">
        <v>12025</v>
      </c>
      <c r="F50" s="189">
        <v>2100</v>
      </c>
      <c r="G50" s="189">
        <v>325</v>
      </c>
      <c r="H50" s="189"/>
      <c r="I50" s="189"/>
      <c r="J50" s="189"/>
      <c r="K50" s="189"/>
      <c r="L50" s="189"/>
      <c r="M50" s="189"/>
    </row>
    <row r="51" spans="1:13" ht="14.4" x14ac:dyDescent="0.3">
      <c r="A51" s="139" t="s">
        <v>397</v>
      </c>
      <c r="B51" s="189">
        <v>5550</v>
      </c>
      <c r="C51" s="189">
        <v>1500</v>
      </c>
      <c r="D51" s="189">
        <v>185</v>
      </c>
      <c r="E51" s="189">
        <v>12025</v>
      </c>
      <c r="F51" s="189">
        <v>2100</v>
      </c>
      <c r="G51" s="189">
        <v>325</v>
      </c>
      <c r="H51" s="189"/>
      <c r="I51" s="189"/>
      <c r="J51" s="189"/>
      <c r="K51" s="189"/>
      <c r="L51" s="189"/>
      <c r="M51" s="189"/>
    </row>
    <row r="52" spans="1:13" ht="14.4" x14ac:dyDescent="0.3">
      <c r="A52" s="139" t="s">
        <v>130</v>
      </c>
      <c r="B52" s="189">
        <v>5535</v>
      </c>
      <c r="C52" s="189">
        <v>4154</v>
      </c>
      <c r="D52" s="189"/>
      <c r="E52" s="189">
        <v>11531</v>
      </c>
      <c r="F52" s="189">
        <v>4154</v>
      </c>
      <c r="G52" s="189"/>
      <c r="H52" s="189">
        <v>5800</v>
      </c>
      <c r="I52" s="189">
        <v>5617</v>
      </c>
      <c r="J52" s="189"/>
      <c r="K52" s="189">
        <v>7250</v>
      </c>
      <c r="L52" s="189">
        <v>5617</v>
      </c>
      <c r="M52" s="189"/>
    </row>
    <row r="53" spans="1:13" ht="14.4" x14ac:dyDescent="0.3">
      <c r="A53" s="139" t="s">
        <v>49</v>
      </c>
      <c r="B53" s="189">
        <v>5292</v>
      </c>
      <c r="C53" s="189">
        <v>825</v>
      </c>
      <c r="D53" s="189">
        <v>147</v>
      </c>
      <c r="E53" s="189">
        <v>5292</v>
      </c>
      <c r="F53" s="189">
        <v>825</v>
      </c>
      <c r="G53" s="189">
        <v>147</v>
      </c>
      <c r="H53" s="189"/>
      <c r="I53" s="189"/>
      <c r="J53" s="189"/>
      <c r="K53" s="189"/>
      <c r="L53" s="189"/>
      <c r="M53" s="189"/>
    </row>
    <row r="54" spans="1:13" ht="14.4" x14ac:dyDescent="0.3">
      <c r="A54" s="139" t="s">
        <v>50</v>
      </c>
      <c r="B54" s="189">
        <v>5520</v>
      </c>
      <c r="C54" s="189">
        <v>718</v>
      </c>
      <c r="D54" s="189">
        <v>230</v>
      </c>
      <c r="E54" s="189">
        <v>5520</v>
      </c>
      <c r="F54" s="189">
        <v>718</v>
      </c>
      <c r="G54" s="189">
        <v>230</v>
      </c>
      <c r="H54" s="189">
        <v>5940</v>
      </c>
      <c r="I54" s="189">
        <v>935</v>
      </c>
      <c r="J54" s="189">
        <v>330</v>
      </c>
      <c r="K54" s="189">
        <v>5940</v>
      </c>
      <c r="L54" s="189">
        <v>935</v>
      </c>
      <c r="M54" s="189">
        <v>330</v>
      </c>
    </row>
    <row r="55" spans="1:13" ht="14.4" x14ac:dyDescent="0.3">
      <c r="A55" s="139" t="s">
        <v>51</v>
      </c>
      <c r="B55" s="189">
        <v>5520</v>
      </c>
      <c r="C55" s="189">
        <v>718</v>
      </c>
      <c r="D55" s="189">
        <v>230</v>
      </c>
      <c r="E55" s="189">
        <v>5520</v>
      </c>
      <c r="F55" s="189">
        <v>718</v>
      </c>
      <c r="G55" s="189">
        <v>230</v>
      </c>
      <c r="H55" s="189">
        <v>5940</v>
      </c>
      <c r="I55" s="189">
        <v>935</v>
      </c>
      <c r="J55" s="189">
        <v>330</v>
      </c>
      <c r="K55" s="189">
        <v>5940</v>
      </c>
      <c r="L55" s="189">
        <v>935</v>
      </c>
      <c r="M55" s="189">
        <v>330</v>
      </c>
    </row>
    <row r="56" spans="1:13" ht="14.4" x14ac:dyDescent="0.3">
      <c r="A56" s="139" t="s">
        <v>52</v>
      </c>
      <c r="B56" s="189">
        <v>5520</v>
      </c>
      <c r="C56" s="189">
        <v>820</v>
      </c>
      <c r="D56" s="189">
        <v>230</v>
      </c>
      <c r="E56" s="189">
        <v>5520</v>
      </c>
      <c r="F56" s="189">
        <v>820</v>
      </c>
      <c r="G56" s="189">
        <v>230</v>
      </c>
      <c r="H56" s="189">
        <v>5940</v>
      </c>
      <c r="I56" s="189">
        <v>971</v>
      </c>
      <c r="J56" s="189">
        <v>330</v>
      </c>
      <c r="K56" s="189">
        <v>5940</v>
      </c>
      <c r="L56" s="189">
        <v>971</v>
      </c>
      <c r="M56" s="189">
        <v>330</v>
      </c>
    </row>
    <row r="57" spans="1:13" ht="14.4" x14ac:dyDescent="0.3">
      <c r="A57" s="139" t="s">
        <v>53</v>
      </c>
      <c r="B57" s="189"/>
      <c r="C57" s="189"/>
      <c r="D57" s="189"/>
      <c r="E57" s="189"/>
      <c r="F57" s="189"/>
      <c r="G57" s="189"/>
      <c r="H57" s="189">
        <v>4515</v>
      </c>
      <c r="I57" s="189">
        <v>650</v>
      </c>
      <c r="J57" s="189">
        <v>215</v>
      </c>
      <c r="K57" s="189">
        <v>4515</v>
      </c>
      <c r="L57" s="189">
        <v>650</v>
      </c>
      <c r="M57" s="189">
        <v>215</v>
      </c>
    </row>
    <row r="58" spans="1:13" ht="14.4" x14ac:dyDescent="0.3">
      <c r="A58" s="139" t="s">
        <v>54</v>
      </c>
      <c r="B58" s="171" t="s">
        <v>24</v>
      </c>
      <c r="C58" s="171" t="s">
        <v>24</v>
      </c>
      <c r="D58" s="171" t="s">
        <v>24</v>
      </c>
      <c r="E58" s="171" t="s">
        <v>24</v>
      </c>
      <c r="F58" s="171" t="s">
        <v>24</v>
      </c>
      <c r="G58" s="171" t="s">
        <v>24</v>
      </c>
      <c r="H58" s="171" t="s">
        <v>24</v>
      </c>
      <c r="I58" s="171" t="s">
        <v>24</v>
      </c>
      <c r="J58" s="171" t="s">
        <v>24</v>
      </c>
      <c r="K58" s="171" t="s">
        <v>24</v>
      </c>
      <c r="L58" s="171" t="s">
        <v>24</v>
      </c>
      <c r="M58" s="171" t="s">
        <v>24</v>
      </c>
    </row>
    <row r="59" spans="1:13" ht="14.4" x14ac:dyDescent="0.3">
      <c r="A59" s="139" t="s">
        <v>55</v>
      </c>
      <c r="B59" s="189">
        <v>6570</v>
      </c>
      <c r="C59" s="189">
        <v>1350</v>
      </c>
      <c r="D59" s="189">
        <v>200</v>
      </c>
      <c r="E59" s="189">
        <v>6570</v>
      </c>
      <c r="F59" s="189">
        <v>1350</v>
      </c>
      <c r="G59" s="189">
        <v>200</v>
      </c>
      <c r="H59" s="189">
        <v>2090</v>
      </c>
      <c r="I59" s="189">
        <v>1000</v>
      </c>
      <c r="J59" s="189">
        <v>225</v>
      </c>
      <c r="K59" s="189">
        <v>2090</v>
      </c>
      <c r="L59" s="189">
        <v>1000</v>
      </c>
      <c r="M59" s="189">
        <v>225</v>
      </c>
    </row>
    <row r="60" spans="1:13" ht="14.4" x14ac:dyDescent="0.3">
      <c r="A60" s="139" t="s">
        <v>272</v>
      </c>
      <c r="B60" s="189">
        <v>4920</v>
      </c>
      <c r="C60" s="189">
        <v>2000</v>
      </c>
      <c r="D60" s="189">
        <v>205</v>
      </c>
      <c r="E60" s="189">
        <v>4920</v>
      </c>
      <c r="F60" s="189">
        <v>2000</v>
      </c>
      <c r="G60" s="189">
        <v>205</v>
      </c>
      <c r="H60" s="189">
        <v>2652</v>
      </c>
      <c r="I60" s="189">
        <v>2000</v>
      </c>
      <c r="J60" s="189">
        <v>221</v>
      </c>
      <c r="K60" s="189">
        <v>2652</v>
      </c>
      <c r="L60" s="189">
        <v>2000</v>
      </c>
      <c r="M60" s="189">
        <v>221</v>
      </c>
    </row>
    <row r="61" spans="1:13" ht="14.4" x14ac:dyDescent="0.3">
      <c r="A61" s="139" t="s">
        <v>271</v>
      </c>
      <c r="B61" s="189">
        <v>4920</v>
      </c>
      <c r="C61" s="189">
        <v>2000</v>
      </c>
      <c r="D61" s="189">
        <v>205</v>
      </c>
      <c r="E61" s="189">
        <v>4920</v>
      </c>
      <c r="F61" s="189">
        <v>2000</v>
      </c>
      <c r="G61" s="189">
        <v>205</v>
      </c>
      <c r="H61" s="189">
        <v>2652</v>
      </c>
      <c r="I61" s="189">
        <v>2000</v>
      </c>
      <c r="J61" s="189">
        <v>221</v>
      </c>
      <c r="K61" s="189">
        <v>2652</v>
      </c>
      <c r="L61" s="189">
        <v>2000</v>
      </c>
      <c r="M61" s="189">
        <v>221</v>
      </c>
    </row>
    <row r="62" spans="1:13" ht="14.4" x14ac:dyDescent="0.3">
      <c r="A62" s="139" t="s">
        <v>273</v>
      </c>
      <c r="B62" s="189">
        <v>4920</v>
      </c>
      <c r="C62" s="189">
        <v>2000</v>
      </c>
      <c r="D62" s="189">
        <v>205</v>
      </c>
      <c r="E62" s="189">
        <v>4920</v>
      </c>
      <c r="F62" s="189">
        <v>2000</v>
      </c>
      <c r="G62" s="189">
        <v>205</v>
      </c>
      <c r="H62" s="189">
        <v>2652</v>
      </c>
      <c r="I62" s="189">
        <v>2000</v>
      </c>
      <c r="J62" s="189">
        <v>221</v>
      </c>
      <c r="K62" s="189">
        <v>2652</v>
      </c>
      <c r="L62" s="189">
        <v>2000</v>
      </c>
      <c r="M62" s="189">
        <v>221</v>
      </c>
    </row>
    <row r="63" spans="1:13" ht="14.4" x14ac:dyDescent="0.3">
      <c r="A63" s="139" t="s">
        <v>270</v>
      </c>
      <c r="B63" s="189">
        <v>6138</v>
      </c>
      <c r="C63" s="189">
        <v>1659</v>
      </c>
      <c r="D63" s="189">
        <v>186</v>
      </c>
      <c r="E63" s="189">
        <v>6138</v>
      </c>
      <c r="F63" s="189">
        <v>1659</v>
      </c>
      <c r="G63" s="189">
        <v>186</v>
      </c>
      <c r="H63" s="189">
        <v>6558</v>
      </c>
      <c r="I63" s="189">
        <v>2235</v>
      </c>
      <c r="J63" s="189">
        <v>304</v>
      </c>
      <c r="K63" s="189">
        <v>6558</v>
      </c>
      <c r="L63" s="189">
        <v>2235</v>
      </c>
      <c r="M63" s="189">
        <v>304</v>
      </c>
    </row>
    <row r="64" spans="1:13" ht="14.4" x14ac:dyDescent="0.3">
      <c r="A64" s="139" t="s">
        <v>56</v>
      </c>
      <c r="B64" s="189">
        <v>4776</v>
      </c>
      <c r="C64" s="189">
        <v>1210</v>
      </c>
      <c r="D64" s="189">
        <v>199</v>
      </c>
      <c r="E64" s="189">
        <v>4776</v>
      </c>
      <c r="F64" s="189">
        <v>1210</v>
      </c>
      <c r="G64" s="189">
        <v>199</v>
      </c>
      <c r="H64" s="189">
        <v>5292</v>
      </c>
      <c r="I64" s="189">
        <v>1210</v>
      </c>
      <c r="J64" s="189">
        <v>221</v>
      </c>
      <c r="K64" s="189">
        <v>5292</v>
      </c>
      <c r="L64" s="189">
        <v>1210</v>
      </c>
      <c r="M64" s="189">
        <v>221</v>
      </c>
    </row>
    <row r="65" spans="1:13" ht="14.4" x14ac:dyDescent="0.3">
      <c r="A65" s="139" t="s">
        <v>57</v>
      </c>
      <c r="B65" s="189">
        <v>5400</v>
      </c>
      <c r="C65" s="189">
        <v>1042</v>
      </c>
      <c r="D65" s="189">
        <v>180</v>
      </c>
      <c r="E65" s="189">
        <v>5405</v>
      </c>
      <c r="F65" s="189">
        <v>1146</v>
      </c>
      <c r="G65" s="189">
        <v>185</v>
      </c>
      <c r="H65" s="189">
        <v>5367</v>
      </c>
      <c r="I65" s="189">
        <v>2128</v>
      </c>
      <c r="J65" s="189"/>
      <c r="K65" s="189">
        <v>5395</v>
      </c>
      <c r="L65" s="189">
        <v>2128</v>
      </c>
      <c r="M65" s="189"/>
    </row>
    <row r="66" spans="1:13" ht="14.4" x14ac:dyDescent="0.3">
      <c r="A66" s="139" t="s">
        <v>58</v>
      </c>
      <c r="B66" s="189">
        <v>5040</v>
      </c>
      <c r="C66" s="189">
        <v>1320</v>
      </c>
      <c r="D66" s="189">
        <v>210</v>
      </c>
      <c r="E66" s="189">
        <v>5040</v>
      </c>
      <c r="F66" s="189">
        <v>1320</v>
      </c>
      <c r="G66" s="189">
        <v>210</v>
      </c>
      <c r="H66" s="189">
        <v>4680</v>
      </c>
      <c r="I66" s="189">
        <v>1425</v>
      </c>
      <c r="J66" s="189">
        <v>260</v>
      </c>
      <c r="K66" s="189">
        <v>4680</v>
      </c>
      <c r="L66" s="189">
        <v>1425</v>
      </c>
      <c r="M66" s="189">
        <v>260</v>
      </c>
    </row>
    <row r="67" spans="1:13" ht="14.4" x14ac:dyDescent="0.3">
      <c r="A67" s="139" t="s">
        <v>59</v>
      </c>
      <c r="B67" s="189">
        <v>4848</v>
      </c>
      <c r="C67" s="189">
        <v>694</v>
      </c>
      <c r="D67" s="189">
        <v>202</v>
      </c>
      <c r="E67" s="189">
        <v>4848</v>
      </c>
      <c r="F67" s="189">
        <v>694</v>
      </c>
      <c r="G67" s="189">
        <v>202</v>
      </c>
      <c r="H67" s="189">
        <v>4086</v>
      </c>
      <c r="I67" s="189">
        <v>705</v>
      </c>
      <c r="J67" s="189">
        <v>227</v>
      </c>
      <c r="K67" s="189">
        <v>4086</v>
      </c>
      <c r="L67" s="189">
        <v>705</v>
      </c>
      <c r="M67" s="189">
        <v>227</v>
      </c>
    </row>
    <row r="68" spans="1:13" ht="14.4" x14ac:dyDescent="0.3">
      <c r="A68" s="139" t="s">
        <v>60</v>
      </c>
      <c r="B68" s="189">
        <v>4848</v>
      </c>
      <c r="C68" s="189">
        <v>732</v>
      </c>
      <c r="D68" s="189">
        <v>202</v>
      </c>
      <c r="E68" s="189">
        <v>4848</v>
      </c>
      <c r="F68" s="189">
        <v>732</v>
      </c>
      <c r="G68" s="189">
        <v>202</v>
      </c>
      <c r="H68" s="189">
        <v>4086</v>
      </c>
      <c r="I68" s="189">
        <v>744</v>
      </c>
      <c r="J68" s="189">
        <v>227</v>
      </c>
      <c r="K68" s="189">
        <v>4086</v>
      </c>
      <c r="L68" s="189">
        <v>744</v>
      </c>
      <c r="M68" s="189">
        <v>227</v>
      </c>
    </row>
    <row r="69" spans="1:13" ht="14.4" x14ac:dyDescent="0.3">
      <c r="A69" s="139" t="s">
        <v>61</v>
      </c>
      <c r="B69" s="189">
        <v>4848</v>
      </c>
      <c r="C69" s="189">
        <v>694</v>
      </c>
      <c r="D69" s="189">
        <v>202</v>
      </c>
      <c r="E69" s="189">
        <v>4848</v>
      </c>
      <c r="F69" s="189">
        <v>694</v>
      </c>
      <c r="G69" s="189">
        <v>202</v>
      </c>
      <c r="H69" s="189">
        <v>2724</v>
      </c>
      <c r="I69" s="189">
        <v>694</v>
      </c>
      <c r="J69" s="189">
        <v>227</v>
      </c>
      <c r="K69" s="189">
        <v>2724</v>
      </c>
      <c r="L69" s="189">
        <v>694</v>
      </c>
      <c r="M69" s="189">
        <v>227</v>
      </c>
    </row>
    <row r="70" spans="1:13" ht="14.4" x14ac:dyDescent="0.3">
      <c r="A70" s="139" t="s">
        <v>62</v>
      </c>
      <c r="B70" s="189">
        <v>4848</v>
      </c>
      <c r="C70" s="189">
        <v>732</v>
      </c>
      <c r="D70" s="189">
        <v>202</v>
      </c>
      <c r="E70" s="189">
        <v>4848</v>
      </c>
      <c r="F70" s="189">
        <v>732</v>
      </c>
      <c r="G70" s="189">
        <v>202</v>
      </c>
      <c r="H70" s="189">
        <v>4086</v>
      </c>
      <c r="I70" s="189">
        <v>744</v>
      </c>
      <c r="J70" s="189">
        <v>227</v>
      </c>
      <c r="K70" s="189">
        <v>4086</v>
      </c>
      <c r="L70" s="189">
        <v>744</v>
      </c>
      <c r="M70" s="189">
        <v>227</v>
      </c>
    </row>
    <row r="71" spans="1:13" ht="14.4" x14ac:dyDescent="0.3">
      <c r="A71" s="139" t="s">
        <v>63</v>
      </c>
      <c r="B71" s="189"/>
      <c r="C71" s="189"/>
      <c r="D71" s="189"/>
      <c r="E71" s="189"/>
      <c r="F71" s="189"/>
      <c r="G71" s="189"/>
      <c r="H71" s="189">
        <v>15600</v>
      </c>
      <c r="I71" s="189">
        <v>970</v>
      </c>
      <c r="J71" s="189">
        <v>650</v>
      </c>
      <c r="K71" s="189">
        <v>15600</v>
      </c>
      <c r="L71" s="189">
        <v>970</v>
      </c>
      <c r="M71" s="189">
        <v>650</v>
      </c>
    </row>
    <row r="72" spans="1:13" ht="14.4" x14ac:dyDescent="0.3">
      <c r="A72" s="139" t="s">
        <v>64</v>
      </c>
      <c r="B72" s="189">
        <v>4848</v>
      </c>
      <c r="C72" s="189">
        <v>732</v>
      </c>
      <c r="D72" s="189">
        <v>202</v>
      </c>
      <c r="E72" s="189">
        <v>4848</v>
      </c>
      <c r="F72" s="189">
        <v>732</v>
      </c>
      <c r="G72" s="189">
        <v>202</v>
      </c>
      <c r="H72" s="189">
        <v>4086</v>
      </c>
      <c r="I72" s="189">
        <v>744</v>
      </c>
      <c r="J72" s="189">
        <v>227</v>
      </c>
      <c r="K72" s="189">
        <v>4086</v>
      </c>
      <c r="L72" s="189">
        <v>744</v>
      </c>
      <c r="M72" s="189">
        <v>227</v>
      </c>
    </row>
    <row r="73" spans="1:13" ht="14.4" x14ac:dyDescent="0.3">
      <c r="A73" s="139" t="s">
        <v>65</v>
      </c>
      <c r="B73" s="189">
        <v>4848</v>
      </c>
      <c r="C73" s="189">
        <v>732</v>
      </c>
      <c r="D73" s="189">
        <v>202</v>
      </c>
      <c r="E73" s="189">
        <v>4848</v>
      </c>
      <c r="F73" s="189">
        <v>732</v>
      </c>
      <c r="G73" s="189">
        <v>202</v>
      </c>
      <c r="H73" s="189">
        <v>4086</v>
      </c>
      <c r="I73" s="189">
        <v>744</v>
      </c>
      <c r="J73" s="189">
        <v>227</v>
      </c>
      <c r="K73" s="189">
        <v>4086</v>
      </c>
      <c r="L73" s="189">
        <v>744</v>
      </c>
      <c r="M73" s="189">
        <v>227</v>
      </c>
    </row>
    <row r="74" spans="1:13" ht="14.4" x14ac:dyDescent="0.3">
      <c r="A74" s="139" t="s">
        <v>66</v>
      </c>
      <c r="B74" s="189">
        <v>4848</v>
      </c>
      <c r="C74" s="189">
        <v>732</v>
      </c>
      <c r="D74" s="189">
        <v>202</v>
      </c>
      <c r="E74" s="189">
        <v>4848</v>
      </c>
      <c r="F74" s="189">
        <v>732</v>
      </c>
      <c r="G74" s="189">
        <v>202</v>
      </c>
      <c r="H74" s="189">
        <v>4086</v>
      </c>
      <c r="I74" s="189">
        <v>744</v>
      </c>
      <c r="J74" s="189">
        <v>227</v>
      </c>
      <c r="K74" s="189">
        <v>4086</v>
      </c>
      <c r="L74" s="189">
        <v>744</v>
      </c>
      <c r="M74" s="189">
        <v>227</v>
      </c>
    </row>
    <row r="75" spans="1:13" ht="14.4" x14ac:dyDescent="0.3">
      <c r="A75" s="139" t="s">
        <v>67</v>
      </c>
      <c r="B75" s="189"/>
      <c r="C75" s="189"/>
      <c r="D75" s="189"/>
      <c r="E75" s="189"/>
      <c r="F75" s="189"/>
      <c r="G75" s="189"/>
      <c r="H75" s="189">
        <v>4086</v>
      </c>
      <c r="I75" s="189">
        <v>744</v>
      </c>
      <c r="J75" s="189">
        <v>227</v>
      </c>
      <c r="K75" s="189">
        <v>4086</v>
      </c>
      <c r="L75" s="189">
        <v>744</v>
      </c>
      <c r="M75" s="189">
        <v>227</v>
      </c>
    </row>
    <row r="76" spans="1:13" ht="14.4" x14ac:dyDescent="0.3">
      <c r="A76" s="139" t="s">
        <v>68</v>
      </c>
      <c r="B76" s="189">
        <v>4848</v>
      </c>
      <c r="C76" s="189">
        <v>732</v>
      </c>
      <c r="D76" s="189">
        <v>202</v>
      </c>
      <c r="E76" s="189">
        <v>4848</v>
      </c>
      <c r="F76" s="189">
        <v>732</v>
      </c>
      <c r="G76" s="189">
        <v>202</v>
      </c>
      <c r="H76" s="189">
        <v>2724</v>
      </c>
      <c r="I76" s="189">
        <v>732</v>
      </c>
      <c r="J76" s="189">
        <v>227</v>
      </c>
      <c r="K76" s="189">
        <v>2724</v>
      </c>
      <c r="L76" s="189">
        <v>732</v>
      </c>
      <c r="M76" s="189">
        <v>227</v>
      </c>
    </row>
    <row r="77" spans="1:13" ht="14.4" x14ac:dyDescent="0.3">
      <c r="A77" s="139" t="s">
        <v>69</v>
      </c>
      <c r="B77" s="189">
        <v>4848</v>
      </c>
      <c r="C77" s="189">
        <v>732</v>
      </c>
      <c r="D77" s="189">
        <v>202</v>
      </c>
      <c r="E77" s="189">
        <v>4848</v>
      </c>
      <c r="F77" s="189">
        <v>732</v>
      </c>
      <c r="G77" s="189">
        <v>202</v>
      </c>
      <c r="H77" s="189">
        <v>4086</v>
      </c>
      <c r="I77" s="189">
        <v>744</v>
      </c>
      <c r="J77" s="189">
        <v>227</v>
      </c>
      <c r="K77" s="189">
        <v>4086</v>
      </c>
      <c r="L77" s="189">
        <v>744</v>
      </c>
      <c r="M77" s="189">
        <v>227</v>
      </c>
    </row>
    <row r="78" spans="1:13" ht="14.4" x14ac:dyDescent="0.3">
      <c r="A78" s="139" t="s">
        <v>70</v>
      </c>
      <c r="B78" s="189">
        <v>8820</v>
      </c>
      <c r="C78" s="189">
        <v>990</v>
      </c>
      <c r="D78" s="189">
        <v>245</v>
      </c>
      <c r="E78" s="189">
        <v>8820</v>
      </c>
      <c r="F78" s="189">
        <v>990</v>
      </c>
      <c r="G78" s="189">
        <v>245</v>
      </c>
      <c r="H78" s="189">
        <v>5184</v>
      </c>
      <c r="I78" s="189">
        <v>960</v>
      </c>
      <c r="J78" s="189">
        <v>288</v>
      </c>
      <c r="K78" s="189">
        <v>5184</v>
      </c>
      <c r="L78" s="189">
        <v>960</v>
      </c>
      <c r="M78" s="189">
        <v>288</v>
      </c>
    </row>
    <row r="79" spans="1:13" ht="14.4" x14ac:dyDescent="0.3">
      <c r="A79" s="139"/>
      <c r="B79" s="189"/>
      <c r="C79" s="189"/>
      <c r="D79" s="189"/>
      <c r="E79" s="189"/>
      <c r="F79" s="189"/>
      <c r="G79" s="189"/>
      <c r="H79" s="189"/>
      <c r="I79" s="189"/>
      <c r="J79" s="189"/>
      <c r="K79" s="189"/>
      <c r="L79" s="189"/>
      <c r="M79" s="189"/>
    </row>
    <row r="80" spans="1:13" ht="14.4" x14ac:dyDescent="0.3">
      <c r="A80" s="149" t="s">
        <v>71</v>
      </c>
      <c r="B80" s="189"/>
      <c r="C80" s="189"/>
      <c r="D80" s="189"/>
      <c r="E80" s="189"/>
      <c r="F80" s="189"/>
      <c r="G80" s="189"/>
      <c r="H80" s="189"/>
      <c r="I80" s="189"/>
      <c r="J80" s="189"/>
      <c r="K80" s="189"/>
      <c r="L80" s="189"/>
      <c r="M80" s="189"/>
    </row>
    <row r="81" spans="1:13" ht="14.4" x14ac:dyDescent="0.3">
      <c r="A81" s="139" t="s">
        <v>333</v>
      </c>
      <c r="B81" s="171" t="s">
        <v>24</v>
      </c>
      <c r="C81" s="171" t="s">
        <v>24</v>
      </c>
      <c r="D81" s="171" t="s">
        <v>24</v>
      </c>
      <c r="E81" s="171" t="s">
        <v>24</v>
      </c>
      <c r="F81" s="171" t="s">
        <v>24</v>
      </c>
      <c r="G81" s="171" t="s">
        <v>24</v>
      </c>
      <c r="H81" s="171" t="s">
        <v>24</v>
      </c>
      <c r="I81" s="171" t="s">
        <v>24</v>
      </c>
      <c r="J81" s="171" t="s">
        <v>24</v>
      </c>
      <c r="K81" s="171" t="s">
        <v>24</v>
      </c>
      <c r="L81" s="171" t="s">
        <v>24</v>
      </c>
      <c r="M81" s="171" t="s">
        <v>24</v>
      </c>
    </row>
    <row r="82" spans="1:13" ht="14.4" x14ac:dyDescent="0.3">
      <c r="A82" s="139" t="s">
        <v>299</v>
      </c>
      <c r="B82" s="189">
        <v>12900</v>
      </c>
      <c r="C82" s="189"/>
      <c r="D82" s="189">
        <v>358</v>
      </c>
      <c r="E82" s="189">
        <v>12900</v>
      </c>
      <c r="F82" s="189"/>
      <c r="G82" s="189">
        <v>358</v>
      </c>
      <c r="H82" s="189"/>
      <c r="I82" s="189"/>
      <c r="J82" s="189"/>
      <c r="K82" s="189"/>
      <c r="L82" s="189"/>
      <c r="M82" s="189"/>
    </row>
    <row r="83" spans="1:13" ht="14.4" x14ac:dyDescent="0.3">
      <c r="A83" s="139" t="s">
        <v>301</v>
      </c>
      <c r="B83" s="189">
        <v>12900</v>
      </c>
      <c r="C83" s="189"/>
      <c r="D83" s="189">
        <v>358</v>
      </c>
      <c r="E83" s="189">
        <v>12900</v>
      </c>
      <c r="F83" s="189"/>
      <c r="G83" s="189">
        <v>358</v>
      </c>
      <c r="H83" s="189"/>
      <c r="I83" s="189"/>
      <c r="J83" s="189"/>
      <c r="K83" s="189"/>
      <c r="L83" s="189"/>
      <c r="M83" s="189"/>
    </row>
    <row r="84" spans="1:13" ht="14.4" x14ac:dyDescent="0.3">
      <c r="A84" s="139" t="s">
        <v>72</v>
      </c>
      <c r="B84" s="189">
        <v>6195</v>
      </c>
      <c r="C84" s="189">
        <v>1000</v>
      </c>
      <c r="D84" s="189">
        <v>215</v>
      </c>
      <c r="E84" s="189">
        <v>6195</v>
      </c>
      <c r="F84" s="189">
        <v>1000</v>
      </c>
      <c r="G84" s="189">
        <v>215</v>
      </c>
      <c r="H84" s="189"/>
      <c r="I84" s="189"/>
      <c r="J84" s="189"/>
      <c r="K84" s="189"/>
      <c r="L84" s="189"/>
      <c r="M84" s="189"/>
    </row>
    <row r="85" spans="1:13" ht="14.4" x14ac:dyDescent="0.3">
      <c r="A85" s="139" t="s">
        <v>172</v>
      </c>
      <c r="B85" s="189">
        <v>7314</v>
      </c>
      <c r="C85" s="189">
        <v>740</v>
      </c>
      <c r="D85" s="189">
        <v>305</v>
      </c>
      <c r="E85" s="189">
        <v>7314</v>
      </c>
      <c r="F85" s="189">
        <v>740</v>
      </c>
      <c r="G85" s="189">
        <v>305</v>
      </c>
      <c r="H85" s="189">
        <v>3780</v>
      </c>
      <c r="I85" s="189">
        <v>500</v>
      </c>
      <c r="J85" s="189">
        <v>157</v>
      </c>
      <c r="K85" s="189">
        <v>3780</v>
      </c>
      <c r="L85" s="189">
        <v>500</v>
      </c>
      <c r="M85" s="189">
        <v>157</v>
      </c>
    </row>
    <row r="86" spans="1:13" ht="14.4" x14ac:dyDescent="0.3">
      <c r="A86" s="139" t="s">
        <v>146</v>
      </c>
      <c r="B86" s="189">
        <v>8420</v>
      </c>
      <c r="C86" s="189">
        <v>100</v>
      </c>
      <c r="D86" s="189">
        <v>248</v>
      </c>
      <c r="E86" s="189">
        <v>8420</v>
      </c>
      <c r="F86" s="189">
        <v>100</v>
      </c>
      <c r="G86" s="189">
        <v>248</v>
      </c>
      <c r="H86" s="189"/>
      <c r="I86" s="189"/>
      <c r="J86" s="189"/>
      <c r="K86" s="189"/>
      <c r="L86" s="189"/>
      <c r="M86" s="189"/>
    </row>
    <row r="87" spans="1:13" customFormat="1" ht="14.4" x14ac:dyDescent="0.3">
      <c r="A87" s="139" t="s">
        <v>73</v>
      </c>
      <c r="B87" s="189">
        <v>7879</v>
      </c>
      <c r="C87" s="189"/>
      <c r="D87" s="189">
        <v>233</v>
      </c>
      <c r="E87" s="189">
        <v>7879</v>
      </c>
      <c r="F87" s="189"/>
      <c r="G87" s="189">
        <v>233</v>
      </c>
      <c r="H87" s="189"/>
      <c r="I87" s="189"/>
      <c r="J87" s="189"/>
      <c r="K87" s="189"/>
      <c r="L87" s="189"/>
      <c r="M87" s="189"/>
    </row>
    <row r="88" spans="1:13" ht="14.4" x14ac:dyDescent="0.3">
      <c r="A88" s="139" t="s">
        <v>74</v>
      </c>
      <c r="B88" s="189">
        <v>7879</v>
      </c>
      <c r="C88" s="189"/>
      <c r="D88" s="189">
        <v>233</v>
      </c>
      <c r="E88" s="189">
        <v>7879</v>
      </c>
      <c r="F88" s="189"/>
      <c r="G88" s="189">
        <v>233</v>
      </c>
      <c r="H88" s="189"/>
      <c r="I88" s="189"/>
      <c r="J88" s="189"/>
      <c r="K88" s="189"/>
      <c r="L88" s="189"/>
      <c r="M88" s="189"/>
    </row>
    <row r="89" spans="1:13" ht="14.4" x14ac:dyDescent="0.3">
      <c r="A89" s="139" t="s">
        <v>121</v>
      </c>
      <c r="B89" s="189">
        <v>7879</v>
      </c>
      <c r="C89" s="189"/>
      <c r="D89" s="189">
        <v>233</v>
      </c>
      <c r="E89" s="189">
        <v>7879</v>
      </c>
      <c r="F89" s="189"/>
      <c r="G89" s="189">
        <v>233</v>
      </c>
      <c r="H89" s="189"/>
      <c r="I89" s="189"/>
      <c r="J89" s="189"/>
      <c r="K89" s="189"/>
      <c r="L89" s="189"/>
      <c r="M89" s="189"/>
    </row>
    <row r="90" spans="1:13" ht="14.4" x14ac:dyDescent="0.3">
      <c r="A90" s="139" t="s">
        <v>75</v>
      </c>
      <c r="B90" s="189">
        <v>7879</v>
      </c>
      <c r="C90" s="189"/>
      <c r="D90" s="189">
        <v>233</v>
      </c>
      <c r="E90" s="189">
        <v>7879</v>
      </c>
      <c r="F90" s="189"/>
      <c r="G90" s="189">
        <v>233</v>
      </c>
      <c r="H90" s="189"/>
      <c r="I90" s="189"/>
      <c r="J90" s="189"/>
      <c r="K90" s="189"/>
      <c r="L90" s="189"/>
      <c r="M90" s="189"/>
    </row>
    <row r="91" spans="1:13" ht="14.4" x14ac:dyDescent="0.3">
      <c r="A91" s="139" t="s">
        <v>279</v>
      </c>
      <c r="B91" s="189">
        <v>10944</v>
      </c>
      <c r="C91" s="189">
        <v>560</v>
      </c>
      <c r="D91" s="189">
        <v>228</v>
      </c>
      <c r="E91" s="189">
        <v>10944</v>
      </c>
      <c r="F91" s="189">
        <v>560</v>
      </c>
      <c r="G91" s="189">
        <v>228</v>
      </c>
      <c r="H91" s="189"/>
      <c r="I91" s="189"/>
      <c r="J91" s="189"/>
      <c r="K91" s="189"/>
      <c r="L91" s="189"/>
      <c r="M91" s="189"/>
    </row>
    <row r="92" spans="1:13" ht="14.4" x14ac:dyDescent="0.3">
      <c r="A92" s="139" t="s">
        <v>302</v>
      </c>
      <c r="B92" s="189">
        <v>7314</v>
      </c>
      <c r="C92" s="189">
        <v>740</v>
      </c>
      <c r="D92" s="189">
        <v>305</v>
      </c>
      <c r="E92" s="189">
        <v>9144</v>
      </c>
      <c r="F92" s="189">
        <v>740</v>
      </c>
      <c r="G92" s="189">
        <v>381</v>
      </c>
      <c r="H92" s="189">
        <v>7314</v>
      </c>
      <c r="I92" s="189">
        <v>740</v>
      </c>
      <c r="J92" s="189">
        <v>305</v>
      </c>
      <c r="K92" s="189">
        <v>9602</v>
      </c>
      <c r="L92" s="189">
        <v>740</v>
      </c>
      <c r="M92" s="189">
        <v>401</v>
      </c>
    </row>
    <row r="93" spans="1:13" ht="14.4" x14ac:dyDescent="0.3">
      <c r="A93" s="139" t="s">
        <v>171</v>
      </c>
      <c r="B93" s="189"/>
      <c r="C93" s="189"/>
      <c r="D93" s="189"/>
      <c r="E93" s="189"/>
      <c r="F93" s="189"/>
      <c r="G93" s="189"/>
      <c r="H93" s="189">
        <v>26385</v>
      </c>
      <c r="I93" s="189">
        <v>3276</v>
      </c>
      <c r="J93" s="189">
        <v>536</v>
      </c>
      <c r="K93" s="189">
        <v>27065</v>
      </c>
      <c r="L93" s="189">
        <v>3276</v>
      </c>
      <c r="M93" s="189">
        <v>599</v>
      </c>
    </row>
    <row r="94" spans="1:13" ht="14.4" x14ac:dyDescent="0.3">
      <c r="A94" s="139" t="s">
        <v>280</v>
      </c>
      <c r="B94" s="189">
        <v>8840</v>
      </c>
      <c r="C94" s="189">
        <v>1664</v>
      </c>
      <c r="D94" s="189">
        <v>221</v>
      </c>
      <c r="E94" s="189">
        <v>19840</v>
      </c>
      <c r="F94" s="189">
        <v>1664</v>
      </c>
      <c r="G94" s="189">
        <v>441</v>
      </c>
      <c r="H94" s="189">
        <v>10400</v>
      </c>
      <c r="I94" s="189">
        <v>3276</v>
      </c>
      <c r="J94" s="189">
        <v>418</v>
      </c>
      <c r="K94" s="189">
        <v>12155</v>
      </c>
      <c r="L94" s="189">
        <v>3276</v>
      </c>
      <c r="M94" s="189">
        <v>512</v>
      </c>
    </row>
    <row r="95" spans="1:13" ht="14.4" x14ac:dyDescent="0.3">
      <c r="A95" s="139" t="s">
        <v>281</v>
      </c>
      <c r="B95" s="189"/>
      <c r="C95" s="189"/>
      <c r="D95" s="189"/>
      <c r="E95" s="189"/>
      <c r="F95" s="189"/>
      <c r="G95" s="189"/>
      <c r="H95" s="189">
        <v>34875</v>
      </c>
      <c r="I95" s="189">
        <v>3463</v>
      </c>
      <c r="J95" s="189"/>
      <c r="K95" s="189">
        <v>34875</v>
      </c>
      <c r="L95" s="189">
        <v>3463</v>
      </c>
      <c r="M95" s="189"/>
    </row>
    <row r="96" spans="1:13" ht="14.4" x14ac:dyDescent="0.3">
      <c r="A96" s="139" t="s">
        <v>334</v>
      </c>
      <c r="B96" s="189">
        <v>4560</v>
      </c>
      <c r="C96" s="189">
        <v>1200</v>
      </c>
      <c r="D96" s="189"/>
      <c r="E96" s="189">
        <v>4560</v>
      </c>
      <c r="F96" s="189">
        <v>1200</v>
      </c>
      <c r="G96" s="189"/>
      <c r="H96" s="189">
        <v>8400</v>
      </c>
      <c r="I96" s="189">
        <v>1200</v>
      </c>
      <c r="J96" s="189">
        <v>280</v>
      </c>
      <c r="K96" s="189">
        <v>8400</v>
      </c>
      <c r="L96" s="189">
        <v>1200</v>
      </c>
      <c r="M96" s="189">
        <v>280</v>
      </c>
    </row>
    <row r="97" spans="1:13" x14ac:dyDescent="0.3">
      <c r="A97" s="23"/>
      <c r="B97" s="84"/>
      <c r="C97" s="84"/>
      <c r="D97" s="84"/>
      <c r="E97" s="84"/>
      <c r="F97" s="84"/>
      <c r="G97" s="84"/>
      <c r="H97" s="84"/>
      <c r="I97" s="84"/>
      <c r="J97" s="84"/>
      <c r="K97" s="84"/>
      <c r="L97" s="84"/>
      <c r="M97" s="84"/>
    </row>
    <row r="98" spans="1:13" ht="14.4" thickBot="1" x14ac:dyDescent="0.35">
      <c r="A98" s="23"/>
      <c r="B98" s="23"/>
      <c r="C98" s="23"/>
      <c r="D98" s="23"/>
      <c r="E98" s="23"/>
      <c r="F98" s="23"/>
      <c r="G98" s="23"/>
      <c r="H98" s="23"/>
      <c r="I98" s="23"/>
      <c r="J98" s="23"/>
      <c r="K98" s="23"/>
    </row>
    <row r="99" spans="1:13" x14ac:dyDescent="0.3">
      <c r="A99" s="142" t="s">
        <v>154</v>
      </c>
      <c r="B99" s="85">
        <f>MIN(B14:B30,B33:B78,B81:B96)</f>
        <v>1500</v>
      </c>
      <c r="C99" s="85">
        <f t="shared" ref="C99:M99" si="0">MIN(C14:C30,C33:C78,C81:C96)</f>
        <v>100</v>
      </c>
      <c r="D99" s="85">
        <f t="shared" si="0"/>
        <v>75</v>
      </c>
      <c r="E99" s="85">
        <f t="shared" si="0"/>
        <v>1500</v>
      </c>
      <c r="F99" s="85">
        <f t="shared" si="0"/>
        <v>100</v>
      </c>
      <c r="G99" s="85">
        <f t="shared" si="0"/>
        <v>75</v>
      </c>
      <c r="H99" s="85">
        <f t="shared" si="0"/>
        <v>2090</v>
      </c>
      <c r="I99" s="85">
        <f t="shared" si="0"/>
        <v>200</v>
      </c>
      <c r="J99" s="85">
        <f t="shared" si="0"/>
        <v>157</v>
      </c>
      <c r="K99" s="85">
        <f t="shared" si="0"/>
        <v>2090</v>
      </c>
      <c r="L99" s="85">
        <f t="shared" si="0"/>
        <v>200</v>
      </c>
      <c r="M99" s="85">
        <f t="shared" si="0"/>
        <v>157</v>
      </c>
    </row>
    <row r="100" spans="1:13" x14ac:dyDescent="0.3">
      <c r="A100" s="23" t="s">
        <v>155</v>
      </c>
      <c r="B100" s="84">
        <f>MAX(B14:B30,B33:B78,B81:B96)</f>
        <v>12900</v>
      </c>
      <c r="C100" s="84">
        <f t="shared" ref="C100:M100" si="1">MAX(C14:C30,C33:C78,C81:C96)</f>
        <v>4154</v>
      </c>
      <c r="D100" s="84">
        <f t="shared" si="1"/>
        <v>358</v>
      </c>
      <c r="E100" s="84">
        <f t="shared" si="1"/>
        <v>19840</v>
      </c>
      <c r="F100" s="84">
        <f t="shared" si="1"/>
        <v>4154</v>
      </c>
      <c r="G100" s="84">
        <f t="shared" si="1"/>
        <v>441</v>
      </c>
      <c r="H100" s="84">
        <f t="shared" si="1"/>
        <v>34875</v>
      </c>
      <c r="I100" s="84">
        <f t="shared" si="1"/>
        <v>5617</v>
      </c>
      <c r="J100" s="84">
        <f t="shared" si="1"/>
        <v>650</v>
      </c>
      <c r="K100" s="84">
        <f t="shared" si="1"/>
        <v>34875</v>
      </c>
      <c r="L100" s="84">
        <f t="shared" si="1"/>
        <v>5617</v>
      </c>
      <c r="M100" s="84">
        <f t="shared" si="1"/>
        <v>650</v>
      </c>
    </row>
    <row r="101" spans="1:13" x14ac:dyDescent="0.3">
      <c r="A101" s="23" t="s">
        <v>158</v>
      </c>
      <c r="B101" s="84">
        <f>MEDIAN(B14:B30,B33:B78,B81:B96)</f>
        <v>5400</v>
      </c>
      <c r="C101" s="84">
        <f t="shared" ref="C101:M101" si="2">MEDIAN(C14:C30,C33:C78,C81:C96)</f>
        <v>765</v>
      </c>
      <c r="D101" s="84">
        <f t="shared" si="2"/>
        <v>202</v>
      </c>
      <c r="E101" s="84">
        <f t="shared" si="2"/>
        <v>5405</v>
      </c>
      <c r="F101" s="84">
        <f t="shared" si="2"/>
        <v>765</v>
      </c>
      <c r="G101" s="84">
        <f t="shared" si="2"/>
        <v>202</v>
      </c>
      <c r="H101" s="84">
        <f t="shared" si="2"/>
        <v>5200</v>
      </c>
      <c r="I101" s="84">
        <f t="shared" si="2"/>
        <v>960</v>
      </c>
      <c r="J101" s="84">
        <f t="shared" si="2"/>
        <v>227</v>
      </c>
      <c r="K101" s="84">
        <f t="shared" si="2"/>
        <v>5200</v>
      </c>
      <c r="L101" s="84">
        <f t="shared" si="2"/>
        <v>960</v>
      </c>
      <c r="M101" s="84">
        <f t="shared" si="2"/>
        <v>227</v>
      </c>
    </row>
    <row r="102" spans="1:13" x14ac:dyDescent="0.3">
      <c r="A102" s="23" t="s">
        <v>156</v>
      </c>
      <c r="B102" s="84">
        <f>AVERAGE(B14:B30,B33:B78,B81:B96)</f>
        <v>5791.3239436619715</v>
      </c>
      <c r="C102" s="84">
        <f t="shared" ref="C102:M102" si="3">AVERAGE(C14:C30,C33:C78,C81:C96)</f>
        <v>1010.1692307692308</v>
      </c>
      <c r="D102" s="84">
        <f t="shared" si="3"/>
        <v>194.39130434782609</v>
      </c>
      <c r="E102" s="84">
        <f t="shared" si="3"/>
        <v>6654.4366197183099</v>
      </c>
      <c r="F102" s="84">
        <f t="shared" si="3"/>
        <v>1067.1538461538462</v>
      </c>
      <c r="G102" s="84">
        <f t="shared" si="3"/>
        <v>213.10144927536231</v>
      </c>
      <c r="H102" s="84">
        <f t="shared" si="3"/>
        <v>6204.9387755102043</v>
      </c>
      <c r="I102" s="84">
        <f t="shared" si="3"/>
        <v>1326.1224489795918</v>
      </c>
      <c r="J102" s="84">
        <f t="shared" si="3"/>
        <v>257.80434782608694</v>
      </c>
      <c r="K102" s="84">
        <f t="shared" si="3"/>
        <v>6331.4897959183672</v>
      </c>
      <c r="L102" s="84">
        <f t="shared" si="3"/>
        <v>1326.1224489795918</v>
      </c>
      <c r="M102" s="84">
        <f t="shared" si="3"/>
        <v>263.30434782608694</v>
      </c>
    </row>
    <row r="103" spans="1:13" ht="14.4" thickBot="1" x14ac:dyDescent="0.35">
      <c r="A103" s="141" t="s">
        <v>157</v>
      </c>
      <c r="B103" s="86">
        <f>_xlfn.STDEV.P(B14:B30,B33:B78,B81:B96)</f>
        <v>1985.0250558935754</v>
      </c>
      <c r="C103" s="86">
        <f t="shared" ref="C103:M103" si="4">_xlfn.STDEV.P(C14:C30,C33:C78,C81:C96)</f>
        <v>719.40919284198901</v>
      </c>
      <c r="D103" s="86">
        <f t="shared" si="4"/>
        <v>51.55726164890315</v>
      </c>
      <c r="E103" s="86">
        <f t="shared" si="4"/>
        <v>3121.4005421564352</v>
      </c>
      <c r="F103" s="86">
        <f t="shared" si="4"/>
        <v>775.92496129595554</v>
      </c>
      <c r="G103" s="86">
        <f t="shared" si="4"/>
        <v>71.509631443631065</v>
      </c>
      <c r="H103" s="86">
        <f t="shared" si="4"/>
        <v>5620.6031901159286</v>
      </c>
      <c r="I103" s="86">
        <f t="shared" si="4"/>
        <v>1043.9967869340865</v>
      </c>
      <c r="J103" s="86">
        <f t="shared" si="4"/>
        <v>86.920158157586712</v>
      </c>
      <c r="K103" s="86">
        <f t="shared" si="4"/>
        <v>5721.5794634015465</v>
      </c>
      <c r="L103" s="86">
        <f t="shared" si="4"/>
        <v>1043.9967869340865</v>
      </c>
      <c r="M103" s="86">
        <f t="shared" si="4"/>
        <v>98.067826919681366</v>
      </c>
    </row>
    <row r="104" spans="1:13" x14ac:dyDescent="0.3">
      <c r="A104" s="278" t="s">
        <v>153</v>
      </c>
      <c r="B104" s="278"/>
      <c r="C104" s="278"/>
      <c r="D104" s="278"/>
      <c r="E104" s="278"/>
      <c r="F104" s="278"/>
      <c r="G104" s="278"/>
      <c r="H104" s="278"/>
      <c r="I104" s="278"/>
      <c r="J104" s="278"/>
      <c r="K104" s="278"/>
      <c r="L104" s="278"/>
      <c r="M104" s="278"/>
    </row>
    <row r="105" spans="1:13" ht="15" x14ac:dyDescent="0.3">
      <c r="A105" s="279" t="s">
        <v>257</v>
      </c>
      <c r="B105" s="279"/>
      <c r="C105" s="279"/>
      <c r="D105" s="279"/>
      <c r="E105" s="279"/>
      <c r="F105" s="279"/>
      <c r="G105" s="279"/>
      <c r="H105" s="279"/>
      <c r="I105" s="279"/>
      <c r="J105" s="279"/>
      <c r="K105" s="279"/>
      <c r="L105" s="279"/>
      <c r="M105" s="279"/>
    </row>
    <row r="106" spans="1:13" x14ac:dyDescent="0.3">
      <c r="A106" s="253" t="s">
        <v>255</v>
      </c>
      <c r="B106" s="253"/>
      <c r="C106" s="253"/>
      <c r="D106" s="253"/>
      <c r="E106" s="253"/>
      <c r="F106" s="253"/>
      <c r="G106" s="253"/>
      <c r="H106" s="253"/>
      <c r="I106" s="253"/>
      <c r="J106" s="253"/>
      <c r="K106" s="253"/>
      <c r="L106" s="253"/>
      <c r="M106" s="253"/>
    </row>
    <row r="107" spans="1:13" x14ac:dyDescent="0.3">
      <c r="A107" s="23" t="s">
        <v>335</v>
      </c>
      <c r="B107" s="23"/>
      <c r="C107" s="23"/>
      <c r="D107" s="23"/>
      <c r="E107" s="23"/>
      <c r="F107" s="23"/>
      <c r="G107" s="23"/>
      <c r="H107" s="23"/>
      <c r="I107" s="23"/>
      <c r="J107" s="23"/>
      <c r="K107" s="23"/>
    </row>
    <row r="108" spans="1:13" x14ac:dyDescent="0.3">
      <c r="A108" s="23" t="s">
        <v>336</v>
      </c>
      <c r="B108" s="23"/>
      <c r="C108" s="23"/>
      <c r="D108" s="23"/>
      <c r="E108" s="23"/>
      <c r="F108" s="23"/>
      <c r="G108" s="23"/>
      <c r="H108" s="23"/>
      <c r="I108" s="23"/>
      <c r="J108" s="23"/>
      <c r="K108" s="23"/>
    </row>
    <row r="109" spans="1:13" x14ac:dyDescent="0.3">
      <c r="A109" s="277" t="s">
        <v>256</v>
      </c>
      <c r="B109" s="277"/>
      <c r="C109" s="277"/>
      <c r="D109" s="277"/>
      <c r="E109" s="277"/>
      <c r="F109" s="277"/>
      <c r="G109" s="277"/>
      <c r="H109" s="277"/>
      <c r="I109" s="277"/>
      <c r="J109" s="277"/>
      <c r="K109" s="277"/>
      <c r="L109" s="277"/>
      <c r="M109" s="277"/>
    </row>
  </sheetData>
  <mergeCells count="20">
    <mergeCell ref="B11:C11"/>
    <mergeCell ref="E11:F11"/>
    <mergeCell ref="H11:I11"/>
    <mergeCell ref="K11:L11"/>
    <mergeCell ref="A109:M109"/>
    <mergeCell ref="A104:M104"/>
    <mergeCell ref="A105:M105"/>
    <mergeCell ref="A106:M106"/>
    <mergeCell ref="A9:A12"/>
    <mergeCell ref="B9:G9"/>
    <mergeCell ref="H9:M9"/>
    <mergeCell ref="B10:D10"/>
    <mergeCell ref="E10:G10"/>
    <mergeCell ref="H10:J10"/>
    <mergeCell ref="K10:M10"/>
    <mergeCell ref="A1:M1"/>
    <mergeCell ref="A2:M2"/>
    <mergeCell ref="A3:M3"/>
    <mergeCell ref="A5:M5"/>
    <mergeCell ref="A6:M6"/>
  </mergeCells>
  <printOptions horizontalCentered="1"/>
  <pageMargins left="0.2" right="0.2" top="0.25" bottom="0.25" header="0.3" footer="0.3"/>
  <pageSetup scale="7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pageSetUpPr fitToPage="1"/>
  </sheetPr>
  <dimension ref="A1:V41"/>
  <sheetViews>
    <sheetView showGridLines="0" zoomScale="96" zoomScaleNormal="96" workbookViewId="0">
      <selection activeCell="A23" sqref="A23"/>
    </sheetView>
  </sheetViews>
  <sheetFormatPr defaultColWidth="9.109375" defaultRowHeight="10.199999999999999" x14ac:dyDescent="0.2"/>
  <cols>
    <col min="1" max="1" width="74.33203125" style="78" customWidth="1"/>
    <col min="2" max="2" width="8.88671875" style="78" bestFit="1" customWidth="1"/>
    <col min="3" max="3" width="8" style="78" bestFit="1" customWidth="1"/>
    <col min="4" max="4" width="9.88671875" style="78" bestFit="1" customWidth="1"/>
    <col min="5" max="5" width="10.6640625" style="78" customWidth="1"/>
    <col min="6" max="6" width="8" style="79" bestFit="1" customWidth="1"/>
    <col min="7" max="7" width="10" style="79" bestFit="1" customWidth="1"/>
    <col min="8" max="8" width="10.44140625" style="79" customWidth="1"/>
    <col min="9" max="9" width="9.109375" style="78" customWidth="1"/>
    <col min="10" max="10" width="10" style="78" bestFit="1" customWidth="1"/>
    <col min="11" max="11" width="10.44140625" style="78" customWidth="1"/>
    <col min="12" max="12" width="9.33203125" style="78" customWidth="1"/>
    <col min="13" max="16384" width="9.109375" style="78"/>
  </cols>
  <sheetData>
    <row r="1" spans="1:22" ht="18" x14ac:dyDescent="0.35">
      <c r="A1" s="272" t="s">
        <v>248</v>
      </c>
      <c r="B1" s="272"/>
      <c r="C1" s="272"/>
      <c r="D1" s="272"/>
      <c r="E1" s="272"/>
      <c r="F1" s="272"/>
      <c r="G1" s="272"/>
      <c r="H1" s="272"/>
      <c r="I1" s="272"/>
      <c r="J1" s="272"/>
      <c r="K1" s="272"/>
      <c r="L1" s="272"/>
      <c r="M1" s="272"/>
      <c r="N1" s="46"/>
      <c r="O1" s="46"/>
      <c r="P1" s="46"/>
      <c r="Q1" s="46"/>
      <c r="R1" s="46"/>
      <c r="S1" s="46"/>
      <c r="T1" s="46"/>
      <c r="U1" s="46"/>
      <c r="V1" s="46"/>
    </row>
    <row r="2" spans="1:22" ht="18" x14ac:dyDescent="0.35">
      <c r="A2" s="272" t="s">
        <v>249</v>
      </c>
      <c r="B2" s="272"/>
      <c r="C2" s="272"/>
      <c r="D2" s="272"/>
      <c r="E2" s="272"/>
      <c r="F2" s="272"/>
      <c r="G2" s="272"/>
      <c r="H2" s="272"/>
      <c r="I2" s="272"/>
      <c r="J2" s="272"/>
      <c r="K2" s="272"/>
      <c r="L2" s="272"/>
      <c r="M2" s="272"/>
      <c r="N2" s="46"/>
      <c r="O2" s="46"/>
      <c r="P2" s="46"/>
      <c r="Q2" s="46"/>
      <c r="R2" s="46"/>
      <c r="S2" s="46"/>
      <c r="T2" s="46"/>
      <c r="U2" s="46"/>
      <c r="V2" s="46"/>
    </row>
    <row r="3" spans="1:22" ht="15.6" x14ac:dyDescent="0.3">
      <c r="A3" s="243" t="s">
        <v>250</v>
      </c>
      <c r="B3" s="243"/>
      <c r="C3" s="243"/>
      <c r="D3" s="243"/>
      <c r="E3" s="243"/>
      <c r="F3" s="243"/>
      <c r="G3" s="243"/>
      <c r="H3" s="243"/>
      <c r="I3" s="243"/>
      <c r="J3" s="243"/>
      <c r="K3" s="243"/>
      <c r="L3" s="243"/>
      <c r="M3" s="243"/>
      <c r="N3" s="46"/>
      <c r="O3" s="46"/>
      <c r="P3" s="46"/>
      <c r="Q3" s="46"/>
      <c r="R3" s="46"/>
      <c r="S3" s="46"/>
      <c r="T3" s="46"/>
      <c r="U3" s="46"/>
      <c r="V3" s="46"/>
    </row>
    <row r="4" spans="1:22" ht="15.6" x14ac:dyDescent="0.3">
      <c r="A4" s="134"/>
      <c r="B4" s="134"/>
      <c r="C4" s="134"/>
      <c r="D4" s="134"/>
      <c r="E4" s="134"/>
      <c r="F4" s="134"/>
      <c r="G4" s="134"/>
      <c r="H4" s="134"/>
      <c r="I4" s="134"/>
      <c r="J4" s="134"/>
      <c r="K4" s="134"/>
      <c r="L4" s="96"/>
      <c r="M4" s="96"/>
      <c r="N4" s="46"/>
      <c r="O4" s="46"/>
      <c r="P4" s="46"/>
      <c r="Q4" s="46"/>
      <c r="R4" s="46"/>
      <c r="S4" s="46"/>
      <c r="T4" s="46"/>
      <c r="U4" s="46"/>
      <c r="V4" s="46"/>
    </row>
    <row r="5" spans="1:22" ht="15.6" x14ac:dyDescent="0.3">
      <c r="A5" s="222" t="s">
        <v>197</v>
      </c>
      <c r="B5" s="222"/>
      <c r="C5" s="222"/>
      <c r="D5" s="222"/>
      <c r="E5" s="222"/>
      <c r="F5" s="222"/>
      <c r="G5" s="222"/>
      <c r="H5" s="222"/>
      <c r="I5" s="222"/>
      <c r="J5" s="222"/>
      <c r="K5" s="222"/>
      <c r="L5" s="222"/>
      <c r="M5" s="222"/>
    </row>
    <row r="6" spans="1:22" ht="15.6" x14ac:dyDescent="0.3">
      <c r="A6" s="221" t="s">
        <v>375</v>
      </c>
      <c r="B6" s="221"/>
      <c r="C6" s="221"/>
      <c r="D6" s="221"/>
      <c r="E6" s="221"/>
      <c r="F6" s="221"/>
      <c r="G6" s="221"/>
      <c r="H6" s="221"/>
      <c r="I6" s="221"/>
      <c r="J6" s="221"/>
      <c r="K6" s="221"/>
      <c r="L6" s="221"/>
      <c r="M6" s="221"/>
    </row>
    <row r="7" spans="1:22" ht="14.4" x14ac:dyDescent="0.3">
      <c r="A7" s="116"/>
      <c r="B7" s="116"/>
      <c r="C7" s="116"/>
      <c r="D7" s="116"/>
      <c r="E7" s="116"/>
      <c r="F7" s="116"/>
      <c r="G7" s="116"/>
      <c r="H7" s="116"/>
      <c r="I7" s="116"/>
      <c r="J7" s="116"/>
      <c r="K7" s="116"/>
    </row>
    <row r="8" spans="1:22" s="80" customFormat="1" ht="14.4" x14ac:dyDescent="0.3">
      <c r="A8" s="289" t="s">
        <v>198</v>
      </c>
      <c r="B8" s="289"/>
      <c r="C8" s="289"/>
      <c r="D8" s="289"/>
      <c r="E8" s="289"/>
      <c r="F8" s="289"/>
      <c r="G8" s="289"/>
      <c r="H8" s="289"/>
      <c r="I8" s="289"/>
      <c r="J8" s="289"/>
      <c r="K8" s="289"/>
    </row>
    <row r="9" spans="1:22" s="80" customFormat="1" ht="13.8" x14ac:dyDescent="0.3">
      <c r="A9" s="251" t="s">
        <v>268</v>
      </c>
      <c r="B9" s="254" t="s">
        <v>76</v>
      </c>
      <c r="C9" s="254"/>
      <c r="D9" s="254"/>
      <c r="E9" s="254"/>
      <c r="F9" s="254" t="s">
        <v>111</v>
      </c>
      <c r="G9" s="254"/>
      <c r="H9" s="254"/>
      <c r="I9" s="254"/>
      <c r="J9" s="254" t="s">
        <v>173</v>
      </c>
      <c r="K9" s="254"/>
      <c r="L9" s="254"/>
      <c r="M9" s="254"/>
    </row>
    <row r="10" spans="1:22" ht="41.4" x14ac:dyDescent="0.3">
      <c r="A10" s="251"/>
      <c r="B10" s="144" t="s">
        <v>114</v>
      </c>
      <c r="C10" s="144" t="s">
        <v>174</v>
      </c>
      <c r="D10" s="145" t="s">
        <v>175</v>
      </c>
      <c r="E10" s="145" t="s">
        <v>176</v>
      </c>
      <c r="F10" s="148" t="s">
        <v>76</v>
      </c>
      <c r="G10" s="144" t="s">
        <v>174</v>
      </c>
      <c r="H10" s="145" t="s">
        <v>175</v>
      </c>
      <c r="I10" s="145" t="s">
        <v>176</v>
      </c>
      <c r="J10" s="148" t="s">
        <v>76</v>
      </c>
      <c r="K10" s="144" t="s">
        <v>174</v>
      </c>
      <c r="L10" s="145" t="s">
        <v>175</v>
      </c>
      <c r="M10" s="145" t="s">
        <v>176</v>
      </c>
    </row>
    <row r="11" spans="1:22" ht="14.4" x14ac:dyDescent="0.3">
      <c r="A11" s="81" t="s">
        <v>177</v>
      </c>
      <c r="B11" s="54">
        <f>C11+D11+E11</f>
        <v>26449</v>
      </c>
      <c r="C11" s="191">
        <f t="shared" ref="C11:E12" si="0">G11+K11</f>
        <v>10499</v>
      </c>
      <c r="D11" s="191">
        <f>H11+L11</f>
        <v>10772</v>
      </c>
      <c r="E11" s="191">
        <f>I11+M11</f>
        <v>5178</v>
      </c>
      <c r="F11" s="54">
        <f>G11+H11+I11</f>
        <v>18879</v>
      </c>
      <c r="G11" s="191">
        <f>G12+G16+SUM(G23:G32)</f>
        <v>8974</v>
      </c>
      <c r="H11" s="191">
        <f>H12+H16+SUM(H23:H32)</f>
        <v>7094</v>
      </c>
      <c r="I11" s="191">
        <f>I12+I16+SUM(I23:I32)</f>
        <v>2811</v>
      </c>
      <c r="J11" s="54">
        <f>K11+L11+M11</f>
        <v>7570</v>
      </c>
      <c r="K11" s="191">
        <f>K12+K16+SUM(K23:K32)</f>
        <v>1525</v>
      </c>
      <c r="L11" s="191">
        <f>L12+L16+SUM(L23:L32)</f>
        <v>3678</v>
      </c>
      <c r="M11" s="191">
        <f>M12+M16+SUM(M23:M32)</f>
        <v>2367</v>
      </c>
    </row>
    <row r="12" spans="1:22" ht="14.4" x14ac:dyDescent="0.3">
      <c r="A12" s="82" t="s">
        <v>209</v>
      </c>
      <c r="B12" s="54">
        <f t="shared" ref="B12:B32" si="1">C12+D12+E12</f>
        <v>12905</v>
      </c>
      <c r="C12" s="173">
        <f t="shared" si="0"/>
        <v>4412</v>
      </c>
      <c r="D12" s="191">
        <f>H12+L12</f>
        <v>5574</v>
      </c>
      <c r="E12" s="191">
        <f t="shared" si="0"/>
        <v>2919</v>
      </c>
      <c r="F12" s="54">
        <f>G12+H12+I12</f>
        <v>5838</v>
      </c>
      <c r="G12" s="173">
        <v>3085</v>
      </c>
      <c r="H12" s="173">
        <v>2093</v>
      </c>
      <c r="I12" s="173">
        <v>660</v>
      </c>
      <c r="J12" s="164">
        <f>K12+L12+M12</f>
        <v>7067</v>
      </c>
      <c r="K12" s="173">
        <v>1327</v>
      </c>
      <c r="L12" s="173">
        <v>3481</v>
      </c>
      <c r="M12" s="173">
        <v>2259</v>
      </c>
    </row>
    <row r="13" spans="1:22" ht="14.4" x14ac:dyDescent="0.3">
      <c r="A13" s="82" t="s">
        <v>187</v>
      </c>
      <c r="B13" s="54">
        <f t="shared" si="1"/>
        <v>8903</v>
      </c>
      <c r="C13" s="173">
        <f t="shared" ref="C13:C32" si="2">G13+K13</f>
        <v>4070</v>
      </c>
      <c r="D13" s="191">
        <f t="shared" ref="D13:D32" si="3">H13+L13</f>
        <v>1967</v>
      </c>
      <c r="E13" s="191">
        <f t="shared" ref="E13:E32" si="4">I13+M13</f>
        <v>2866</v>
      </c>
      <c r="F13" s="54">
        <f t="shared" ref="F13:F32" si="5">G13+H13+I13</f>
        <v>5329</v>
      </c>
      <c r="G13" s="173">
        <v>2761</v>
      </c>
      <c r="H13" s="173">
        <v>1958</v>
      </c>
      <c r="I13" s="173">
        <v>610</v>
      </c>
      <c r="J13" s="164">
        <f>K13+L13+M13</f>
        <v>3574</v>
      </c>
      <c r="K13" s="173">
        <v>1309</v>
      </c>
      <c r="L13" s="173">
        <v>9</v>
      </c>
      <c r="M13" s="173">
        <v>2256</v>
      </c>
    </row>
    <row r="14" spans="1:22" ht="14.4" x14ac:dyDescent="0.3">
      <c r="A14" s="82" t="s">
        <v>188</v>
      </c>
      <c r="B14" s="54">
        <f t="shared" si="1"/>
        <v>266</v>
      </c>
      <c r="C14" s="173">
        <f t="shared" si="2"/>
        <v>186</v>
      </c>
      <c r="D14" s="191">
        <f t="shared" si="3"/>
        <v>28</v>
      </c>
      <c r="E14" s="191">
        <f t="shared" si="4"/>
        <v>52</v>
      </c>
      <c r="F14" s="54">
        <f t="shared" si="5"/>
        <v>248</v>
      </c>
      <c r="G14" s="173">
        <v>171</v>
      </c>
      <c r="H14" s="173">
        <v>28</v>
      </c>
      <c r="I14" s="173">
        <v>49</v>
      </c>
      <c r="J14" s="164">
        <f t="shared" ref="J14:J32" si="6">K14+L14+M14</f>
        <v>18</v>
      </c>
      <c r="K14" s="173">
        <v>15</v>
      </c>
      <c r="L14" s="173">
        <v>0</v>
      </c>
      <c r="M14" s="173">
        <v>3</v>
      </c>
    </row>
    <row r="15" spans="1:22" ht="14.4" x14ac:dyDescent="0.3">
      <c r="A15" s="82" t="s">
        <v>189</v>
      </c>
      <c r="B15" s="54">
        <f t="shared" si="1"/>
        <v>264</v>
      </c>
      <c r="C15" s="173">
        <f t="shared" si="2"/>
        <v>156</v>
      </c>
      <c r="D15" s="191">
        <f t="shared" si="3"/>
        <v>107</v>
      </c>
      <c r="E15" s="191">
        <f t="shared" si="4"/>
        <v>1</v>
      </c>
      <c r="F15" s="54">
        <f t="shared" si="5"/>
        <v>261</v>
      </c>
      <c r="G15" s="173">
        <v>153</v>
      </c>
      <c r="H15" s="173">
        <v>107</v>
      </c>
      <c r="I15" s="173">
        <v>1</v>
      </c>
      <c r="J15" s="164">
        <f t="shared" si="6"/>
        <v>3</v>
      </c>
      <c r="K15" s="173">
        <v>3</v>
      </c>
      <c r="L15" s="173">
        <v>0</v>
      </c>
      <c r="M15" s="173">
        <v>0</v>
      </c>
    </row>
    <row r="16" spans="1:22" ht="14.4" x14ac:dyDescent="0.3">
      <c r="A16" s="82" t="s">
        <v>210</v>
      </c>
      <c r="B16" s="54">
        <f t="shared" si="1"/>
        <v>1337</v>
      </c>
      <c r="C16" s="173">
        <f t="shared" si="2"/>
        <v>369</v>
      </c>
      <c r="D16" s="191">
        <f t="shared" si="3"/>
        <v>759</v>
      </c>
      <c r="E16" s="191">
        <f t="shared" si="4"/>
        <v>209</v>
      </c>
      <c r="F16" s="54">
        <f t="shared" si="5"/>
        <v>1184</v>
      </c>
      <c r="G16" s="173">
        <v>332</v>
      </c>
      <c r="H16" s="191">
        <v>674</v>
      </c>
      <c r="I16" s="191">
        <v>178</v>
      </c>
      <c r="J16" s="164">
        <f t="shared" si="6"/>
        <v>153</v>
      </c>
      <c r="K16" s="191">
        <v>37</v>
      </c>
      <c r="L16" s="191">
        <v>85</v>
      </c>
      <c r="M16" s="191">
        <v>31</v>
      </c>
    </row>
    <row r="17" spans="1:13" ht="14.4" x14ac:dyDescent="0.3">
      <c r="A17" s="82" t="s">
        <v>190</v>
      </c>
      <c r="B17" s="54">
        <f t="shared" si="1"/>
        <v>504</v>
      </c>
      <c r="C17" s="173">
        <f t="shared" si="2"/>
        <v>228</v>
      </c>
      <c r="D17" s="191">
        <f t="shared" si="3"/>
        <v>209</v>
      </c>
      <c r="E17" s="191">
        <f t="shared" si="4"/>
        <v>67</v>
      </c>
      <c r="F17" s="54">
        <f t="shared" si="5"/>
        <v>470</v>
      </c>
      <c r="G17" s="191">
        <v>220</v>
      </c>
      <c r="H17" s="191">
        <v>199</v>
      </c>
      <c r="I17" s="191">
        <v>51</v>
      </c>
      <c r="J17" s="164">
        <f t="shared" si="6"/>
        <v>34</v>
      </c>
      <c r="K17" s="191">
        <v>8</v>
      </c>
      <c r="L17" s="191">
        <v>10</v>
      </c>
      <c r="M17" s="191">
        <v>16</v>
      </c>
    </row>
    <row r="18" spans="1:13" ht="14.4" x14ac:dyDescent="0.3">
      <c r="A18" s="82" t="s">
        <v>191</v>
      </c>
      <c r="B18" s="54">
        <f t="shared" si="1"/>
        <v>13</v>
      </c>
      <c r="C18" s="173">
        <f t="shared" si="2"/>
        <v>8</v>
      </c>
      <c r="D18" s="191">
        <f t="shared" si="3"/>
        <v>5</v>
      </c>
      <c r="E18" s="191">
        <f t="shared" si="4"/>
        <v>0</v>
      </c>
      <c r="F18" s="54">
        <f t="shared" si="5"/>
        <v>12</v>
      </c>
      <c r="G18" s="191">
        <v>7</v>
      </c>
      <c r="H18" s="173">
        <v>5</v>
      </c>
      <c r="I18" s="191">
        <v>0</v>
      </c>
      <c r="J18" s="164">
        <f t="shared" si="6"/>
        <v>1</v>
      </c>
      <c r="K18" s="191">
        <v>1</v>
      </c>
      <c r="L18" s="191">
        <v>0</v>
      </c>
      <c r="M18" s="191">
        <v>0</v>
      </c>
    </row>
    <row r="19" spans="1:13" ht="14.4" x14ac:dyDescent="0.3">
      <c r="A19" s="82" t="s">
        <v>192</v>
      </c>
      <c r="B19" s="54">
        <f t="shared" si="1"/>
        <v>233</v>
      </c>
      <c r="C19" s="173">
        <f t="shared" si="2"/>
        <v>89</v>
      </c>
      <c r="D19" s="191">
        <f t="shared" si="3"/>
        <v>108</v>
      </c>
      <c r="E19" s="191">
        <f t="shared" si="4"/>
        <v>36</v>
      </c>
      <c r="F19" s="54">
        <f t="shared" si="5"/>
        <v>222</v>
      </c>
      <c r="G19" s="191">
        <v>89</v>
      </c>
      <c r="H19" s="191">
        <v>103</v>
      </c>
      <c r="I19" s="191">
        <v>30</v>
      </c>
      <c r="J19" s="164">
        <f t="shared" si="6"/>
        <v>11</v>
      </c>
      <c r="K19" s="191">
        <v>0</v>
      </c>
      <c r="L19" s="191">
        <v>5</v>
      </c>
      <c r="M19" s="191">
        <v>6</v>
      </c>
    </row>
    <row r="20" spans="1:13" ht="14.4" x14ac:dyDescent="0.3">
      <c r="A20" s="82" t="s">
        <v>193</v>
      </c>
      <c r="B20" s="54">
        <f t="shared" si="1"/>
        <v>255</v>
      </c>
      <c r="C20" s="173">
        <f t="shared" si="2"/>
        <v>131</v>
      </c>
      <c r="D20" s="191">
        <f t="shared" si="3"/>
        <v>93</v>
      </c>
      <c r="E20" s="191">
        <f t="shared" si="4"/>
        <v>31</v>
      </c>
      <c r="F20" s="54">
        <f t="shared" si="5"/>
        <v>233</v>
      </c>
      <c r="G20" s="191">
        <v>124</v>
      </c>
      <c r="H20" s="191">
        <v>88</v>
      </c>
      <c r="I20" s="191">
        <v>21</v>
      </c>
      <c r="J20" s="164">
        <f t="shared" si="6"/>
        <v>22</v>
      </c>
      <c r="K20" s="191">
        <v>7</v>
      </c>
      <c r="L20" s="191">
        <v>5</v>
      </c>
      <c r="M20" s="191">
        <v>10</v>
      </c>
    </row>
    <row r="21" spans="1:13" ht="14.4" x14ac:dyDescent="0.3">
      <c r="A21" s="94" t="s">
        <v>222</v>
      </c>
      <c r="B21" s="54">
        <f t="shared" si="1"/>
        <v>3</v>
      </c>
      <c r="C21" s="173">
        <f t="shared" si="2"/>
        <v>0</v>
      </c>
      <c r="D21" s="191">
        <f t="shared" si="3"/>
        <v>3</v>
      </c>
      <c r="E21" s="191">
        <f t="shared" si="4"/>
        <v>0</v>
      </c>
      <c r="F21" s="54">
        <f t="shared" si="5"/>
        <v>3</v>
      </c>
      <c r="G21" s="191">
        <v>0</v>
      </c>
      <c r="H21" s="191">
        <v>3</v>
      </c>
      <c r="I21" s="191">
        <v>0</v>
      </c>
      <c r="J21" s="164">
        <f t="shared" si="6"/>
        <v>0</v>
      </c>
      <c r="K21" s="191">
        <v>0</v>
      </c>
      <c r="L21" s="191">
        <v>0</v>
      </c>
      <c r="M21" s="191">
        <v>0</v>
      </c>
    </row>
    <row r="22" spans="1:13" ht="14.4" x14ac:dyDescent="0.3">
      <c r="A22" s="82" t="s">
        <v>211</v>
      </c>
      <c r="B22" s="54">
        <f t="shared" si="1"/>
        <v>833</v>
      </c>
      <c r="C22" s="173">
        <f t="shared" si="2"/>
        <v>141</v>
      </c>
      <c r="D22" s="191">
        <f t="shared" si="3"/>
        <v>550</v>
      </c>
      <c r="E22" s="191">
        <f t="shared" si="4"/>
        <v>142</v>
      </c>
      <c r="F22" s="54">
        <f t="shared" si="5"/>
        <v>714</v>
      </c>
      <c r="G22" s="191">
        <v>112</v>
      </c>
      <c r="H22" s="191">
        <v>475</v>
      </c>
      <c r="I22" s="191">
        <v>127</v>
      </c>
      <c r="J22" s="164">
        <f t="shared" si="6"/>
        <v>119</v>
      </c>
      <c r="K22" s="191">
        <v>29</v>
      </c>
      <c r="L22" s="191">
        <v>75</v>
      </c>
      <c r="M22" s="191">
        <v>15</v>
      </c>
    </row>
    <row r="23" spans="1:13" ht="14.4" x14ac:dyDescent="0.3">
      <c r="A23" s="82" t="s">
        <v>178</v>
      </c>
      <c r="B23" s="54">
        <f t="shared" si="1"/>
        <v>2720</v>
      </c>
      <c r="C23" s="173">
        <f t="shared" si="2"/>
        <v>950</v>
      </c>
      <c r="D23" s="191">
        <f t="shared" si="3"/>
        <v>1228</v>
      </c>
      <c r="E23" s="191">
        <f t="shared" si="4"/>
        <v>542</v>
      </c>
      <c r="F23" s="54">
        <f t="shared" si="5"/>
        <v>2682</v>
      </c>
      <c r="G23" s="191">
        <v>933</v>
      </c>
      <c r="H23" s="191">
        <v>1219</v>
      </c>
      <c r="I23" s="191">
        <v>530</v>
      </c>
      <c r="J23" s="164">
        <f t="shared" si="6"/>
        <v>38</v>
      </c>
      <c r="K23" s="191">
        <v>17</v>
      </c>
      <c r="L23" s="191">
        <v>9</v>
      </c>
      <c r="M23" s="191">
        <v>12</v>
      </c>
    </row>
    <row r="24" spans="1:13" ht="14.4" x14ac:dyDescent="0.3">
      <c r="A24" s="82" t="s">
        <v>179</v>
      </c>
      <c r="B24" s="54">
        <f t="shared" si="1"/>
        <v>895</v>
      </c>
      <c r="C24" s="173">
        <f t="shared" si="2"/>
        <v>337</v>
      </c>
      <c r="D24" s="191">
        <f t="shared" si="3"/>
        <v>429</v>
      </c>
      <c r="E24" s="191">
        <f t="shared" si="4"/>
        <v>129</v>
      </c>
      <c r="F24" s="54">
        <f t="shared" si="5"/>
        <v>881</v>
      </c>
      <c r="G24" s="191">
        <v>330</v>
      </c>
      <c r="H24" s="191">
        <v>423</v>
      </c>
      <c r="I24" s="191">
        <v>128</v>
      </c>
      <c r="J24" s="164">
        <f t="shared" si="6"/>
        <v>14</v>
      </c>
      <c r="K24" s="191">
        <v>7</v>
      </c>
      <c r="L24" s="191">
        <v>6</v>
      </c>
      <c r="M24" s="191">
        <v>1</v>
      </c>
    </row>
    <row r="25" spans="1:13" ht="14.4" x14ac:dyDescent="0.3">
      <c r="A25" s="82" t="s">
        <v>212</v>
      </c>
      <c r="B25" s="54">
        <f t="shared" si="1"/>
        <v>882</v>
      </c>
      <c r="C25" s="173">
        <f>G25+K25</f>
        <v>385</v>
      </c>
      <c r="D25" s="191">
        <f t="shared" si="3"/>
        <v>398</v>
      </c>
      <c r="E25" s="191">
        <f t="shared" si="4"/>
        <v>99</v>
      </c>
      <c r="F25" s="54">
        <f t="shared" si="5"/>
        <v>848</v>
      </c>
      <c r="G25" s="191">
        <v>365</v>
      </c>
      <c r="H25" s="173">
        <v>386</v>
      </c>
      <c r="I25" s="191">
        <v>97</v>
      </c>
      <c r="J25" s="164">
        <f t="shared" si="6"/>
        <v>34</v>
      </c>
      <c r="K25" s="191">
        <v>20</v>
      </c>
      <c r="L25" s="191">
        <v>12</v>
      </c>
      <c r="M25" s="191">
        <v>2</v>
      </c>
    </row>
    <row r="26" spans="1:13" ht="14.4" x14ac:dyDescent="0.3">
      <c r="A26" s="82" t="s">
        <v>180</v>
      </c>
      <c r="B26" s="54">
        <f t="shared" si="1"/>
        <v>510</v>
      </c>
      <c r="C26" s="173">
        <f t="shared" si="2"/>
        <v>166</v>
      </c>
      <c r="D26" s="191">
        <f t="shared" si="3"/>
        <v>174</v>
      </c>
      <c r="E26" s="191">
        <f t="shared" si="4"/>
        <v>170</v>
      </c>
      <c r="F26" s="54">
        <f t="shared" si="5"/>
        <v>485</v>
      </c>
      <c r="G26" s="191">
        <v>156</v>
      </c>
      <c r="H26" s="191">
        <v>162</v>
      </c>
      <c r="I26" s="191">
        <v>167</v>
      </c>
      <c r="J26" s="164">
        <f t="shared" si="6"/>
        <v>25</v>
      </c>
      <c r="K26" s="191">
        <v>10</v>
      </c>
      <c r="L26" s="191">
        <v>12</v>
      </c>
      <c r="M26" s="191">
        <v>3</v>
      </c>
    </row>
    <row r="27" spans="1:13" ht="14.4" x14ac:dyDescent="0.3">
      <c r="A27" s="82" t="s">
        <v>181</v>
      </c>
      <c r="B27" s="54">
        <f t="shared" si="1"/>
        <v>315</v>
      </c>
      <c r="C27" s="173">
        <f t="shared" si="2"/>
        <v>209</v>
      </c>
      <c r="D27" s="191">
        <f t="shared" si="3"/>
        <v>37</v>
      </c>
      <c r="E27" s="191">
        <f t="shared" si="4"/>
        <v>69</v>
      </c>
      <c r="F27" s="54">
        <f t="shared" si="5"/>
        <v>293</v>
      </c>
      <c r="G27" s="191">
        <v>194</v>
      </c>
      <c r="H27" s="191">
        <v>32</v>
      </c>
      <c r="I27" s="191">
        <v>67</v>
      </c>
      <c r="J27" s="164">
        <f t="shared" si="6"/>
        <v>22</v>
      </c>
      <c r="K27" s="191">
        <v>15</v>
      </c>
      <c r="L27" s="191">
        <v>5</v>
      </c>
      <c r="M27" s="191">
        <v>2</v>
      </c>
    </row>
    <row r="28" spans="1:13" ht="14.4" x14ac:dyDescent="0.3">
      <c r="A28" s="82" t="s">
        <v>182</v>
      </c>
      <c r="B28" s="54">
        <f t="shared" si="1"/>
        <v>1239</v>
      </c>
      <c r="C28" s="173">
        <f t="shared" si="2"/>
        <v>803</v>
      </c>
      <c r="D28" s="191">
        <f t="shared" si="3"/>
        <v>352</v>
      </c>
      <c r="E28" s="191">
        <f t="shared" si="4"/>
        <v>84</v>
      </c>
      <c r="F28" s="54">
        <f t="shared" si="5"/>
        <v>1151</v>
      </c>
      <c r="G28" s="191">
        <v>756</v>
      </c>
      <c r="H28" s="191">
        <v>341</v>
      </c>
      <c r="I28" s="191">
        <v>54</v>
      </c>
      <c r="J28" s="164">
        <f t="shared" si="6"/>
        <v>88</v>
      </c>
      <c r="K28" s="191">
        <v>47</v>
      </c>
      <c r="L28" s="191">
        <v>11</v>
      </c>
      <c r="M28" s="191">
        <v>30</v>
      </c>
    </row>
    <row r="29" spans="1:13" ht="14.4" x14ac:dyDescent="0.3">
      <c r="A29" s="82" t="s">
        <v>183</v>
      </c>
      <c r="B29" s="54">
        <f t="shared" si="1"/>
        <v>426</v>
      </c>
      <c r="C29" s="173">
        <f t="shared" si="2"/>
        <v>4</v>
      </c>
      <c r="D29" s="191">
        <f t="shared" si="3"/>
        <v>73</v>
      </c>
      <c r="E29" s="191">
        <f t="shared" si="4"/>
        <v>349</v>
      </c>
      <c r="F29" s="54">
        <f t="shared" si="5"/>
        <v>424</v>
      </c>
      <c r="G29" s="191">
        <v>4</v>
      </c>
      <c r="H29" s="191">
        <v>73</v>
      </c>
      <c r="I29" s="191">
        <v>347</v>
      </c>
      <c r="J29" s="164">
        <f t="shared" si="6"/>
        <v>2</v>
      </c>
      <c r="K29" s="191">
        <v>0</v>
      </c>
      <c r="L29" s="191">
        <v>0</v>
      </c>
      <c r="M29" s="191">
        <v>2</v>
      </c>
    </row>
    <row r="30" spans="1:13" ht="14.4" x14ac:dyDescent="0.3">
      <c r="A30" s="82" t="s">
        <v>184</v>
      </c>
      <c r="B30" s="54">
        <f t="shared" si="1"/>
        <v>4178</v>
      </c>
      <c r="C30" s="173">
        <f t="shared" si="2"/>
        <v>2041</v>
      </c>
      <c r="D30" s="191">
        <f t="shared" si="3"/>
        <v>1593</v>
      </c>
      <c r="E30" s="191">
        <f t="shared" si="4"/>
        <v>544</v>
      </c>
      <c r="F30" s="54">
        <f t="shared" si="5"/>
        <v>4070</v>
      </c>
      <c r="G30" s="191">
        <v>2004</v>
      </c>
      <c r="H30" s="191">
        <v>1540</v>
      </c>
      <c r="I30" s="191">
        <v>526</v>
      </c>
      <c r="J30" s="164">
        <f t="shared" si="6"/>
        <v>108</v>
      </c>
      <c r="K30" s="191">
        <v>37</v>
      </c>
      <c r="L30" s="191">
        <v>53</v>
      </c>
      <c r="M30" s="191">
        <v>18</v>
      </c>
    </row>
    <row r="31" spans="1:13" ht="14.4" x14ac:dyDescent="0.3">
      <c r="A31" s="82" t="s">
        <v>185</v>
      </c>
      <c r="B31" s="54">
        <f t="shared" si="1"/>
        <v>897</v>
      </c>
      <c r="C31" s="173">
        <f t="shared" si="2"/>
        <v>707</v>
      </c>
      <c r="D31" s="191">
        <f t="shared" si="3"/>
        <v>136</v>
      </c>
      <c r="E31" s="191">
        <f t="shared" si="4"/>
        <v>54</v>
      </c>
      <c r="F31" s="54">
        <f t="shared" si="5"/>
        <v>882</v>
      </c>
      <c r="G31" s="191">
        <v>700</v>
      </c>
      <c r="H31" s="191">
        <v>133</v>
      </c>
      <c r="I31" s="191">
        <v>49</v>
      </c>
      <c r="J31" s="164">
        <f t="shared" si="6"/>
        <v>15</v>
      </c>
      <c r="K31" s="191">
        <v>7</v>
      </c>
      <c r="L31" s="191">
        <v>3</v>
      </c>
      <c r="M31" s="191">
        <v>5</v>
      </c>
    </row>
    <row r="32" spans="1:13" ht="14.4" x14ac:dyDescent="0.3">
      <c r="A32" s="82" t="s">
        <v>186</v>
      </c>
      <c r="B32" s="54">
        <f t="shared" si="1"/>
        <v>145</v>
      </c>
      <c r="C32" s="173">
        <f t="shared" si="2"/>
        <v>116</v>
      </c>
      <c r="D32" s="191">
        <f t="shared" si="3"/>
        <v>19</v>
      </c>
      <c r="E32" s="191">
        <f t="shared" si="4"/>
        <v>10</v>
      </c>
      <c r="F32" s="54">
        <f t="shared" si="5"/>
        <v>141</v>
      </c>
      <c r="G32" s="191">
        <v>115</v>
      </c>
      <c r="H32" s="191">
        <v>18</v>
      </c>
      <c r="I32" s="191">
        <v>8</v>
      </c>
      <c r="J32" s="164">
        <f t="shared" si="6"/>
        <v>4</v>
      </c>
      <c r="K32" s="191">
        <v>1</v>
      </c>
      <c r="L32" s="191">
        <v>1</v>
      </c>
      <c r="M32" s="191">
        <v>2</v>
      </c>
    </row>
    <row r="33" spans="1:13" s="45" customFormat="1" x14ac:dyDescent="0.2">
      <c r="A33" s="78"/>
      <c r="B33" s="78"/>
      <c r="C33" s="78"/>
      <c r="D33" s="78"/>
      <c r="E33" s="78"/>
      <c r="F33" s="79"/>
      <c r="G33" s="79"/>
      <c r="H33" s="79"/>
      <c r="I33" s="78"/>
      <c r="J33" s="78"/>
      <c r="K33" s="78"/>
    </row>
    <row r="34" spans="1:13" s="45" customFormat="1" ht="12" x14ac:dyDescent="0.25">
      <c r="A34" s="283" t="s">
        <v>243</v>
      </c>
      <c r="B34" s="283"/>
      <c r="C34" s="283"/>
      <c r="D34" s="283"/>
      <c r="E34" s="283"/>
      <c r="F34" s="283"/>
      <c r="G34" s="283"/>
      <c r="H34" s="283"/>
      <c r="I34" s="283"/>
      <c r="J34" s="283"/>
      <c r="K34" s="283"/>
      <c r="L34" s="283"/>
      <c r="M34" s="283"/>
    </row>
    <row r="35" spans="1:13" x14ac:dyDescent="0.2">
      <c r="A35" s="288" t="s">
        <v>376</v>
      </c>
      <c r="B35" s="288"/>
      <c r="C35" s="288"/>
      <c r="D35" s="288"/>
      <c r="E35" s="288"/>
      <c r="F35" s="288"/>
      <c r="G35" s="288"/>
      <c r="H35" s="288"/>
      <c r="I35" s="288"/>
      <c r="J35" s="288"/>
      <c r="K35" s="288"/>
      <c r="L35" s="288"/>
      <c r="M35" s="288"/>
    </row>
    <row r="36" spans="1:13" ht="25.5" customHeight="1" x14ac:dyDescent="0.25">
      <c r="A36" s="273" t="s">
        <v>327</v>
      </c>
      <c r="B36" s="273"/>
      <c r="C36" s="273"/>
      <c r="D36" s="273"/>
      <c r="E36" s="273"/>
      <c r="F36" s="273"/>
      <c r="G36" s="273"/>
      <c r="H36" s="273"/>
      <c r="I36" s="273"/>
      <c r="J36" s="273"/>
      <c r="K36" s="273"/>
      <c r="L36" s="273"/>
      <c r="M36" s="273"/>
    </row>
    <row r="37" spans="1:13" x14ac:dyDescent="0.2">
      <c r="F37" s="78"/>
      <c r="G37" s="78"/>
      <c r="H37" s="78"/>
    </row>
    <row r="38" spans="1:13" ht="26.25" customHeight="1" x14ac:dyDescent="0.2">
      <c r="F38" s="78"/>
      <c r="G38" s="78"/>
      <c r="H38" s="78"/>
    </row>
    <row r="39" spans="1:13" x14ac:dyDescent="0.2">
      <c r="A39" s="118"/>
      <c r="F39" s="78"/>
      <c r="G39" s="78"/>
      <c r="H39" s="78"/>
    </row>
    <row r="40" spans="1:13" x14ac:dyDescent="0.2">
      <c r="F40" s="78"/>
      <c r="G40" s="78"/>
      <c r="H40" s="78"/>
    </row>
    <row r="41" spans="1:13" x14ac:dyDescent="0.2">
      <c r="F41" s="78"/>
      <c r="G41" s="78"/>
      <c r="H41" s="78"/>
    </row>
  </sheetData>
  <mergeCells count="13">
    <mergeCell ref="A35:M35"/>
    <mergeCell ref="A36:M36"/>
    <mergeCell ref="A34:M34"/>
    <mergeCell ref="J9:M9"/>
    <mergeCell ref="A8:K8"/>
    <mergeCell ref="A9:A10"/>
    <mergeCell ref="B9:E9"/>
    <mergeCell ref="F9:I9"/>
    <mergeCell ref="A1:M1"/>
    <mergeCell ref="A2:M2"/>
    <mergeCell ref="A3:M3"/>
    <mergeCell ref="A5:M5"/>
    <mergeCell ref="A6:M6"/>
  </mergeCells>
  <pageMargins left="0.7" right="0.7" top="0.75" bottom="0.75" header="0.3" footer="0.3"/>
  <pageSetup paperSize="5" scale="95"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N101"/>
  <sheetViews>
    <sheetView showGridLines="0" topLeftCell="A49" zoomScale="89" zoomScaleNormal="89" workbookViewId="0">
      <selection activeCell="L102" sqref="L102"/>
    </sheetView>
  </sheetViews>
  <sheetFormatPr defaultRowHeight="14.4" x14ac:dyDescent="0.3"/>
  <cols>
    <col min="1" max="1" width="56" style="22" customWidth="1"/>
    <col min="2" max="2" width="11.109375" style="22" bestFit="1" customWidth="1"/>
    <col min="3" max="3" width="9.6640625" customWidth="1"/>
    <col min="4" max="4" width="9.6640625" style="22" customWidth="1"/>
    <col min="5" max="5" width="13.44140625" style="22" bestFit="1" customWidth="1"/>
    <col min="6" max="6" width="8.44140625" style="22" bestFit="1" customWidth="1"/>
    <col min="7" max="7" width="13.33203125" customWidth="1"/>
    <col min="8" max="8" width="8.5546875" style="22" customWidth="1"/>
    <col min="9" max="9" width="13.44140625" style="22" customWidth="1"/>
    <col min="10" max="10" width="7.44140625" style="22" bestFit="1" customWidth="1"/>
    <col min="11" max="11" width="14.44140625" customWidth="1"/>
    <col min="12" max="12" width="9.44140625" style="22" customWidth="1"/>
    <col min="13" max="13" width="13.44140625" style="22" bestFit="1" customWidth="1"/>
    <col min="14" max="14" width="9" customWidth="1"/>
    <col min="15" max="15" width="53" bestFit="1" customWidth="1"/>
    <col min="19" max="19" width="12.33203125" bestFit="1" customWidth="1"/>
    <col min="23" max="23" width="12.33203125" bestFit="1" customWidth="1"/>
    <col min="27" max="27" width="12.33203125" bestFit="1" customWidth="1"/>
  </cols>
  <sheetData>
    <row r="1" spans="1:14" ht="18" x14ac:dyDescent="0.35">
      <c r="A1" s="242" t="s">
        <v>248</v>
      </c>
      <c r="B1" s="242"/>
      <c r="C1" s="242"/>
      <c r="D1" s="242"/>
      <c r="E1" s="242"/>
      <c r="F1" s="242"/>
      <c r="G1" s="242"/>
      <c r="H1" s="242"/>
      <c r="I1" s="242"/>
      <c r="J1" s="242"/>
      <c r="K1" s="242"/>
      <c r="L1" s="242"/>
      <c r="M1" s="242"/>
      <c r="N1" s="242"/>
    </row>
    <row r="2" spans="1:14" ht="18" x14ac:dyDescent="0.35">
      <c r="A2" s="242" t="s">
        <v>249</v>
      </c>
      <c r="B2" s="242"/>
      <c r="C2" s="242"/>
      <c r="D2" s="242"/>
      <c r="E2" s="242"/>
      <c r="F2" s="242"/>
      <c r="G2" s="242"/>
      <c r="H2" s="242"/>
      <c r="I2" s="242"/>
      <c r="J2" s="242"/>
      <c r="K2" s="242"/>
      <c r="L2" s="242"/>
      <c r="M2" s="242"/>
      <c r="N2" s="242"/>
    </row>
    <row r="3" spans="1:14" ht="15.6" x14ac:dyDescent="0.3">
      <c r="A3" s="243" t="s">
        <v>250</v>
      </c>
      <c r="B3" s="243"/>
      <c r="C3" s="243"/>
      <c r="D3" s="243"/>
      <c r="E3" s="243"/>
      <c r="F3" s="243"/>
      <c r="G3" s="243"/>
      <c r="H3" s="243"/>
      <c r="I3" s="243"/>
      <c r="J3" s="243"/>
      <c r="K3" s="243"/>
      <c r="L3" s="243"/>
      <c r="M3" s="243"/>
      <c r="N3" s="243"/>
    </row>
    <row r="4" spans="1:14" ht="15.6" x14ac:dyDescent="0.3">
      <c r="A4" s="136"/>
      <c r="B4" s="136"/>
      <c r="C4" s="136"/>
      <c r="D4" s="136"/>
      <c r="E4" s="136"/>
      <c r="F4" s="136"/>
      <c r="G4" s="136"/>
      <c r="H4" s="136"/>
      <c r="I4" s="136"/>
      <c r="J4" s="136"/>
      <c r="K4" s="136"/>
      <c r="L4" s="136"/>
      <c r="M4" s="136"/>
      <c r="N4" s="136"/>
    </row>
    <row r="5" spans="1:14" ht="18.75" customHeight="1" x14ac:dyDescent="0.3">
      <c r="A5" s="222" t="s">
        <v>197</v>
      </c>
      <c r="B5" s="222"/>
      <c r="C5" s="222"/>
      <c r="D5" s="222"/>
      <c r="E5" s="222"/>
      <c r="F5" s="222"/>
      <c r="G5" s="222"/>
      <c r="H5" s="222"/>
      <c r="I5" s="222"/>
      <c r="J5" s="222"/>
      <c r="K5" s="222"/>
      <c r="L5" s="222"/>
      <c r="M5" s="222"/>
      <c r="N5" s="222"/>
    </row>
    <row r="6" spans="1:14" ht="15.6" x14ac:dyDescent="0.3">
      <c r="A6" s="221" t="s">
        <v>364</v>
      </c>
      <c r="B6" s="221"/>
      <c r="C6" s="221"/>
      <c r="D6" s="221"/>
      <c r="E6" s="221"/>
      <c r="F6" s="221"/>
      <c r="G6" s="221"/>
      <c r="H6" s="221"/>
      <c r="I6" s="221"/>
      <c r="J6" s="221"/>
      <c r="K6" s="221"/>
      <c r="L6" s="221"/>
      <c r="M6" s="221"/>
      <c r="N6" s="221"/>
    </row>
    <row r="7" spans="1:14" x14ac:dyDescent="0.3">
      <c r="A7" s="101"/>
      <c r="B7" s="101"/>
      <c r="C7" s="101"/>
      <c r="D7" s="101"/>
      <c r="E7" s="101"/>
      <c r="F7" s="101"/>
      <c r="G7" s="101"/>
      <c r="H7" s="101"/>
      <c r="I7" s="101"/>
      <c r="J7" s="119"/>
      <c r="K7" s="120"/>
    </row>
    <row r="8" spans="1:14" x14ac:dyDescent="0.3">
      <c r="A8" s="289" t="s">
        <v>234</v>
      </c>
      <c r="B8" s="289"/>
      <c r="C8" s="289"/>
      <c r="D8" s="289"/>
      <c r="E8" s="289"/>
      <c r="F8" s="289"/>
      <c r="G8" s="289"/>
      <c r="H8" s="289"/>
      <c r="I8" s="289"/>
      <c r="J8" s="289"/>
      <c r="K8" s="289"/>
      <c r="L8" s="289"/>
      <c r="M8" s="289"/>
      <c r="N8" s="289"/>
    </row>
    <row r="9" spans="1:14" ht="15" customHeight="1" x14ac:dyDescent="0.3">
      <c r="A9" s="292" t="s">
        <v>544</v>
      </c>
      <c r="B9" s="293" t="s">
        <v>290</v>
      </c>
      <c r="C9" s="293" t="s">
        <v>291</v>
      </c>
      <c r="D9" s="293"/>
      <c r="E9" s="293"/>
      <c r="F9" s="293"/>
      <c r="G9" s="255" t="s">
        <v>284</v>
      </c>
      <c r="H9" s="255"/>
      <c r="I9" s="255"/>
      <c r="J9" s="255"/>
      <c r="K9" s="255" t="s">
        <v>285</v>
      </c>
      <c r="L9" s="255"/>
      <c r="M9" s="255"/>
      <c r="N9" s="255"/>
    </row>
    <row r="10" spans="1:14" s="104" customFormat="1" ht="29.4" customHeight="1" x14ac:dyDescent="0.3">
      <c r="A10" s="292"/>
      <c r="B10" s="293"/>
      <c r="C10" s="140" t="s">
        <v>403</v>
      </c>
      <c r="D10" s="140" t="s">
        <v>223</v>
      </c>
      <c r="E10" s="203" t="s">
        <v>404</v>
      </c>
      <c r="F10" s="140" t="s">
        <v>156</v>
      </c>
      <c r="G10" s="140" t="s">
        <v>286</v>
      </c>
      <c r="H10" s="140" t="s">
        <v>223</v>
      </c>
      <c r="I10" s="203" t="s">
        <v>287</v>
      </c>
      <c r="J10" s="140" t="s">
        <v>288</v>
      </c>
      <c r="K10" s="140" t="s">
        <v>406</v>
      </c>
      <c r="L10" s="140" t="s">
        <v>223</v>
      </c>
      <c r="M10" s="140" t="s">
        <v>287</v>
      </c>
      <c r="N10" s="140" t="s">
        <v>288</v>
      </c>
    </row>
    <row r="11" spans="1:14" s="104" customFormat="1" x14ac:dyDescent="0.3">
      <c r="A11" s="304" t="s">
        <v>545</v>
      </c>
      <c r="B11" s="217"/>
      <c r="C11" s="140"/>
      <c r="D11" s="140"/>
      <c r="E11" s="203"/>
      <c r="F11" s="140"/>
      <c r="G11" s="140"/>
      <c r="H11" s="140"/>
      <c r="I11" s="203"/>
      <c r="J11" s="140"/>
      <c r="K11" s="140"/>
      <c r="L11" s="140"/>
      <c r="M11" s="140"/>
      <c r="N11" s="140"/>
    </row>
    <row r="12" spans="1:14" x14ac:dyDescent="0.3">
      <c r="A12" s="139" t="s">
        <v>23</v>
      </c>
      <c r="B12" s="189">
        <v>596</v>
      </c>
      <c r="C12" s="189">
        <v>466</v>
      </c>
      <c r="D12" s="189">
        <v>78</v>
      </c>
      <c r="E12" s="189">
        <v>2562543</v>
      </c>
      <c r="F12" s="204">
        <v>5499</v>
      </c>
      <c r="G12" s="204">
        <v>463</v>
      </c>
      <c r="H12" s="204">
        <v>78</v>
      </c>
      <c r="I12" s="204">
        <v>2403006</v>
      </c>
      <c r="J12" s="204">
        <v>5190</v>
      </c>
      <c r="K12" s="204">
        <v>0</v>
      </c>
      <c r="L12" s="204">
        <v>0</v>
      </c>
      <c r="M12" s="204">
        <v>0</v>
      </c>
      <c r="N12" s="204"/>
    </row>
    <row r="13" spans="1:14" x14ac:dyDescent="0.3">
      <c r="A13" s="139" t="s">
        <v>25</v>
      </c>
      <c r="B13" s="189">
        <v>291</v>
      </c>
      <c r="C13" s="189">
        <v>192</v>
      </c>
      <c r="D13" s="189">
        <v>66</v>
      </c>
      <c r="E13" s="189">
        <v>1041923</v>
      </c>
      <c r="F13" s="204">
        <v>5427</v>
      </c>
      <c r="G13" s="204">
        <v>192</v>
      </c>
      <c r="H13" s="204">
        <v>66</v>
      </c>
      <c r="I13" s="204">
        <v>981476</v>
      </c>
      <c r="J13" s="204">
        <v>5112</v>
      </c>
      <c r="K13" s="204">
        <v>38</v>
      </c>
      <c r="L13" s="204">
        <v>13</v>
      </c>
      <c r="M13" s="204">
        <v>177593</v>
      </c>
      <c r="N13" s="204">
        <v>4674</v>
      </c>
    </row>
    <row r="14" spans="1:14" x14ac:dyDescent="0.3">
      <c r="A14" s="139" t="s">
        <v>26</v>
      </c>
      <c r="B14" s="189">
        <v>489</v>
      </c>
      <c r="C14" s="189">
        <v>376</v>
      </c>
      <c r="D14" s="189">
        <v>77</v>
      </c>
      <c r="E14" s="189">
        <v>2070950</v>
      </c>
      <c r="F14" s="204">
        <v>5508</v>
      </c>
      <c r="G14" s="204">
        <v>376</v>
      </c>
      <c r="H14" s="204">
        <v>77</v>
      </c>
      <c r="I14" s="204">
        <v>2059550</v>
      </c>
      <c r="J14" s="204">
        <v>5478</v>
      </c>
      <c r="K14" s="204">
        <v>0</v>
      </c>
      <c r="L14" s="204">
        <v>0</v>
      </c>
      <c r="M14" s="204">
        <v>0</v>
      </c>
      <c r="N14" s="204"/>
    </row>
    <row r="15" spans="1:14" x14ac:dyDescent="0.3">
      <c r="A15" s="139" t="s">
        <v>27</v>
      </c>
      <c r="B15" s="189">
        <v>242</v>
      </c>
      <c r="C15" s="189">
        <v>224</v>
      </c>
      <c r="D15" s="189">
        <v>93</v>
      </c>
      <c r="E15" s="189">
        <v>1523325</v>
      </c>
      <c r="F15" s="204">
        <v>6801</v>
      </c>
      <c r="G15" s="204">
        <v>224</v>
      </c>
      <c r="H15" s="204">
        <v>93</v>
      </c>
      <c r="I15" s="204">
        <v>1379081</v>
      </c>
      <c r="J15" s="204">
        <v>6157</v>
      </c>
      <c r="K15" s="204">
        <v>0</v>
      </c>
      <c r="L15" s="204">
        <v>0</v>
      </c>
      <c r="M15" s="204">
        <v>0</v>
      </c>
      <c r="N15" s="204"/>
    </row>
    <row r="16" spans="1:14" x14ac:dyDescent="0.3">
      <c r="A16" s="139" t="s">
        <v>225</v>
      </c>
      <c r="B16" s="189">
        <v>298</v>
      </c>
      <c r="C16" s="189">
        <v>270</v>
      </c>
      <c r="D16" s="189">
        <v>91</v>
      </c>
      <c r="E16" s="189">
        <v>874699</v>
      </c>
      <c r="F16" s="204">
        <v>3240</v>
      </c>
      <c r="G16" s="204">
        <v>270</v>
      </c>
      <c r="H16" s="204">
        <v>91</v>
      </c>
      <c r="I16" s="204">
        <v>839102</v>
      </c>
      <c r="J16" s="204">
        <v>3108</v>
      </c>
      <c r="K16" s="204">
        <v>0</v>
      </c>
      <c r="L16" s="204">
        <v>0</v>
      </c>
      <c r="M16" s="204">
        <v>0</v>
      </c>
      <c r="N16" s="204"/>
    </row>
    <row r="17" spans="1:14" x14ac:dyDescent="0.3">
      <c r="A17" s="139" t="s">
        <v>28</v>
      </c>
      <c r="B17" s="189">
        <v>165</v>
      </c>
      <c r="C17" s="189">
        <v>119</v>
      </c>
      <c r="D17" s="189">
        <v>72</v>
      </c>
      <c r="E17" s="189">
        <v>765984</v>
      </c>
      <c r="F17" s="204">
        <v>6437</v>
      </c>
      <c r="G17" s="204">
        <v>119</v>
      </c>
      <c r="H17" s="204">
        <v>72</v>
      </c>
      <c r="I17" s="204">
        <v>734091</v>
      </c>
      <c r="J17" s="204">
        <v>6169</v>
      </c>
      <c r="K17" s="204">
        <v>0</v>
      </c>
      <c r="L17" s="204">
        <v>0</v>
      </c>
      <c r="M17" s="204">
        <v>0</v>
      </c>
      <c r="N17" s="204"/>
    </row>
    <row r="18" spans="1:14" x14ac:dyDescent="0.3">
      <c r="A18" s="139" t="s">
        <v>29</v>
      </c>
      <c r="B18" s="189">
        <v>1985</v>
      </c>
      <c r="C18" s="189">
        <v>1714</v>
      </c>
      <c r="D18" s="189">
        <v>86</v>
      </c>
      <c r="E18" s="189">
        <v>11320327</v>
      </c>
      <c r="F18" s="204">
        <v>6605</v>
      </c>
      <c r="G18" s="204">
        <v>1627</v>
      </c>
      <c r="H18" s="204">
        <v>82</v>
      </c>
      <c r="I18" s="204">
        <v>9039714</v>
      </c>
      <c r="J18" s="204">
        <v>5556</v>
      </c>
      <c r="K18" s="204">
        <v>124</v>
      </c>
      <c r="L18" s="204">
        <v>6</v>
      </c>
      <c r="M18" s="204">
        <v>480745</v>
      </c>
      <c r="N18" s="204">
        <v>3877</v>
      </c>
    </row>
    <row r="19" spans="1:14" x14ac:dyDescent="0.3">
      <c r="A19" s="139" t="s">
        <v>30</v>
      </c>
      <c r="B19" s="189">
        <v>2897</v>
      </c>
      <c r="C19" s="189">
        <v>2569</v>
      </c>
      <c r="D19" s="189">
        <v>89</v>
      </c>
      <c r="E19" s="189">
        <v>16879096</v>
      </c>
      <c r="F19" s="204">
        <v>6570</v>
      </c>
      <c r="G19" s="204">
        <v>2483</v>
      </c>
      <c r="H19" s="204">
        <v>86</v>
      </c>
      <c r="I19" s="204">
        <v>14364200</v>
      </c>
      <c r="J19" s="204">
        <v>5785</v>
      </c>
      <c r="K19" s="204">
        <v>130</v>
      </c>
      <c r="L19" s="204">
        <v>4</v>
      </c>
      <c r="M19" s="204">
        <v>641407</v>
      </c>
      <c r="N19" s="204">
        <v>4934</v>
      </c>
    </row>
    <row r="20" spans="1:14" x14ac:dyDescent="0.3">
      <c r="A20" s="139" t="s">
        <v>31</v>
      </c>
      <c r="B20" s="189">
        <v>3022</v>
      </c>
      <c r="C20" s="189">
        <v>2355</v>
      </c>
      <c r="D20" s="189">
        <v>78</v>
      </c>
      <c r="E20" s="189">
        <v>20371854</v>
      </c>
      <c r="F20" s="204">
        <v>8650</v>
      </c>
      <c r="G20" s="204">
        <v>2355</v>
      </c>
      <c r="H20" s="204">
        <v>78</v>
      </c>
      <c r="I20" s="204">
        <v>12579733</v>
      </c>
      <c r="J20" s="204">
        <v>5342</v>
      </c>
      <c r="K20" s="204">
        <v>134</v>
      </c>
      <c r="L20" s="204">
        <v>4</v>
      </c>
      <c r="M20" s="204">
        <v>577825</v>
      </c>
      <c r="N20" s="204">
        <v>4312</v>
      </c>
    </row>
    <row r="21" spans="1:14" x14ac:dyDescent="0.3">
      <c r="A21" s="139" t="s">
        <v>32</v>
      </c>
      <c r="B21" s="189">
        <v>2270</v>
      </c>
      <c r="C21" s="189">
        <v>1772</v>
      </c>
      <c r="D21" s="189">
        <v>78</v>
      </c>
      <c r="E21" s="189">
        <v>10668502</v>
      </c>
      <c r="F21" s="204">
        <v>6021</v>
      </c>
      <c r="G21" s="204">
        <v>1684</v>
      </c>
      <c r="H21" s="204">
        <v>74</v>
      </c>
      <c r="I21" s="204">
        <v>8488100</v>
      </c>
      <c r="J21" s="204">
        <v>5040</v>
      </c>
      <c r="K21" s="204">
        <v>80</v>
      </c>
      <c r="L21" s="204">
        <v>4</v>
      </c>
      <c r="M21" s="204">
        <v>292698</v>
      </c>
      <c r="N21" s="204">
        <v>3659</v>
      </c>
    </row>
    <row r="22" spans="1:14" x14ac:dyDescent="0.3">
      <c r="A22" s="139" t="s">
        <v>33</v>
      </c>
      <c r="B22" s="189">
        <v>2216</v>
      </c>
      <c r="C22" s="189">
        <v>1898</v>
      </c>
      <c r="D22" s="189">
        <v>86</v>
      </c>
      <c r="E22" s="189">
        <v>11561221</v>
      </c>
      <c r="F22" s="204">
        <v>6091</v>
      </c>
      <c r="G22" s="204">
        <v>1677</v>
      </c>
      <c r="H22" s="204">
        <v>76</v>
      </c>
      <c r="I22" s="204">
        <v>9300302</v>
      </c>
      <c r="J22" s="204">
        <v>5546</v>
      </c>
      <c r="K22" s="204">
        <v>87</v>
      </c>
      <c r="L22" s="204">
        <v>4</v>
      </c>
      <c r="M22" s="204">
        <v>394350</v>
      </c>
      <c r="N22" s="204">
        <v>4533</v>
      </c>
    </row>
    <row r="23" spans="1:14" x14ac:dyDescent="0.3">
      <c r="A23" s="139" t="s">
        <v>34</v>
      </c>
      <c r="B23" s="189">
        <v>264</v>
      </c>
      <c r="C23" s="189">
        <v>197</v>
      </c>
      <c r="D23" s="189">
        <v>75</v>
      </c>
      <c r="E23" s="189">
        <v>1178086</v>
      </c>
      <c r="F23" s="204">
        <v>5980</v>
      </c>
      <c r="G23" s="204">
        <v>175</v>
      </c>
      <c r="H23" s="204">
        <v>66</v>
      </c>
      <c r="I23" s="204">
        <v>918093</v>
      </c>
      <c r="J23" s="204">
        <v>5246</v>
      </c>
      <c r="K23" s="204">
        <v>55</v>
      </c>
      <c r="L23" s="204">
        <v>21</v>
      </c>
      <c r="M23" s="204">
        <v>293734</v>
      </c>
      <c r="N23" s="204">
        <v>5341</v>
      </c>
    </row>
    <row r="24" spans="1:14" x14ac:dyDescent="0.3">
      <c r="A24" s="139" t="s">
        <v>35</v>
      </c>
      <c r="B24" s="189">
        <v>2634</v>
      </c>
      <c r="C24" s="189">
        <v>2405</v>
      </c>
      <c r="D24" s="189">
        <v>91</v>
      </c>
      <c r="E24" s="189">
        <v>16258394</v>
      </c>
      <c r="F24" s="204">
        <v>6760</v>
      </c>
      <c r="G24" s="204">
        <v>2090</v>
      </c>
      <c r="H24" s="204">
        <v>79</v>
      </c>
      <c r="I24" s="204">
        <v>11711586</v>
      </c>
      <c r="J24" s="204">
        <v>5604</v>
      </c>
      <c r="K24" s="204">
        <v>84</v>
      </c>
      <c r="L24" s="204">
        <v>3</v>
      </c>
      <c r="M24" s="204">
        <v>382800</v>
      </c>
      <c r="N24" s="204">
        <v>4557</v>
      </c>
    </row>
    <row r="25" spans="1:14" x14ac:dyDescent="0.3">
      <c r="A25" s="139" t="s">
        <v>36</v>
      </c>
      <c r="B25" s="189">
        <v>10201</v>
      </c>
      <c r="C25" s="189">
        <v>7762</v>
      </c>
      <c r="D25" s="189">
        <v>76</v>
      </c>
      <c r="E25" s="189">
        <v>46650951</v>
      </c>
      <c r="F25" s="204">
        <v>6010</v>
      </c>
      <c r="G25" s="204">
        <v>6586</v>
      </c>
      <c r="H25" s="204">
        <v>65</v>
      </c>
      <c r="I25" s="204">
        <v>37313049</v>
      </c>
      <c r="J25" s="204">
        <v>5666</v>
      </c>
      <c r="K25" s="204">
        <v>893</v>
      </c>
      <c r="L25" s="204">
        <v>9</v>
      </c>
      <c r="M25" s="204">
        <v>4298386</v>
      </c>
      <c r="N25" s="204">
        <v>4813</v>
      </c>
    </row>
    <row r="26" spans="1:14" x14ac:dyDescent="0.3">
      <c r="A26" s="139" t="s">
        <v>37</v>
      </c>
      <c r="B26" s="189">
        <v>2221</v>
      </c>
      <c r="C26" s="189">
        <v>1983</v>
      </c>
      <c r="D26" s="189">
        <v>89</v>
      </c>
      <c r="E26" s="189">
        <v>12606727</v>
      </c>
      <c r="F26" s="204">
        <v>6357</v>
      </c>
      <c r="G26" s="204">
        <v>1802</v>
      </c>
      <c r="H26" s="204">
        <v>81</v>
      </c>
      <c r="I26" s="204">
        <v>10265400</v>
      </c>
      <c r="J26" s="204">
        <v>5697</v>
      </c>
      <c r="K26" s="204">
        <v>150</v>
      </c>
      <c r="L26" s="204">
        <v>7</v>
      </c>
      <c r="M26" s="204">
        <v>610351</v>
      </c>
      <c r="N26" s="204">
        <v>4069</v>
      </c>
    </row>
    <row r="27" spans="1:14" x14ac:dyDescent="0.3">
      <c r="A27" s="139" t="s">
        <v>38</v>
      </c>
      <c r="B27" s="189">
        <v>9212</v>
      </c>
      <c r="C27" s="189">
        <v>7059</v>
      </c>
      <c r="D27" s="189">
        <v>77</v>
      </c>
      <c r="E27" s="189">
        <v>42958432</v>
      </c>
      <c r="F27" s="204">
        <v>6086</v>
      </c>
      <c r="G27" s="204">
        <v>5965</v>
      </c>
      <c r="H27" s="204">
        <v>65</v>
      </c>
      <c r="I27" s="204">
        <v>33818974</v>
      </c>
      <c r="J27" s="204">
        <v>5670</v>
      </c>
      <c r="K27" s="204">
        <v>511</v>
      </c>
      <c r="L27" s="204">
        <v>6</v>
      </c>
      <c r="M27" s="204">
        <v>2383995</v>
      </c>
      <c r="N27" s="204">
        <v>4665</v>
      </c>
    </row>
    <row r="28" spans="1:14" x14ac:dyDescent="0.3">
      <c r="A28" s="139" t="s">
        <v>39</v>
      </c>
      <c r="B28" s="189">
        <v>346</v>
      </c>
      <c r="C28" s="189">
        <v>304</v>
      </c>
      <c r="D28" s="189">
        <v>88</v>
      </c>
      <c r="E28" s="189">
        <v>2009287</v>
      </c>
      <c r="F28" s="204">
        <v>6609</v>
      </c>
      <c r="G28" s="204">
        <v>282</v>
      </c>
      <c r="H28" s="204">
        <v>82</v>
      </c>
      <c r="I28" s="204">
        <v>1522782</v>
      </c>
      <c r="J28" s="204">
        <v>5400</v>
      </c>
      <c r="K28" s="204">
        <v>32</v>
      </c>
      <c r="L28" s="204">
        <v>9</v>
      </c>
      <c r="M28" s="204">
        <v>139250</v>
      </c>
      <c r="N28" s="204">
        <v>4352</v>
      </c>
    </row>
    <row r="29" spans="1:14" x14ac:dyDescent="0.3">
      <c r="A29" s="139"/>
      <c r="B29" s="189"/>
      <c r="C29" s="189"/>
      <c r="D29" s="189"/>
      <c r="E29" s="189"/>
      <c r="F29" s="204"/>
      <c r="G29" s="204"/>
      <c r="H29" s="204"/>
      <c r="I29" s="204"/>
      <c r="J29" s="204"/>
      <c r="K29" s="204"/>
      <c r="L29" s="204"/>
      <c r="M29" s="204"/>
      <c r="N29" s="204"/>
    </row>
    <row r="30" spans="1:14" x14ac:dyDescent="0.3">
      <c r="A30" s="149" t="s">
        <v>40</v>
      </c>
      <c r="B30" s="189"/>
      <c r="C30" s="189"/>
      <c r="D30" s="189"/>
      <c r="E30" s="189"/>
      <c r="F30" s="204"/>
      <c r="G30" s="204"/>
      <c r="H30" s="204"/>
      <c r="I30" s="204"/>
      <c r="J30" s="204"/>
      <c r="K30" s="204"/>
      <c r="L30" s="204"/>
      <c r="M30" s="204"/>
      <c r="N30" s="204"/>
    </row>
    <row r="31" spans="1:14" x14ac:dyDescent="0.3">
      <c r="A31" s="139" t="s">
        <v>41</v>
      </c>
      <c r="B31" s="189">
        <v>199</v>
      </c>
      <c r="C31" s="189">
        <v>198</v>
      </c>
      <c r="D31" s="189">
        <v>99</v>
      </c>
      <c r="E31" s="189">
        <v>1950980</v>
      </c>
      <c r="F31" s="204">
        <v>9853</v>
      </c>
      <c r="G31" s="204">
        <v>149</v>
      </c>
      <c r="H31" s="204">
        <v>75</v>
      </c>
      <c r="I31" s="204">
        <v>933021</v>
      </c>
      <c r="J31" s="204">
        <v>6262</v>
      </c>
      <c r="K31" s="204">
        <v>28</v>
      </c>
      <c r="L31" s="204">
        <v>14</v>
      </c>
      <c r="M31" s="204">
        <v>124502</v>
      </c>
      <c r="N31" s="204">
        <v>4447</v>
      </c>
    </row>
    <row r="32" spans="1:14" x14ac:dyDescent="0.3">
      <c r="A32" s="139" t="s">
        <v>42</v>
      </c>
      <c r="B32" s="189">
        <v>201</v>
      </c>
      <c r="C32" s="189">
        <v>200</v>
      </c>
      <c r="D32" s="189">
        <v>100</v>
      </c>
      <c r="E32" s="189">
        <v>1822116</v>
      </c>
      <c r="F32" s="204">
        <v>9111</v>
      </c>
      <c r="G32" s="204">
        <v>155</v>
      </c>
      <c r="H32" s="204">
        <v>77</v>
      </c>
      <c r="I32" s="204">
        <v>914404</v>
      </c>
      <c r="J32" s="204">
        <v>5899</v>
      </c>
      <c r="K32" s="204">
        <v>27</v>
      </c>
      <c r="L32" s="204">
        <v>13</v>
      </c>
      <c r="M32" s="204">
        <v>156761</v>
      </c>
      <c r="N32" s="204">
        <v>5806</v>
      </c>
    </row>
    <row r="33" spans="1:14" x14ac:dyDescent="0.3">
      <c r="A33" s="139" t="s">
        <v>43</v>
      </c>
      <c r="B33" s="189">
        <v>505</v>
      </c>
      <c r="C33" s="189">
        <v>414</v>
      </c>
      <c r="D33" s="189">
        <v>82</v>
      </c>
      <c r="E33" s="189">
        <v>3023068</v>
      </c>
      <c r="F33" s="204">
        <v>7302</v>
      </c>
      <c r="G33" s="204">
        <v>410</v>
      </c>
      <c r="H33" s="204">
        <v>81</v>
      </c>
      <c r="I33" s="204">
        <v>2487175</v>
      </c>
      <c r="J33" s="204">
        <v>6066</v>
      </c>
      <c r="K33" s="204">
        <v>0</v>
      </c>
      <c r="L33" s="204">
        <v>0</v>
      </c>
      <c r="M33" s="204">
        <v>0</v>
      </c>
      <c r="N33" s="204"/>
    </row>
    <row r="34" spans="1:14" x14ac:dyDescent="0.3">
      <c r="A34" s="139" t="s">
        <v>127</v>
      </c>
      <c r="B34" s="189">
        <v>1577</v>
      </c>
      <c r="C34" s="189">
        <v>1317</v>
      </c>
      <c r="D34" s="189">
        <v>84</v>
      </c>
      <c r="E34" s="189">
        <v>6908249</v>
      </c>
      <c r="F34" s="204">
        <v>5245</v>
      </c>
      <c r="G34" s="204">
        <v>1317</v>
      </c>
      <c r="H34" s="204">
        <v>84</v>
      </c>
      <c r="I34" s="204">
        <v>6715332</v>
      </c>
      <c r="J34" s="204">
        <v>5099</v>
      </c>
      <c r="K34" s="204">
        <v>112</v>
      </c>
      <c r="L34" s="204">
        <v>7</v>
      </c>
      <c r="M34" s="204">
        <v>444414</v>
      </c>
      <c r="N34" s="204">
        <v>3968</v>
      </c>
    </row>
    <row r="35" spans="1:14" x14ac:dyDescent="0.3">
      <c r="A35" s="139" t="s">
        <v>44</v>
      </c>
      <c r="B35" s="189">
        <v>648</v>
      </c>
      <c r="C35" s="189">
        <v>517</v>
      </c>
      <c r="D35" s="189">
        <v>80</v>
      </c>
      <c r="E35" s="189">
        <v>1684208</v>
      </c>
      <c r="F35" s="204">
        <v>3258</v>
      </c>
      <c r="G35" s="204">
        <v>489</v>
      </c>
      <c r="H35" s="204">
        <v>75</v>
      </c>
      <c r="I35" s="204">
        <v>1501300</v>
      </c>
      <c r="J35" s="204">
        <v>3070</v>
      </c>
      <c r="K35" s="204">
        <v>73</v>
      </c>
      <c r="L35" s="204">
        <v>11</v>
      </c>
      <c r="M35" s="204">
        <v>231845</v>
      </c>
      <c r="N35" s="204">
        <v>3176</v>
      </c>
    </row>
    <row r="36" spans="1:14" x14ac:dyDescent="0.3">
      <c r="A36" s="139" t="s">
        <v>45</v>
      </c>
      <c r="B36" s="189">
        <v>131</v>
      </c>
      <c r="C36" s="189">
        <v>99</v>
      </c>
      <c r="D36" s="189">
        <v>76</v>
      </c>
      <c r="E36" s="189">
        <v>325377</v>
      </c>
      <c r="F36" s="204">
        <v>3287</v>
      </c>
      <c r="G36" s="204">
        <v>94</v>
      </c>
      <c r="H36" s="204">
        <v>72</v>
      </c>
      <c r="I36" s="204">
        <v>282443</v>
      </c>
      <c r="J36" s="204">
        <v>3005</v>
      </c>
      <c r="K36" s="204">
        <v>20</v>
      </c>
      <c r="L36" s="204">
        <v>15</v>
      </c>
      <c r="M36" s="204">
        <v>40386</v>
      </c>
      <c r="N36" s="204">
        <v>2019</v>
      </c>
    </row>
    <row r="37" spans="1:14" x14ac:dyDescent="0.3">
      <c r="A37" s="139" t="s">
        <v>46</v>
      </c>
      <c r="B37" s="189">
        <v>405</v>
      </c>
      <c r="C37" s="189">
        <v>313</v>
      </c>
      <c r="D37" s="189">
        <v>77</v>
      </c>
      <c r="E37" s="189">
        <v>1033797</v>
      </c>
      <c r="F37" s="204">
        <v>3303</v>
      </c>
      <c r="G37" s="204">
        <v>302</v>
      </c>
      <c r="H37" s="204">
        <v>75</v>
      </c>
      <c r="I37" s="204">
        <v>908079</v>
      </c>
      <c r="J37" s="204">
        <v>3007</v>
      </c>
      <c r="K37" s="204">
        <v>81</v>
      </c>
      <c r="L37" s="204">
        <v>20</v>
      </c>
      <c r="M37" s="204">
        <v>271984</v>
      </c>
      <c r="N37" s="204">
        <v>3358</v>
      </c>
    </row>
    <row r="38" spans="1:14" x14ac:dyDescent="0.3">
      <c r="A38" s="139" t="s">
        <v>47</v>
      </c>
      <c r="B38" s="189">
        <v>141</v>
      </c>
      <c r="C38" s="189">
        <v>117</v>
      </c>
      <c r="D38" s="189">
        <v>83</v>
      </c>
      <c r="E38" s="189">
        <v>399162</v>
      </c>
      <c r="F38" s="204">
        <v>3412</v>
      </c>
      <c r="G38" s="204">
        <v>112</v>
      </c>
      <c r="H38" s="204">
        <v>79</v>
      </c>
      <c r="I38" s="204">
        <v>344704</v>
      </c>
      <c r="J38" s="204">
        <v>3078</v>
      </c>
      <c r="K38" s="204">
        <v>28</v>
      </c>
      <c r="L38" s="204">
        <v>20</v>
      </c>
      <c r="M38" s="204">
        <v>75452</v>
      </c>
      <c r="N38" s="204">
        <v>2695</v>
      </c>
    </row>
    <row r="39" spans="1:14" x14ac:dyDescent="0.3">
      <c r="A39" s="139" t="s">
        <v>48</v>
      </c>
      <c r="B39" s="190" t="s">
        <v>24</v>
      </c>
      <c r="C39" s="190" t="s">
        <v>24</v>
      </c>
      <c r="D39" s="190" t="s">
        <v>24</v>
      </c>
      <c r="E39" s="190" t="s">
        <v>24</v>
      </c>
      <c r="F39" s="205" t="s">
        <v>24</v>
      </c>
      <c r="G39" s="205" t="s">
        <v>24</v>
      </c>
      <c r="H39" s="205" t="s">
        <v>24</v>
      </c>
      <c r="I39" s="205" t="s">
        <v>24</v>
      </c>
      <c r="J39" s="205" t="s">
        <v>24</v>
      </c>
      <c r="K39" s="205" t="s">
        <v>24</v>
      </c>
      <c r="L39" s="205" t="s">
        <v>24</v>
      </c>
      <c r="M39" s="205" t="s">
        <v>24</v>
      </c>
      <c r="N39" s="205" t="s">
        <v>24</v>
      </c>
    </row>
    <row r="40" spans="1:14" x14ac:dyDescent="0.3">
      <c r="A40" s="139" t="s">
        <v>128</v>
      </c>
      <c r="B40" s="189">
        <v>363</v>
      </c>
      <c r="C40" s="189">
        <v>309</v>
      </c>
      <c r="D40" s="189">
        <v>85</v>
      </c>
      <c r="E40" s="189">
        <v>1988075</v>
      </c>
      <c r="F40" s="204">
        <v>6434</v>
      </c>
      <c r="G40" s="204">
        <v>309</v>
      </c>
      <c r="H40" s="204">
        <v>85</v>
      </c>
      <c r="I40" s="204">
        <v>1906174</v>
      </c>
      <c r="J40" s="204">
        <v>6169</v>
      </c>
      <c r="K40" s="204">
        <v>62</v>
      </c>
      <c r="L40" s="204">
        <v>17</v>
      </c>
      <c r="M40" s="204">
        <v>388645</v>
      </c>
      <c r="N40" s="204">
        <v>6268</v>
      </c>
    </row>
    <row r="41" spans="1:14" x14ac:dyDescent="0.3">
      <c r="A41" s="139" t="s">
        <v>274</v>
      </c>
      <c r="B41" s="189">
        <v>279</v>
      </c>
      <c r="C41" s="189">
        <v>251</v>
      </c>
      <c r="D41" s="189">
        <v>90</v>
      </c>
      <c r="E41" s="189">
        <v>1566310</v>
      </c>
      <c r="F41" s="204">
        <v>6240</v>
      </c>
      <c r="G41" s="204">
        <v>251</v>
      </c>
      <c r="H41" s="204">
        <v>90</v>
      </c>
      <c r="I41" s="204">
        <v>1399193</v>
      </c>
      <c r="J41" s="204">
        <v>5574</v>
      </c>
      <c r="K41" s="204">
        <v>58</v>
      </c>
      <c r="L41" s="204">
        <v>21</v>
      </c>
      <c r="M41" s="204">
        <v>309883</v>
      </c>
      <c r="N41" s="204">
        <v>5343</v>
      </c>
    </row>
    <row r="42" spans="1:14" x14ac:dyDescent="0.3">
      <c r="A42" s="139" t="s">
        <v>129</v>
      </c>
      <c r="B42" s="189">
        <v>221</v>
      </c>
      <c r="C42" s="189">
        <v>203</v>
      </c>
      <c r="D42" s="189">
        <v>92</v>
      </c>
      <c r="E42" s="189">
        <v>1294248</v>
      </c>
      <c r="F42" s="204">
        <v>6376</v>
      </c>
      <c r="G42" s="204">
        <v>203</v>
      </c>
      <c r="H42" s="204">
        <v>92</v>
      </c>
      <c r="I42" s="204">
        <v>1239368</v>
      </c>
      <c r="J42" s="204">
        <v>6105</v>
      </c>
      <c r="K42" s="204">
        <v>42</v>
      </c>
      <c r="L42" s="204">
        <v>19</v>
      </c>
      <c r="M42" s="204">
        <v>234130</v>
      </c>
      <c r="N42" s="204">
        <v>5575</v>
      </c>
    </row>
    <row r="43" spans="1:14" x14ac:dyDescent="0.3">
      <c r="A43" s="139" t="s">
        <v>202</v>
      </c>
      <c r="B43" s="189">
        <v>292</v>
      </c>
      <c r="C43" s="189">
        <v>261</v>
      </c>
      <c r="D43" s="189">
        <v>89</v>
      </c>
      <c r="E43" s="189">
        <v>1527173</v>
      </c>
      <c r="F43" s="204">
        <v>5851</v>
      </c>
      <c r="G43" s="204">
        <v>261</v>
      </c>
      <c r="H43" s="204">
        <v>89</v>
      </c>
      <c r="I43" s="204">
        <v>1453468</v>
      </c>
      <c r="J43" s="204">
        <v>5569</v>
      </c>
      <c r="K43" s="204">
        <v>62</v>
      </c>
      <c r="L43" s="204">
        <v>21</v>
      </c>
      <c r="M43" s="204">
        <v>297407</v>
      </c>
      <c r="N43" s="204">
        <v>4797</v>
      </c>
    </row>
    <row r="44" spans="1:14" x14ac:dyDescent="0.3">
      <c r="A44" s="139" t="s">
        <v>216</v>
      </c>
      <c r="B44" s="189">
        <v>1207</v>
      </c>
      <c r="C44" s="189">
        <v>697</v>
      </c>
      <c r="D44" s="189">
        <v>58</v>
      </c>
      <c r="E44" s="189">
        <v>4097338</v>
      </c>
      <c r="F44" s="204">
        <v>5879</v>
      </c>
      <c r="G44" s="204">
        <v>697</v>
      </c>
      <c r="H44" s="204">
        <v>58</v>
      </c>
      <c r="I44" s="204">
        <v>3854118</v>
      </c>
      <c r="J44" s="204">
        <v>5530</v>
      </c>
      <c r="K44" s="204">
        <v>563</v>
      </c>
      <c r="L44" s="204">
        <v>47</v>
      </c>
      <c r="M44" s="204">
        <v>4748888</v>
      </c>
      <c r="N44" s="204">
        <v>8435</v>
      </c>
    </row>
    <row r="45" spans="1:14" x14ac:dyDescent="0.3">
      <c r="A45" s="139" t="s">
        <v>276</v>
      </c>
      <c r="B45" s="189">
        <v>243</v>
      </c>
      <c r="C45" s="189">
        <v>151</v>
      </c>
      <c r="D45" s="189">
        <v>62</v>
      </c>
      <c r="E45" s="189">
        <v>872609</v>
      </c>
      <c r="F45" s="204">
        <v>5779</v>
      </c>
      <c r="G45" s="204">
        <v>151</v>
      </c>
      <c r="H45" s="204">
        <v>62</v>
      </c>
      <c r="I45" s="204">
        <v>857709</v>
      </c>
      <c r="J45" s="204">
        <v>5680</v>
      </c>
      <c r="K45" s="204">
        <v>137</v>
      </c>
      <c r="L45" s="204">
        <v>56</v>
      </c>
      <c r="M45" s="204">
        <v>1251368</v>
      </c>
      <c r="N45" s="204">
        <v>9134</v>
      </c>
    </row>
    <row r="46" spans="1:14" x14ac:dyDescent="0.3">
      <c r="A46" s="139" t="s">
        <v>277</v>
      </c>
      <c r="B46" s="189">
        <v>448</v>
      </c>
      <c r="C46" s="189">
        <v>166</v>
      </c>
      <c r="D46" s="189">
        <v>37</v>
      </c>
      <c r="E46" s="189">
        <v>930466</v>
      </c>
      <c r="F46" s="204">
        <v>5605</v>
      </c>
      <c r="G46" s="204">
        <v>166</v>
      </c>
      <c r="H46" s="204">
        <v>37</v>
      </c>
      <c r="I46" s="204">
        <v>907119</v>
      </c>
      <c r="J46" s="204">
        <v>5465</v>
      </c>
      <c r="K46" s="204">
        <v>242</v>
      </c>
      <c r="L46" s="204">
        <v>54</v>
      </c>
      <c r="M46" s="204">
        <v>2334957</v>
      </c>
      <c r="N46" s="204">
        <v>9649</v>
      </c>
    </row>
    <row r="47" spans="1:14" x14ac:dyDescent="0.3">
      <c r="A47" s="139" t="s">
        <v>228</v>
      </c>
      <c r="B47" s="189">
        <v>924</v>
      </c>
      <c r="C47" s="189">
        <v>586</v>
      </c>
      <c r="D47" s="189">
        <v>63</v>
      </c>
      <c r="E47" s="189">
        <v>3787073</v>
      </c>
      <c r="F47" s="204">
        <v>6463</v>
      </c>
      <c r="G47" s="204">
        <v>586</v>
      </c>
      <c r="H47" s="204">
        <v>63</v>
      </c>
      <c r="I47" s="204">
        <v>3457251</v>
      </c>
      <c r="J47" s="204">
        <v>5900</v>
      </c>
      <c r="K47" s="204">
        <v>405</v>
      </c>
      <c r="L47" s="204">
        <v>44</v>
      </c>
      <c r="M47" s="204">
        <v>3262410</v>
      </c>
      <c r="N47" s="204">
        <v>8055</v>
      </c>
    </row>
    <row r="48" spans="1:14" x14ac:dyDescent="0.3">
      <c r="A48" s="139" t="s">
        <v>278</v>
      </c>
      <c r="B48" s="189">
        <v>226</v>
      </c>
      <c r="C48" s="189">
        <v>158</v>
      </c>
      <c r="D48" s="189">
        <v>70</v>
      </c>
      <c r="E48" s="189">
        <v>863956</v>
      </c>
      <c r="F48" s="204">
        <v>5468</v>
      </c>
      <c r="G48" s="204">
        <v>158</v>
      </c>
      <c r="H48" s="204">
        <v>70</v>
      </c>
      <c r="I48" s="204">
        <v>832684</v>
      </c>
      <c r="J48" s="204">
        <v>5270</v>
      </c>
      <c r="K48" s="204">
        <v>131</v>
      </c>
      <c r="L48" s="204">
        <v>58</v>
      </c>
      <c r="M48" s="204">
        <v>1088330</v>
      </c>
      <c r="N48" s="204">
        <v>8308</v>
      </c>
    </row>
    <row r="49" spans="1:14" x14ac:dyDescent="0.3">
      <c r="A49" s="139" t="s">
        <v>130</v>
      </c>
      <c r="B49" s="189">
        <v>73</v>
      </c>
      <c r="C49" s="189">
        <v>64</v>
      </c>
      <c r="D49" s="189">
        <v>88</v>
      </c>
      <c r="E49" s="189">
        <v>412236</v>
      </c>
      <c r="F49" s="204">
        <v>6441</v>
      </c>
      <c r="G49" s="204">
        <v>64</v>
      </c>
      <c r="H49" s="204">
        <v>88</v>
      </c>
      <c r="I49" s="204">
        <v>412236</v>
      </c>
      <c r="J49" s="204">
        <v>6441</v>
      </c>
      <c r="K49" s="204">
        <v>12</v>
      </c>
      <c r="L49" s="204">
        <v>16</v>
      </c>
      <c r="M49" s="204">
        <v>54750</v>
      </c>
      <c r="N49" s="204">
        <v>4563</v>
      </c>
    </row>
    <row r="50" spans="1:14" x14ac:dyDescent="0.3">
      <c r="A50" s="139" t="s">
        <v>49</v>
      </c>
      <c r="B50" s="189">
        <v>214</v>
      </c>
      <c r="C50" s="189">
        <v>214</v>
      </c>
      <c r="D50" s="189">
        <v>100</v>
      </c>
      <c r="E50" s="189">
        <v>1620552</v>
      </c>
      <c r="F50" s="204">
        <v>7573</v>
      </c>
      <c r="G50" s="204">
        <v>207</v>
      </c>
      <c r="H50" s="204">
        <v>97</v>
      </c>
      <c r="I50" s="204">
        <v>1362457</v>
      </c>
      <c r="J50" s="204">
        <v>6582</v>
      </c>
      <c r="K50" s="204">
        <v>0</v>
      </c>
      <c r="L50" s="204">
        <v>0</v>
      </c>
      <c r="M50" s="204">
        <v>0</v>
      </c>
      <c r="N50" s="204"/>
    </row>
    <row r="51" spans="1:14" x14ac:dyDescent="0.3">
      <c r="A51" s="139" t="s">
        <v>50</v>
      </c>
      <c r="B51" s="189">
        <v>308</v>
      </c>
      <c r="C51" s="189">
        <v>243</v>
      </c>
      <c r="D51" s="189">
        <v>79</v>
      </c>
      <c r="E51" s="189">
        <v>1425983</v>
      </c>
      <c r="F51" s="204">
        <v>5868</v>
      </c>
      <c r="G51" s="204">
        <v>234</v>
      </c>
      <c r="H51" s="204">
        <v>76</v>
      </c>
      <c r="I51" s="204">
        <v>1316933</v>
      </c>
      <c r="J51" s="204">
        <v>5628</v>
      </c>
      <c r="K51" s="204">
        <v>103</v>
      </c>
      <c r="L51" s="204">
        <v>33</v>
      </c>
      <c r="M51" s="204">
        <v>628607</v>
      </c>
      <c r="N51" s="204">
        <v>6103</v>
      </c>
    </row>
    <row r="52" spans="1:14" x14ac:dyDescent="0.3">
      <c r="A52" s="139" t="s">
        <v>51</v>
      </c>
      <c r="B52" s="189">
        <v>659</v>
      </c>
      <c r="C52" s="189">
        <v>569</v>
      </c>
      <c r="D52" s="189">
        <v>86</v>
      </c>
      <c r="E52" s="189">
        <v>3591979</v>
      </c>
      <c r="F52" s="204">
        <v>6313</v>
      </c>
      <c r="G52" s="204">
        <v>550</v>
      </c>
      <c r="H52" s="204">
        <v>83</v>
      </c>
      <c r="I52" s="204">
        <v>3345789</v>
      </c>
      <c r="J52" s="204">
        <v>6083</v>
      </c>
      <c r="K52" s="204">
        <v>176</v>
      </c>
      <c r="L52" s="204">
        <v>27</v>
      </c>
      <c r="M52" s="204">
        <v>954800</v>
      </c>
      <c r="N52" s="204">
        <v>5425</v>
      </c>
    </row>
    <row r="53" spans="1:14" x14ac:dyDescent="0.3">
      <c r="A53" s="139" t="s">
        <v>52</v>
      </c>
      <c r="B53" s="189">
        <v>4139</v>
      </c>
      <c r="C53" s="189">
        <v>3530</v>
      </c>
      <c r="D53" s="189">
        <v>85</v>
      </c>
      <c r="E53" s="189">
        <v>22705014</v>
      </c>
      <c r="F53" s="204">
        <v>6432</v>
      </c>
      <c r="G53" s="204">
        <v>3368</v>
      </c>
      <c r="H53" s="204">
        <v>81</v>
      </c>
      <c r="I53" s="204">
        <v>20344544</v>
      </c>
      <c r="J53" s="204">
        <v>6041</v>
      </c>
      <c r="K53" s="204">
        <v>1309</v>
      </c>
      <c r="L53" s="204">
        <v>32</v>
      </c>
      <c r="M53" s="204">
        <v>6475595</v>
      </c>
      <c r="N53" s="204">
        <v>4947</v>
      </c>
    </row>
    <row r="54" spans="1:14" x14ac:dyDescent="0.3">
      <c r="A54" s="139" t="s">
        <v>53</v>
      </c>
      <c r="B54" s="190" t="s">
        <v>24</v>
      </c>
      <c r="C54" s="190" t="s">
        <v>24</v>
      </c>
      <c r="D54" s="190" t="s">
        <v>24</v>
      </c>
      <c r="E54" s="190" t="s">
        <v>24</v>
      </c>
      <c r="F54" s="205" t="s">
        <v>24</v>
      </c>
      <c r="G54" s="205" t="s">
        <v>24</v>
      </c>
      <c r="H54" s="205" t="s">
        <v>24</v>
      </c>
      <c r="I54" s="205" t="s">
        <v>24</v>
      </c>
      <c r="J54" s="205" t="s">
        <v>24</v>
      </c>
      <c r="K54" s="205" t="s">
        <v>24</v>
      </c>
      <c r="L54" s="205" t="s">
        <v>24</v>
      </c>
      <c r="M54" s="205" t="s">
        <v>24</v>
      </c>
      <c r="N54" s="205" t="s">
        <v>24</v>
      </c>
    </row>
    <row r="55" spans="1:14" x14ac:dyDescent="0.3">
      <c r="A55" s="139" t="s">
        <v>54</v>
      </c>
      <c r="B55" s="189">
        <v>435</v>
      </c>
      <c r="C55" s="189">
        <v>426</v>
      </c>
      <c r="D55" s="189">
        <v>98</v>
      </c>
      <c r="E55" s="189">
        <v>2322268</v>
      </c>
      <c r="F55" s="204">
        <v>5451</v>
      </c>
      <c r="G55" s="204">
        <v>262</v>
      </c>
      <c r="H55" s="204">
        <v>60</v>
      </c>
      <c r="I55" s="204">
        <v>1804851</v>
      </c>
      <c r="J55" s="204">
        <v>6889</v>
      </c>
      <c r="K55" s="204">
        <v>0</v>
      </c>
      <c r="L55" s="204">
        <v>0</v>
      </c>
      <c r="M55" s="204">
        <v>0</v>
      </c>
      <c r="N55" s="204"/>
    </row>
    <row r="56" spans="1:14" x14ac:dyDescent="0.3">
      <c r="A56" s="139" t="s">
        <v>55</v>
      </c>
      <c r="B56" s="189">
        <v>796</v>
      </c>
      <c r="C56" s="189">
        <v>769</v>
      </c>
      <c r="D56" s="189">
        <v>97</v>
      </c>
      <c r="E56" s="189">
        <v>5362675</v>
      </c>
      <c r="F56" s="204">
        <v>6974</v>
      </c>
      <c r="G56" s="204">
        <v>640</v>
      </c>
      <c r="H56" s="204">
        <v>80</v>
      </c>
      <c r="I56" s="204">
        <v>3741379</v>
      </c>
      <c r="J56" s="204">
        <v>5846</v>
      </c>
      <c r="K56" s="204">
        <v>195</v>
      </c>
      <c r="L56" s="204">
        <v>24</v>
      </c>
      <c r="M56" s="204">
        <v>103666</v>
      </c>
      <c r="N56" s="204">
        <v>532</v>
      </c>
    </row>
    <row r="57" spans="1:14" x14ac:dyDescent="0.3">
      <c r="A57" s="139" t="s">
        <v>272</v>
      </c>
      <c r="B57" s="189">
        <v>4651</v>
      </c>
      <c r="C57" s="189">
        <v>3251</v>
      </c>
      <c r="D57" s="189">
        <v>70</v>
      </c>
      <c r="E57" s="189">
        <v>22052500</v>
      </c>
      <c r="F57" s="204">
        <v>6783</v>
      </c>
      <c r="G57" s="204">
        <v>3251</v>
      </c>
      <c r="H57" s="204">
        <v>70</v>
      </c>
      <c r="I57" s="204">
        <v>20086943</v>
      </c>
      <c r="J57" s="204">
        <v>6179</v>
      </c>
      <c r="K57" s="204">
        <v>1400</v>
      </c>
      <c r="L57" s="204">
        <v>30</v>
      </c>
      <c r="M57" s="204">
        <v>8001842</v>
      </c>
      <c r="N57" s="204">
        <v>5716</v>
      </c>
    </row>
    <row r="58" spans="1:14" x14ac:dyDescent="0.3">
      <c r="A58" s="139" t="s">
        <v>271</v>
      </c>
      <c r="B58" s="189">
        <v>4780</v>
      </c>
      <c r="C58" s="189">
        <v>4511</v>
      </c>
      <c r="D58" s="189">
        <v>94</v>
      </c>
      <c r="E58" s="189">
        <v>22984831</v>
      </c>
      <c r="F58" s="204">
        <v>5095</v>
      </c>
      <c r="G58" s="204">
        <v>3291</v>
      </c>
      <c r="H58" s="204">
        <v>69</v>
      </c>
      <c r="I58" s="204">
        <v>20810758</v>
      </c>
      <c r="J58" s="204">
        <v>6324</v>
      </c>
      <c r="K58" s="204">
        <v>1719</v>
      </c>
      <c r="L58" s="204">
        <v>36</v>
      </c>
      <c r="M58" s="204">
        <v>11260663</v>
      </c>
      <c r="N58" s="204">
        <v>6551</v>
      </c>
    </row>
    <row r="59" spans="1:14" x14ac:dyDescent="0.3">
      <c r="A59" s="139" t="s">
        <v>273</v>
      </c>
      <c r="B59" s="189">
        <v>7923</v>
      </c>
      <c r="C59" s="189">
        <v>7293</v>
      </c>
      <c r="D59" s="189">
        <v>92</v>
      </c>
      <c r="E59" s="189">
        <v>49248993</v>
      </c>
      <c r="F59" s="204">
        <v>6753</v>
      </c>
      <c r="G59" s="204">
        <v>6549</v>
      </c>
      <c r="H59" s="204">
        <v>83</v>
      </c>
      <c r="I59" s="204">
        <v>34924270</v>
      </c>
      <c r="J59" s="204">
        <v>5333</v>
      </c>
      <c r="K59" s="204">
        <v>2134</v>
      </c>
      <c r="L59" s="204">
        <v>27</v>
      </c>
      <c r="M59" s="204">
        <v>11159412</v>
      </c>
      <c r="N59" s="204">
        <v>5229</v>
      </c>
    </row>
    <row r="60" spans="1:14" x14ac:dyDescent="0.3">
      <c r="A60" s="139" t="s">
        <v>270</v>
      </c>
      <c r="B60" s="189">
        <v>703</v>
      </c>
      <c r="C60" s="189">
        <v>491</v>
      </c>
      <c r="D60" s="189">
        <v>70</v>
      </c>
      <c r="E60" s="189">
        <v>3739242</v>
      </c>
      <c r="F60" s="204">
        <v>7616</v>
      </c>
      <c r="G60" s="204">
        <v>486</v>
      </c>
      <c r="H60" s="204">
        <v>69</v>
      </c>
      <c r="I60" s="204">
        <v>3290045</v>
      </c>
      <c r="J60" s="204">
        <v>6770</v>
      </c>
      <c r="K60" s="204">
        <v>187</v>
      </c>
      <c r="L60" s="204">
        <v>27</v>
      </c>
      <c r="M60" s="204">
        <v>1254846</v>
      </c>
      <c r="N60" s="204">
        <v>6710</v>
      </c>
    </row>
    <row r="61" spans="1:14" x14ac:dyDescent="0.3">
      <c r="A61" s="139" t="s">
        <v>56</v>
      </c>
      <c r="B61" s="189">
        <v>611</v>
      </c>
      <c r="C61" s="189">
        <v>607</v>
      </c>
      <c r="D61" s="189">
        <v>99</v>
      </c>
      <c r="E61" s="189">
        <v>5065174</v>
      </c>
      <c r="F61" s="204">
        <v>8345</v>
      </c>
      <c r="G61" s="204">
        <v>509</v>
      </c>
      <c r="H61" s="204">
        <v>83</v>
      </c>
      <c r="I61" s="204">
        <v>2887956</v>
      </c>
      <c r="J61" s="204">
        <v>5674</v>
      </c>
      <c r="K61" s="204">
        <v>94</v>
      </c>
      <c r="L61" s="204">
        <v>15</v>
      </c>
      <c r="M61" s="204">
        <v>407199</v>
      </c>
      <c r="N61" s="204">
        <v>4332</v>
      </c>
    </row>
    <row r="62" spans="1:14" x14ac:dyDescent="0.3">
      <c r="A62" s="139" t="s">
        <v>57</v>
      </c>
      <c r="B62" s="189">
        <v>112</v>
      </c>
      <c r="C62" s="189">
        <v>83</v>
      </c>
      <c r="D62" s="189">
        <v>74</v>
      </c>
      <c r="E62" s="189">
        <v>421402</v>
      </c>
      <c r="F62" s="204">
        <v>5077</v>
      </c>
      <c r="G62" s="204">
        <v>82</v>
      </c>
      <c r="H62" s="204">
        <v>73</v>
      </c>
      <c r="I62" s="204">
        <v>420002</v>
      </c>
      <c r="J62" s="204">
        <v>5122</v>
      </c>
      <c r="K62" s="204">
        <v>22</v>
      </c>
      <c r="L62" s="204">
        <v>20</v>
      </c>
      <c r="M62" s="204">
        <v>91902</v>
      </c>
      <c r="N62" s="204">
        <v>4177</v>
      </c>
    </row>
    <row r="63" spans="1:14" x14ac:dyDescent="0.3">
      <c r="A63" s="139" t="s">
        <v>58</v>
      </c>
      <c r="B63" s="189">
        <v>3731</v>
      </c>
      <c r="C63" s="189">
        <v>3268</v>
      </c>
      <c r="D63" s="189">
        <v>88</v>
      </c>
      <c r="E63" s="189">
        <v>22972157</v>
      </c>
      <c r="F63" s="204">
        <v>7029</v>
      </c>
      <c r="G63" s="204">
        <v>2642</v>
      </c>
      <c r="H63" s="204">
        <v>71</v>
      </c>
      <c r="I63" s="204">
        <v>15206712</v>
      </c>
      <c r="J63" s="204">
        <v>5756</v>
      </c>
      <c r="K63" s="204">
        <v>818</v>
      </c>
      <c r="L63" s="204">
        <v>22</v>
      </c>
      <c r="M63" s="204">
        <v>4572690</v>
      </c>
      <c r="N63" s="204">
        <v>5590</v>
      </c>
    </row>
    <row r="64" spans="1:14" x14ac:dyDescent="0.3">
      <c r="A64" s="139" t="s">
        <v>59</v>
      </c>
      <c r="B64" s="189">
        <v>2968</v>
      </c>
      <c r="C64" s="189">
        <v>2636</v>
      </c>
      <c r="D64" s="189">
        <v>89</v>
      </c>
      <c r="E64" s="189">
        <v>15383865</v>
      </c>
      <c r="F64" s="204">
        <v>5836</v>
      </c>
      <c r="G64" s="204">
        <v>2492</v>
      </c>
      <c r="H64" s="204">
        <v>84</v>
      </c>
      <c r="I64" s="204">
        <v>13753758</v>
      </c>
      <c r="J64" s="204">
        <v>5519</v>
      </c>
      <c r="K64" s="204">
        <v>346</v>
      </c>
      <c r="L64" s="204">
        <v>12</v>
      </c>
      <c r="M64" s="204">
        <v>1457060</v>
      </c>
      <c r="N64" s="204">
        <v>4211</v>
      </c>
    </row>
    <row r="65" spans="1:14" x14ac:dyDescent="0.3">
      <c r="A65" s="139" t="s">
        <v>60</v>
      </c>
      <c r="B65" s="189">
        <v>2445</v>
      </c>
      <c r="C65" s="189">
        <v>2101</v>
      </c>
      <c r="D65" s="189">
        <v>86</v>
      </c>
      <c r="E65" s="189">
        <v>12746307</v>
      </c>
      <c r="F65" s="204">
        <v>6067</v>
      </c>
      <c r="G65" s="204">
        <v>1990</v>
      </c>
      <c r="H65" s="204">
        <v>81</v>
      </c>
      <c r="I65" s="204">
        <v>11379345</v>
      </c>
      <c r="J65" s="204">
        <v>5718</v>
      </c>
      <c r="K65" s="204">
        <v>331</v>
      </c>
      <c r="L65" s="204">
        <v>14</v>
      </c>
      <c r="M65" s="204">
        <v>1500243</v>
      </c>
      <c r="N65" s="204">
        <v>4532</v>
      </c>
    </row>
    <row r="66" spans="1:14" x14ac:dyDescent="0.3">
      <c r="A66" s="139" t="s">
        <v>61</v>
      </c>
      <c r="B66" s="189">
        <v>1000</v>
      </c>
      <c r="C66" s="189">
        <v>945</v>
      </c>
      <c r="D66" s="189">
        <v>95</v>
      </c>
      <c r="E66" s="189">
        <v>5619084</v>
      </c>
      <c r="F66" s="204">
        <v>5946</v>
      </c>
      <c r="G66" s="204">
        <v>889</v>
      </c>
      <c r="H66" s="204">
        <v>89</v>
      </c>
      <c r="I66" s="204">
        <v>4832155</v>
      </c>
      <c r="J66" s="204">
        <v>5435</v>
      </c>
      <c r="K66" s="204">
        <v>111</v>
      </c>
      <c r="L66" s="204">
        <v>11</v>
      </c>
      <c r="M66" s="204">
        <v>391484</v>
      </c>
      <c r="N66" s="204">
        <v>3527</v>
      </c>
    </row>
    <row r="67" spans="1:14" x14ac:dyDescent="0.3">
      <c r="A67" s="139" t="s">
        <v>62</v>
      </c>
      <c r="B67" s="189">
        <v>3752</v>
      </c>
      <c r="C67" s="189">
        <v>3172</v>
      </c>
      <c r="D67" s="189">
        <v>85</v>
      </c>
      <c r="E67" s="189">
        <v>17614085</v>
      </c>
      <c r="F67" s="204">
        <v>5553</v>
      </c>
      <c r="G67" s="204">
        <v>3035</v>
      </c>
      <c r="H67" s="204">
        <v>81</v>
      </c>
      <c r="I67" s="204">
        <v>16187607</v>
      </c>
      <c r="J67" s="204">
        <v>5334</v>
      </c>
      <c r="K67" s="204">
        <v>540</v>
      </c>
      <c r="L67" s="204">
        <v>14</v>
      </c>
      <c r="M67" s="204">
        <v>2021163</v>
      </c>
      <c r="N67" s="204">
        <v>3743</v>
      </c>
    </row>
    <row r="68" spans="1:14" x14ac:dyDescent="0.3">
      <c r="A68" s="139" t="s">
        <v>63</v>
      </c>
      <c r="B68" s="190" t="s">
        <v>24</v>
      </c>
      <c r="C68" s="190" t="s">
        <v>24</v>
      </c>
      <c r="D68" s="190" t="s">
        <v>24</v>
      </c>
      <c r="E68" s="190" t="s">
        <v>24</v>
      </c>
      <c r="F68" s="205" t="s">
        <v>24</v>
      </c>
      <c r="G68" s="205" t="s">
        <v>24</v>
      </c>
      <c r="H68" s="205" t="s">
        <v>24</v>
      </c>
      <c r="I68" s="205" t="s">
        <v>24</v>
      </c>
      <c r="J68" s="205" t="s">
        <v>24</v>
      </c>
      <c r="K68" s="205" t="s">
        <v>24</v>
      </c>
      <c r="L68" s="205" t="s">
        <v>24</v>
      </c>
      <c r="M68" s="205" t="s">
        <v>24</v>
      </c>
      <c r="N68" s="205" t="s">
        <v>24</v>
      </c>
    </row>
    <row r="69" spans="1:14" x14ac:dyDescent="0.3">
      <c r="A69" s="139" t="s">
        <v>64</v>
      </c>
      <c r="B69" s="189">
        <v>1211</v>
      </c>
      <c r="C69" s="189">
        <v>1050</v>
      </c>
      <c r="D69" s="189">
        <v>87</v>
      </c>
      <c r="E69" s="189">
        <v>6123761</v>
      </c>
      <c r="F69" s="204">
        <v>5832</v>
      </c>
      <c r="G69" s="204">
        <v>1011</v>
      </c>
      <c r="H69" s="204">
        <v>83</v>
      </c>
      <c r="I69" s="204">
        <v>5582093</v>
      </c>
      <c r="J69" s="204">
        <v>5521</v>
      </c>
      <c r="K69" s="204">
        <v>162</v>
      </c>
      <c r="L69" s="204">
        <v>13</v>
      </c>
      <c r="M69" s="204">
        <v>705465</v>
      </c>
      <c r="N69" s="204">
        <v>4355</v>
      </c>
    </row>
    <row r="70" spans="1:14" x14ac:dyDescent="0.3">
      <c r="A70" s="139" t="s">
        <v>65</v>
      </c>
      <c r="B70" s="189">
        <v>1488</v>
      </c>
      <c r="C70" s="189">
        <v>1157</v>
      </c>
      <c r="D70" s="189">
        <v>78</v>
      </c>
      <c r="E70" s="189">
        <v>6839558</v>
      </c>
      <c r="F70" s="204">
        <v>5911</v>
      </c>
      <c r="G70" s="204">
        <v>1119</v>
      </c>
      <c r="H70" s="204">
        <v>75</v>
      </c>
      <c r="I70" s="204">
        <v>6329743</v>
      </c>
      <c r="J70" s="204">
        <v>5657</v>
      </c>
      <c r="K70" s="204">
        <v>394</v>
      </c>
      <c r="L70" s="204">
        <v>26</v>
      </c>
      <c r="M70" s="204">
        <v>2422133</v>
      </c>
      <c r="N70" s="204">
        <v>6148</v>
      </c>
    </row>
    <row r="71" spans="1:14" x14ac:dyDescent="0.3">
      <c r="A71" s="139" t="s">
        <v>66</v>
      </c>
      <c r="B71" s="189">
        <v>3278</v>
      </c>
      <c r="C71" s="189">
        <v>2498</v>
      </c>
      <c r="D71" s="189">
        <v>76</v>
      </c>
      <c r="E71" s="189">
        <v>12095457</v>
      </c>
      <c r="F71" s="204">
        <v>4842</v>
      </c>
      <c r="G71" s="204">
        <v>2161</v>
      </c>
      <c r="H71" s="204">
        <v>66</v>
      </c>
      <c r="I71" s="204">
        <v>10080019</v>
      </c>
      <c r="J71" s="204">
        <v>4665</v>
      </c>
      <c r="K71" s="204">
        <v>595</v>
      </c>
      <c r="L71" s="204">
        <v>18</v>
      </c>
      <c r="M71" s="204">
        <v>3009131</v>
      </c>
      <c r="N71" s="204">
        <v>5057</v>
      </c>
    </row>
    <row r="72" spans="1:14" x14ac:dyDescent="0.3">
      <c r="A72" s="139" t="s">
        <v>67</v>
      </c>
      <c r="B72" s="190" t="s">
        <v>24</v>
      </c>
      <c r="C72" s="190" t="s">
        <v>24</v>
      </c>
      <c r="D72" s="190" t="s">
        <v>24</v>
      </c>
      <c r="E72" s="190" t="s">
        <v>24</v>
      </c>
      <c r="F72" s="205" t="s">
        <v>24</v>
      </c>
      <c r="G72" s="205" t="s">
        <v>24</v>
      </c>
      <c r="H72" s="205" t="s">
        <v>24</v>
      </c>
      <c r="I72" s="205" t="s">
        <v>24</v>
      </c>
      <c r="J72" s="205" t="s">
        <v>24</v>
      </c>
      <c r="K72" s="205" t="s">
        <v>24</v>
      </c>
      <c r="L72" s="205" t="s">
        <v>24</v>
      </c>
      <c r="M72" s="205" t="s">
        <v>24</v>
      </c>
      <c r="N72" s="205" t="s">
        <v>24</v>
      </c>
    </row>
    <row r="73" spans="1:14" x14ac:dyDescent="0.3">
      <c r="A73" s="139" t="s">
        <v>68</v>
      </c>
      <c r="B73" s="189">
        <v>2779</v>
      </c>
      <c r="C73" s="189">
        <v>2397</v>
      </c>
      <c r="D73" s="189">
        <v>86</v>
      </c>
      <c r="E73" s="189">
        <v>13550994</v>
      </c>
      <c r="F73" s="204">
        <v>5653</v>
      </c>
      <c r="G73" s="204">
        <v>2277</v>
      </c>
      <c r="H73" s="204">
        <v>82</v>
      </c>
      <c r="I73" s="204">
        <v>12386012</v>
      </c>
      <c r="J73" s="204">
        <v>5440</v>
      </c>
      <c r="K73" s="204">
        <v>501</v>
      </c>
      <c r="L73" s="204">
        <v>18</v>
      </c>
      <c r="M73" s="204">
        <v>1932233</v>
      </c>
      <c r="N73" s="204">
        <v>3857</v>
      </c>
    </row>
    <row r="74" spans="1:14" x14ac:dyDescent="0.3">
      <c r="A74" s="139" t="s">
        <v>69</v>
      </c>
      <c r="B74" s="189">
        <v>2747</v>
      </c>
      <c r="C74" s="189">
        <v>2359</v>
      </c>
      <c r="D74" s="189">
        <v>86</v>
      </c>
      <c r="E74" s="189">
        <v>14246026</v>
      </c>
      <c r="F74" s="204">
        <v>6039</v>
      </c>
      <c r="G74" s="204">
        <v>2265</v>
      </c>
      <c r="H74" s="204">
        <v>82</v>
      </c>
      <c r="I74" s="204">
        <v>12762684</v>
      </c>
      <c r="J74" s="204">
        <v>5635</v>
      </c>
      <c r="K74" s="204">
        <v>327</v>
      </c>
      <c r="L74" s="204">
        <v>12</v>
      </c>
      <c r="M74" s="204">
        <v>1295594</v>
      </c>
      <c r="N74" s="204">
        <v>3962</v>
      </c>
    </row>
    <row r="75" spans="1:14" x14ac:dyDescent="0.3">
      <c r="A75" s="139" t="s">
        <v>70</v>
      </c>
      <c r="B75" s="189">
        <v>3665</v>
      </c>
      <c r="C75" s="189">
        <v>2533</v>
      </c>
      <c r="D75" s="189">
        <v>69</v>
      </c>
      <c r="E75" s="189">
        <v>11087451</v>
      </c>
      <c r="F75" s="204">
        <v>4377</v>
      </c>
      <c r="G75" s="204">
        <v>2284</v>
      </c>
      <c r="H75" s="204">
        <v>62</v>
      </c>
      <c r="I75" s="204">
        <v>10043837</v>
      </c>
      <c r="J75" s="204">
        <v>4397</v>
      </c>
      <c r="K75" s="204">
        <v>1248</v>
      </c>
      <c r="L75" s="204">
        <v>34</v>
      </c>
      <c r="M75" s="204">
        <v>6682520</v>
      </c>
      <c r="N75" s="204">
        <v>5355</v>
      </c>
    </row>
    <row r="76" spans="1:14" x14ac:dyDescent="0.3">
      <c r="A76" s="139"/>
      <c r="B76" s="189"/>
      <c r="C76" s="189"/>
      <c r="D76" s="189"/>
      <c r="E76" s="189"/>
      <c r="F76" s="204"/>
      <c r="G76" s="204"/>
      <c r="H76" s="204"/>
      <c r="I76" s="204"/>
      <c r="J76" s="204"/>
      <c r="K76" s="204"/>
      <c r="L76" s="204"/>
      <c r="M76" s="204"/>
      <c r="N76" s="204"/>
    </row>
    <row r="77" spans="1:14" x14ac:dyDescent="0.3">
      <c r="A77" s="149" t="s">
        <v>71</v>
      </c>
      <c r="B77" s="189"/>
      <c r="C77" s="189"/>
      <c r="D77" s="189"/>
      <c r="E77" s="189"/>
      <c r="F77" s="204"/>
      <c r="G77" s="204"/>
      <c r="H77" s="204"/>
      <c r="I77" s="204"/>
      <c r="J77" s="204"/>
      <c r="K77" s="204"/>
      <c r="L77" s="204"/>
      <c r="M77" s="204"/>
      <c r="N77" s="204"/>
    </row>
    <row r="78" spans="1:14" x14ac:dyDescent="0.3">
      <c r="A78" s="139" t="s">
        <v>298</v>
      </c>
      <c r="B78" s="190" t="s">
        <v>24</v>
      </c>
      <c r="C78" s="190" t="s">
        <v>24</v>
      </c>
      <c r="D78" s="190" t="s">
        <v>24</v>
      </c>
      <c r="E78" s="190" t="s">
        <v>24</v>
      </c>
      <c r="F78" s="205" t="s">
        <v>24</v>
      </c>
      <c r="G78" s="205" t="s">
        <v>24</v>
      </c>
      <c r="H78" s="205" t="s">
        <v>24</v>
      </c>
      <c r="I78" s="205" t="s">
        <v>24</v>
      </c>
      <c r="J78" s="205" t="s">
        <v>24</v>
      </c>
      <c r="K78" s="205" t="s">
        <v>24</v>
      </c>
      <c r="L78" s="205" t="s">
        <v>24</v>
      </c>
      <c r="M78" s="205" t="s">
        <v>24</v>
      </c>
      <c r="N78" s="205" t="s">
        <v>24</v>
      </c>
    </row>
    <row r="79" spans="1:14" x14ac:dyDescent="0.3">
      <c r="A79" s="139" t="s">
        <v>299</v>
      </c>
      <c r="B79" s="189">
        <v>185</v>
      </c>
      <c r="C79" s="189">
        <v>176</v>
      </c>
      <c r="D79" s="189">
        <v>95</v>
      </c>
      <c r="E79" s="189">
        <v>1389660</v>
      </c>
      <c r="F79" s="204">
        <v>7896</v>
      </c>
      <c r="G79" s="204">
        <v>164</v>
      </c>
      <c r="H79" s="204">
        <v>89</v>
      </c>
      <c r="I79" s="204">
        <v>980342</v>
      </c>
      <c r="J79" s="204">
        <v>5978</v>
      </c>
      <c r="K79" s="204">
        <v>16</v>
      </c>
      <c r="L79" s="204">
        <v>9</v>
      </c>
      <c r="M79" s="204">
        <v>31820</v>
      </c>
      <c r="N79" s="204">
        <v>1989</v>
      </c>
    </row>
    <row r="80" spans="1:14" x14ac:dyDescent="0.3">
      <c r="A80" s="139" t="s">
        <v>300</v>
      </c>
      <c r="B80" s="190" t="s">
        <v>24</v>
      </c>
      <c r="C80" s="190" t="s">
        <v>24</v>
      </c>
      <c r="D80" s="190" t="s">
        <v>24</v>
      </c>
      <c r="E80" s="190" t="s">
        <v>24</v>
      </c>
      <c r="F80" s="205" t="s">
        <v>24</v>
      </c>
      <c r="G80" s="205" t="s">
        <v>24</v>
      </c>
      <c r="H80" s="205" t="s">
        <v>24</v>
      </c>
      <c r="I80" s="205" t="s">
        <v>24</v>
      </c>
      <c r="J80" s="205" t="s">
        <v>24</v>
      </c>
      <c r="K80" s="205" t="s">
        <v>24</v>
      </c>
      <c r="L80" s="205" t="s">
        <v>24</v>
      </c>
      <c r="M80" s="205" t="s">
        <v>24</v>
      </c>
      <c r="N80" s="205" t="s">
        <v>24</v>
      </c>
    </row>
    <row r="81" spans="1:14" x14ac:dyDescent="0.3">
      <c r="A81" s="139" t="s">
        <v>301</v>
      </c>
      <c r="B81" s="189">
        <v>210</v>
      </c>
      <c r="C81" s="189">
        <v>188</v>
      </c>
      <c r="D81" s="189">
        <v>90</v>
      </c>
      <c r="E81" s="189">
        <v>565668</v>
      </c>
      <c r="F81" s="204">
        <v>3009</v>
      </c>
      <c r="G81" s="204">
        <v>188</v>
      </c>
      <c r="H81" s="204">
        <v>90</v>
      </c>
      <c r="I81" s="204">
        <v>547451</v>
      </c>
      <c r="J81" s="204">
        <v>2912</v>
      </c>
      <c r="K81" s="204">
        <v>30</v>
      </c>
      <c r="L81" s="204">
        <v>14</v>
      </c>
      <c r="M81" s="204">
        <v>140440</v>
      </c>
      <c r="N81" s="204">
        <v>4681</v>
      </c>
    </row>
    <row r="82" spans="1:14" x14ac:dyDescent="0.3">
      <c r="A82" s="139" t="s">
        <v>72</v>
      </c>
      <c r="B82" s="189">
        <v>618</v>
      </c>
      <c r="C82" s="189">
        <v>522</v>
      </c>
      <c r="D82" s="189">
        <v>84</v>
      </c>
      <c r="E82" s="189">
        <v>3433124</v>
      </c>
      <c r="F82" s="204">
        <v>6577</v>
      </c>
      <c r="G82" s="204">
        <v>522</v>
      </c>
      <c r="H82" s="204">
        <v>84</v>
      </c>
      <c r="I82" s="204">
        <v>3342260</v>
      </c>
      <c r="J82" s="204">
        <v>6403</v>
      </c>
      <c r="K82" s="204">
        <v>0</v>
      </c>
      <c r="L82" s="204">
        <v>0</v>
      </c>
      <c r="M82" s="204">
        <v>0</v>
      </c>
      <c r="N82" s="204"/>
    </row>
    <row r="83" spans="1:14" x14ac:dyDescent="0.3">
      <c r="A83" s="139" t="s">
        <v>172</v>
      </c>
      <c r="B83" s="189">
        <v>1882</v>
      </c>
      <c r="C83" s="189">
        <v>1528</v>
      </c>
      <c r="D83" s="189">
        <v>81</v>
      </c>
      <c r="E83" s="189">
        <v>9568106</v>
      </c>
      <c r="F83" s="204">
        <v>6262</v>
      </c>
      <c r="G83" s="204">
        <v>1521</v>
      </c>
      <c r="H83" s="204">
        <v>81</v>
      </c>
      <c r="I83" s="204">
        <v>9291004</v>
      </c>
      <c r="J83" s="204">
        <v>6108</v>
      </c>
      <c r="K83" s="204">
        <v>324</v>
      </c>
      <c r="L83" s="204">
        <v>17</v>
      </c>
      <c r="M83" s="204">
        <v>1579556</v>
      </c>
      <c r="N83" s="204">
        <v>4875</v>
      </c>
    </row>
    <row r="84" spans="1:14" x14ac:dyDescent="0.3">
      <c r="A84" s="139" t="s">
        <v>146</v>
      </c>
      <c r="B84" s="189">
        <v>392</v>
      </c>
      <c r="C84" s="189">
        <v>316</v>
      </c>
      <c r="D84" s="189">
        <v>81</v>
      </c>
      <c r="E84" s="189">
        <v>1263448</v>
      </c>
      <c r="F84" s="204">
        <v>3998</v>
      </c>
      <c r="G84" s="204">
        <v>310</v>
      </c>
      <c r="H84" s="204">
        <v>79</v>
      </c>
      <c r="I84" s="204">
        <v>1180497</v>
      </c>
      <c r="J84" s="204">
        <v>3808</v>
      </c>
      <c r="K84" s="204">
        <v>81</v>
      </c>
      <c r="L84" s="204">
        <v>21</v>
      </c>
      <c r="M84" s="204">
        <v>571172</v>
      </c>
      <c r="N84" s="204">
        <v>7052</v>
      </c>
    </row>
    <row r="85" spans="1:14" x14ac:dyDescent="0.3">
      <c r="A85" s="139" t="s">
        <v>73</v>
      </c>
      <c r="B85" s="189">
        <v>326</v>
      </c>
      <c r="C85" s="189">
        <v>326</v>
      </c>
      <c r="D85" s="189">
        <v>100</v>
      </c>
      <c r="E85" s="189">
        <v>2212112</v>
      </c>
      <c r="F85" s="204">
        <v>6786</v>
      </c>
      <c r="G85" s="204">
        <v>315</v>
      </c>
      <c r="H85" s="204">
        <v>97</v>
      </c>
      <c r="I85" s="204">
        <v>2091179</v>
      </c>
      <c r="J85" s="204">
        <v>6639</v>
      </c>
      <c r="K85" s="204">
        <v>0</v>
      </c>
      <c r="L85" s="204">
        <v>0</v>
      </c>
      <c r="M85" s="204">
        <v>0</v>
      </c>
      <c r="N85" s="204"/>
    </row>
    <row r="86" spans="1:14" x14ac:dyDescent="0.3">
      <c r="A86" s="139" t="s">
        <v>74</v>
      </c>
      <c r="B86" s="189">
        <v>466</v>
      </c>
      <c r="C86" s="189">
        <v>425</v>
      </c>
      <c r="D86" s="189">
        <v>91</v>
      </c>
      <c r="E86" s="189">
        <v>2763326</v>
      </c>
      <c r="F86" s="204">
        <v>6502</v>
      </c>
      <c r="G86" s="204">
        <v>425</v>
      </c>
      <c r="H86" s="204">
        <v>91</v>
      </c>
      <c r="I86" s="204">
        <v>2619950</v>
      </c>
      <c r="J86" s="204">
        <v>6165</v>
      </c>
      <c r="K86" s="204">
        <v>1</v>
      </c>
      <c r="L86" s="204">
        <v>0</v>
      </c>
      <c r="M86" s="204">
        <v>6510</v>
      </c>
      <c r="N86" s="204">
        <v>6510</v>
      </c>
    </row>
    <row r="87" spans="1:14" x14ac:dyDescent="0.3">
      <c r="A87" s="139" t="s">
        <v>121</v>
      </c>
      <c r="B87" s="189">
        <v>426</v>
      </c>
      <c r="C87" s="189">
        <v>426</v>
      </c>
      <c r="D87" s="189">
        <v>100</v>
      </c>
      <c r="E87" s="189">
        <v>2850459</v>
      </c>
      <c r="F87" s="204">
        <v>6691</v>
      </c>
      <c r="G87" s="204">
        <v>421</v>
      </c>
      <c r="H87" s="204">
        <v>99</v>
      </c>
      <c r="I87" s="204">
        <v>2722740</v>
      </c>
      <c r="J87" s="204">
        <v>6467</v>
      </c>
      <c r="K87" s="204">
        <v>0</v>
      </c>
      <c r="L87" s="204">
        <v>0</v>
      </c>
      <c r="M87" s="204">
        <v>0</v>
      </c>
      <c r="N87" s="204"/>
    </row>
    <row r="88" spans="1:14" x14ac:dyDescent="0.3">
      <c r="A88" s="139" t="s">
        <v>75</v>
      </c>
      <c r="B88" s="189">
        <v>347</v>
      </c>
      <c r="C88" s="189">
        <v>337</v>
      </c>
      <c r="D88" s="189">
        <v>97</v>
      </c>
      <c r="E88" s="189">
        <v>2223234</v>
      </c>
      <c r="F88" s="204">
        <v>6597</v>
      </c>
      <c r="G88" s="204">
        <v>327</v>
      </c>
      <c r="H88" s="204">
        <v>94</v>
      </c>
      <c r="I88" s="204">
        <v>2122790</v>
      </c>
      <c r="J88" s="204">
        <v>6492</v>
      </c>
      <c r="K88" s="204">
        <v>1</v>
      </c>
      <c r="L88" s="204">
        <v>0</v>
      </c>
      <c r="M88" s="204">
        <v>1500</v>
      </c>
      <c r="N88" s="204">
        <v>1500</v>
      </c>
    </row>
    <row r="89" spans="1:14" x14ac:dyDescent="0.3">
      <c r="A89" s="139" t="s">
        <v>279</v>
      </c>
      <c r="B89" s="189">
        <v>2220</v>
      </c>
      <c r="C89" s="189">
        <v>2105</v>
      </c>
      <c r="D89" s="189">
        <v>95</v>
      </c>
      <c r="E89" s="189">
        <v>13245460</v>
      </c>
      <c r="F89" s="204">
        <v>6292</v>
      </c>
      <c r="G89" s="204">
        <v>2042</v>
      </c>
      <c r="H89" s="204">
        <v>92</v>
      </c>
      <c r="I89" s="204">
        <v>11175621</v>
      </c>
      <c r="J89" s="204">
        <v>5473</v>
      </c>
      <c r="K89" s="204">
        <v>263</v>
      </c>
      <c r="L89" s="204">
        <v>12</v>
      </c>
      <c r="M89" s="204">
        <v>910693</v>
      </c>
      <c r="N89" s="204">
        <v>3463</v>
      </c>
    </row>
    <row r="90" spans="1:14" x14ac:dyDescent="0.3">
      <c r="A90" s="139" t="s">
        <v>302</v>
      </c>
      <c r="B90" s="189">
        <v>25101</v>
      </c>
      <c r="C90" s="189">
        <v>18268</v>
      </c>
      <c r="D90" s="189">
        <v>73</v>
      </c>
      <c r="E90" s="189">
        <v>115570747</v>
      </c>
      <c r="F90" s="204">
        <v>6326</v>
      </c>
      <c r="G90" s="204">
        <v>17936</v>
      </c>
      <c r="H90" s="204">
        <v>71</v>
      </c>
      <c r="I90" s="204">
        <v>110839647</v>
      </c>
      <c r="J90" s="204">
        <v>6180</v>
      </c>
      <c r="K90" s="204">
        <v>8829</v>
      </c>
      <c r="L90" s="204">
        <v>35</v>
      </c>
      <c r="M90" s="204">
        <v>81693264</v>
      </c>
      <c r="N90" s="204">
        <v>9253</v>
      </c>
    </row>
    <row r="91" spans="1:14" x14ac:dyDescent="0.3">
      <c r="A91" s="139" t="s">
        <v>171</v>
      </c>
      <c r="B91" s="190" t="s">
        <v>24</v>
      </c>
      <c r="C91" s="190" t="s">
        <v>24</v>
      </c>
      <c r="D91" s="190" t="s">
        <v>24</v>
      </c>
      <c r="E91" s="190" t="s">
        <v>24</v>
      </c>
      <c r="F91" s="205" t="s">
        <v>24</v>
      </c>
      <c r="G91" s="205" t="s">
        <v>24</v>
      </c>
      <c r="H91" s="205" t="s">
        <v>24</v>
      </c>
      <c r="I91" s="205" t="s">
        <v>24</v>
      </c>
      <c r="J91" s="205" t="s">
        <v>24</v>
      </c>
      <c r="K91" s="205" t="s">
        <v>24</v>
      </c>
      <c r="L91" s="205" t="s">
        <v>24</v>
      </c>
      <c r="M91" s="205" t="s">
        <v>24</v>
      </c>
      <c r="N91" s="205" t="s">
        <v>24</v>
      </c>
    </row>
    <row r="92" spans="1:14" x14ac:dyDescent="0.3">
      <c r="A92" s="139" t="s">
        <v>280</v>
      </c>
      <c r="B92" s="189">
        <v>46</v>
      </c>
      <c r="C92" s="189">
        <v>40</v>
      </c>
      <c r="D92" s="189">
        <v>87</v>
      </c>
      <c r="E92" s="189">
        <v>438649</v>
      </c>
      <c r="F92" s="204">
        <v>10966</v>
      </c>
      <c r="G92" s="204">
        <v>40</v>
      </c>
      <c r="H92" s="204">
        <v>87</v>
      </c>
      <c r="I92" s="204">
        <v>374649</v>
      </c>
      <c r="J92" s="204">
        <v>9366</v>
      </c>
      <c r="K92" s="204">
        <v>9</v>
      </c>
      <c r="L92" s="204">
        <v>20</v>
      </c>
      <c r="M92" s="204">
        <v>64000</v>
      </c>
      <c r="N92" s="204">
        <v>7111</v>
      </c>
    </row>
    <row r="93" spans="1:14" x14ac:dyDescent="0.3">
      <c r="A93" s="139" t="s">
        <v>281</v>
      </c>
      <c r="B93" s="190" t="s">
        <v>24</v>
      </c>
      <c r="C93" s="190" t="s">
        <v>24</v>
      </c>
      <c r="D93" s="190" t="s">
        <v>24</v>
      </c>
      <c r="E93" s="190" t="s">
        <v>24</v>
      </c>
      <c r="F93" s="205" t="s">
        <v>24</v>
      </c>
      <c r="G93" s="205" t="s">
        <v>24</v>
      </c>
      <c r="H93" s="205" t="s">
        <v>24</v>
      </c>
      <c r="I93" s="205" t="s">
        <v>24</v>
      </c>
      <c r="J93" s="205" t="s">
        <v>24</v>
      </c>
      <c r="K93" s="205" t="s">
        <v>24</v>
      </c>
      <c r="L93" s="205" t="s">
        <v>24</v>
      </c>
      <c r="M93" s="205" t="s">
        <v>24</v>
      </c>
      <c r="N93" s="205" t="s">
        <v>24</v>
      </c>
    </row>
    <row r="94" spans="1:14" x14ac:dyDescent="0.3">
      <c r="A94" s="139" t="s">
        <v>334</v>
      </c>
      <c r="B94" s="190">
        <v>3</v>
      </c>
      <c r="C94" s="190">
        <v>1</v>
      </c>
      <c r="D94" s="190">
        <v>33</v>
      </c>
      <c r="E94" s="190">
        <v>3448</v>
      </c>
      <c r="F94" s="205">
        <v>3448</v>
      </c>
      <c r="G94" s="205">
        <v>1</v>
      </c>
      <c r="H94" s="205">
        <v>33</v>
      </c>
      <c r="I94" s="205">
        <v>3448</v>
      </c>
      <c r="J94" s="205">
        <v>3448</v>
      </c>
      <c r="K94" s="205">
        <v>3</v>
      </c>
      <c r="L94" s="205">
        <v>100</v>
      </c>
      <c r="M94" s="205">
        <v>11834</v>
      </c>
      <c r="N94" s="205">
        <v>3945</v>
      </c>
    </row>
    <row r="95" spans="1:14" x14ac:dyDescent="0.3">
      <c r="A95"/>
      <c r="B95" s="197"/>
      <c r="D95"/>
      <c r="E95"/>
      <c r="F95"/>
      <c r="H95"/>
      <c r="I95"/>
      <c r="J95"/>
      <c r="L95"/>
      <c r="M95"/>
    </row>
    <row r="96" spans="1:14" ht="15" customHeight="1" x14ac:dyDescent="0.3">
      <c r="A96" s="282" t="s">
        <v>224</v>
      </c>
      <c r="B96" s="282"/>
      <c r="C96" s="282"/>
      <c r="D96" s="282"/>
      <c r="E96" s="282"/>
      <c r="F96" s="282"/>
      <c r="G96" s="282"/>
      <c r="H96" s="282"/>
      <c r="I96" s="282"/>
      <c r="J96" s="282"/>
      <c r="K96" s="282"/>
      <c r="L96" s="282"/>
      <c r="M96" s="282"/>
      <c r="N96" s="282"/>
    </row>
    <row r="97" spans="1:14" ht="15" customHeight="1" x14ac:dyDescent="0.3">
      <c r="A97" s="290" t="s">
        <v>358</v>
      </c>
      <c r="B97" s="290"/>
      <c r="C97" s="290"/>
      <c r="D97" s="290"/>
      <c r="E97" s="290"/>
      <c r="F97" s="290"/>
      <c r="G97" s="290"/>
      <c r="H97" s="290"/>
      <c r="I97" s="290"/>
      <c r="J97" s="290"/>
      <c r="K97" s="290"/>
      <c r="L97" s="290"/>
      <c r="M97" s="290"/>
      <c r="N97" s="290"/>
    </row>
    <row r="98" spans="1:14" x14ac:dyDescent="0.3">
      <c r="A98" s="291" t="s">
        <v>401</v>
      </c>
      <c r="B98" s="291"/>
      <c r="C98" s="291"/>
      <c r="D98" s="291"/>
      <c r="E98" s="291"/>
      <c r="F98" s="291"/>
      <c r="G98" s="291"/>
      <c r="H98" s="291"/>
      <c r="I98" s="291"/>
      <c r="J98" s="291"/>
      <c r="K98" s="291"/>
      <c r="L98" s="291"/>
      <c r="M98" s="291"/>
      <c r="N98" s="291"/>
    </row>
    <row r="99" spans="1:14" x14ac:dyDescent="0.3">
      <c r="A99" s="294" t="s">
        <v>247</v>
      </c>
      <c r="B99" s="294"/>
      <c r="C99" s="294"/>
      <c r="D99" s="294"/>
      <c r="E99" s="294"/>
      <c r="F99" s="294"/>
      <c r="G99" s="294"/>
      <c r="H99" s="294"/>
      <c r="I99" s="294"/>
      <c r="J99" s="294"/>
      <c r="K99" s="294"/>
      <c r="L99" s="294"/>
      <c r="M99" s="294"/>
      <c r="N99" s="294"/>
    </row>
    <row r="100" spans="1:14" x14ac:dyDescent="0.3">
      <c r="A100" s="290" t="s">
        <v>289</v>
      </c>
      <c r="B100" s="290"/>
      <c r="C100" s="290"/>
      <c r="D100" s="290"/>
      <c r="E100" s="290"/>
      <c r="F100" s="290"/>
      <c r="G100" s="290"/>
      <c r="H100" s="290"/>
      <c r="I100" s="290"/>
      <c r="J100" s="290"/>
      <c r="K100" s="290"/>
      <c r="L100" s="290"/>
      <c r="M100" s="290"/>
      <c r="N100" s="290"/>
    </row>
    <row r="101" spans="1:14" x14ac:dyDescent="0.3">
      <c r="A101" s="22" t="s">
        <v>336</v>
      </c>
    </row>
  </sheetData>
  <mergeCells count="16">
    <mergeCell ref="A97:N97"/>
    <mergeCell ref="A100:N100"/>
    <mergeCell ref="A96:N96"/>
    <mergeCell ref="A98:N98"/>
    <mergeCell ref="K9:N9"/>
    <mergeCell ref="A9:A10"/>
    <mergeCell ref="B9:B10"/>
    <mergeCell ref="C9:F9"/>
    <mergeCell ref="G9:J9"/>
    <mergeCell ref="A99:N99"/>
    <mergeCell ref="A1:N1"/>
    <mergeCell ref="A2:N2"/>
    <mergeCell ref="A3:N3"/>
    <mergeCell ref="A6:N6"/>
    <mergeCell ref="A8:N8"/>
    <mergeCell ref="A5:N5"/>
  </mergeCells>
  <pageMargins left="0.7" right="0.7" top="0.75" bottom="0.75" header="0.3" footer="0.3"/>
  <pageSetup scale="4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F21"/>
  <sheetViews>
    <sheetView zoomScale="84" zoomScaleNormal="84" workbookViewId="0">
      <selection activeCell="K25" sqref="K25"/>
    </sheetView>
  </sheetViews>
  <sheetFormatPr defaultRowHeight="14.4" x14ac:dyDescent="0.3"/>
  <cols>
    <col min="2" max="2" width="65.5546875" customWidth="1"/>
    <col min="3" max="4" width="12" customWidth="1"/>
    <col min="5" max="6" width="14.44140625" customWidth="1"/>
  </cols>
  <sheetData>
    <row r="1" spans="1:6" ht="15.6" x14ac:dyDescent="0.3">
      <c r="A1" s="298" t="s">
        <v>248</v>
      </c>
      <c r="B1" s="298"/>
      <c r="C1" s="298"/>
      <c r="D1" s="298"/>
      <c r="E1" s="298"/>
      <c r="F1" s="298"/>
    </row>
    <row r="2" spans="1:6" ht="15.6" x14ac:dyDescent="0.3">
      <c r="A2" s="298" t="s">
        <v>249</v>
      </c>
      <c r="B2" s="298"/>
      <c r="C2" s="298"/>
      <c r="D2" s="298"/>
      <c r="E2" s="298"/>
      <c r="F2" s="298"/>
    </row>
    <row r="3" spans="1:6" ht="15.6" x14ac:dyDescent="0.3">
      <c r="A3" s="298" t="s">
        <v>250</v>
      </c>
      <c r="B3" s="298"/>
      <c r="C3" s="298"/>
      <c r="D3" s="298"/>
      <c r="E3" s="298"/>
      <c r="F3" s="298"/>
    </row>
    <row r="4" spans="1:6" ht="15.6" x14ac:dyDescent="0.3">
      <c r="A4" s="156"/>
      <c r="B4" s="157"/>
      <c r="C4" s="158"/>
      <c r="D4" s="158"/>
      <c r="E4" s="158"/>
      <c r="F4" s="158"/>
    </row>
    <row r="5" spans="1:6" ht="15.6" x14ac:dyDescent="0.3">
      <c r="A5" s="298" t="s">
        <v>405</v>
      </c>
      <c r="B5" s="298"/>
      <c r="C5" s="298"/>
      <c r="D5" s="298"/>
      <c r="E5" s="298"/>
      <c r="F5" s="298"/>
    </row>
    <row r="6" spans="1:6" ht="15.6" x14ac:dyDescent="0.3">
      <c r="A6" s="299" t="s">
        <v>303</v>
      </c>
      <c r="B6" s="299"/>
      <c r="C6" s="299"/>
      <c r="D6" s="299"/>
      <c r="E6" s="299"/>
      <c r="F6" s="299"/>
    </row>
    <row r="7" spans="1:6" ht="15.6" x14ac:dyDescent="0.3">
      <c r="A7" s="298" t="s">
        <v>364</v>
      </c>
      <c r="B7" s="298"/>
      <c r="C7" s="298"/>
      <c r="D7" s="298"/>
      <c r="E7" s="298"/>
      <c r="F7" s="298"/>
    </row>
    <row r="8" spans="1:6" x14ac:dyDescent="0.3">
      <c r="B8" s="22"/>
      <c r="C8" s="22"/>
      <c r="D8" s="22"/>
      <c r="E8" s="22"/>
      <c r="F8" s="22"/>
    </row>
    <row r="9" spans="1:6" ht="47.25" customHeight="1" x14ac:dyDescent="0.3">
      <c r="A9" s="295" t="s">
        <v>304</v>
      </c>
      <c r="B9" s="295"/>
      <c r="C9" s="159" t="s">
        <v>114</v>
      </c>
      <c r="D9" s="159" t="s">
        <v>22</v>
      </c>
      <c r="E9" s="159" t="s">
        <v>40</v>
      </c>
      <c r="F9" s="159" t="s">
        <v>71</v>
      </c>
    </row>
    <row r="10" spans="1:6" ht="15.75" customHeight="1" x14ac:dyDescent="0.3">
      <c r="A10" s="296" t="s">
        <v>305</v>
      </c>
      <c r="B10" s="296"/>
      <c r="C10" s="192">
        <f>D10+E10+F10</f>
        <v>160287</v>
      </c>
      <c r="D10" s="193">
        <f>'Tabla 4'!B32</f>
        <v>43871</v>
      </c>
      <c r="E10" s="193">
        <f>'Tabla 4'!B79</f>
        <v>76795</v>
      </c>
      <c r="F10" s="193">
        <f>'Tabla 4'!B96</f>
        <v>39621</v>
      </c>
    </row>
    <row r="11" spans="1:6" ht="15.75" customHeight="1" x14ac:dyDescent="0.3">
      <c r="A11" s="297" t="s">
        <v>306</v>
      </c>
      <c r="B11" s="297"/>
      <c r="C11" s="192">
        <f t="shared" ref="C11:C17" si="0">D11+E11+F11</f>
        <v>69821</v>
      </c>
      <c r="D11" s="193">
        <v>10201</v>
      </c>
      <c r="E11" s="193">
        <v>31675</v>
      </c>
      <c r="F11" s="193">
        <v>27945</v>
      </c>
    </row>
    <row r="12" spans="1:6" ht="15.75" customHeight="1" x14ac:dyDescent="0.3">
      <c r="A12" s="296" t="s">
        <v>307</v>
      </c>
      <c r="B12" s="296"/>
      <c r="C12" s="192">
        <f t="shared" si="0"/>
        <v>14027</v>
      </c>
      <c r="D12" s="193">
        <v>1415</v>
      </c>
      <c r="E12" s="193">
        <v>8251</v>
      </c>
      <c r="F12" s="193">
        <v>4361</v>
      </c>
    </row>
    <row r="13" spans="1:6" x14ac:dyDescent="0.3">
      <c r="A13" s="102"/>
      <c r="B13" s="160" t="s">
        <v>312</v>
      </c>
      <c r="C13" s="192">
        <f t="shared" si="0"/>
        <v>10409</v>
      </c>
      <c r="D13" s="192">
        <v>1269</v>
      </c>
      <c r="E13" s="192">
        <v>4985</v>
      </c>
      <c r="F13" s="192">
        <v>4155</v>
      </c>
    </row>
    <row r="14" spans="1:6" ht="27.6" x14ac:dyDescent="0.3">
      <c r="A14" s="102"/>
      <c r="B14" s="161" t="s">
        <v>313</v>
      </c>
      <c r="C14" s="192">
        <f t="shared" si="0"/>
        <v>3470</v>
      </c>
      <c r="D14" s="192">
        <v>19</v>
      </c>
      <c r="E14" s="192">
        <v>3261</v>
      </c>
      <c r="F14" s="192">
        <v>190</v>
      </c>
    </row>
    <row r="15" spans="1:6" x14ac:dyDescent="0.3">
      <c r="A15" s="102"/>
      <c r="B15" s="161" t="s">
        <v>308</v>
      </c>
      <c r="C15" s="192">
        <f t="shared" si="0"/>
        <v>5</v>
      </c>
      <c r="D15" s="192">
        <v>2</v>
      </c>
      <c r="E15" s="192">
        <v>3</v>
      </c>
      <c r="F15" s="192">
        <v>0</v>
      </c>
    </row>
    <row r="16" spans="1:6" x14ac:dyDescent="0.3">
      <c r="A16" s="102"/>
      <c r="B16" s="161" t="s">
        <v>309</v>
      </c>
      <c r="C16" s="192">
        <f t="shared" si="0"/>
        <v>9</v>
      </c>
      <c r="D16" s="192">
        <v>7</v>
      </c>
      <c r="E16" s="192">
        <v>2</v>
      </c>
      <c r="F16" s="192">
        <v>0</v>
      </c>
    </row>
    <row r="17" spans="1:6" x14ac:dyDescent="0.3">
      <c r="A17" s="102"/>
      <c r="B17" s="161" t="s">
        <v>310</v>
      </c>
      <c r="C17" s="192">
        <f t="shared" si="0"/>
        <v>134</v>
      </c>
      <c r="D17" s="192">
        <v>118</v>
      </c>
      <c r="E17" s="192">
        <v>0</v>
      </c>
      <c r="F17" s="192">
        <v>16</v>
      </c>
    </row>
    <row r="18" spans="1:6" x14ac:dyDescent="0.3">
      <c r="A18" s="162" t="s">
        <v>311</v>
      </c>
      <c r="B18" s="162"/>
      <c r="C18" s="162"/>
      <c r="D18" s="162"/>
      <c r="E18" s="162"/>
      <c r="F18" s="162"/>
    </row>
    <row r="21" spans="1:6" x14ac:dyDescent="0.3">
      <c r="E21" s="197"/>
    </row>
  </sheetData>
  <mergeCells count="10">
    <mergeCell ref="A9:B9"/>
    <mergeCell ref="A10:B10"/>
    <mergeCell ref="A11:B11"/>
    <mergeCell ref="A12:B12"/>
    <mergeCell ref="A1:F1"/>
    <mergeCell ref="A2:F2"/>
    <mergeCell ref="A3:F3"/>
    <mergeCell ref="A5:F5"/>
    <mergeCell ref="A6:F6"/>
    <mergeCell ref="A7:F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erson xmlns="2efd02e2-ea1e-4286-95e2-a5bacb05b136">
      <UserInfo>
        <DisplayName/>
        <AccountId xsi:nil="true"/>
        <AccountType/>
      </UserInfo>
    </Person>
    <Date xmlns="2efd02e2-ea1e-4286-95e2-a5bacb05b136" xsi:nil="true"/>
    <Lnk xmlns="2efd02e2-ea1e-4286-95e2-a5bacb05b136">
      <Url xsi:nil="true"/>
      <Description xsi:nil="true"/>
    </Lnk>
    <UrlString xmlns="2efd02e2-ea1e-4286-95e2-a5bacb05b136" xsi:nil="true"/>
    <lcf76f155ced4ddcb4097134ff3c332f xmlns="2efd02e2-ea1e-4286-95e2-a5bacb05b136">
      <Terms xmlns="http://schemas.microsoft.com/office/infopath/2007/PartnerControls"/>
    </lcf76f155ced4ddcb4097134ff3c332f>
    <TaxCatchAll xmlns="2e0f9a37-d5d4-403e-a0de-8e0e72481b0e" xsi:nil="true"/>
    <EnlaceWebflow xmlns="2efd02e2-ea1e-4286-95e2-a5bacb05b136" xsi:nil="true"/>
    <ENLACETEST xmlns="2efd02e2-ea1e-4286-95e2-a5bacb05b136" xsi:nil="true"/>
    <Fecha xmlns="2efd02e2-ea1e-4286-95e2-a5bacb05b13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C1AEC61F7ADC24BA0278068B87C4C1A" ma:contentTypeVersion="26" ma:contentTypeDescription="Create a new document." ma:contentTypeScope="" ma:versionID="d039e5605857e891176b343545c69451">
  <xsd:schema xmlns:xsd="http://www.w3.org/2001/XMLSchema" xmlns:xs="http://www.w3.org/2001/XMLSchema" xmlns:p="http://schemas.microsoft.com/office/2006/metadata/properties" xmlns:ns2="2efd02e2-ea1e-4286-95e2-a5bacb05b136" xmlns:ns3="2e0f9a37-d5d4-403e-a0de-8e0e72481b0e" targetNamespace="http://schemas.microsoft.com/office/2006/metadata/properties" ma:root="true" ma:fieldsID="c8b00cb9444cd9f5574c91801b6ed3a8" ns2:_="" ns3:_="">
    <xsd:import namespace="2efd02e2-ea1e-4286-95e2-a5bacb05b136"/>
    <xsd:import namespace="2e0f9a37-d5d4-403e-a0de-8e0e72481b0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Lnk" minOccurs="0"/>
                <xsd:element ref="ns2:UrlString" minOccurs="0"/>
                <xsd:element ref="ns2:ENLACETEST" minOccurs="0"/>
                <xsd:element ref="ns2:EnlaceWebflow" minOccurs="0"/>
                <xsd:element ref="ns2:MediaServiceDateTaken" minOccurs="0"/>
                <xsd:element ref="ns3:SharedWithUsers" minOccurs="0"/>
                <xsd:element ref="ns3:SharedWithDetails" minOccurs="0"/>
                <xsd:element ref="ns2:MediaLengthInSeconds" minOccurs="0"/>
                <xsd:element ref="ns2:Date" minOccurs="0"/>
                <xsd:element ref="ns3:TaxCatchAll" minOccurs="0"/>
                <xsd:element ref="ns2:lcf76f155ced4ddcb4097134ff3c332f" minOccurs="0"/>
                <xsd:element ref="ns2:Person" minOccurs="0"/>
                <xsd:element ref="ns2:Fecha"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d02e2-ea1e-4286-95e2-a5bacb05b1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nk" ma:index="14" nillable="true" ma:displayName="Lnk" ma:format="Hyperlink" ma:internalName="Lnk">
      <xsd:complexType>
        <xsd:complexContent>
          <xsd:extension base="dms:URL">
            <xsd:sequence>
              <xsd:element name="Url" type="dms:ValidUrl" minOccurs="0" nillable="true"/>
              <xsd:element name="Description" type="xsd:string" nillable="true"/>
            </xsd:sequence>
          </xsd:extension>
        </xsd:complexContent>
      </xsd:complexType>
    </xsd:element>
    <xsd:element name="UrlString" ma:index="15" nillable="true" ma:displayName="UrlString" ma:format="Dropdown" ma:internalName="UrlString">
      <xsd:simpleType>
        <xsd:restriction base="dms:Text">
          <xsd:maxLength value="255"/>
        </xsd:restriction>
      </xsd:simpleType>
    </xsd:element>
    <xsd:element name="ENLACETEST" ma:index="16" nillable="true" ma:displayName="Enlace Alterno (Webflow)" ma:format="Dropdown" ma:internalName="ENLACETEST">
      <xsd:simpleType>
        <xsd:restriction base="dms:Text">
          <xsd:maxLength value="255"/>
        </xsd:restriction>
      </xsd:simpleType>
    </xsd:element>
    <xsd:element name="EnlaceWebflow" ma:index="18" nillable="true" ma:displayName="EnlaceWebflow" ma:format="Dropdown" ma:indexed="true" ma:internalName="EnlaceWebflow">
      <xsd:simpleType>
        <xsd:restriction base="dms:Text">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 ma:index="23" nillable="true" ma:displayName="Date" ma:format="DateTime" ma:internalName="Date">
      <xsd:simpleType>
        <xsd:restriction base="dms:DateTim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Person" ma:index="27"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echa" ma:index="28" nillable="true" ma:displayName="Fecha" ma:format="DateOnly" ma:internalName="Fecha">
      <xsd:simpleType>
        <xsd:restriction base="dms:DateTim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Location" ma:index="3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1D3819-EA38-4C52-BC09-FAA98E2AAF49}">
  <ds:schemaRefs>
    <ds:schemaRef ds:uri="http://schemas.microsoft.com/office/2006/metadata/properties"/>
    <ds:schemaRef ds:uri="http://schemas.microsoft.com/office/infopath/2007/PartnerControls"/>
    <ds:schemaRef ds:uri="2efd02e2-ea1e-4286-95e2-a5bacb05b136"/>
    <ds:schemaRef ds:uri="2e0f9a37-d5d4-403e-a0de-8e0e72481b0e"/>
  </ds:schemaRefs>
</ds:datastoreItem>
</file>

<file path=customXml/itemProps2.xml><?xml version="1.0" encoding="utf-8"?>
<ds:datastoreItem xmlns:ds="http://schemas.openxmlformats.org/officeDocument/2006/customXml" ds:itemID="{B7CAB970-0135-4CD7-B794-C7D64D7450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fd02e2-ea1e-4286-95e2-a5bacb05b136"/>
    <ds:schemaRef ds:uri="2e0f9a37-d5d4-403e-a0de-8e0e72481b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7DFD25-FB45-4A49-8C11-1AA2732BC6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INDICE</vt:lpstr>
      <vt:lpstr>Infografía</vt:lpstr>
      <vt:lpstr>IES</vt:lpstr>
      <vt:lpstr>Tabla 1</vt:lpstr>
      <vt:lpstr>Tabla 2</vt:lpstr>
      <vt:lpstr>Tabla 3</vt:lpstr>
      <vt:lpstr>Tabla 4</vt:lpstr>
      <vt:lpstr>Tabla 5</vt:lpstr>
      <vt:lpstr>Tabla 6</vt:lpstr>
      <vt:lpstr>Tabla 7</vt:lpstr>
      <vt:lpstr>Tabla 8</vt:lpstr>
      <vt:lpstr>Tabla 9</vt:lpstr>
      <vt:lpstr>Tabla 10</vt:lpstr>
      <vt:lpstr>Tabla 11</vt:lpstr>
      <vt:lpstr>Tabla 12</vt:lpstr>
      <vt:lpstr>Tabla 13</vt:lpstr>
      <vt:lpstr>Tabla 14</vt:lpstr>
      <vt:lpstr>IES!Print_Area</vt:lpstr>
      <vt:lpstr>INDICE!Print_Area</vt:lpstr>
      <vt:lpstr>'Tabla 1'!Print_Area</vt:lpstr>
      <vt:lpstr>'Tabla 2'!Print_Area</vt:lpstr>
      <vt:lpstr>IES!Print_Titles</vt:lpstr>
      <vt:lpstr>'Tabla 4'!Print_Titles</vt:lpstr>
      <vt:lpstr>'Tabla 5'!Print_Titles</vt:lpstr>
      <vt:lpstr>'Tabla 7'!Print_Titles</vt:lpstr>
    </vt:vector>
  </TitlesOfParts>
  <Company>iepr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Compendio Estadistico de la Educacion Superior en Puerto Rico 2023-24 (Databook)</dc:title>
  <cp:lastModifiedBy>Jaime Calderon</cp:lastModifiedBy>
  <cp:lastPrinted>2026-10-06T16:12:46Z</cp:lastPrinted>
  <dcterms:created xsi:type="dcterms:W3CDTF">2011-07-21T01:15:18Z</dcterms:created>
  <dcterms:modified xsi:type="dcterms:W3CDTF">2026-10-07T18:58:03Z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0x010100CC1AEC61F7ADC24BA0278068B87C4C1A</vt:lpwstr>
  </property>
</Properties>
</file>