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sm365.sharepoint.com/sites/SVKNWI/Freigegebene Dokumente/06.1_SSED NWI/17.22_Vorlage Orientierungsbudget/"/>
    </mc:Choice>
  </mc:AlternateContent>
  <xr:revisionPtr revIDLastSave="1" documentId="8_{F36895E5-A2EE-F34A-A105-229B4343B3F2}" xr6:coauthVersionLast="47" xr6:coauthVersionMax="47" xr10:uidLastSave="{0EC57996-B45E-48B2-8BD4-0411B5C61D44}"/>
  <bookViews>
    <workbookView xWindow="-120" yWindow="-120" windowWidth="29040" windowHeight="15720" xr2:uid="{00000000-000D-0000-FFFF-FFFF00000000}"/>
  </bookViews>
  <sheets>
    <sheet name="Orientierungsbudget JV_EH-NV" sheetId="1" r:id="rId1"/>
  </sheets>
  <definedNames>
    <definedName name="_Ref524357866" localSheetId="0">'Orientierungsbudget JV_EH-NV'!$B$22</definedName>
    <definedName name="_xlnm.Print_Area" localSheetId="0">'Orientierungsbudget JV_EH-NV'!$A$1:$I$102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2" i="1" l="1"/>
  <c r="K14" i="1"/>
  <c r="L13" i="1"/>
  <c r="D99" i="1" l="1"/>
  <c r="E99" i="1"/>
  <c r="L6" i="1" l="1"/>
  <c r="G46" i="1" l="1"/>
  <c r="G45" i="1"/>
  <c r="L4" i="1" l="1"/>
  <c r="G72" i="1" s="1"/>
  <c r="L3" i="1"/>
  <c r="G73" i="1" s="1"/>
  <c r="C99" i="1" s="1"/>
  <c r="I98" i="1"/>
  <c r="G98" i="1"/>
  <c r="E98" i="1"/>
  <c r="E100" i="1" s="1"/>
  <c r="D98" i="1"/>
  <c r="C98" i="1"/>
  <c r="D100" i="1" l="1"/>
  <c r="C100" i="1"/>
  <c r="G40" i="1"/>
  <c r="G39" i="1"/>
  <c r="G38" i="1" l="1"/>
  <c r="L12" i="1" l="1"/>
  <c r="N3" i="1"/>
  <c r="G48" i="1" l="1"/>
  <c r="G64" i="1" s="1"/>
  <c r="G65" i="1" l="1"/>
  <c r="G82" i="1"/>
  <c r="G76" i="1"/>
  <c r="G75" i="1"/>
  <c r="G84" i="1" l="1"/>
  <c r="G85" i="1"/>
  <c r="G89" i="1" l="1"/>
  <c r="G90" i="1"/>
</calcChain>
</file>

<file path=xl/sharedStrings.xml><?xml version="1.0" encoding="utf-8"?>
<sst xmlns="http://schemas.openxmlformats.org/spreadsheetml/2006/main" count="140" uniqueCount="110">
  <si>
    <t>AUSGABEN</t>
  </si>
  <si>
    <t>Sperrkonto</t>
  </si>
  <si>
    <t>Materielle Grundsicherung</t>
  </si>
  <si>
    <t>Medizinische Grundversorgung</t>
  </si>
  <si>
    <t>A</t>
  </si>
  <si>
    <t>B</t>
  </si>
  <si>
    <t>C</t>
  </si>
  <si>
    <t>Bekleidung und Schuhe</t>
  </si>
  <si>
    <t>Telefon, Post</t>
  </si>
  <si>
    <t>EINNAHMEN</t>
  </si>
  <si>
    <t>Arbeitsentgelt</t>
  </si>
  <si>
    <t>F</t>
  </si>
  <si>
    <t>Freikonto</t>
  </si>
  <si>
    <t>Zweckkonto</t>
  </si>
  <si>
    <t>Arbeitsentgelt Sperrkonto</t>
  </si>
  <si>
    <t>Arbeitsentelt Zweckkonto</t>
  </si>
  <si>
    <t>Arbeitsentgelt Freikonto</t>
  </si>
  <si>
    <t>Übriges (z.B. Geschenke)</t>
  </si>
  <si>
    <t>Einkommen aus Renten, Versicherungsleistungen</t>
  </si>
  <si>
    <t>k.A.</t>
  </si>
  <si>
    <t>Situationsbedingte Leistungen SIL</t>
  </si>
  <si>
    <t>Sozialdienst</t>
  </si>
  <si>
    <t>Total</t>
  </si>
  <si>
    <t>Ausgaben</t>
  </si>
  <si>
    <t>Einnahmen</t>
  </si>
  <si>
    <t>Differenz</t>
  </si>
  <si>
    <t>Fehlbetrag</t>
  </si>
  <si>
    <t>Mehreinnahmen</t>
  </si>
  <si>
    <t>TOTAL AUSGABEN ohne Sperrkonto</t>
  </si>
  <si>
    <t>TOTAL EINNAHMEN ohne Sperrkonto</t>
  </si>
  <si>
    <t>Nahrungsmittel, Getränke, Tabakwaren</t>
  </si>
  <si>
    <t>Zwischentotal freie Quote</t>
  </si>
  <si>
    <t>Zwischentotal medizinische Grundversorgung</t>
  </si>
  <si>
    <t>Zwischentotal SIL</t>
  </si>
  <si>
    <t>Name</t>
  </si>
  <si>
    <t>Vorname</t>
  </si>
  <si>
    <t>Geburtsdatum</t>
  </si>
  <si>
    <t>Persönliche Angaben</t>
  </si>
  <si>
    <t>TOTAL AUSGABEN mit Sperrkonto</t>
  </si>
  <si>
    <t>Zwischentotal Arbeitsentgelt ohne Sperrkonto</t>
  </si>
  <si>
    <t>Zwischentotal Arbeitsentgelt mit Sperrkonto</t>
  </si>
  <si>
    <t>TOTAL EINNAHMEN mit Sperrkonto</t>
  </si>
  <si>
    <t>Unantastbare Rücklage pro Monat</t>
  </si>
  <si>
    <t>Interne Notizen</t>
  </si>
  <si>
    <t>Zeitungen, Zeitschriften, Bücher</t>
  </si>
  <si>
    <t>Prämie Grundversicherung KVG</t>
  </si>
  <si>
    <t>Prämie Zusatzversicherung VVG</t>
  </si>
  <si>
    <t>Selbstbehalt KVG</t>
  </si>
  <si>
    <t>Franchise KVG</t>
  </si>
  <si>
    <t>Selbstbehalte VVG</t>
  </si>
  <si>
    <t>Verschriebene nicht KVG-pflichtige Medikamenten</t>
  </si>
  <si>
    <t>Ambulante Therapien (z.B. Physiotherapie und Ergotherapie)</t>
  </si>
  <si>
    <t>Medizinische Hilfsmittel (z.B. Brillenfassung und -gläser)</t>
  </si>
  <si>
    <t>Jährliche Zahnkontrolle und Dentalhygiene</t>
  </si>
  <si>
    <t>AHV-/IV-/EO-Mindestbeiträge</t>
  </si>
  <si>
    <t>Lagerung von Möbeln</t>
  </si>
  <si>
    <t>Medikamente (z.B. Schmerzmittel, Erkältungsmedikamente)</t>
  </si>
  <si>
    <t>Körperpflege (z.B. Coiffeur, Toilettenartikel)</t>
  </si>
  <si>
    <t>Weitere Einnahmen</t>
  </si>
  <si>
    <t>Zwischentotal weitere Einnahmen</t>
  </si>
  <si>
    <t>Berechnung Arbeitsentgelt</t>
  </si>
  <si>
    <t>Anteil Sperrkonto</t>
  </si>
  <si>
    <t>Anteil Freikonto</t>
  </si>
  <si>
    <t>Anteil Zweckkonto</t>
  </si>
  <si>
    <t>Kontrolle FK+ZK 100%</t>
  </si>
  <si>
    <t>Auswählmöglichkeiten: k.A., Freikonto, Zweckkonto, Bankkonto, Sozialdienst</t>
  </si>
  <si>
    <t>SIL sind oftmals nicht im Voraus planbar und/oder fallen meist nur einmal pro Jahr an.</t>
  </si>
  <si>
    <t>Kontrolle freie Quote</t>
  </si>
  <si>
    <t>Es kann manuell eine freie Quote erfasst werden, die eingehalten werden muss.</t>
  </si>
  <si>
    <t>1A</t>
  </si>
  <si>
    <t>Heilmittel (nicht verordnet, z.B. Vitaminpräparate, Salben)</t>
  </si>
  <si>
    <t>Aktuelle Prämie eingeben</t>
  </si>
  <si>
    <t>Nur bei Brillenträger</t>
  </si>
  <si>
    <t>Nur bei Vollzugsdauer &gt; 1 Jahr</t>
  </si>
  <si>
    <t>Fixer Betrag. Wird direkt vom Arbeitsentgelt auf das Sperrkonto gebucht. Kein Zugriff während Vollzug.</t>
  </si>
  <si>
    <t>[Vollzugseinrichtung]</t>
  </si>
  <si>
    <t>Normalvollzug</t>
  </si>
  <si>
    <t>Datum Erstellung</t>
  </si>
  <si>
    <t>Eintritt in die Vollzugseinrichtung</t>
  </si>
  <si>
    <t>Schreibmaterial</t>
  </si>
  <si>
    <t>Ausgang und Urlaub</t>
  </si>
  <si>
    <t>davon von Freikonto</t>
  </si>
  <si>
    <t>davon von Zweckkonto</t>
  </si>
  <si>
    <t>Lehre, Fernstudium, externe Weiterbildungen</t>
  </si>
  <si>
    <t>10 % der Versicherungsleistungen</t>
  </si>
  <si>
    <t>z.B. Hausrat- und Privathaftpflichtversicherung</t>
  </si>
  <si>
    <t>Laufende Versicherungen</t>
  </si>
  <si>
    <t>ÜBERSICHT KOSTENTRAGUNG</t>
  </si>
  <si>
    <t>Theoretischer Wert</t>
  </si>
  <si>
    <t>Bankkonto</t>
  </si>
  <si>
    <t>keine Angabe</t>
  </si>
  <si>
    <t>v.a. zur Pflege und Aufrechterhaltung von Beziehungen zur Aussenwelt; als SIL möglich (siehe unten)</t>
  </si>
  <si>
    <t>z.B. AHV-Rente</t>
  </si>
  <si>
    <t>Wiedergutmachung</t>
  </si>
  <si>
    <t>Freie Quote bei sozialhilfebedürftigen Eingewiesenen mit Wohnsitz im Kanton Bern:
Es ist eine Pauschale zwischen Fr. 255.00 und Fr. 510.00 zulässig. Der Richtwert liegt bei Fr. 367.00.</t>
  </si>
  <si>
    <t>Miete Computer und Drucker</t>
  </si>
  <si>
    <t>Miete Radio- und Fernsehgeräte</t>
  </si>
  <si>
    <r>
      <t xml:space="preserve">FEHLBETRAG/MEHREINNAHMEN </t>
    </r>
    <r>
      <rPr>
        <sz val="10"/>
        <color theme="1"/>
        <rFont val="Arial"/>
        <family val="2"/>
      </rPr>
      <t>ohne Sperrkonto</t>
    </r>
  </si>
  <si>
    <t>1/12 der aktuellen Franchise eingeben; i.d.R. Fr. 25.00 bei Franchise Fr. 300.00</t>
  </si>
  <si>
    <t>10% der Versicherungsleistungen, maximal 700 Fr./Jahr, also 58.33 Fr./Mt.</t>
  </si>
  <si>
    <t>Wenn Mehreinnahmen: Hinweis, dass SIL und weitere Posten der freien Quote auch noch gedeckt werden müssen.</t>
  </si>
  <si>
    <t>Ausgaben Freikonto und Zweckkonto dürfen nicht höher sein als Arbeitsentgelt etc., das gutgeschrieben wird.</t>
  </si>
  <si>
    <t>21,4mal volles Arbeitsentgelt à Fr. 26.00</t>
  </si>
  <si>
    <t>Freie Quote</t>
  </si>
  <si>
    <t xml:space="preserve">Freie Quote bei stationärem Aufenthalt </t>
  </si>
  <si>
    <t>E</t>
  </si>
  <si>
    <t>Ausgaben freie Quote</t>
  </si>
  <si>
    <t>Differenz zu Ausgaben</t>
  </si>
  <si>
    <t>Saldo (-): Ausgaben sind zu hoch; Saldo (+): Ausgaben können höher sein.</t>
  </si>
  <si>
    <t>ORIENTIERUNGSBUDGET JUSTIZVOLLZUG (Anhang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</si>
</sst>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Fr.&quot;\ #,##0.00;[Red]&quot;Fr.&quot;\ \-#,##0.00"/>
    <numFmt numFmtId="165" formatCode="_ &quot;Fr.&quot;\ * #,##0.00_ ;_ &quot;Fr.&quot;\ * \-#,##0.00_ ;_ &quot;Fr.&quot;\ * &quot;-&quot;??_ ;_ @_ "/>
    <numFmt numFmtId="166" formatCode="[$CHF]\ #,##0.00"/>
  </numFmts>
  <fonts count="8" x14ac:knownFonts="1"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wrapText="1"/>
    </xf>
    <xf numFmtId="166" fontId="4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4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horizontal="right" vertical="top"/>
    </xf>
    <xf numFmtId="0" fontId="3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65" fontId="4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2" xfId="0" applyNumberFormat="1" applyFont="1" applyBorder="1" applyAlignment="1">
      <alignment horizontal="right" vertical="top"/>
    </xf>
    <xf numFmtId="2" fontId="0" fillId="0" borderId="0" xfId="0" applyNumberFormat="1" applyAlignment="1">
      <alignment horizontal="right" vertical="top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5" fontId="3" fillId="0" borderId="2" xfId="0" applyNumberFormat="1" applyFont="1" applyBorder="1" applyAlignment="1">
      <alignment vertical="top"/>
    </xf>
    <xf numFmtId="165" fontId="3" fillId="0" borderId="4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165" fontId="0" fillId="0" borderId="2" xfId="0" applyNumberFormat="1" applyBorder="1" applyAlignment="1">
      <alignment vertical="top"/>
    </xf>
    <xf numFmtId="9" fontId="0" fillId="2" borderId="2" xfId="0" applyNumberFormat="1" applyFill="1" applyBorder="1" applyAlignment="1">
      <alignment vertical="top"/>
    </xf>
    <xf numFmtId="165" fontId="0" fillId="0" borderId="5" xfId="0" applyNumberFormat="1" applyBorder="1" applyAlignment="1">
      <alignment vertical="top"/>
    </xf>
    <xf numFmtId="165" fontId="0" fillId="2" borderId="0" xfId="0" applyNumberFormat="1" applyFill="1" applyAlignment="1">
      <alignment vertical="top"/>
    </xf>
    <xf numFmtId="165" fontId="4" fillId="4" borderId="2" xfId="0" applyNumberFormat="1" applyFont="1" applyFill="1" applyBorder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165" fontId="4" fillId="4" borderId="4" xfId="0" applyNumberFormat="1" applyFont="1" applyFill="1" applyBorder="1" applyAlignment="1">
      <alignment vertical="top"/>
    </xf>
    <xf numFmtId="0" fontId="4" fillId="4" borderId="0" xfId="0" applyFont="1" applyFill="1" applyAlignment="1">
      <alignment horizontal="center" vertical="top"/>
    </xf>
    <xf numFmtId="164" fontId="4" fillId="4" borderId="2" xfId="0" applyNumberFormat="1" applyFont="1" applyFill="1" applyBorder="1" applyAlignment="1">
      <alignment horizontal="center" vertical="top"/>
    </xf>
    <xf numFmtId="165" fontId="4" fillId="4" borderId="3" xfId="0" applyNumberFormat="1" applyFont="1" applyFill="1" applyBorder="1" applyAlignment="1">
      <alignment vertical="top"/>
    </xf>
    <xf numFmtId="164" fontId="4" fillId="4" borderId="3" xfId="0" applyNumberFormat="1" applyFont="1" applyFill="1" applyBorder="1" applyAlignment="1">
      <alignment horizontal="center" vertical="top"/>
    </xf>
    <xf numFmtId="165" fontId="4" fillId="4" borderId="0" xfId="0" applyNumberFormat="1" applyFont="1" applyFill="1" applyAlignment="1">
      <alignment vertical="top"/>
    </xf>
    <xf numFmtId="165" fontId="4" fillId="0" borderId="2" xfId="0" applyNumberFormat="1" applyFont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0" fontId="0" fillId="4" borderId="2" xfId="0" applyFill="1" applyBorder="1" applyAlignment="1">
      <alignment horizontal="center" vertical="top"/>
    </xf>
    <xf numFmtId="165" fontId="6" fillId="0" borderId="4" xfId="0" applyNumberFormat="1" applyFont="1" applyBorder="1" applyAlignment="1">
      <alignment vertical="top"/>
    </xf>
    <xf numFmtId="165" fontId="3" fillId="4" borderId="4" xfId="0" applyNumberFormat="1" applyFont="1" applyFill="1" applyBorder="1" applyAlignment="1">
      <alignment vertical="top"/>
    </xf>
    <xf numFmtId="0" fontId="0" fillId="0" borderId="0" xfId="0" applyAlignment="1">
      <alignment horizontal="right" vertical="top"/>
    </xf>
    <xf numFmtId="166" fontId="2" fillId="0" borderId="0" xfId="0" applyNumberFormat="1" applyFont="1" applyAlignment="1">
      <alignment horizontal="left" vertical="top"/>
    </xf>
    <xf numFmtId="165" fontId="0" fillId="0" borderId="0" xfId="0" applyNumberForma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4" fillId="4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</cellXfs>
  <cellStyles count="1">
    <cellStyle name="Standard" xfId="0" builtinId="0" customBuiltin="1"/>
  </cellStyles>
  <dxfs count="3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"/>
  <sheetViews>
    <sheetView showGridLines="0" tabSelected="1" zoomScale="85" zoomScaleNormal="85" workbookViewId="0">
      <selection sqref="A1:I1"/>
    </sheetView>
  </sheetViews>
  <sheetFormatPr baseColWidth="10" defaultColWidth="11.42578125" defaultRowHeight="12.75" x14ac:dyDescent="0.2"/>
  <cols>
    <col min="1" max="1" width="5.7109375" style="5" customWidth="1"/>
    <col min="2" max="4" width="13.85546875" style="3" customWidth="1"/>
    <col min="5" max="5" width="13.85546875" style="6" customWidth="1"/>
    <col min="6" max="6" width="0.28515625" style="7" customWidth="1"/>
    <col min="7" max="7" width="13.85546875" style="7" customWidth="1"/>
    <col min="8" max="8" width="0.28515625" style="7" customWidth="1"/>
    <col min="9" max="9" width="13.85546875" style="12" customWidth="1"/>
    <col min="10" max="10" width="3.85546875" style="22" customWidth="1"/>
    <col min="11" max="11" width="21.28515625" style="8" customWidth="1"/>
    <col min="12" max="13" width="11.42578125" style="8"/>
    <col min="14" max="14" width="8.85546875" style="8" customWidth="1"/>
    <col min="15" max="15" width="45.7109375" style="8" customWidth="1"/>
    <col min="16" max="16" width="3.85546875" style="22" customWidth="1"/>
    <col min="17" max="17" width="16.28515625" style="3" customWidth="1"/>
    <col min="18" max="19" width="10.140625" style="3" customWidth="1"/>
    <col min="20" max="20" width="23.140625" style="3" customWidth="1"/>
    <col min="21" max="16384" width="11.42578125" style="3"/>
  </cols>
  <sheetData>
    <row r="1" spans="1:18" x14ac:dyDescent="0.2">
      <c r="A1" s="71" t="s">
        <v>109</v>
      </c>
      <c r="B1" s="71"/>
      <c r="C1" s="71"/>
      <c r="D1" s="71"/>
      <c r="E1" s="71"/>
      <c r="F1" s="71"/>
      <c r="G1" s="71"/>
      <c r="H1" s="71"/>
      <c r="I1" s="71"/>
      <c r="K1" s="65" t="s">
        <v>60</v>
      </c>
      <c r="L1" s="65"/>
      <c r="M1" s="65"/>
      <c r="N1" s="65"/>
      <c r="O1" s="65"/>
    </row>
    <row r="2" spans="1:18" ht="4.3499999999999996" customHeight="1" x14ac:dyDescent="0.2">
      <c r="B2" s="1"/>
      <c r="C2" s="1"/>
      <c r="D2" s="1"/>
      <c r="F2" s="10"/>
      <c r="G2" s="10"/>
      <c r="H2" s="10"/>
      <c r="K2" s="3"/>
      <c r="L2" s="3"/>
      <c r="M2" s="3"/>
      <c r="N2" s="3"/>
      <c r="O2" s="3"/>
    </row>
    <row r="3" spans="1:18" ht="13.35" customHeight="1" x14ac:dyDescent="0.2">
      <c r="A3" s="67" t="s">
        <v>75</v>
      </c>
      <c r="B3" s="67"/>
      <c r="C3" s="67"/>
      <c r="D3" s="68" t="s">
        <v>76</v>
      </c>
      <c r="E3" s="68"/>
      <c r="F3" s="26"/>
      <c r="G3" s="26"/>
      <c r="H3" s="26"/>
      <c r="I3" s="26"/>
      <c r="K3" s="36" t="s">
        <v>62</v>
      </c>
      <c r="L3" s="36">
        <f>($L$6-$L$5)*M3</f>
        <v>354.47999999999996</v>
      </c>
      <c r="M3" s="37">
        <v>0.7</v>
      </c>
      <c r="N3" s="70">
        <f>SUM(M3:M4)</f>
        <v>1</v>
      </c>
      <c r="O3" s="73" t="s">
        <v>64</v>
      </c>
    </row>
    <row r="4" spans="1:18" x14ac:dyDescent="0.2">
      <c r="K4" s="36" t="s">
        <v>63</v>
      </c>
      <c r="L4" s="36">
        <f>($L$6-$L$5)*M4</f>
        <v>151.91999999999999</v>
      </c>
      <c r="M4" s="37">
        <v>0.3</v>
      </c>
      <c r="N4" s="70"/>
      <c r="O4" s="73"/>
    </row>
    <row r="5" spans="1:18" ht="13.35" customHeight="1" x14ac:dyDescent="0.2">
      <c r="A5" s="71" t="s">
        <v>37</v>
      </c>
      <c r="B5" s="71"/>
      <c r="C5" s="71"/>
      <c r="D5" s="71"/>
      <c r="E5" s="71"/>
      <c r="F5" s="71"/>
      <c r="G5" s="71"/>
      <c r="H5" s="71"/>
      <c r="I5" s="71"/>
      <c r="K5" s="38" t="s">
        <v>61</v>
      </c>
      <c r="L5" s="38">
        <v>50</v>
      </c>
      <c r="M5" s="38">
        <v>50</v>
      </c>
      <c r="N5" s="3"/>
      <c r="O5" s="3"/>
    </row>
    <row r="6" spans="1:18" ht="13.35" customHeight="1" x14ac:dyDescent="0.2">
      <c r="A6" s="3"/>
      <c r="B6" s="96" t="s">
        <v>34</v>
      </c>
      <c r="C6" s="96"/>
      <c r="D6" s="97"/>
      <c r="E6" s="97"/>
      <c r="K6" s="32" t="s">
        <v>22</v>
      </c>
      <c r="L6" s="39">
        <f>21.4*26</f>
        <v>556.4</v>
      </c>
      <c r="M6" s="32"/>
      <c r="N6" s="76" t="s">
        <v>102</v>
      </c>
      <c r="O6" s="76"/>
    </row>
    <row r="7" spans="1:18" x14ac:dyDescent="0.2">
      <c r="A7" s="3"/>
      <c r="B7" s="96" t="s">
        <v>35</v>
      </c>
      <c r="C7" s="96"/>
      <c r="D7" s="97"/>
      <c r="E7" s="97"/>
      <c r="L7" s="19"/>
      <c r="M7" s="19"/>
      <c r="N7" s="2"/>
      <c r="O7" s="2"/>
    </row>
    <row r="8" spans="1:18" x14ac:dyDescent="0.2">
      <c r="A8" s="3"/>
      <c r="B8" s="84" t="s">
        <v>36</v>
      </c>
      <c r="C8" s="84"/>
      <c r="D8" s="98"/>
      <c r="E8" s="98"/>
      <c r="K8" s="65" t="s">
        <v>67</v>
      </c>
      <c r="L8" s="65"/>
      <c r="M8" s="65"/>
      <c r="N8" s="65"/>
      <c r="O8" s="65"/>
    </row>
    <row r="9" spans="1:18" ht="3.6" customHeight="1" x14ac:dyDescent="0.2">
      <c r="B9" s="1"/>
      <c r="C9" s="1"/>
      <c r="D9" s="1"/>
      <c r="F9" s="10"/>
      <c r="G9" s="10"/>
      <c r="H9" s="10"/>
    </row>
    <row r="10" spans="1:18" ht="13.35" customHeight="1" x14ac:dyDescent="0.2">
      <c r="B10" s="94" t="s">
        <v>78</v>
      </c>
      <c r="C10" s="94"/>
      <c r="D10" s="99"/>
      <c r="E10" s="99"/>
      <c r="K10" s="35" t="s">
        <v>103</v>
      </c>
      <c r="L10" s="39">
        <v>0</v>
      </c>
      <c r="M10" s="66" t="s">
        <v>68</v>
      </c>
      <c r="N10" s="66"/>
      <c r="O10" s="66"/>
      <c r="Q10" s="2"/>
    </row>
    <row r="11" spans="1:18" ht="3.6" customHeight="1" x14ac:dyDescent="0.2">
      <c r="B11" s="1"/>
      <c r="C11" s="1"/>
      <c r="D11" s="1"/>
      <c r="F11" s="10"/>
      <c r="G11" s="10"/>
      <c r="H11" s="10"/>
    </row>
    <row r="12" spans="1:18" ht="13.35" customHeight="1" x14ac:dyDescent="0.2">
      <c r="A12" s="3"/>
      <c r="B12" s="94" t="s">
        <v>77</v>
      </c>
      <c r="C12" s="94"/>
      <c r="D12" s="99"/>
      <c r="E12" s="99"/>
      <c r="K12" s="59" t="s">
        <v>106</v>
      </c>
      <c r="L12" s="60">
        <f>G38</f>
        <v>367</v>
      </c>
    </row>
    <row r="13" spans="1:18" ht="13.35" customHeight="1" x14ac:dyDescent="0.2">
      <c r="K13" s="32" t="s">
        <v>107</v>
      </c>
      <c r="L13" s="27">
        <f>L10-L11</f>
        <v>0</v>
      </c>
      <c r="M13" s="66" t="s">
        <v>108</v>
      </c>
      <c r="N13" s="66"/>
      <c r="O13" s="66"/>
      <c r="Q13" s="2"/>
      <c r="R13" s="2"/>
    </row>
    <row r="14" spans="1:18" ht="13.35" customHeight="1" x14ac:dyDescent="0.2">
      <c r="A14" s="71" t="s">
        <v>0</v>
      </c>
      <c r="B14" s="71"/>
      <c r="C14" s="71"/>
      <c r="D14" s="71"/>
      <c r="E14" s="71"/>
      <c r="F14" s="71"/>
      <c r="G14" s="71"/>
      <c r="H14" s="71"/>
      <c r="I14" s="71"/>
      <c r="K14" s="101" t="str">
        <f>IF((L10=0),"&gt;&gt; in Feld L10 wurde keine frei wählbare freie Quote angegeben",IF(L10&gt;=G38,"&gt;&gt; freie Quote eingehalten","&gt;&gt; Ausgaben sind zu hoch"))</f>
        <v>&gt;&gt; in Feld L10 wurde keine frei wählbare freie Quote angegeben</v>
      </c>
      <c r="L14" s="101"/>
      <c r="M14" s="101"/>
      <c r="N14" s="101"/>
      <c r="O14" s="101"/>
      <c r="Q14" s="2"/>
      <c r="R14" s="2"/>
    </row>
    <row r="15" spans="1:18" ht="13.35" customHeight="1" x14ac:dyDescent="0.2">
      <c r="I15" s="11"/>
      <c r="J15" s="23"/>
      <c r="K15" s="75" t="s">
        <v>94</v>
      </c>
      <c r="L15" s="75"/>
      <c r="M15" s="75"/>
      <c r="N15" s="75"/>
      <c r="O15" s="75"/>
      <c r="P15" s="23"/>
    </row>
    <row r="16" spans="1:18" x14ac:dyDescent="0.2">
      <c r="A16" s="9" t="s">
        <v>4</v>
      </c>
      <c r="B16" s="71" t="s">
        <v>1</v>
      </c>
      <c r="C16" s="71"/>
      <c r="D16" s="71"/>
      <c r="E16" s="71"/>
      <c r="K16" s="75"/>
      <c r="L16" s="75"/>
      <c r="M16" s="75"/>
      <c r="N16" s="75"/>
      <c r="O16" s="75"/>
    </row>
    <row r="17" spans="1:15" ht="4.3499999999999996" customHeight="1" x14ac:dyDescent="0.2">
      <c r="B17" s="1"/>
      <c r="C17" s="1"/>
      <c r="D17" s="1"/>
      <c r="F17" s="10"/>
      <c r="G17" s="10"/>
      <c r="H17" s="10"/>
      <c r="K17" s="2"/>
    </row>
    <row r="18" spans="1:15" x14ac:dyDescent="0.2">
      <c r="A18" s="5">
        <v>1</v>
      </c>
      <c r="B18" s="72" t="s">
        <v>42</v>
      </c>
      <c r="C18" s="72"/>
      <c r="D18" s="72"/>
      <c r="E18" s="72"/>
      <c r="F18" s="27"/>
      <c r="G18" s="27">
        <v>50</v>
      </c>
      <c r="H18" s="27"/>
      <c r="I18" s="12" t="s">
        <v>1</v>
      </c>
      <c r="K18" s="77"/>
      <c r="L18" s="77"/>
      <c r="M18" s="77"/>
      <c r="N18" s="77"/>
      <c r="O18" s="77"/>
    </row>
    <row r="19" spans="1:15" x14ac:dyDescent="0.2">
      <c r="F19" s="10"/>
      <c r="G19" s="10"/>
      <c r="H19" s="10"/>
    </row>
    <row r="20" spans="1:15" x14ac:dyDescent="0.2">
      <c r="A20" s="9" t="s">
        <v>5</v>
      </c>
      <c r="B20" s="71" t="s">
        <v>2</v>
      </c>
      <c r="C20" s="71"/>
      <c r="D20" s="71"/>
      <c r="E20" s="74"/>
      <c r="F20" s="10"/>
      <c r="G20" s="10"/>
      <c r="H20" s="10"/>
      <c r="K20" s="69" t="s">
        <v>43</v>
      </c>
      <c r="L20" s="69"/>
      <c r="M20" s="69"/>
      <c r="N20" s="69"/>
      <c r="O20" s="69"/>
    </row>
    <row r="21" spans="1:15" ht="4.3499999999999996" customHeight="1" x14ac:dyDescent="0.2">
      <c r="B21" s="1"/>
      <c r="C21" s="1"/>
      <c r="D21" s="1"/>
      <c r="F21" s="10"/>
      <c r="G21" s="10"/>
      <c r="H21" s="10"/>
    </row>
    <row r="22" spans="1:15" x14ac:dyDescent="0.2">
      <c r="A22" s="9" t="s">
        <v>69</v>
      </c>
      <c r="B22" s="71" t="s">
        <v>104</v>
      </c>
      <c r="C22" s="71"/>
      <c r="D22" s="71"/>
      <c r="E22" s="74"/>
      <c r="F22" s="4"/>
      <c r="G22" s="4"/>
      <c r="H22" s="4"/>
      <c r="I22" s="4"/>
      <c r="K22" s="66" t="s">
        <v>65</v>
      </c>
      <c r="L22" s="66"/>
      <c r="M22" s="66"/>
      <c r="N22" s="66"/>
      <c r="O22" s="66"/>
    </row>
    <row r="23" spans="1:15" ht="4.3499999999999996" customHeight="1" x14ac:dyDescent="0.2">
      <c r="B23" s="1"/>
      <c r="C23" s="1"/>
      <c r="D23" s="1"/>
      <c r="F23" s="10"/>
      <c r="G23" s="10"/>
      <c r="H23" s="10"/>
    </row>
    <row r="24" spans="1:15" x14ac:dyDescent="0.2">
      <c r="A24" s="20">
        <v>1.1000000000000001</v>
      </c>
      <c r="B24" s="85" t="s">
        <v>30</v>
      </c>
      <c r="C24" s="85"/>
      <c r="D24" s="85"/>
      <c r="E24" s="85"/>
      <c r="F24" s="49"/>
      <c r="G24" s="40">
        <v>90</v>
      </c>
      <c r="H24" s="49"/>
      <c r="I24" s="51" t="s">
        <v>12</v>
      </c>
      <c r="K24" s="79"/>
      <c r="L24" s="79"/>
      <c r="M24" s="79"/>
      <c r="N24" s="79"/>
      <c r="O24" s="79"/>
    </row>
    <row r="25" spans="1:15" x14ac:dyDescent="0.2">
      <c r="A25" s="20">
        <v>1.2</v>
      </c>
      <c r="B25" s="64" t="s">
        <v>56</v>
      </c>
      <c r="C25" s="63"/>
      <c r="D25" s="63"/>
      <c r="E25" s="63"/>
      <c r="F25" s="49"/>
      <c r="G25" s="40">
        <v>20</v>
      </c>
      <c r="H25" s="49"/>
      <c r="I25" s="41" t="s">
        <v>19</v>
      </c>
      <c r="K25" s="62"/>
      <c r="L25" s="62"/>
      <c r="M25" s="62"/>
      <c r="N25" s="62"/>
      <c r="O25" s="62"/>
    </row>
    <row r="26" spans="1:15" x14ac:dyDescent="0.2">
      <c r="A26" s="20">
        <v>1.3</v>
      </c>
      <c r="B26" s="64" t="s">
        <v>70</v>
      </c>
      <c r="C26" s="64"/>
      <c r="D26" s="64"/>
      <c r="E26" s="63"/>
      <c r="F26" s="49"/>
      <c r="G26" s="40">
        <v>0</v>
      </c>
      <c r="H26" s="49"/>
      <c r="I26" s="41" t="s">
        <v>19</v>
      </c>
      <c r="K26" s="62"/>
      <c r="L26" s="62"/>
      <c r="M26" s="62"/>
      <c r="N26" s="62"/>
      <c r="O26" s="62"/>
    </row>
    <row r="27" spans="1:15" x14ac:dyDescent="0.2">
      <c r="A27" s="20">
        <v>1.4</v>
      </c>
      <c r="B27" s="63" t="s">
        <v>8</v>
      </c>
      <c r="C27" s="63"/>
      <c r="D27" s="63"/>
      <c r="E27" s="63"/>
      <c r="F27" s="49"/>
      <c r="G27" s="40">
        <v>25</v>
      </c>
      <c r="H27" s="49"/>
      <c r="I27" s="41" t="s">
        <v>12</v>
      </c>
      <c r="K27" s="62"/>
      <c r="L27" s="62"/>
      <c r="M27" s="62"/>
      <c r="N27" s="62"/>
      <c r="O27" s="62"/>
    </row>
    <row r="28" spans="1:15" x14ac:dyDescent="0.2">
      <c r="A28" s="20">
        <v>1.5</v>
      </c>
      <c r="B28" s="63" t="s">
        <v>57</v>
      </c>
      <c r="C28" s="63"/>
      <c r="D28" s="63"/>
      <c r="E28" s="64"/>
      <c r="F28" s="49"/>
      <c r="G28" s="40">
        <v>20</v>
      </c>
      <c r="H28" s="49"/>
      <c r="I28" s="41" t="s">
        <v>12</v>
      </c>
      <c r="K28" s="62"/>
      <c r="L28" s="62"/>
      <c r="M28" s="62"/>
      <c r="N28" s="62"/>
      <c r="O28" s="62"/>
    </row>
    <row r="29" spans="1:15" x14ac:dyDescent="0.2">
      <c r="A29" s="20">
        <v>1.6</v>
      </c>
      <c r="B29" s="63" t="s">
        <v>7</v>
      </c>
      <c r="C29" s="63"/>
      <c r="D29" s="63"/>
      <c r="E29" s="64"/>
      <c r="F29" s="49"/>
      <c r="G29" s="40">
        <v>0</v>
      </c>
      <c r="H29" s="49"/>
      <c r="I29" s="42" t="s">
        <v>19</v>
      </c>
      <c r="K29" s="62"/>
      <c r="L29" s="62"/>
      <c r="M29" s="62"/>
      <c r="N29" s="62"/>
      <c r="O29" s="62"/>
    </row>
    <row r="30" spans="1:15" x14ac:dyDescent="0.2">
      <c r="A30" s="20">
        <v>1.7</v>
      </c>
      <c r="B30" s="64" t="s">
        <v>79</v>
      </c>
      <c r="C30" s="64"/>
      <c r="D30" s="64"/>
      <c r="E30" s="64"/>
      <c r="F30" s="49"/>
      <c r="G30" s="40">
        <v>10</v>
      </c>
      <c r="H30" s="49"/>
      <c r="I30" s="41" t="s">
        <v>12</v>
      </c>
      <c r="K30" s="62"/>
      <c r="L30" s="62"/>
      <c r="M30" s="62"/>
      <c r="N30" s="62"/>
      <c r="O30" s="62"/>
    </row>
    <row r="31" spans="1:15" x14ac:dyDescent="0.2">
      <c r="A31" s="20">
        <v>1.8</v>
      </c>
      <c r="B31" s="64" t="s">
        <v>96</v>
      </c>
      <c r="C31" s="63"/>
      <c r="D31" s="63"/>
      <c r="E31" s="64"/>
      <c r="F31" s="49"/>
      <c r="G31" s="40">
        <v>14</v>
      </c>
      <c r="H31" s="49"/>
      <c r="I31" s="41" t="s">
        <v>12</v>
      </c>
      <c r="K31" s="62"/>
      <c r="L31" s="62"/>
      <c r="M31" s="62"/>
      <c r="N31" s="62"/>
      <c r="O31" s="62"/>
    </row>
    <row r="32" spans="1:15" x14ac:dyDescent="0.2">
      <c r="A32" s="20">
        <v>1.9</v>
      </c>
      <c r="B32" s="64" t="s">
        <v>95</v>
      </c>
      <c r="C32" s="63"/>
      <c r="D32" s="63"/>
      <c r="E32" s="64"/>
      <c r="F32" s="49"/>
      <c r="G32" s="40">
        <v>25</v>
      </c>
      <c r="H32" s="49"/>
      <c r="I32" s="41" t="s">
        <v>12</v>
      </c>
      <c r="K32" s="62"/>
      <c r="L32" s="62"/>
      <c r="M32" s="62"/>
      <c r="N32" s="62"/>
      <c r="O32" s="62"/>
    </row>
    <row r="33" spans="1:16" x14ac:dyDescent="0.2">
      <c r="A33" s="21">
        <v>1.1000000000000001</v>
      </c>
      <c r="B33" s="64" t="s">
        <v>44</v>
      </c>
      <c r="C33" s="63"/>
      <c r="D33" s="63"/>
      <c r="E33" s="64"/>
      <c r="F33" s="49"/>
      <c r="G33" s="40">
        <v>4</v>
      </c>
      <c r="H33" s="49"/>
      <c r="I33" s="41" t="s">
        <v>12</v>
      </c>
      <c r="K33" s="62"/>
      <c r="L33" s="62"/>
      <c r="M33" s="62"/>
      <c r="N33" s="62"/>
      <c r="O33" s="62"/>
    </row>
    <row r="34" spans="1:16" x14ac:dyDescent="0.2">
      <c r="A34" s="21">
        <v>1.1100000000000001</v>
      </c>
      <c r="B34" s="82" t="s">
        <v>80</v>
      </c>
      <c r="C34" s="82"/>
      <c r="D34" s="82"/>
      <c r="E34" s="82"/>
      <c r="F34" s="49"/>
      <c r="G34" s="40">
        <v>150</v>
      </c>
      <c r="H34" s="49"/>
      <c r="I34" s="41" t="s">
        <v>19</v>
      </c>
      <c r="K34" s="80" t="s">
        <v>91</v>
      </c>
      <c r="L34" s="80"/>
      <c r="M34" s="80"/>
      <c r="N34" s="80"/>
      <c r="O34" s="80"/>
    </row>
    <row r="35" spans="1:16" ht="13.35" customHeight="1" x14ac:dyDescent="0.2">
      <c r="A35" s="30">
        <v>1.1299999999999999</v>
      </c>
      <c r="B35" s="64" t="s">
        <v>93</v>
      </c>
      <c r="C35" s="64"/>
      <c r="D35" s="64"/>
      <c r="E35" s="64"/>
      <c r="F35" s="49"/>
      <c r="G35" s="40">
        <v>0</v>
      </c>
      <c r="H35" s="49"/>
      <c r="I35" s="41" t="s">
        <v>19</v>
      </c>
      <c r="K35" s="62" t="s">
        <v>83</v>
      </c>
      <c r="L35" s="62"/>
      <c r="M35" s="62"/>
      <c r="N35" s="62"/>
      <c r="O35" s="62"/>
    </row>
    <row r="36" spans="1:16" x14ac:dyDescent="0.2">
      <c r="A36" s="21">
        <v>1.19</v>
      </c>
      <c r="B36" s="83" t="s">
        <v>17</v>
      </c>
      <c r="C36" s="83"/>
      <c r="D36" s="83"/>
      <c r="E36" s="83"/>
      <c r="F36" s="27"/>
      <c r="G36" s="43">
        <v>9</v>
      </c>
      <c r="H36" s="27"/>
      <c r="I36" s="61" t="s">
        <v>12</v>
      </c>
      <c r="K36" s="78"/>
      <c r="L36" s="78"/>
      <c r="M36" s="78"/>
      <c r="N36" s="78"/>
      <c r="O36" s="78"/>
    </row>
    <row r="37" spans="1:16" ht="4.3499999999999996" customHeight="1" x14ac:dyDescent="0.2">
      <c r="B37" s="1"/>
      <c r="C37" s="1"/>
      <c r="D37" s="1"/>
      <c r="F37" s="10"/>
      <c r="G37" s="10"/>
      <c r="H37" s="10"/>
    </row>
    <row r="38" spans="1:16" x14ac:dyDescent="0.2">
      <c r="B38" s="71" t="s">
        <v>31</v>
      </c>
      <c r="C38" s="71"/>
      <c r="D38" s="71"/>
      <c r="E38" s="74"/>
      <c r="F38" s="28"/>
      <c r="G38" s="28">
        <f>SUM(G24:G36)</f>
        <v>367</v>
      </c>
      <c r="H38" s="28"/>
      <c r="I38" s="13"/>
      <c r="K38" s="17"/>
      <c r="L38" s="17"/>
      <c r="M38" s="17"/>
      <c r="N38" s="17"/>
      <c r="O38" s="17"/>
    </row>
    <row r="39" spans="1:16" x14ac:dyDescent="0.2">
      <c r="B39" s="81" t="s">
        <v>81</v>
      </c>
      <c r="C39" s="81"/>
      <c r="D39" s="81"/>
      <c r="E39" s="81"/>
      <c r="F39" s="31"/>
      <c r="G39" s="31">
        <f>SUMIF(I24:I36,"Freikonto",G24:G36)</f>
        <v>197</v>
      </c>
      <c r="H39" s="31"/>
      <c r="I39" s="13"/>
      <c r="K39" s="17"/>
      <c r="L39" s="17"/>
      <c r="M39" s="17"/>
      <c r="N39" s="17"/>
      <c r="O39" s="17"/>
    </row>
    <row r="40" spans="1:16" x14ac:dyDescent="0.2">
      <c r="B40" s="81" t="s">
        <v>82</v>
      </c>
      <c r="C40" s="81"/>
      <c r="D40" s="81"/>
      <c r="E40" s="81"/>
      <c r="F40" s="31"/>
      <c r="G40" s="31">
        <f>SUMIF(I24:I36,"Zweckkonto",G24:G36)</f>
        <v>0</v>
      </c>
      <c r="H40" s="31"/>
      <c r="I40" s="13"/>
      <c r="K40" s="17"/>
      <c r="L40" s="17"/>
      <c r="M40" s="17"/>
      <c r="N40" s="17"/>
      <c r="O40" s="17"/>
    </row>
    <row r="41" spans="1:16" x14ac:dyDescent="0.2">
      <c r="F41" s="10"/>
      <c r="G41" s="10"/>
      <c r="H41" s="10"/>
    </row>
    <row r="42" spans="1:16" x14ac:dyDescent="0.2">
      <c r="A42" s="9">
        <v>3</v>
      </c>
      <c r="B42" s="71" t="s">
        <v>3</v>
      </c>
      <c r="C42" s="71"/>
      <c r="D42" s="71"/>
      <c r="E42" s="74"/>
      <c r="F42" s="10"/>
      <c r="G42" s="10"/>
      <c r="H42" s="10"/>
    </row>
    <row r="43" spans="1:16" ht="4.3499999999999996" customHeight="1" x14ac:dyDescent="0.2">
      <c r="B43" s="1"/>
      <c r="C43" s="1"/>
      <c r="D43" s="1"/>
      <c r="F43" s="10"/>
      <c r="G43" s="10"/>
      <c r="H43" s="10"/>
    </row>
    <row r="44" spans="1:16" ht="13.35" customHeight="1" x14ac:dyDescent="0.2">
      <c r="A44" s="5">
        <v>3.1</v>
      </c>
      <c r="B44" s="86" t="s">
        <v>45</v>
      </c>
      <c r="C44" s="86"/>
      <c r="D44" s="86"/>
      <c r="E44" s="87"/>
      <c r="F44" s="49"/>
      <c r="G44" s="40">
        <v>0</v>
      </c>
      <c r="H44" s="49"/>
      <c r="I44" s="45" t="s">
        <v>21</v>
      </c>
      <c r="K44" s="79" t="s">
        <v>71</v>
      </c>
      <c r="L44" s="79"/>
      <c r="M44" s="79"/>
      <c r="N44" s="79"/>
      <c r="O44" s="79"/>
    </row>
    <row r="45" spans="1:16" ht="14.45" customHeight="1" x14ac:dyDescent="0.2">
      <c r="A45" s="5">
        <v>3.2</v>
      </c>
      <c r="B45" s="88" t="s">
        <v>48</v>
      </c>
      <c r="C45" s="88"/>
      <c r="D45" s="88"/>
      <c r="E45" s="89"/>
      <c r="F45" s="49"/>
      <c r="G45" s="46">
        <f>300/12</f>
        <v>25</v>
      </c>
      <c r="H45" s="49"/>
      <c r="I45" s="45" t="s">
        <v>19</v>
      </c>
      <c r="K45" s="62" t="s">
        <v>98</v>
      </c>
      <c r="L45" s="62"/>
      <c r="M45" s="62"/>
      <c r="N45" s="62"/>
      <c r="O45" s="62"/>
    </row>
    <row r="46" spans="1:16" ht="14.45" customHeight="1" x14ac:dyDescent="0.2">
      <c r="A46" s="5">
        <v>3.3</v>
      </c>
      <c r="B46" s="90" t="s">
        <v>47</v>
      </c>
      <c r="C46" s="90"/>
      <c r="D46" s="90"/>
      <c r="E46" s="91"/>
      <c r="F46" s="27"/>
      <c r="G46" s="43">
        <f>700/12</f>
        <v>58.333333333333336</v>
      </c>
      <c r="H46" s="27"/>
      <c r="I46" s="44" t="s">
        <v>19</v>
      </c>
      <c r="K46" s="78" t="s">
        <v>99</v>
      </c>
      <c r="L46" s="78"/>
      <c r="M46" s="78"/>
      <c r="N46" s="78"/>
      <c r="O46" s="78"/>
    </row>
    <row r="47" spans="1:16" ht="4.3499999999999996" customHeight="1" x14ac:dyDescent="0.2">
      <c r="B47" s="1"/>
      <c r="C47" s="1"/>
      <c r="D47" s="1"/>
      <c r="F47" s="10"/>
      <c r="G47" s="10"/>
      <c r="H47" s="10"/>
    </row>
    <row r="48" spans="1:16" s="4" customFormat="1" x14ac:dyDescent="0.2">
      <c r="A48" s="9"/>
      <c r="B48" s="71" t="s">
        <v>32</v>
      </c>
      <c r="C48" s="71"/>
      <c r="D48" s="71"/>
      <c r="E48" s="74"/>
      <c r="F48" s="28"/>
      <c r="G48" s="28">
        <f>SUM(G44:G46)</f>
        <v>83.333333333333343</v>
      </c>
      <c r="H48" s="28"/>
      <c r="I48" s="14"/>
      <c r="J48" s="24"/>
      <c r="K48" s="18"/>
      <c r="L48" s="18"/>
      <c r="M48" s="18"/>
      <c r="N48" s="18"/>
      <c r="O48" s="18"/>
      <c r="P48" s="24"/>
    </row>
    <row r="49" spans="1:21" x14ac:dyDescent="0.2">
      <c r="F49" s="10"/>
      <c r="G49" s="10"/>
      <c r="H49" s="10"/>
    </row>
    <row r="50" spans="1:21" x14ac:dyDescent="0.2">
      <c r="A50" s="9" t="s">
        <v>6</v>
      </c>
      <c r="B50" s="68" t="s">
        <v>20</v>
      </c>
      <c r="C50" s="68"/>
      <c r="D50" s="68"/>
      <c r="E50" s="74"/>
      <c r="F50" s="10"/>
      <c r="G50" s="10"/>
      <c r="H50" s="10"/>
      <c r="K50" s="66" t="s">
        <v>66</v>
      </c>
      <c r="L50" s="66"/>
      <c r="M50" s="66"/>
      <c r="N50" s="66"/>
      <c r="O50" s="66"/>
    </row>
    <row r="51" spans="1:21" ht="4.3499999999999996" customHeight="1" x14ac:dyDescent="0.2">
      <c r="B51" s="1"/>
      <c r="C51" s="1"/>
      <c r="D51" s="1"/>
      <c r="F51" s="10"/>
      <c r="G51" s="10"/>
      <c r="H51" s="10"/>
    </row>
    <row r="52" spans="1:21" ht="14.45" customHeight="1" x14ac:dyDescent="0.2">
      <c r="A52" s="5">
        <v>1</v>
      </c>
      <c r="B52" s="86" t="s">
        <v>46</v>
      </c>
      <c r="C52" s="86"/>
      <c r="D52" s="86"/>
      <c r="E52" s="87"/>
      <c r="F52" s="49"/>
      <c r="G52" s="40">
        <v>0</v>
      </c>
      <c r="H52" s="49"/>
      <c r="I52" s="45" t="s">
        <v>19</v>
      </c>
      <c r="K52" s="79"/>
      <c r="L52" s="79"/>
      <c r="M52" s="79"/>
      <c r="N52" s="79"/>
      <c r="O52" s="79"/>
    </row>
    <row r="53" spans="1:21" ht="13.35" customHeight="1" x14ac:dyDescent="0.2">
      <c r="A53" s="5">
        <v>2</v>
      </c>
      <c r="B53" s="88" t="s">
        <v>49</v>
      </c>
      <c r="C53" s="88"/>
      <c r="D53" s="88"/>
      <c r="E53" s="89"/>
      <c r="F53" s="50"/>
      <c r="G53" s="46">
        <v>0</v>
      </c>
      <c r="H53" s="50"/>
      <c r="I53" s="47" t="s">
        <v>19</v>
      </c>
      <c r="K53" s="62" t="s">
        <v>84</v>
      </c>
      <c r="L53" s="62"/>
      <c r="M53" s="62"/>
      <c r="N53" s="62"/>
      <c r="O53" s="62"/>
    </row>
    <row r="54" spans="1:21" x14ac:dyDescent="0.2">
      <c r="A54" s="5">
        <v>3</v>
      </c>
      <c r="B54" s="89" t="s">
        <v>50</v>
      </c>
      <c r="C54" s="88"/>
      <c r="D54" s="88"/>
      <c r="E54" s="89"/>
      <c r="F54" s="50"/>
      <c r="G54" s="46">
        <v>0</v>
      </c>
      <c r="H54" s="50"/>
      <c r="I54" s="47" t="s">
        <v>19</v>
      </c>
      <c r="K54" s="62"/>
      <c r="L54" s="62"/>
      <c r="M54" s="62"/>
      <c r="N54" s="62"/>
      <c r="O54" s="62"/>
    </row>
    <row r="55" spans="1:21" x14ac:dyDescent="0.2">
      <c r="A55" s="5">
        <v>4</v>
      </c>
      <c r="B55" s="88" t="s">
        <v>51</v>
      </c>
      <c r="C55" s="88"/>
      <c r="D55" s="88"/>
      <c r="E55" s="89"/>
      <c r="F55" s="50"/>
      <c r="G55" s="46">
        <v>0</v>
      </c>
      <c r="H55" s="50"/>
      <c r="I55" s="47" t="s">
        <v>19</v>
      </c>
      <c r="K55" s="62"/>
      <c r="L55" s="62"/>
      <c r="M55" s="62"/>
      <c r="N55" s="62"/>
      <c r="O55" s="62"/>
    </row>
    <row r="56" spans="1:21" ht="13.35" customHeight="1" x14ac:dyDescent="0.2">
      <c r="A56" s="5">
        <v>5</v>
      </c>
      <c r="B56" s="88" t="s">
        <v>52</v>
      </c>
      <c r="C56" s="88"/>
      <c r="D56" s="88"/>
      <c r="E56" s="89"/>
      <c r="F56" s="50"/>
      <c r="G56" s="46">
        <v>0</v>
      </c>
      <c r="H56" s="50"/>
      <c r="I56" s="47" t="s">
        <v>19</v>
      </c>
      <c r="K56" s="62" t="s">
        <v>72</v>
      </c>
      <c r="L56" s="62"/>
      <c r="M56" s="62"/>
      <c r="N56" s="62"/>
      <c r="O56" s="62"/>
    </row>
    <row r="57" spans="1:21" x14ac:dyDescent="0.2">
      <c r="A57" s="5">
        <v>6</v>
      </c>
      <c r="B57" s="89" t="s">
        <v>53</v>
      </c>
      <c r="C57" s="88"/>
      <c r="D57" s="88"/>
      <c r="E57" s="89"/>
      <c r="F57" s="50"/>
      <c r="G57" s="46">
        <v>0</v>
      </c>
      <c r="H57" s="50"/>
      <c r="I57" s="47" t="s">
        <v>19</v>
      </c>
      <c r="K57" s="62"/>
      <c r="L57" s="62"/>
      <c r="M57" s="62"/>
      <c r="N57" s="62"/>
      <c r="O57" s="62"/>
    </row>
    <row r="58" spans="1:21" ht="14.45" customHeight="1" x14ac:dyDescent="0.2">
      <c r="A58" s="5">
        <v>9</v>
      </c>
      <c r="B58" s="88" t="s">
        <v>55</v>
      </c>
      <c r="C58" s="88"/>
      <c r="D58" s="88"/>
      <c r="E58" s="89"/>
      <c r="F58" s="50"/>
      <c r="G58" s="46">
        <v>0</v>
      </c>
      <c r="H58" s="50"/>
      <c r="I58" s="41" t="s">
        <v>19</v>
      </c>
      <c r="K58" s="62"/>
      <c r="L58" s="62"/>
      <c r="M58" s="62"/>
      <c r="N58" s="62"/>
      <c r="O58" s="62"/>
    </row>
    <row r="59" spans="1:21" s="25" customFormat="1" ht="14.45" customHeight="1" x14ac:dyDescent="0.2">
      <c r="A59" s="5">
        <v>10</v>
      </c>
      <c r="B59" s="84" t="s">
        <v>86</v>
      </c>
      <c r="C59" s="84"/>
      <c r="D59" s="84"/>
      <c r="E59" s="84"/>
      <c r="F59" s="34"/>
      <c r="G59" s="53">
        <v>0</v>
      </c>
      <c r="H59" s="34"/>
      <c r="I59" s="45" t="s">
        <v>19</v>
      </c>
      <c r="J59" s="22"/>
      <c r="K59" s="92" t="s">
        <v>85</v>
      </c>
      <c r="L59" s="92"/>
      <c r="M59" s="92"/>
      <c r="N59" s="92"/>
      <c r="O59" s="92"/>
      <c r="P59" s="22"/>
    </row>
    <row r="60" spans="1:21" ht="14.45" customHeight="1" x14ac:dyDescent="0.2">
      <c r="A60" s="5">
        <v>12</v>
      </c>
      <c r="B60" s="90" t="s">
        <v>54</v>
      </c>
      <c r="C60" s="90"/>
      <c r="D60" s="90"/>
      <c r="E60" s="91"/>
      <c r="F60" s="27"/>
      <c r="G60" s="43">
        <v>0</v>
      </c>
      <c r="H60" s="27"/>
      <c r="I60" s="44" t="s">
        <v>19</v>
      </c>
      <c r="K60" s="78" t="s">
        <v>73</v>
      </c>
      <c r="L60" s="78"/>
      <c r="M60" s="78"/>
      <c r="N60" s="78"/>
      <c r="O60" s="78"/>
    </row>
    <row r="61" spans="1:21" ht="4.3499999999999996" customHeight="1" x14ac:dyDescent="0.2">
      <c r="B61" s="1"/>
      <c r="C61" s="1"/>
      <c r="D61" s="1"/>
      <c r="F61" s="10"/>
      <c r="G61" s="10"/>
      <c r="H61" s="10"/>
    </row>
    <row r="62" spans="1:21" s="4" customFormat="1" x14ac:dyDescent="0.2">
      <c r="A62" s="9"/>
      <c r="B62" s="71" t="s">
        <v>33</v>
      </c>
      <c r="C62" s="71"/>
      <c r="D62" s="71"/>
      <c r="E62" s="74"/>
      <c r="F62" s="28"/>
      <c r="G62" s="28">
        <f>SUM(G52:G60)</f>
        <v>0</v>
      </c>
      <c r="H62" s="28"/>
      <c r="I62" s="14"/>
      <c r="J62" s="24"/>
      <c r="K62" s="18"/>
      <c r="L62" s="18"/>
      <c r="M62" s="18"/>
      <c r="N62" s="18"/>
      <c r="O62" s="18"/>
      <c r="P62" s="24"/>
    </row>
    <row r="63" spans="1:21" x14ac:dyDescent="0.2">
      <c r="F63" s="10"/>
      <c r="G63" s="10"/>
      <c r="H63" s="10"/>
      <c r="K63" s="18"/>
      <c r="L63" s="18"/>
      <c r="M63" s="18"/>
      <c r="N63" s="18"/>
      <c r="O63" s="18"/>
      <c r="Q63" s="4"/>
      <c r="R63" s="4"/>
      <c r="S63" s="4"/>
      <c r="T63" s="4"/>
      <c r="U63" s="4"/>
    </row>
    <row r="64" spans="1:21" x14ac:dyDescent="0.2">
      <c r="B64" s="71" t="s">
        <v>28</v>
      </c>
      <c r="C64" s="71"/>
      <c r="D64" s="71"/>
      <c r="E64" s="74"/>
      <c r="F64" s="28"/>
      <c r="G64" s="28">
        <f>SUM(G38,G48,G62)</f>
        <v>450.33333333333337</v>
      </c>
      <c r="H64" s="28"/>
    </row>
    <row r="65" spans="1:21" x14ac:dyDescent="0.2">
      <c r="B65" s="72" t="s">
        <v>38</v>
      </c>
      <c r="C65" s="72"/>
      <c r="D65" s="72"/>
      <c r="E65" s="74"/>
      <c r="F65" s="27"/>
      <c r="G65" s="27">
        <f>SUM(G18,G38,G48,G62)</f>
        <v>500.33333333333337</v>
      </c>
      <c r="H65" s="27"/>
      <c r="K65" s="18"/>
      <c r="L65" s="18"/>
      <c r="M65" s="18"/>
      <c r="N65" s="18"/>
      <c r="O65" s="18"/>
      <c r="Q65" s="4"/>
      <c r="R65" s="4"/>
      <c r="S65" s="4"/>
      <c r="T65" s="4"/>
      <c r="U65" s="4"/>
    </row>
    <row r="66" spans="1:21" x14ac:dyDescent="0.2">
      <c r="F66" s="10"/>
      <c r="G66" s="10"/>
      <c r="H66" s="10"/>
      <c r="K66" s="18"/>
      <c r="L66" s="18"/>
      <c r="M66" s="18"/>
      <c r="N66" s="18"/>
      <c r="O66" s="18"/>
      <c r="Q66" s="4"/>
      <c r="R66" s="4"/>
      <c r="S66" s="4"/>
      <c r="T66" s="4"/>
      <c r="U66" s="4"/>
    </row>
    <row r="67" spans="1:21" s="4" customFormat="1" x14ac:dyDescent="0.2">
      <c r="A67" s="71" t="s">
        <v>9</v>
      </c>
      <c r="B67" s="74"/>
      <c r="C67" s="74"/>
      <c r="D67" s="74"/>
      <c r="E67" s="74"/>
      <c r="F67" s="74"/>
      <c r="G67" s="74"/>
      <c r="H67" s="74"/>
      <c r="I67" s="74"/>
      <c r="J67" s="22"/>
      <c r="K67" s="8"/>
      <c r="L67" s="8"/>
      <c r="M67" s="8"/>
      <c r="N67" s="8"/>
      <c r="O67" s="8"/>
      <c r="P67" s="22"/>
      <c r="Q67" s="3"/>
      <c r="R67" s="3"/>
      <c r="S67" s="3"/>
      <c r="T67" s="3"/>
      <c r="U67" s="3"/>
    </row>
    <row r="68" spans="1:21" x14ac:dyDescent="0.2">
      <c r="F68" s="10"/>
      <c r="G68" s="10"/>
      <c r="H68" s="10"/>
      <c r="J68" s="24"/>
      <c r="P68" s="24"/>
    </row>
    <row r="69" spans="1:21" x14ac:dyDescent="0.2">
      <c r="A69" s="9" t="s">
        <v>105</v>
      </c>
      <c r="B69" s="71" t="s">
        <v>10</v>
      </c>
      <c r="C69" s="71"/>
      <c r="D69" s="71"/>
      <c r="E69" s="74"/>
      <c r="F69" s="10"/>
      <c r="G69" s="10"/>
      <c r="H69" s="10"/>
    </row>
    <row r="70" spans="1:21" ht="4.3499999999999996" customHeight="1" x14ac:dyDescent="0.2">
      <c r="B70" s="1"/>
      <c r="C70" s="1"/>
      <c r="D70" s="1"/>
      <c r="F70" s="10"/>
      <c r="G70" s="10"/>
      <c r="H70" s="10"/>
    </row>
    <row r="71" spans="1:21" x14ac:dyDescent="0.2">
      <c r="A71" s="5">
        <v>1</v>
      </c>
      <c r="B71" s="86" t="s">
        <v>14</v>
      </c>
      <c r="C71" s="86"/>
      <c r="D71" s="86"/>
      <c r="E71" s="87"/>
      <c r="F71" s="33"/>
      <c r="G71" s="33">
        <v>50</v>
      </c>
      <c r="H71" s="33"/>
      <c r="I71" s="15" t="s">
        <v>1</v>
      </c>
      <c r="K71" s="79" t="s">
        <v>74</v>
      </c>
      <c r="L71" s="79"/>
      <c r="M71" s="79"/>
      <c r="N71" s="79"/>
      <c r="O71" s="79"/>
    </row>
    <row r="72" spans="1:21" ht="13.35" customHeight="1" x14ac:dyDescent="0.2">
      <c r="A72" s="5">
        <v>2.1</v>
      </c>
      <c r="B72" s="86" t="s">
        <v>15</v>
      </c>
      <c r="C72" s="86"/>
      <c r="D72" s="86"/>
      <c r="E72" s="87"/>
      <c r="F72" s="33"/>
      <c r="G72" s="33">
        <f>L4</f>
        <v>151.91999999999999</v>
      </c>
      <c r="H72" s="33"/>
      <c r="I72" s="15" t="s">
        <v>13</v>
      </c>
      <c r="K72" s="79" t="s">
        <v>88</v>
      </c>
      <c r="L72" s="79"/>
      <c r="M72" s="79"/>
      <c r="N72" s="79"/>
      <c r="O72" s="79"/>
    </row>
    <row r="73" spans="1:21" ht="13.35" customHeight="1" x14ac:dyDescent="0.2">
      <c r="A73" s="5">
        <v>2.2000000000000002</v>
      </c>
      <c r="B73" s="90" t="s">
        <v>16</v>
      </c>
      <c r="C73" s="90"/>
      <c r="D73" s="90"/>
      <c r="E73" s="91"/>
      <c r="F73" s="34"/>
      <c r="G73" s="34">
        <f>L3</f>
        <v>354.47999999999996</v>
      </c>
      <c r="H73" s="34"/>
      <c r="I73" s="16" t="s">
        <v>12</v>
      </c>
      <c r="K73" s="78" t="s">
        <v>88</v>
      </c>
      <c r="L73" s="78"/>
      <c r="M73" s="78"/>
      <c r="N73" s="78"/>
      <c r="O73" s="78"/>
    </row>
    <row r="74" spans="1:21" ht="4.3499999999999996" customHeight="1" x14ac:dyDescent="0.2">
      <c r="B74" s="1"/>
      <c r="C74" s="1"/>
      <c r="D74" s="1"/>
      <c r="F74" s="10"/>
      <c r="G74" s="10"/>
      <c r="H74" s="10"/>
    </row>
    <row r="75" spans="1:21" s="4" customFormat="1" x14ac:dyDescent="0.2">
      <c r="A75" s="9"/>
      <c r="B75" s="71" t="s">
        <v>39</v>
      </c>
      <c r="C75" s="71"/>
      <c r="D75" s="71"/>
      <c r="E75" s="74"/>
      <c r="F75" s="28"/>
      <c r="G75" s="28">
        <f>SUM(G72:G73)</f>
        <v>506.4</v>
      </c>
      <c r="H75" s="28"/>
      <c r="I75" s="14"/>
      <c r="J75" s="24"/>
      <c r="K75" s="18"/>
      <c r="L75" s="18"/>
      <c r="M75" s="18"/>
      <c r="N75" s="18"/>
      <c r="O75" s="18"/>
      <c r="P75" s="24"/>
    </row>
    <row r="76" spans="1:21" x14ac:dyDescent="0.2">
      <c r="B76" s="72" t="s">
        <v>40</v>
      </c>
      <c r="C76" s="72"/>
      <c r="D76" s="72"/>
      <c r="E76" s="74"/>
      <c r="F76" s="27"/>
      <c r="G76" s="27">
        <f>SUM(G71:G73)</f>
        <v>556.4</v>
      </c>
      <c r="H76" s="27"/>
    </row>
    <row r="77" spans="1:21" x14ac:dyDescent="0.2">
      <c r="F77" s="10"/>
      <c r="G77" s="10"/>
      <c r="H77" s="10"/>
      <c r="K77" s="18"/>
      <c r="L77" s="18"/>
      <c r="M77" s="18"/>
      <c r="N77" s="18"/>
      <c r="O77" s="18"/>
      <c r="Q77" s="4"/>
      <c r="R77" s="4"/>
      <c r="S77" s="4"/>
      <c r="T77" s="4"/>
      <c r="U77" s="4"/>
    </row>
    <row r="78" spans="1:21" s="4" customFormat="1" x14ac:dyDescent="0.2">
      <c r="A78" s="9" t="s">
        <v>11</v>
      </c>
      <c r="B78" s="71" t="s">
        <v>58</v>
      </c>
      <c r="C78" s="71"/>
      <c r="D78" s="71"/>
      <c r="E78" s="74"/>
      <c r="F78" s="10"/>
      <c r="G78" s="10"/>
      <c r="H78" s="10"/>
      <c r="I78" s="14"/>
      <c r="J78" s="22"/>
      <c r="K78" s="8"/>
      <c r="L78" s="8"/>
      <c r="M78" s="8"/>
      <c r="N78" s="8"/>
      <c r="O78" s="8"/>
      <c r="P78" s="22"/>
      <c r="Q78" s="3"/>
      <c r="R78" s="3"/>
      <c r="S78" s="3"/>
      <c r="T78" s="3"/>
      <c r="U78" s="3"/>
    </row>
    <row r="79" spans="1:21" ht="4.3499999999999996" customHeight="1" x14ac:dyDescent="0.2">
      <c r="B79" s="1"/>
      <c r="C79" s="1"/>
      <c r="D79" s="1"/>
      <c r="F79" s="10"/>
      <c r="G79" s="10"/>
      <c r="H79" s="10"/>
    </row>
    <row r="80" spans="1:21" x14ac:dyDescent="0.2">
      <c r="A80" s="5">
        <v>1</v>
      </c>
      <c r="B80" s="94" t="s">
        <v>18</v>
      </c>
      <c r="C80" s="94"/>
      <c r="D80" s="94"/>
      <c r="E80" s="94"/>
      <c r="F80" s="27"/>
      <c r="G80" s="48">
        <v>0</v>
      </c>
      <c r="H80" s="27"/>
      <c r="I80" s="44" t="s">
        <v>19</v>
      </c>
      <c r="K80" s="95" t="s">
        <v>92</v>
      </c>
      <c r="L80" s="95"/>
      <c r="M80" s="95"/>
      <c r="N80" s="95"/>
      <c r="O80" s="95"/>
    </row>
    <row r="81" spans="1:16" ht="4.3499999999999996" customHeight="1" x14ac:dyDescent="0.2">
      <c r="B81" s="1"/>
      <c r="C81" s="1"/>
      <c r="D81" s="1"/>
      <c r="F81" s="10"/>
      <c r="G81" s="10"/>
      <c r="H81" s="10"/>
    </row>
    <row r="82" spans="1:16" s="4" customFormat="1" x14ac:dyDescent="0.2">
      <c r="A82" s="9"/>
      <c r="B82" s="71" t="s">
        <v>59</v>
      </c>
      <c r="C82" s="71"/>
      <c r="D82" s="71"/>
      <c r="E82" s="74"/>
      <c r="F82" s="28"/>
      <c r="G82" s="28">
        <f>SUM(G80:G80)</f>
        <v>0</v>
      </c>
      <c r="H82" s="28"/>
      <c r="I82" s="14"/>
      <c r="J82" s="24"/>
      <c r="K82" s="18"/>
      <c r="L82" s="18"/>
      <c r="M82" s="18"/>
      <c r="N82" s="18"/>
      <c r="O82" s="18"/>
      <c r="P82" s="24"/>
    </row>
    <row r="83" spans="1:16" x14ac:dyDescent="0.2">
      <c r="F83" s="10"/>
      <c r="G83" s="10"/>
      <c r="H83" s="10"/>
    </row>
    <row r="84" spans="1:16" x14ac:dyDescent="0.2">
      <c r="B84" s="71" t="s">
        <v>29</v>
      </c>
      <c r="C84" s="71"/>
      <c r="D84" s="71"/>
      <c r="E84" s="74"/>
      <c r="F84" s="28"/>
      <c r="G84" s="28">
        <f>SUM(G75,G82)</f>
        <v>506.4</v>
      </c>
      <c r="H84" s="28"/>
    </row>
    <row r="85" spans="1:16" x14ac:dyDescent="0.2">
      <c r="B85" s="72" t="s">
        <v>41</v>
      </c>
      <c r="C85" s="72"/>
      <c r="D85" s="72"/>
      <c r="E85" s="74"/>
      <c r="F85" s="27"/>
      <c r="G85" s="27">
        <f>SUM(G76,G82)</f>
        <v>556.4</v>
      </c>
      <c r="H85" s="27"/>
    </row>
    <row r="86" spans="1:16" x14ac:dyDescent="0.2">
      <c r="F86" s="10"/>
      <c r="G86" s="10"/>
      <c r="H86" s="10"/>
    </row>
    <row r="87" spans="1:16" x14ac:dyDescent="0.2">
      <c r="A87" s="71" t="s">
        <v>97</v>
      </c>
      <c r="B87" s="71"/>
      <c r="C87" s="71"/>
      <c r="D87" s="71"/>
      <c r="E87" s="71"/>
      <c r="F87" s="71"/>
      <c r="G87" s="71"/>
      <c r="H87" s="71"/>
      <c r="I87" s="71"/>
    </row>
    <row r="89" spans="1:16" ht="13.35" customHeight="1" x14ac:dyDescent="0.2">
      <c r="B89" s="93" t="s">
        <v>26</v>
      </c>
      <c r="C89" s="93"/>
      <c r="D89" s="93"/>
      <c r="E89" s="93"/>
      <c r="F89" s="29"/>
      <c r="G89" s="29" t="str">
        <f>IF(G64&gt;G84,G84-G64,"---")</f>
        <v>---</v>
      </c>
      <c r="H89" s="29"/>
      <c r="I89" s="15"/>
      <c r="K89" s="79"/>
      <c r="L89" s="79"/>
      <c r="M89" s="79"/>
      <c r="N89" s="79"/>
      <c r="O89" s="79"/>
    </row>
    <row r="90" spans="1:16" ht="13.35" customHeight="1" x14ac:dyDescent="0.2">
      <c r="B90" s="100" t="s">
        <v>27</v>
      </c>
      <c r="C90" s="100"/>
      <c r="D90" s="100"/>
      <c r="E90" s="100"/>
      <c r="F90" s="52"/>
      <c r="G90" s="52">
        <f>IF(G64&lt;G84,G84-G64,"---")</f>
        <v>56.066666666666606</v>
      </c>
      <c r="H90" s="34"/>
      <c r="I90" s="16"/>
      <c r="K90" s="78" t="s">
        <v>100</v>
      </c>
      <c r="L90" s="78"/>
      <c r="M90" s="78"/>
      <c r="N90" s="78"/>
      <c r="O90" s="78"/>
    </row>
    <row r="95" spans="1:16" x14ac:dyDescent="0.2">
      <c r="A95" s="71" t="s">
        <v>87</v>
      </c>
      <c r="B95" s="71"/>
      <c r="C95" s="71"/>
      <c r="D95" s="71"/>
      <c r="E95" s="71"/>
      <c r="F95" s="71"/>
      <c r="G95" s="71"/>
      <c r="H95" s="71"/>
      <c r="I95" s="71"/>
    </row>
    <row r="97" spans="2:15" ht="13.35" customHeight="1" x14ac:dyDescent="0.2">
      <c r="B97" s="54"/>
      <c r="C97" s="26" t="s">
        <v>12</v>
      </c>
      <c r="D97" s="26" t="s">
        <v>13</v>
      </c>
      <c r="E97" s="26" t="s">
        <v>89</v>
      </c>
      <c r="F97" s="26"/>
      <c r="G97" s="26" t="s">
        <v>21</v>
      </c>
      <c r="H97" s="26"/>
      <c r="I97" s="55" t="s">
        <v>90</v>
      </c>
      <c r="K97" s="66" t="s">
        <v>101</v>
      </c>
      <c r="L97" s="66"/>
      <c r="M97" s="66"/>
      <c r="N97" s="66"/>
      <c r="O97" s="66"/>
    </row>
    <row r="98" spans="2:15" x14ac:dyDescent="0.2">
      <c r="B98" s="9" t="s">
        <v>23</v>
      </c>
      <c r="C98" s="56">
        <f>SUMIF(I24:I63,"Freikonto",G24:G63)</f>
        <v>197</v>
      </c>
      <c r="D98" s="56">
        <f>SUMIF(I24:I63,"Zweckkonto",G24:G63)</f>
        <v>0</v>
      </c>
      <c r="E98" s="56">
        <f>SUMIF(I24:I63,"Bankkonto",G24:G63)</f>
        <v>0</v>
      </c>
      <c r="F98" s="31"/>
      <c r="G98" s="31">
        <f>SUMIF(I24:I63,"Sozialdienst",G24:G63)</f>
        <v>0</v>
      </c>
      <c r="H98" s="31"/>
      <c r="I98" s="31">
        <f>SUMIF(I24:I63,"k.A.",G24:G63)</f>
        <v>253.33333333333334</v>
      </c>
      <c r="K98" s="79"/>
      <c r="L98" s="79"/>
      <c r="M98" s="79"/>
      <c r="N98" s="79"/>
      <c r="O98" s="79"/>
    </row>
    <row r="99" spans="2:15" x14ac:dyDescent="0.2">
      <c r="B99" s="57" t="s">
        <v>24</v>
      </c>
      <c r="C99" s="58">
        <f>SUMIF(I71:I83,"Freikonto",G71:G83)</f>
        <v>354.47999999999996</v>
      </c>
      <c r="D99" s="58">
        <f>SUMIF(I71:I83,"Bankkonto",G71:G83)</f>
        <v>0</v>
      </c>
      <c r="E99" s="58">
        <f>SUMIF(J71:J83,"Zweckkonto",H71:H83)</f>
        <v>0</v>
      </c>
      <c r="F99" s="31"/>
      <c r="G99" s="31"/>
      <c r="H99" s="31"/>
      <c r="I99" s="31"/>
      <c r="K99" s="62"/>
      <c r="L99" s="62"/>
      <c r="M99" s="62"/>
      <c r="N99" s="62"/>
      <c r="O99" s="62"/>
    </row>
    <row r="100" spans="2:15" x14ac:dyDescent="0.2">
      <c r="B100" s="9" t="s">
        <v>25</v>
      </c>
      <c r="C100" s="31">
        <f t="shared" ref="C100:D100" si="0">C99-C98</f>
        <v>157.47999999999996</v>
      </c>
      <c r="D100" s="31">
        <f t="shared" si="0"/>
        <v>0</v>
      </c>
      <c r="E100" s="31">
        <f t="shared" ref="E100" si="1">E99-E98</f>
        <v>0</v>
      </c>
      <c r="F100" s="31"/>
      <c r="G100" s="31"/>
      <c r="H100" s="31"/>
      <c r="I100" s="31"/>
      <c r="K100" s="78"/>
      <c r="L100" s="78"/>
      <c r="M100" s="78"/>
      <c r="N100" s="78"/>
      <c r="O100" s="78"/>
    </row>
  </sheetData>
  <protectedRanges>
    <protectedRange sqref="A3 D6 D7 D8 D10 D12 G24:G36 I24:I36 G44:G46 I44:I46 G52:G60 I52:I60 G80 I80 M3:M4 L6 N6 L10 K18 K24:O36 K44:O46 K52:O60 K71:O73 K80 K89:O90 K98:O100" name="Farbige Felder"/>
  </protectedRanges>
  <mergeCells count="117">
    <mergeCell ref="K100:O100"/>
    <mergeCell ref="A95:I95"/>
    <mergeCell ref="B6:C6"/>
    <mergeCell ref="B7:C7"/>
    <mergeCell ref="B8:C8"/>
    <mergeCell ref="B10:C10"/>
    <mergeCell ref="B12:C12"/>
    <mergeCell ref="D6:E6"/>
    <mergeCell ref="D7:E7"/>
    <mergeCell ref="D8:E8"/>
    <mergeCell ref="D10:E10"/>
    <mergeCell ref="D12:E12"/>
    <mergeCell ref="B73:E73"/>
    <mergeCell ref="B75:E75"/>
    <mergeCell ref="B76:E76"/>
    <mergeCell ref="B78:E78"/>
    <mergeCell ref="B69:E69"/>
    <mergeCell ref="B90:E90"/>
    <mergeCell ref="A14:I14"/>
    <mergeCell ref="B16:E16"/>
    <mergeCell ref="B20:E20"/>
    <mergeCell ref="K14:O14"/>
    <mergeCell ref="K97:O97"/>
    <mergeCell ref="K98:O98"/>
    <mergeCell ref="K99:O99"/>
    <mergeCell ref="A87:I87"/>
    <mergeCell ref="B89:E89"/>
    <mergeCell ref="B80:E80"/>
    <mergeCell ref="B65:E65"/>
    <mergeCell ref="B71:E71"/>
    <mergeCell ref="B72:E72"/>
    <mergeCell ref="A67:I67"/>
    <mergeCell ref="K89:O89"/>
    <mergeCell ref="K90:O90"/>
    <mergeCell ref="K71:O71"/>
    <mergeCell ref="K73:O73"/>
    <mergeCell ref="K80:O80"/>
    <mergeCell ref="K72:O72"/>
    <mergeCell ref="A1:I1"/>
    <mergeCell ref="B32:E32"/>
    <mergeCell ref="B33:E33"/>
    <mergeCell ref="B34:E34"/>
    <mergeCell ref="B35:E35"/>
    <mergeCell ref="B36:E36"/>
    <mergeCell ref="B59:E59"/>
    <mergeCell ref="B24:E24"/>
    <mergeCell ref="B25:E25"/>
    <mergeCell ref="B27:E27"/>
    <mergeCell ref="B28:E28"/>
    <mergeCell ref="B42:E42"/>
    <mergeCell ref="B48:E48"/>
    <mergeCell ref="B50:E50"/>
    <mergeCell ref="B44:E44"/>
    <mergeCell ref="B55:E55"/>
    <mergeCell ref="B56:E56"/>
    <mergeCell ref="B46:E46"/>
    <mergeCell ref="B52:E52"/>
    <mergeCell ref="B53:E53"/>
    <mergeCell ref="B54:E54"/>
    <mergeCell ref="B58:E58"/>
    <mergeCell ref="B57:E57"/>
    <mergeCell ref="B45:E45"/>
    <mergeCell ref="K45:O45"/>
    <mergeCell ref="B64:E64"/>
    <mergeCell ref="B62:E62"/>
    <mergeCell ref="B82:E82"/>
    <mergeCell ref="B84:E84"/>
    <mergeCell ref="B85:E85"/>
    <mergeCell ref="B39:E39"/>
    <mergeCell ref="B40:E40"/>
    <mergeCell ref="B38:E38"/>
    <mergeCell ref="K60:O60"/>
    <mergeCell ref="K46:O46"/>
    <mergeCell ref="K44:O44"/>
    <mergeCell ref="K58:O58"/>
    <mergeCell ref="K52:O52"/>
    <mergeCell ref="K53:O53"/>
    <mergeCell ref="K54:O54"/>
    <mergeCell ref="K55:O55"/>
    <mergeCell ref="K57:O57"/>
    <mergeCell ref="B60:E60"/>
    <mergeCell ref="K59:O59"/>
    <mergeCell ref="K18:O18"/>
    <mergeCell ref="K36:O36"/>
    <mergeCell ref="K24:O24"/>
    <mergeCell ref="K22:O22"/>
    <mergeCell ref="K25:O25"/>
    <mergeCell ref="K26:O26"/>
    <mergeCell ref="K28:O28"/>
    <mergeCell ref="K29:O29"/>
    <mergeCell ref="K35:O35"/>
    <mergeCell ref="K33:O33"/>
    <mergeCell ref="K34:O34"/>
    <mergeCell ref="K56:O56"/>
    <mergeCell ref="K27:O27"/>
    <mergeCell ref="B29:E29"/>
    <mergeCell ref="B30:E30"/>
    <mergeCell ref="B31:E31"/>
    <mergeCell ref="K32:O32"/>
    <mergeCell ref="K31:O31"/>
    <mergeCell ref="K30:O30"/>
    <mergeCell ref="K1:O1"/>
    <mergeCell ref="K8:O8"/>
    <mergeCell ref="M10:O10"/>
    <mergeCell ref="A3:C3"/>
    <mergeCell ref="D3:E3"/>
    <mergeCell ref="B26:E26"/>
    <mergeCell ref="K20:O20"/>
    <mergeCell ref="N3:N4"/>
    <mergeCell ref="A5:I5"/>
    <mergeCell ref="B18:E18"/>
    <mergeCell ref="O3:O4"/>
    <mergeCell ref="B22:E22"/>
    <mergeCell ref="K15:O16"/>
    <mergeCell ref="M13:O13"/>
    <mergeCell ref="N6:O6"/>
    <mergeCell ref="K50:O50"/>
  </mergeCells>
  <conditionalFormatting sqref="K14">
    <cfRule type="cellIs" dxfId="2" priority="1" operator="equal">
      <formula>"&gt;&gt; in Feld L10 wurde keine frei wählbare freie Quote angegeben"</formula>
    </cfRule>
    <cfRule type="cellIs" dxfId="1" priority="2" operator="equal">
      <formula>"&gt;&gt; Ausgaben sind zu hoch"</formula>
    </cfRule>
    <cfRule type="cellIs" dxfId="0" priority="3" operator="equal">
      <formula>"&gt;&gt; Freie Quote eingehalten"</formula>
    </cfRule>
  </conditionalFormatting>
  <dataValidations count="3">
    <dataValidation type="list" allowBlank="1" showInputMessage="1" showErrorMessage="1" sqref="I47 I81 I51 I70 I79 I74 I37" xr:uid="{00000000-0002-0000-0000-000000000000}">
      <formula1>"k.A.,Freikonto,Zweckkonto, Bank-/PC-Konto,Sozialdienst"</formula1>
    </dataValidation>
    <dataValidation type="list" allowBlank="1" showInputMessage="1" showErrorMessage="1" sqref="I44:I46 I52:I60 I24:I35 I36" xr:uid="{00000000-0002-0000-0000-000001000000}">
      <formula1>"k.A.,Freikonto,Zweckkonto, Bankkonto,Sozialdienst"</formula1>
    </dataValidation>
    <dataValidation type="list" allowBlank="1" showInputMessage="1" showErrorMessage="1" sqref="I80" xr:uid="{00000000-0002-0000-0000-000002000000}">
      <formula1>"k.A.,Freikonto,Zweckkonto,Bankkonto"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&amp;L&amp;10Budget Justizvollzug&amp;R&amp;10&amp;D</oddHeader>
    <oddFooter>&amp;LV02/2019&amp;R&amp;P/&amp;N</oddFooter>
  </headerFooter>
  <rowBreaks count="1" manualBreakCount="1">
    <brk id="65" max="8" man="1"/>
  </rowBreaks>
  <colBreaks count="1" manualBreakCount="1">
    <brk id="9" max="118" man="1"/>
  </colBreaks>
  <ignoredErrors>
    <ignoredError sqref="N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3ABBCE26FE6B4698753FD1C1329935" ma:contentTypeVersion="15" ma:contentTypeDescription="Ein neues Dokument erstellen." ma:contentTypeScope="" ma:versionID="06da5fed90c89b3551cf549d06dce1e6">
  <xsd:schema xmlns:xsd="http://www.w3.org/2001/XMLSchema" xmlns:xs="http://www.w3.org/2001/XMLSchema" xmlns:p="http://schemas.microsoft.com/office/2006/metadata/properties" xmlns:ns2="1b227153-f637-49c9-b5c7-17ddc693d634" xmlns:ns3="a6ec88d8-278f-40a0-b110-6be99255765a" targetNamespace="http://schemas.microsoft.com/office/2006/metadata/properties" ma:root="true" ma:fieldsID="2c6f6850aae8fae8a84897a8361d7d29" ns2:_="" ns3:_="">
    <xsd:import namespace="1b227153-f637-49c9-b5c7-17ddc693d634"/>
    <xsd:import namespace="a6ec88d8-278f-40a0-b110-6be9925576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27153-f637-49c9-b5c7-17ddc693d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3ff8426b-c5ab-4feb-8121-9c1239dde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c88d8-278f-40a0-b110-6be99255765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78384ce-dec0-479c-add7-23ad397527a1}" ma:internalName="TaxCatchAll" ma:showField="CatchAllData" ma:web="a6ec88d8-278f-40a0-b110-6be992557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ec88d8-278f-40a0-b110-6be99255765a" xsi:nil="true"/>
    <lcf76f155ced4ddcb4097134ff3c332f xmlns="1b227153-f637-49c9-b5c7-17ddc693d63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03693D-AA2A-4C16-8299-34995E260741}"/>
</file>

<file path=customXml/itemProps2.xml><?xml version="1.0" encoding="utf-8"?>
<ds:datastoreItem xmlns:ds="http://schemas.openxmlformats.org/officeDocument/2006/customXml" ds:itemID="{AFD73D8C-B5A8-4E4B-A955-4C93F23116D5}">
  <ds:schemaRefs>
    <ds:schemaRef ds:uri="http://schemas.microsoft.com/office/2006/metadata/properties"/>
    <ds:schemaRef ds:uri="http://schemas.microsoft.com/office/infopath/2007/PartnerControls"/>
    <ds:schemaRef ds:uri="a6ec88d8-278f-40a0-b110-6be99255765a"/>
    <ds:schemaRef ds:uri="1b227153-f637-49c9-b5c7-17ddc693d634"/>
  </ds:schemaRefs>
</ds:datastoreItem>
</file>

<file path=customXml/itemProps3.xml><?xml version="1.0" encoding="utf-8"?>
<ds:datastoreItem xmlns:ds="http://schemas.openxmlformats.org/officeDocument/2006/customXml" ds:itemID="{88DA8FB5-2EBA-4FCB-9B0C-71C01D6D7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Orientierungsbudget JV_EH-NV</vt:lpstr>
      <vt:lpstr>'Orientierungsbudget JV_EH-NV'!_Ref524357866</vt:lpstr>
      <vt:lpstr>'Orientierungsbudget JV_EH-NV'!Druckbereich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Eugster Anja</dc:creator>
  <cp:lastModifiedBy>Cattin Mirja</cp:lastModifiedBy>
  <cp:lastPrinted>2019-02-18T15:28:35Z</cp:lastPrinted>
  <dcterms:created xsi:type="dcterms:W3CDTF">2018-08-15T16:31:22Z</dcterms:created>
  <dcterms:modified xsi:type="dcterms:W3CDTF">2026-02-03T13:59:01Z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0x0101008D3ABBCE26FE6B4698753FD1C1329935</vt:lpwstr>
  </property>
  <property fmtid="{D5CDD505-2E9C-101B-9397-08002B2CF9AE}" pid="3" name="MediaServiceImageTags">
    <vt:lpwstr/>
  </property>
</Properties>
</file>