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224"/>
  <workbookPr/>
  <xr:revisionPtr revIDLastSave="0" documentId="11_AEE104E37E3DBFB8A62CBFA930C79D7ECF000C0A" xr6:coauthVersionLast="47" xr6:coauthVersionMax="47" xr10:uidLastSave="{00000000-0000-0000-0000-000000000000}"/>
  <bookViews>
    <workbookView xWindow="0" yWindow="0" windowWidth="16384" windowHeight="8192" tabRatio="500" firstSheet="1" activeTab="1" xr2:uid="{00000000-000D-0000-FFFF-FFFF00000000}"/>
  </bookViews>
  <sheets>
    <sheet name="User Guide" sheetId="1" r:id="rId1"/>
    <sheet name="Bus-Comingle Bk Stmt Analysis" sheetId="2" r:id="rId2"/>
    <sheet name="Personal Bank Stmt Analysis" sheetId="3" r:id="rId3"/>
    <sheet name="Lookup" sheetId="4" state="hidden" r:id="rId4"/>
  </sheets>
  <definedNames>
    <definedName name="_xlnm.Print_Area" localSheetId="1">'Bus-Comingle Bk Stmt Analysis'!$B$1:$M$71</definedName>
    <definedName name="_xlnm.Print_Area" localSheetId="2">'Personal Bank Stmt Analysis'!$B$1:$N$48</definedName>
  </definedNames>
  <calcPr calcId="0" fullCalcOnLoad="1" iterateDelta="1E-4"/>
  <extLst>
    <ext xmlns:x15="http://schemas.microsoft.com/office/spreadsheetml/2010/11/main" uri="{140A7094-0E35-4892-8432-C4D2E57EDEB5}">
      <x15:workbookPr chartTrackingRefBase="1"/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14" i="4" l="1"/>
  <c r="C13" i="4"/>
  <c r="C12" i="4"/>
  <c r="C11" i="4"/>
  <c r="C10" i="4"/>
  <c r="C9" i="4"/>
  <c r="C8" i="4"/>
  <c r="C7" i="4"/>
  <c r="C6" i="4"/>
  <c r="C5" i="4"/>
  <c r="M41" i="3"/>
  <c r="M40" i="3"/>
  <c r="N38" i="3"/>
  <c r="M38" i="3"/>
  <c r="N37" i="3"/>
  <c r="M37" i="3"/>
  <c r="N36" i="3"/>
  <c r="M36" i="3"/>
  <c r="N33" i="3"/>
  <c r="C33" i="3"/>
  <c r="B33" i="3"/>
  <c r="N32" i="3"/>
  <c r="C32" i="3"/>
  <c r="B32" i="3"/>
  <c r="N31" i="3"/>
  <c r="C31" i="3"/>
  <c r="B31" i="3"/>
  <c r="N30" i="3"/>
  <c r="C30" i="3"/>
  <c r="B30" i="3"/>
  <c r="N29" i="3"/>
  <c r="C29" i="3"/>
  <c r="B29" i="3"/>
  <c r="N28" i="3"/>
  <c r="C28" i="3"/>
  <c r="B28" i="3"/>
  <c r="N27" i="3"/>
  <c r="C27" i="3"/>
  <c r="B27" i="3"/>
  <c r="N26" i="3"/>
  <c r="C26" i="3"/>
  <c r="B26" i="3"/>
  <c r="N25" i="3"/>
  <c r="C25" i="3"/>
  <c r="B25" i="3"/>
  <c r="N24" i="3"/>
  <c r="C24" i="3"/>
  <c r="B24" i="3"/>
  <c r="N23" i="3"/>
  <c r="C23" i="3"/>
  <c r="B23" i="3"/>
  <c r="N22" i="3"/>
  <c r="C22" i="3"/>
  <c r="B22" i="3"/>
  <c r="N21" i="3"/>
  <c r="C21" i="3"/>
  <c r="B21" i="3"/>
  <c r="N20" i="3"/>
  <c r="C20" i="3"/>
  <c r="B20" i="3"/>
  <c r="N19" i="3"/>
  <c r="C19" i="3"/>
  <c r="B19" i="3"/>
  <c r="N18" i="3"/>
  <c r="C18" i="3"/>
  <c r="B18" i="3"/>
  <c r="N17" i="3"/>
  <c r="C17" i="3"/>
  <c r="B17" i="3"/>
  <c r="N16" i="3"/>
  <c r="C16" i="3"/>
  <c r="B16" i="3"/>
  <c r="N15" i="3"/>
  <c r="C15" i="3"/>
  <c r="B15" i="3"/>
  <c r="N14" i="3"/>
  <c r="C14" i="3"/>
  <c r="B14" i="3"/>
  <c r="N13" i="3"/>
  <c r="C13" i="3"/>
  <c r="B13" i="3"/>
  <c r="N12" i="3"/>
  <c r="C12" i="3"/>
  <c r="B12" i="3"/>
  <c r="N11" i="3"/>
  <c r="C11" i="3"/>
  <c r="B11" i="3"/>
  <c r="N10" i="3"/>
  <c r="C10" i="3"/>
  <c r="B10" i="3"/>
  <c r="N9" i="3"/>
  <c r="N57" i="2"/>
  <c r="L57" i="2"/>
  <c r="K57" i="2"/>
  <c r="I57" i="2"/>
  <c r="H57" i="2"/>
  <c r="G57" i="2"/>
  <c r="F57" i="2"/>
  <c r="L56" i="2"/>
  <c r="C56" i="2"/>
  <c r="B56" i="2"/>
  <c r="L55" i="2"/>
  <c r="C55" i="2"/>
  <c r="B55" i="2"/>
  <c r="L54" i="2"/>
  <c r="C54" i="2"/>
  <c r="B54" i="2"/>
  <c r="L53" i="2"/>
  <c r="C53" i="2"/>
  <c r="B53" i="2"/>
  <c r="L52" i="2"/>
  <c r="C52" i="2"/>
  <c r="B52" i="2"/>
  <c r="L51" i="2"/>
  <c r="C51" i="2"/>
  <c r="B51" i="2"/>
  <c r="L50" i="2"/>
  <c r="C50" i="2"/>
  <c r="B50" i="2"/>
  <c r="L49" i="2"/>
  <c r="C49" i="2"/>
  <c r="B49" i="2"/>
  <c r="L48" i="2"/>
  <c r="C48" i="2"/>
  <c r="B48" i="2"/>
  <c r="L47" i="2"/>
  <c r="C47" i="2"/>
  <c r="B47" i="2"/>
  <c r="L46" i="2"/>
  <c r="C46" i="2"/>
  <c r="B46" i="2"/>
  <c r="L45" i="2"/>
  <c r="C45" i="2"/>
  <c r="B45" i="2"/>
  <c r="L44" i="2"/>
  <c r="C44" i="2"/>
  <c r="B44" i="2"/>
  <c r="L43" i="2"/>
  <c r="C43" i="2"/>
  <c r="B43" i="2"/>
  <c r="L42" i="2"/>
  <c r="C42" i="2"/>
  <c r="B42" i="2"/>
  <c r="L41" i="2"/>
  <c r="C41" i="2"/>
  <c r="B41" i="2"/>
  <c r="L40" i="2"/>
  <c r="C40" i="2"/>
  <c r="B40" i="2"/>
  <c r="L39" i="2"/>
  <c r="C39" i="2"/>
  <c r="B39" i="2"/>
  <c r="L38" i="2"/>
  <c r="C38" i="2"/>
  <c r="B38" i="2"/>
  <c r="L37" i="2"/>
  <c r="C37" i="2"/>
  <c r="B37" i="2"/>
  <c r="L36" i="2"/>
  <c r="C36" i="2"/>
  <c r="B36" i="2"/>
  <c r="L35" i="2"/>
  <c r="C35" i="2"/>
  <c r="B35" i="2"/>
  <c r="L34" i="2"/>
  <c r="C34" i="2"/>
  <c r="B34" i="2"/>
  <c r="L33" i="2"/>
  <c r="C33" i="2"/>
  <c r="B33" i="2"/>
  <c r="L32" i="2"/>
  <c r="I26" i="2"/>
  <c r="I24" i="2"/>
  <c r="I22" i="2"/>
  <c r="I19" i="2"/>
  <c r="I17" i="2"/>
  <c r="I16" i="2"/>
  <c r="D16" i="2"/>
  <c r="B16" i="2"/>
  <c r="I15" i="2"/>
  <c r="D15" i="2"/>
  <c r="B15" i="2"/>
  <c r="I14" i="2"/>
  <c r="D14" i="2"/>
  <c r="B14" i="2"/>
  <c r="I13" i="2"/>
  <c r="D13" i="2"/>
  <c r="B13" i="2"/>
  <c r="I12" i="2"/>
  <c r="D12" i="2"/>
  <c r="C12" i="2"/>
  <c r="B12" i="2"/>
  <c r="I11" i="2"/>
  <c r="D11" i="2"/>
  <c r="B11" i="2"/>
  <c r="I10" i="2"/>
  <c r="I9" i="2"/>
  <c r="I8" i="2"/>
  <c r="G8" i="2"/>
</calcChain>
</file>

<file path=xl/sharedStrings.xml><?xml version="1.0" encoding="utf-8"?>
<sst xmlns="http://schemas.openxmlformats.org/spreadsheetml/2006/main" count="166" uniqueCount="108">
  <si>
    <r>
      <rPr>
        <b/>
        <sz val="16"/>
        <color theme="1"/>
        <rFont val="Tw Cen MT"/>
        <family val="2"/>
        <charset val="1"/>
      </rPr>
      <t xml:space="preserve"> </t>
    </r>
    <r>
      <rPr>
        <b/>
        <u/>
        <sz val="16"/>
        <color theme="1"/>
        <rFont val="Tw Cen MT"/>
        <family val="2"/>
        <charset val="1"/>
      </rPr>
      <t>BUSINESS BANK</t>
    </r>
    <r>
      <rPr>
        <b/>
        <sz val="16"/>
        <color theme="1"/>
        <rFont val="Tw Cen MT"/>
        <family val="2"/>
        <charset val="1"/>
      </rPr>
      <t xml:space="preserve"> STATEMENT WORKSHEET USER GUIDE</t>
    </r>
  </si>
  <si>
    <t xml:space="preserve"> PERSONAL BANK STATEMENT WORKSHEET USER GUIDE</t>
  </si>
  <si>
    <t>User Input Fields</t>
  </si>
  <si>
    <t>Results and Calculated Fields</t>
  </si>
  <si>
    <t>The below fields are required inputs from the user:</t>
  </si>
  <si>
    <t>Results from user inputs will be provided in the following cells:</t>
  </si>
  <si>
    <t>Under Income Analysis Method:</t>
  </si>
  <si>
    <t>Under Income Analysis:</t>
  </si>
  <si>
    <t>Under Borrower Details:</t>
  </si>
  <si>
    <t>Use the dropdown menu to select one of the following options:</t>
  </si>
  <si>
    <t>Total Of Gross Deposits</t>
  </si>
  <si>
    <t>Borrower</t>
  </si>
  <si>
    <t>Total Income over most recent 12 months:</t>
  </si>
  <si>
    <t>Total Net Deposits</t>
  </si>
  <si>
    <t>Financial Institution</t>
  </si>
  <si>
    <t>Total Income over last 24 months:</t>
  </si>
  <si>
    <t>Third Party P&amp;L Statement</t>
  </si>
  <si>
    <t>Total Expenses</t>
  </si>
  <si>
    <t>Account Number</t>
  </si>
  <si>
    <t>Max Income allowed:</t>
  </si>
  <si>
    <t>Business Expense Statement Letter</t>
  </si>
  <si>
    <t>Net Income</t>
  </si>
  <si>
    <t>50% Fixed Expense Ratio</t>
  </si>
  <si>
    <t>Total Net Expenses</t>
  </si>
  <si>
    <t>Under the Monthly Gross Deposit Columns:</t>
  </si>
  <si>
    <t>Final Results will be provided here:</t>
  </si>
  <si>
    <t>Each selection will display the required fields necessary for the calculations.</t>
  </si>
  <si>
    <t>Monthly Expense Ratio Earnings</t>
  </si>
  <si>
    <t>The gross deposits applicable during each respective month/year.</t>
  </si>
  <si>
    <t>Months Reviewed</t>
  </si>
  <si>
    <t>Monthly Net Income</t>
  </si>
  <si>
    <t>Under Deposits to be Excluded:</t>
  </si>
  <si>
    <t>Minimum Monthly Net Income</t>
  </si>
  <si>
    <t>Any deposits to be excluded from each applicable period.</t>
  </si>
  <si>
    <t>Borrower:</t>
  </si>
  <si>
    <t>Net Deposits/Gross Receipts</t>
  </si>
  <si>
    <t>Business/Entity Name:</t>
  </si>
  <si>
    <t>Financial Institution:</t>
  </si>
  <si>
    <t>Results for each field will vary. This is determined by the Income Analysis Method selected by the user.</t>
  </si>
  <si>
    <t>Setting the date for Gross Deposits (Loan Officer Tab)</t>
  </si>
  <si>
    <t>Setting the Review Period (Loan Officer Tab)</t>
  </si>
  <si>
    <t>Account Number:</t>
  </si>
  <si>
    <t>Select a year from the dropdown menu located 
in the upper-leftmost year.</t>
  </si>
  <si>
    <t>Select 12 Months or 24 Months from the dropdown menu 
in the upper left corner.</t>
  </si>
  <si>
    <t>Under Business Information:</t>
  </si>
  <si>
    <t>Percentage of Ownership:</t>
  </si>
  <si>
    <t>End of Most Recent Statement:</t>
  </si>
  <si>
    <t>Any deposits to be excluded during each respective month/year.</t>
  </si>
  <si>
    <t>Select a month from the dropdown menu 
located in the upper-leftmost month.</t>
  </si>
  <si>
    <t>Setting the date for Gross Deposits</t>
  </si>
  <si>
    <t>Select a year from the dropdown menu located in the upper-leftmost year.</t>
  </si>
  <si>
    <t>Select a month from the dropdown menu located in the upper-leftmost month.</t>
  </si>
  <si>
    <t>Dates for all other deposits will automatically be calculated.</t>
  </si>
  <si>
    <t>INCOME ANALYSIS METHOD</t>
  </si>
  <si>
    <t>Months to Review</t>
  </si>
  <si>
    <t>Expense Ratio</t>
  </si>
  <si>
    <t>INCOME ANALYSIS</t>
  </si>
  <si>
    <t>AMOUNT</t>
  </si>
  <si>
    <t>DESCRIPTION</t>
  </si>
  <si>
    <t>12 Months</t>
  </si>
  <si>
    <t>Calculated Field</t>
  </si>
  <si>
    <t>USER INPUTS</t>
  </si>
  <si>
    <t>Borrower Details:</t>
  </si>
  <si>
    <t>NSF/BUSINESS QUALIFICATION:</t>
  </si>
  <si>
    <t>24 MONTH INCOME</t>
  </si>
  <si>
    <t>INCOME TREND ANALYSIS</t>
  </si>
  <si>
    <t>Notes</t>
  </si>
  <si>
    <t>12 MONTH INCOME:</t>
  </si>
  <si>
    <t>YEAR</t>
  </si>
  <si>
    <t>MONTH</t>
  </si>
  <si>
    <t>OPENING BALANCE</t>
  </si>
  <si>
    <t>ENDING BALANCE</t>
  </si>
  <si>
    <t>GROSS DEPOSITS</t>
  </si>
  <si>
    <t>DEPOSITS TO BE EXCLUDED</t>
  </si>
  <si>
    <t>MONTHLY NET DEPOSITS</t>
  </si>
  <si>
    <t>REASON FOR DEDUCTION</t>
  </si>
  <si>
    <t># NSFs</t>
  </si>
  <si>
    <t>January</t>
  </si>
  <si>
    <t>TOTAL</t>
  </si>
  <si>
    <t>LEGIONS CAPITAL PERSONAL BANK STATEMENT WORKSHEET</t>
  </si>
  <si>
    <t>Most recent 12 or 24 months of PERSONAL bank statements; PLUS most recent 2 months of BUSINESS bank statements required</t>
  </si>
  <si>
    <t>Number of Months Under Review:</t>
  </si>
  <si>
    <t>24 Months</t>
  </si>
  <si>
    <t>MONTHLY GROSS DEPOSITS</t>
  </si>
  <si>
    <t>Results</t>
  </si>
  <si>
    <t>AVERAGE</t>
  </si>
  <si>
    <t>Broker/Company:</t>
  </si>
  <si>
    <t>PERSONAL QUALIFYING INCOME</t>
  </si>
  <si>
    <t>YEAR OVER YEAR COMPARISON</t>
  </si>
  <si>
    <t>Please exclude any transfers from Personal/Savings Accounts, W2 Deposits, Large undocumented deposits.</t>
  </si>
  <si>
    <t>See Legions Capital Matrices for acceptable grade, FICO, LTV, and DTI combinations.</t>
  </si>
  <si>
    <t>Comments</t>
  </si>
  <si>
    <t>Please refer to the User Guide tab for any questions.</t>
  </si>
  <si>
    <t>February</t>
  </si>
  <si>
    <t>March</t>
  </si>
  <si>
    <t>Fixed Expense Ratio</t>
  </si>
  <si>
    <t>April</t>
  </si>
  <si>
    <t>CPA Compiled P&amp;L Statement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</si>
  <si>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</si>
  <si>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</si>
  <si>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</si>
  <si>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</si>
  <si>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</si>
  <si>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</si>
  <si>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</si>
  <si>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</si>
  <si>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Yes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</si>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</sst>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\$* #,##0.00_);_(\$* \(#,##0.00\);_(\$* \-??_);_(@_)"/>
    <numFmt numFmtId="165" formatCode="\$#,##0.00"/>
    <numFmt numFmtId="166" formatCode="\$#,##0.00_);&quot;($&quot;#,##0.00\)"/>
    <numFmt numFmtId="167" formatCode="_(* #,##0.00_);_(* \(#,##0.00\);_(* \-??_);_(@_)"/>
    <numFmt numFmtId="168" formatCode="\$#,##0.00_);[Red]&quot;($&quot;#,##0.00\)"/>
  </numFmts>
  <fonts count="16">
    <font>
      <sz val="11"/>
      <color theme="1"/>
      <name val="Calibri"/>
      <family val="2"/>
      <charset val="1"/>
    </font>
    <font>
      <sz val="11"/>
      <color theme="1"/>
      <name val="Tw Cen MT"/>
      <family val="2"/>
      <charset val="1"/>
    </font>
    <font>
      <b/>
      <sz val="16"/>
      <color theme="1"/>
      <name val="Tw Cen MT"/>
      <family val="2"/>
      <charset val="1"/>
    </font>
    <font>
      <b/>
      <u/>
      <sz val="16"/>
      <color theme="1"/>
      <name val="Tw Cen MT"/>
      <family val="2"/>
      <charset val="1"/>
    </font>
    <font>
      <b/>
      <sz val="24"/>
      <color theme="1"/>
      <name val="Tw Cen MT"/>
      <family val="2"/>
      <charset val="1"/>
    </font>
    <font>
      <b/>
      <sz val="11"/>
      <color theme="1"/>
      <name val="Tw Cen MT"/>
      <family val="2"/>
      <charset val="1"/>
    </font>
    <font>
      <sz val="11"/>
      <color rgb="FFFF0000"/>
      <name val="Tw Cen MT"/>
      <family val="2"/>
      <charset val="1"/>
    </font>
    <font>
      <b/>
      <sz val="11"/>
      <color rgb="FFFF0000"/>
      <name val="Tw Cen MT"/>
      <family val="2"/>
      <charset val="1"/>
    </font>
    <font>
      <b/>
      <sz val="11"/>
      <color rgb="FFFFFFFF"/>
      <name val="Tw Cen MT"/>
      <family val="2"/>
      <charset val="1"/>
    </font>
    <font>
      <sz val="11"/>
      <color theme="0"/>
      <name val="Tw Cen MT"/>
      <family val="2"/>
      <charset val="1"/>
    </font>
    <font>
      <sz val="11"/>
      <name val="Tw Cen MT"/>
      <family val="2"/>
      <charset val="1"/>
    </font>
    <font>
      <b/>
      <sz val="11"/>
      <name val="Tw Cen MT"/>
      <family val="2"/>
      <charset val="1"/>
    </font>
    <font>
      <b/>
      <sz val="16"/>
      <name val="Tw Cen MT"/>
      <family val="2"/>
      <charset val="1"/>
    </font>
    <font>
      <i/>
      <sz val="10"/>
      <name val="Tw Cen MT"/>
      <family val="2"/>
      <charset val="1"/>
    </font>
    <font>
      <b/>
      <sz val="11"/>
      <color theme="0"/>
      <name val="Tw Cen MT"/>
      <family val="2"/>
      <charset val="1"/>
    </font>
    <font>
      <sz val="11"/>
      <color theme="1"/>
      <name val="Calibri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rgb="FFE7E7E7"/>
      </patternFill>
    </fill>
    <fill>
      <patternFill patternType="solid">
        <fgColor theme="9"/>
        <bgColor rgb="FFBFBFBF"/>
      </patternFill>
    </fill>
    <fill>
      <patternFill patternType="solid">
        <fgColor theme="4"/>
        <bgColor rgb="FF333333"/>
      </patternFill>
    </fill>
    <fill>
      <patternFill patternType="solid">
        <fgColor theme="2"/>
        <bgColor rgb="FFD9D9D9"/>
      </patternFill>
    </fill>
    <fill>
      <patternFill patternType="solid">
        <fgColor rgb="FFBF1F2E"/>
        <bgColor rgb="FF993366"/>
      </patternFill>
    </fill>
    <fill>
      <patternFill patternType="solid">
        <fgColor theme="0" tint="-0.249977111117893"/>
        <bgColor rgb="FFB3B3B5"/>
      </patternFill>
    </fill>
    <fill>
      <patternFill patternType="solid">
        <fgColor theme="0"/>
        <bgColor rgb="FFE7E7E7"/>
      </patternFill>
    </fill>
  </fills>
  <borders count="1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4">
    <xf numFmtId="0" fontId="0" fillId="0" borderId="0"/>
    <xf numFmtId="167" fontId="15" fillId="0" borderId="0" applyBorder="0" applyProtection="0"/>
    <xf numFmtId="164" fontId="15" fillId="0" borderId="0" applyBorder="0" applyProtection="0"/>
    <xf numFmtId="9" fontId="15" fillId="0" borderId="0" applyBorder="0" applyProtection="0"/>
  </cellStyleXfs>
  <cellXfs count="154">
    <xf numFmtId="0" fontId="0" fillId="0" borderId="0" xfId="0"/>
    <xf numFmtId="0" fontId="8" fillId="8" borderId="16" xfId="0" applyFont="1" applyFill="1" applyBorder="1" applyAlignment="1" applyProtection="1">
      <alignment horizontal="center" vertical="center" wrapText="1"/>
      <protection locked="0"/>
    </xf>
    <xf numFmtId="0" fontId="1" fillId="0" borderId="16" xfId="0" applyFont="1" applyBorder="1" applyAlignment="1" applyProtection="1">
      <alignment horizontal="left"/>
      <protection locked="0"/>
    </xf>
    <xf numFmtId="0" fontId="5" fillId="5" borderId="15" xfId="0" applyFont="1" applyFill="1" applyBorder="1" applyAlignment="1">
      <alignment horizontal="center"/>
    </xf>
    <xf numFmtId="165" fontId="5" fillId="0" borderId="15" xfId="2" applyNumberFormat="1" applyFont="1" applyBorder="1" applyAlignment="1" applyProtection="1">
      <alignment horizontal="center" vertical="center" wrapText="1"/>
    </xf>
    <xf numFmtId="0" fontId="10" fillId="0" borderId="15" xfId="0" applyFont="1" applyBorder="1" applyAlignment="1" applyProtection="1">
      <alignment horizontal="left" vertical="center" wrapText="1"/>
      <protection locked="0"/>
    </xf>
    <xf numFmtId="164" fontId="5" fillId="0" borderId="15" xfId="2" applyFont="1" applyBorder="1" applyAlignment="1" applyProtection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9" fontId="1" fillId="0" borderId="15" xfId="0" applyNumberFormat="1" applyFont="1" applyBorder="1" applyAlignment="1" applyProtection="1">
      <alignment horizontal="left"/>
      <protection locked="0"/>
    </xf>
    <xf numFmtId="0" fontId="8" fillId="6" borderId="15" xfId="0" applyFont="1" applyFill="1" applyBorder="1" applyAlignment="1">
      <alignment horizontal="center" vertical="center" wrapText="1"/>
    </xf>
    <xf numFmtId="0" fontId="5" fillId="0" borderId="15" xfId="0" applyFont="1" applyBorder="1" applyAlignment="1" applyProtection="1">
      <alignment horizontal="left"/>
      <protection locked="0"/>
    </xf>
    <xf numFmtId="0" fontId="11" fillId="5" borderId="15" xfId="0" applyFont="1" applyFill="1" applyBorder="1" applyAlignment="1">
      <alignment horizontal="left"/>
    </xf>
    <xf numFmtId="0" fontId="5" fillId="0" borderId="15" xfId="0" applyFont="1" applyBorder="1" applyAlignment="1" applyProtection="1">
      <alignment horizontal="center"/>
      <protection locked="0"/>
    </xf>
    <xf numFmtId="0" fontId="8" fillId="4" borderId="15" xfId="0" applyFont="1" applyFill="1" applyBorder="1" applyAlignment="1">
      <alignment horizontal="center" vertical="center" wrapText="1"/>
    </xf>
    <xf numFmtId="164" fontId="2" fillId="0" borderId="0" xfId="2" applyFont="1" applyBorder="1" applyAlignment="1" applyProtection="1">
      <alignment horizontal="center"/>
      <protection locked="0"/>
    </xf>
    <xf numFmtId="0" fontId="1" fillId="0" borderId="0" xfId="0" applyFont="1"/>
    <xf numFmtId="164" fontId="2" fillId="0" borderId="0" xfId="2" applyFont="1" applyBorder="1" applyProtection="1"/>
    <xf numFmtId="164" fontId="2" fillId="0" borderId="0" xfId="2" applyFont="1" applyBorder="1" applyAlignment="1" applyProtection="1">
      <alignment vertical="center" wrapText="1"/>
    </xf>
    <xf numFmtId="164" fontId="2" fillId="0" borderId="0" xfId="2" applyFont="1" applyBorder="1" applyAlignment="1" applyProtection="1">
      <alignment vertical="top" wrapText="1"/>
    </xf>
    <xf numFmtId="164" fontId="4" fillId="0" borderId="0" xfId="2" applyFont="1" applyBorder="1" applyAlignment="1" applyProtection="1">
      <alignment vertical="top" wrapText="1"/>
    </xf>
    <xf numFmtId="0" fontId="5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5" fillId="0" borderId="6" xfId="0" applyFont="1" applyBorder="1"/>
    <xf numFmtId="0" fontId="1" fillId="0" borderId="0" xfId="0" applyFont="1" applyAlignment="1">
      <alignment horizontal="left"/>
    </xf>
    <xf numFmtId="0" fontId="1" fillId="0" borderId="7" xfId="0" applyFont="1" applyBorder="1" applyAlignment="1">
      <alignment wrapText="1"/>
    </xf>
    <xf numFmtId="0" fontId="1" fillId="0" borderId="9" xfId="0" applyFont="1" applyBorder="1"/>
    <xf numFmtId="0" fontId="1" fillId="0" borderId="10" xfId="0" applyFont="1" applyBorder="1"/>
    <xf numFmtId="0" fontId="1" fillId="0" borderId="8" xfId="0" applyFont="1" applyBorder="1"/>
    <xf numFmtId="0" fontId="1" fillId="0" borderId="0" xfId="0" applyFont="1" applyAlignment="1">
      <alignment horizontal="center"/>
    </xf>
    <xf numFmtId="0" fontId="1" fillId="0" borderId="7" xfId="0" applyFont="1" applyBorder="1" applyAlignment="1">
      <alignment horizontal="center"/>
    </xf>
    <xf numFmtId="0" fontId="5" fillId="0" borderId="9" xfId="0" applyFont="1" applyBorder="1"/>
    <xf numFmtId="0" fontId="1" fillId="0" borderId="12" xfId="0" applyFont="1" applyBorder="1"/>
    <xf numFmtId="0" fontId="1" fillId="0" borderId="13" xfId="0" applyFont="1" applyBorder="1"/>
    <xf numFmtId="0" fontId="5" fillId="0" borderId="9" xfId="0" applyFont="1" applyBorder="1" applyAlignment="1">
      <alignment horizontal="left" vertical="top"/>
    </xf>
    <xf numFmtId="0" fontId="1" fillId="0" borderId="14" xfId="0" applyFont="1" applyBorder="1"/>
    <xf numFmtId="0" fontId="1" fillId="0" borderId="0" xfId="0" applyFont="1" applyProtection="1">
      <protection locked="0"/>
    </xf>
    <xf numFmtId="0" fontId="5" fillId="0" borderId="0" xfId="0" applyFont="1" applyAlignment="1" applyProtection="1">
      <alignment horizontal="center"/>
      <protection locked="0"/>
    </xf>
    <xf numFmtId="164" fontId="1" fillId="0" borderId="0" xfId="2" applyFont="1" applyBorder="1" applyProtection="1">
      <protection locked="0"/>
    </xf>
    <xf numFmtId="0" fontId="5" fillId="0" borderId="0" xfId="0" applyFont="1" applyProtection="1">
      <protection locked="0"/>
    </xf>
    <xf numFmtId="164" fontId="2" fillId="0" borderId="0" xfId="2" applyFont="1" applyBorder="1" applyProtection="1">
      <protection locked="0"/>
    </xf>
    <xf numFmtId="0" fontId="6" fillId="0" borderId="0" xfId="0" applyFont="1" applyProtection="1">
      <protection locked="0"/>
    </xf>
    <xf numFmtId="2" fontId="6" fillId="0" borderId="0" xfId="0" applyNumberFormat="1" applyFont="1" applyProtection="1">
      <protection locked="0"/>
    </xf>
    <xf numFmtId="164" fontId="5" fillId="0" borderId="0" xfId="2" applyFont="1" applyBorder="1" applyProtection="1">
      <protection locked="0"/>
    </xf>
    <xf numFmtId="164" fontId="7" fillId="0" borderId="0" xfId="2" applyFont="1" applyBorder="1" applyProtection="1">
      <protection locked="0"/>
    </xf>
    <xf numFmtId="2" fontId="5" fillId="0" borderId="0" xfId="2" applyNumberFormat="1" applyFont="1" applyBorder="1" applyProtection="1">
      <protection locked="0"/>
    </xf>
    <xf numFmtId="0" fontId="8" fillId="4" borderId="15" xfId="0" applyFont="1" applyFill="1" applyBorder="1" applyAlignment="1">
      <alignment horizontal="center" vertical="center" wrapText="1"/>
    </xf>
    <xf numFmtId="0" fontId="5" fillId="0" borderId="15" xfId="0" applyFont="1" applyBorder="1" applyAlignment="1" applyProtection="1">
      <alignment horizontal="center"/>
      <protection locked="0"/>
    </xf>
    <xf numFmtId="9" fontId="5" fillId="0" borderId="15" xfId="3" applyFont="1" applyBorder="1" applyAlignment="1" applyProtection="1">
      <alignment horizontal="center"/>
      <protection locked="0"/>
    </xf>
    <xf numFmtId="0" fontId="9" fillId="0" borderId="0" xfId="0" applyFont="1" applyProtection="1">
      <protection locked="0"/>
    </xf>
    <xf numFmtId="0" fontId="5" fillId="5" borderId="15" xfId="0" applyFont="1" applyFill="1" applyBorder="1"/>
    <xf numFmtId="165" fontId="10" fillId="0" borderId="15" xfId="2" applyNumberFormat="1" applyFont="1" applyBorder="1" applyAlignment="1" applyProtection="1">
      <alignment horizontal="right"/>
    </xf>
    <xf numFmtId="0" fontId="1" fillId="0" borderId="15" xfId="0" applyFont="1" applyBorder="1"/>
    <xf numFmtId="165" fontId="10" fillId="0" borderId="15" xfId="2" applyNumberFormat="1" applyFont="1" applyBorder="1" applyProtection="1"/>
    <xf numFmtId="165" fontId="10" fillId="0" borderId="15" xfId="0" applyNumberFormat="1" applyFont="1" applyBorder="1"/>
    <xf numFmtId="0" fontId="5" fillId="0" borderId="0" xfId="0" applyFont="1" applyProtection="1">
      <protection locked="0" hidden="1"/>
    </xf>
    <xf numFmtId="165" fontId="9" fillId="0" borderId="0" xfId="2" applyNumberFormat="1" applyFont="1" applyBorder="1" applyAlignment="1" applyProtection="1">
      <alignment horizontal="right"/>
      <protection locked="0"/>
    </xf>
    <xf numFmtId="0" fontId="9" fillId="0" borderId="0" xfId="0" applyFont="1" applyProtection="1">
      <protection locked="0" hidden="1"/>
    </xf>
    <xf numFmtId="165" fontId="10" fillId="0" borderId="15" xfId="0" applyNumberFormat="1" applyFont="1" applyBorder="1" applyProtection="1">
      <protection hidden="1"/>
    </xf>
    <xf numFmtId="165" fontId="9" fillId="0" borderId="0" xfId="3" applyNumberFormat="1" applyFont="1" applyBorder="1" applyProtection="1">
      <protection locked="0"/>
    </xf>
    <xf numFmtId="1" fontId="10" fillId="0" borderId="15" xfId="2" applyNumberFormat="1" applyFont="1" applyBorder="1" applyAlignment="1" applyProtection="1">
      <alignment horizontal="right"/>
    </xf>
    <xf numFmtId="10" fontId="10" fillId="0" borderId="15" xfId="3" applyNumberFormat="1" applyFont="1" applyBorder="1" applyAlignment="1" applyProtection="1">
      <alignment horizontal="right"/>
    </xf>
    <xf numFmtId="10" fontId="10" fillId="0" borderId="0" xfId="3" applyNumberFormat="1" applyFont="1" applyBorder="1" applyAlignment="1" applyProtection="1">
      <alignment horizontal="right"/>
      <protection locked="0"/>
    </xf>
    <xf numFmtId="0" fontId="5" fillId="0" borderId="0" xfId="0" applyFont="1" applyAlignment="1" applyProtection="1">
      <alignment vertical="center" wrapText="1"/>
      <protection locked="0" hidden="1"/>
    </xf>
    <xf numFmtId="10" fontId="9" fillId="0" borderId="0" xfId="3" applyNumberFormat="1" applyFont="1" applyBorder="1" applyAlignment="1" applyProtection="1">
      <alignment vertical="center" wrapText="1"/>
      <protection locked="0"/>
    </xf>
    <xf numFmtId="0" fontId="5" fillId="0" borderId="0" xfId="0" applyFont="1"/>
    <xf numFmtId="0" fontId="11" fillId="0" borderId="0" xfId="0" applyFont="1" applyAlignment="1" applyProtection="1">
      <alignment horizontal="center"/>
      <protection locked="0" hidden="1"/>
    </xf>
    <xf numFmtId="0" fontId="8" fillId="4" borderId="15" xfId="0" applyFont="1" applyFill="1" applyBorder="1" applyAlignment="1">
      <alignment vertical="center"/>
    </xf>
    <xf numFmtId="0" fontId="5" fillId="7" borderId="15" xfId="0" applyFont="1" applyFill="1" applyBorder="1" applyAlignment="1" applyProtection="1">
      <alignment horizontal="center"/>
      <protection locked="0"/>
    </xf>
    <xf numFmtId="165" fontId="5" fillId="0" borderId="15" xfId="2" applyNumberFormat="1" applyFont="1" applyBorder="1" applyProtection="1">
      <protection locked="0"/>
    </xf>
    <xf numFmtId="165" fontId="1" fillId="0" borderId="15" xfId="2" applyNumberFormat="1" applyFont="1" applyBorder="1" applyAlignment="1" applyProtection="1">
      <alignment horizontal="right"/>
      <protection locked="0"/>
    </xf>
    <xf numFmtId="165" fontId="1" fillId="0" borderId="15" xfId="2" applyNumberFormat="1" applyFont="1" applyBorder="1" applyAlignment="1" applyProtection="1">
      <alignment horizontal="right"/>
      <protection hidden="1"/>
    </xf>
    <xf numFmtId="0" fontId="1" fillId="0" borderId="15" xfId="0" applyFont="1" applyBorder="1" applyAlignment="1" applyProtection="1">
      <alignment horizontal="right"/>
      <protection locked="0"/>
    </xf>
    <xf numFmtId="0" fontId="1" fillId="0" borderId="15" xfId="0" applyFont="1" applyBorder="1" applyProtection="1">
      <protection locked="0"/>
    </xf>
    <xf numFmtId="165" fontId="1" fillId="0" borderId="0" xfId="0" applyNumberFormat="1" applyFont="1" applyProtection="1">
      <protection locked="0"/>
    </xf>
    <xf numFmtId="0" fontId="1" fillId="0" borderId="0" xfId="0" applyFont="1" applyAlignment="1" applyProtection="1">
      <alignment horizontal="right"/>
      <protection locked="0"/>
    </xf>
    <xf numFmtId="0" fontId="5" fillId="5" borderId="15" xfId="0" applyFont="1" applyFill="1" applyBorder="1" applyAlignment="1" applyProtection="1">
      <alignment horizontal="center"/>
      <protection locked="0"/>
    </xf>
    <xf numFmtId="0" fontId="5" fillId="0" borderId="15" xfId="0" applyFont="1" applyBorder="1" applyProtection="1">
      <protection locked="0"/>
    </xf>
    <xf numFmtId="165" fontId="5" fillId="0" borderId="0" xfId="0" applyNumberFormat="1" applyFont="1" applyProtection="1">
      <protection locked="0"/>
    </xf>
    <xf numFmtId="10" fontId="5" fillId="0" borderId="0" xfId="3" applyNumberFormat="1" applyFont="1" applyBorder="1" applyProtection="1">
      <protection locked="0"/>
    </xf>
    <xf numFmtId="0" fontId="5" fillId="5" borderId="15" xfId="0" applyFont="1" applyFill="1" applyBorder="1" applyAlignment="1">
      <alignment horizontal="center"/>
    </xf>
    <xf numFmtId="165" fontId="5" fillId="5" borderId="15" xfId="2" applyNumberFormat="1" applyFont="1" applyFill="1" applyBorder="1" applyAlignment="1" applyProtection="1">
      <alignment horizontal="center"/>
    </xf>
    <xf numFmtId="165" fontId="5" fillId="5" borderId="15" xfId="2" applyNumberFormat="1" applyFont="1" applyFill="1" applyBorder="1" applyProtection="1"/>
    <xf numFmtId="166" fontId="5" fillId="5" borderId="15" xfId="2" applyNumberFormat="1" applyFont="1" applyFill="1" applyBorder="1" applyProtection="1"/>
    <xf numFmtId="2" fontId="5" fillId="5" borderId="15" xfId="2" applyNumberFormat="1" applyFont="1" applyFill="1" applyBorder="1" applyProtection="1"/>
    <xf numFmtId="166" fontId="5" fillId="0" borderId="0" xfId="2" applyNumberFormat="1" applyFont="1" applyBorder="1" applyAlignment="1" applyProtection="1">
      <alignment horizontal="right"/>
      <protection locked="0"/>
    </xf>
    <xf numFmtId="166" fontId="5" fillId="0" borderId="0" xfId="2" applyNumberFormat="1" applyFont="1" applyBorder="1" applyProtection="1">
      <protection locked="0"/>
    </xf>
    <xf numFmtId="0" fontId="8" fillId="8" borderId="16" xfId="0" applyFont="1" applyFill="1" applyBorder="1" applyAlignment="1" applyProtection="1">
      <alignment vertical="center" wrapText="1"/>
      <protection locked="0"/>
    </xf>
    <xf numFmtId="0" fontId="5" fillId="8" borderId="16" xfId="0" applyFont="1" applyFill="1" applyBorder="1" applyProtection="1">
      <protection locked="0"/>
    </xf>
    <xf numFmtId="9" fontId="1" fillId="0" borderId="16" xfId="3" applyFont="1" applyBorder="1" applyProtection="1">
      <protection locked="0"/>
    </xf>
    <xf numFmtId="0" fontId="5" fillId="0" borderId="16" xfId="0" applyFont="1" applyBorder="1" applyProtection="1">
      <protection locked="0"/>
    </xf>
    <xf numFmtId="0" fontId="5" fillId="8" borderId="16" xfId="0" applyFont="1" applyFill="1" applyBorder="1" applyAlignment="1" applyProtection="1">
      <alignment horizontal="left"/>
      <protection locked="0"/>
    </xf>
    <xf numFmtId="0" fontId="5" fillId="0" borderId="16" xfId="0" applyFont="1" applyBorder="1" applyAlignment="1" applyProtection="1">
      <alignment horizontal="left"/>
      <protection locked="0"/>
    </xf>
    <xf numFmtId="164" fontId="1" fillId="0" borderId="16" xfId="2" applyFont="1" applyBorder="1" applyProtection="1">
      <protection locked="0"/>
    </xf>
    <xf numFmtId="0" fontId="10" fillId="0" borderId="0" xfId="0" applyFont="1" applyAlignment="1" applyProtection="1">
      <alignment vertical="center" wrapText="1"/>
      <protection locked="0"/>
    </xf>
    <xf numFmtId="0" fontId="1" fillId="0" borderId="16" xfId="0" applyFont="1" applyBorder="1" applyAlignment="1" applyProtection="1">
      <alignment vertical="center"/>
      <protection locked="0"/>
    </xf>
    <xf numFmtId="0" fontId="8" fillId="0" borderId="0" xfId="0" applyFont="1" applyAlignment="1" applyProtection="1">
      <alignment vertical="center" wrapText="1"/>
      <protection locked="0"/>
    </xf>
    <xf numFmtId="0" fontId="1" fillId="0" borderId="0" xfId="0" applyFont="1" applyAlignment="1" applyProtection="1">
      <alignment vertical="center" wrapText="1"/>
      <protection locked="0"/>
    </xf>
    <xf numFmtId="0" fontId="5" fillId="0" borderId="0" xfId="0" applyFont="1" applyAlignment="1" applyProtection="1">
      <alignment horizontal="right"/>
      <protection locked="0"/>
    </xf>
    <xf numFmtId="0" fontId="10" fillId="0" borderId="0" xfId="0" applyFont="1" applyProtection="1">
      <protection locked="0"/>
    </xf>
    <xf numFmtId="0" fontId="11" fillId="0" borderId="0" xfId="0" applyFont="1" applyAlignment="1" applyProtection="1">
      <alignment horizontal="center"/>
      <protection locked="0"/>
    </xf>
    <xf numFmtId="0" fontId="10" fillId="0" borderId="0" xfId="0" applyFont="1" applyAlignment="1" applyProtection="1">
      <alignment horizontal="center"/>
      <protection locked="0"/>
    </xf>
    <xf numFmtId="0" fontId="10" fillId="0" borderId="0" xfId="0" applyFont="1"/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2" fillId="0" borderId="0" xfId="0" applyFont="1"/>
    <xf numFmtId="0" fontId="11" fillId="0" borderId="0" xfId="0" applyFont="1"/>
    <xf numFmtId="0" fontId="11" fillId="0" borderId="0" xfId="0" applyFont="1" applyAlignment="1">
      <alignment horizontal="left"/>
    </xf>
    <xf numFmtId="0" fontId="11" fillId="0" borderId="0" xfId="0" applyFont="1" applyAlignment="1" applyProtection="1">
      <alignment horizontal="left"/>
      <protection locked="0"/>
    </xf>
    <xf numFmtId="0" fontId="11" fillId="0" borderId="0" xfId="0" applyFont="1" applyProtection="1">
      <protection locked="0"/>
    </xf>
    <xf numFmtId="0" fontId="8" fillId="4" borderId="15" xfId="0" applyFont="1" applyFill="1" applyBorder="1" applyAlignment="1">
      <alignment horizontal="center" vertical="center"/>
    </xf>
    <xf numFmtId="165" fontId="5" fillId="0" borderId="15" xfId="0" applyNumberFormat="1" applyFont="1" applyBorder="1" applyAlignment="1" applyProtection="1">
      <alignment horizontal="left"/>
      <protection locked="0"/>
    </xf>
    <xf numFmtId="165" fontId="10" fillId="0" borderId="15" xfId="1" applyNumberFormat="1" applyFont="1" applyBorder="1" applyAlignment="1" applyProtection="1">
      <alignment horizontal="center"/>
      <protection locked="0"/>
    </xf>
    <xf numFmtId="165" fontId="10" fillId="0" borderId="15" xfId="1" applyNumberFormat="1" applyFont="1" applyBorder="1" applyProtection="1">
      <protection locked="0"/>
    </xf>
    <xf numFmtId="167" fontId="10" fillId="0" borderId="15" xfId="1" applyFont="1" applyBorder="1" applyProtection="1">
      <protection locked="0"/>
    </xf>
    <xf numFmtId="164" fontId="10" fillId="0" borderId="0" xfId="2" applyFont="1" applyBorder="1" applyProtection="1">
      <protection locked="0"/>
    </xf>
    <xf numFmtId="164" fontId="11" fillId="0" borderId="15" xfId="2" applyFont="1" applyBorder="1" applyAlignment="1" applyProtection="1">
      <alignment horizontal="center"/>
    </xf>
    <xf numFmtId="0" fontId="5" fillId="7" borderId="15" xfId="0" applyFont="1" applyFill="1" applyBorder="1" applyAlignment="1">
      <alignment horizontal="center"/>
    </xf>
    <xf numFmtId="0" fontId="5" fillId="0" borderId="0" xfId="0" applyFont="1" applyAlignment="1" applyProtection="1">
      <alignment horizontal="left"/>
      <protection locked="0"/>
    </xf>
    <xf numFmtId="167" fontId="10" fillId="0" borderId="0" xfId="1" applyFont="1" applyBorder="1" applyAlignment="1" applyProtection="1">
      <alignment horizontal="center"/>
      <protection locked="0"/>
    </xf>
    <xf numFmtId="167" fontId="10" fillId="0" borderId="0" xfId="1" applyFont="1" applyBorder="1" applyProtection="1">
      <protection locked="0"/>
    </xf>
    <xf numFmtId="164" fontId="11" fillId="0" borderId="0" xfId="2" applyFont="1" applyBorder="1" applyAlignment="1" applyProtection="1">
      <alignment horizontal="center"/>
      <protection locked="0"/>
    </xf>
    <xf numFmtId="167" fontId="10" fillId="0" borderId="15" xfId="1" applyFont="1" applyBorder="1" applyAlignment="1" applyProtection="1">
      <alignment horizontal="center"/>
    </xf>
    <xf numFmtId="164" fontId="10" fillId="0" borderId="15" xfId="2" applyFont="1" applyBorder="1" applyAlignment="1" applyProtection="1">
      <alignment horizontal="center"/>
    </xf>
    <xf numFmtId="168" fontId="11" fillId="0" borderId="0" xfId="2" applyNumberFormat="1" applyFont="1" applyBorder="1" applyProtection="1">
      <protection locked="0"/>
    </xf>
    <xf numFmtId="10" fontId="11" fillId="0" borderId="0" xfId="3" applyNumberFormat="1" applyFont="1" applyBorder="1" applyProtection="1">
      <protection locked="0"/>
    </xf>
    <xf numFmtId="0" fontId="10" fillId="0" borderId="0" xfId="0" applyFont="1" applyAlignment="1" applyProtection="1">
      <alignment wrapText="1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9" fontId="0" fillId="0" borderId="0" xfId="0" applyNumberFormat="1"/>
    <xf numFmtId="164" fontId="2" fillId="2" borderId="1" xfId="2" applyFont="1" applyFill="1" applyBorder="1" applyAlignment="1" applyProtection="1">
      <alignment horizontal="center" vertical="center" wrapText="1"/>
    </xf>
    <xf numFmtId="0" fontId="5" fillId="3" borderId="2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left" vertical="top" wrapText="1"/>
    </xf>
    <xf numFmtId="0" fontId="1" fillId="0" borderId="8" xfId="0" applyFont="1" applyBorder="1" applyAlignment="1">
      <alignment horizontal="left" vertical="top" wrapText="1"/>
    </xf>
    <xf numFmtId="0" fontId="5" fillId="3" borderId="3" xfId="0" applyFont="1" applyFill="1" applyBorder="1" applyAlignment="1">
      <alignment horizontal="center"/>
    </xf>
    <xf numFmtId="0" fontId="5" fillId="0" borderId="2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0" fontId="12" fillId="0" borderId="0" xfId="0" applyFont="1" applyAlignment="1" applyProtection="1">
      <alignment horizontal="center"/>
      <protection locked="0"/>
    </xf>
    <xf numFmtId="0" fontId="13" fillId="0" borderId="0" xfId="0" applyFont="1" applyAlignment="1">
      <alignment horizontal="center" wrapText="1"/>
    </xf>
    <xf numFmtId="0" fontId="11" fillId="0" borderId="0" xfId="0" applyFont="1" applyAlignment="1">
      <alignment horizontal="center"/>
    </xf>
    <xf numFmtId="0" fontId="11" fillId="0" borderId="15" xfId="0" applyFont="1" applyBorder="1" applyAlignment="1" applyProtection="1">
      <alignment horizontal="center"/>
      <protection locked="0"/>
    </xf>
    <xf numFmtId="0" fontId="14" fillId="6" borderId="17" xfId="0" applyFont="1" applyFill="1" applyBorder="1" applyAlignment="1">
      <alignment horizontal="center"/>
    </xf>
    <xf numFmtId="168" fontId="11" fillId="0" borderId="15" xfId="2" applyNumberFormat="1" applyFont="1" applyBorder="1" applyAlignment="1" applyProtection="1">
      <alignment horizontal="center"/>
    </xf>
    <xf numFmtId="0" fontId="14" fillId="6" borderId="18" xfId="0" applyFont="1" applyFill="1" applyBorder="1" applyAlignment="1">
      <alignment horizontal="center"/>
    </xf>
    <xf numFmtId="10" fontId="11" fillId="0" borderId="15" xfId="3" applyNumberFormat="1" applyFont="1" applyBorder="1" applyAlignment="1" applyProtection="1">
      <alignment horizontal="center"/>
    </xf>
    <xf numFmtId="0" fontId="10" fillId="0" borderId="15" xfId="0" applyFont="1" applyBorder="1" applyAlignment="1">
      <alignment horizontal="left" vertical="top" wrapText="1"/>
    </xf>
    <xf numFmtId="0" fontId="10" fillId="0" borderId="15" xfId="0" applyFont="1" applyBorder="1" applyAlignment="1">
      <alignment horizontal="left" wrapText="1"/>
    </xf>
    <xf numFmtId="0" fontId="10" fillId="0" borderId="15" xfId="0" applyFont="1" applyBorder="1" applyAlignment="1" applyProtection="1">
      <alignment horizontal="center" vertical="top" wrapText="1"/>
      <protection locked="0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13"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numFmt numFmtId="14" formatCode="0.00%"/>
    </dxf>
    <dxf>
      <fill>
        <patternFill>
          <bgColor rgb="FFFF0000"/>
        </patternFill>
      </fill>
    </dxf>
    <dxf>
      <font>
        <color rgb="FF000000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0000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FF0000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E7E7E7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7CE"/>
      <rgbColor rgb="FF3366FF"/>
      <rgbColor rgb="FF33CCCC"/>
      <rgbColor rgb="FF99CC00"/>
      <rgbColor rgb="FFFFCC00"/>
      <rgbColor rgb="FFFF9900"/>
      <rgbColor rgb="FFFF6600"/>
      <rgbColor rgb="FF666699"/>
      <rgbColor rgb="FFB3B3B5"/>
      <rgbColor rgb="FF1B3A5C"/>
      <rgbColor rgb="FF339966"/>
      <rgbColor rgb="FF003300"/>
      <rgbColor rgb="FF333300"/>
      <rgbColor rgb="FFBF1F2E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237960</xdr:colOff>
      <xdr:row>28</xdr:row>
      <xdr:rowOff>106920</xdr:rowOff>
    </xdr:from>
    <xdr:to>
      <xdr:col>13</xdr:col>
      <xdr:colOff>75600</xdr:colOff>
      <xdr:row>34</xdr:row>
      <xdr:rowOff>64080</xdr:rowOff>
    </xdr:to>
    <xdr:pic>
      <xdr:nvPicPr>
        <xdr:cNvPr id="2" name="Picture 5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4263120" y="5438880"/>
          <a:ext cx="2970360" cy="10144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23</xdr:col>
      <xdr:colOff>85680</xdr:colOff>
      <xdr:row>20</xdr:row>
      <xdr:rowOff>85680</xdr:rowOff>
    </xdr:from>
    <xdr:to>
      <xdr:col>29</xdr:col>
      <xdr:colOff>237600</xdr:colOff>
      <xdr:row>22</xdr:row>
      <xdr:rowOff>171000</xdr:rowOff>
    </xdr:to>
    <xdr:pic>
      <xdr:nvPicPr>
        <xdr:cNvPr id="3" name="Picture 17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12294360" y="3962520"/>
          <a:ext cx="3840480" cy="4280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257040</xdr:colOff>
      <xdr:row>39</xdr:row>
      <xdr:rowOff>118080</xdr:rowOff>
    </xdr:from>
    <xdr:to>
      <xdr:col>13</xdr:col>
      <xdr:colOff>361440</xdr:colOff>
      <xdr:row>44</xdr:row>
      <xdr:rowOff>68760</xdr:rowOff>
    </xdr:to>
    <xdr:pic>
      <xdr:nvPicPr>
        <xdr:cNvPr id="4" name="Picture 2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4282200" y="7448400"/>
          <a:ext cx="3237120" cy="8272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16</xdr:col>
      <xdr:colOff>514440</xdr:colOff>
      <xdr:row>35</xdr:row>
      <xdr:rowOff>59040</xdr:rowOff>
    </xdr:from>
    <xdr:to>
      <xdr:col>21</xdr:col>
      <xdr:colOff>324000</xdr:colOff>
      <xdr:row>39</xdr:row>
      <xdr:rowOff>108720</xdr:rowOff>
    </xdr:to>
    <xdr:pic>
      <xdr:nvPicPr>
        <xdr:cNvPr id="5" name="Picture 2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8760600" y="6648480"/>
          <a:ext cx="3012480" cy="7905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23</xdr:col>
      <xdr:colOff>237960</xdr:colOff>
      <xdr:row>28</xdr:row>
      <xdr:rowOff>49680</xdr:rowOff>
    </xdr:from>
    <xdr:to>
      <xdr:col>28</xdr:col>
      <xdr:colOff>504360</xdr:colOff>
      <xdr:row>30</xdr:row>
      <xdr:rowOff>95760</xdr:rowOff>
    </xdr:to>
    <xdr:pic>
      <xdr:nvPicPr>
        <xdr:cNvPr id="6" name="Picture 23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4"/>
        <a:stretch/>
      </xdr:blipFill>
      <xdr:spPr>
        <a:xfrm>
          <a:off x="12446640" y="5381640"/>
          <a:ext cx="3297240" cy="4024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190440</xdr:colOff>
      <xdr:row>39</xdr:row>
      <xdr:rowOff>51480</xdr:rowOff>
    </xdr:from>
    <xdr:to>
      <xdr:col>3</xdr:col>
      <xdr:colOff>342360</xdr:colOff>
      <xdr:row>43</xdr:row>
      <xdr:rowOff>160560</xdr:rowOff>
    </xdr:to>
    <xdr:pic>
      <xdr:nvPicPr>
        <xdr:cNvPr id="7" name="Picture 24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401760" y="7381800"/>
          <a:ext cx="1303200" cy="8103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28440</xdr:colOff>
      <xdr:row>28</xdr:row>
      <xdr:rowOff>59040</xdr:rowOff>
    </xdr:from>
    <xdr:to>
      <xdr:col>18</xdr:col>
      <xdr:colOff>520200</xdr:colOff>
      <xdr:row>32</xdr:row>
      <xdr:rowOff>84960</xdr:rowOff>
    </xdr:to>
    <xdr:pic>
      <xdr:nvPicPr>
        <xdr:cNvPr id="8" name="Picture 25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8845920" y="5391000"/>
          <a:ext cx="1149840" cy="7329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11</xdr:col>
      <xdr:colOff>600120</xdr:colOff>
      <xdr:row>0</xdr:row>
      <xdr:rowOff>114480</xdr:rowOff>
    </xdr:from>
    <xdr:to>
      <xdr:col>19</xdr:col>
      <xdr:colOff>66240</xdr:colOff>
      <xdr:row>5</xdr:row>
      <xdr:rowOff>66600</xdr:rowOff>
    </xdr:to>
    <xdr:pic>
      <xdr:nvPicPr>
        <xdr:cNvPr id="9" name="Picture 26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/>
      </xdr:nvPicPr>
      <xdr:blipFill>
        <a:blip xmlns:r="http://schemas.openxmlformats.org/officeDocument/2006/relationships" r:embed="rId6"/>
        <a:stretch/>
      </xdr:blipFill>
      <xdr:spPr>
        <a:xfrm>
          <a:off x="6442200" y="114480"/>
          <a:ext cx="3757320" cy="94284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638280</xdr:colOff>
      <xdr:row>26</xdr:row>
      <xdr:rowOff>169560</xdr:rowOff>
    </xdr:from>
    <xdr:to>
      <xdr:col>8</xdr:col>
      <xdr:colOff>822600</xdr:colOff>
      <xdr:row>28</xdr:row>
      <xdr:rowOff>83160</xdr:rowOff>
    </xdr:to>
    <xdr:sp macro="" textlink="">
      <xdr:nvSpPr>
        <xdr:cNvPr id="8" name="TextBox 1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/>
      </xdr:nvSpPr>
      <xdr:spPr>
        <a:xfrm>
          <a:off x="9142920" y="4734000"/>
          <a:ext cx="184320" cy="2642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1</xdr:col>
      <xdr:colOff>28440</xdr:colOff>
      <xdr:row>0</xdr:row>
      <xdr:rowOff>133200</xdr:rowOff>
    </xdr:from>
    <xdr:to>
      <xdr:col>4</xdr:col>
      <xdr:colOff>104400</xdr:colOff>
      <xdr:row>5</xdr:row>
      <xdr:rowOff>106560</xdr:rowOff>
    </xdr:to>
    <xdr:pic>
      <xdr:nvPicPr>
        <xdr:cNvPr id="9" name="Picture 2" descr="image001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39760" y="133200"/>
          <a:ext cx="3326040" cy="84960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heme1">
  <a:themeElements>
    <a:clrScheme name="Invictus">
      <a:dk1>
        <a:srgbClr val="000000"/>
      </a:dk1>
      <a:lt1>
        <a:srgbClr val="FFFFFF"/>
      </a:lt1>
      <a:dk2>
        <a:srgbClr val="F0F0F0"/>
      </a:dk2>
      <a:lt2>
        <a:srgbClr val="E7E7E7"/>
      </a:lt2>
      <a:accent1>
        <a:srgbClr val="1B3A5C"/>
      </a:accent1>
      <a:accent2>
        <a:srgbClr val="818286"/>
      </a:accent2>
      <a:accent3>
        <a:srgbClr val="3A3A3C"/>
      </a:accent3>
      <a:accent4>
        <a:srgbClr val="12283F"/>
      </a:accent4>
      <a:accent5>
        <a:srgbClr val="BF1F2E"/>
      </a:accent5>
      <a:accent6>
        <a:srgbClr val="B3B3B5"/>
      </a:accent6>
      <a:hlink>
        <a:srgbClr val="1B3A5C"/>
      </a:hlink>
      <a:folHlink>
        <a:srgbClr val="818286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G73"/>
  <sheetViews>
    <sheetView showGridLines="0" zoomScaleNormal="100" workbookViewId="0">
      <selection activeCell="B7" sqref="B7"/>
    </sheetView>
  </sheetViews>
  <sheetFormatPr defaultColWidth="9.28515625" defaultRowHeight="13.5"/>
  <cols>
    <col min="1" max="1" width="3" style="15" customWidth="1"/>
    <col min="2" max="2" width="7" style="15" customWidth="1"/>
    <col min="3" max="6" width="9.28515625" style="15"/>
    <col min="7" max="7" width="8.28515625" style="15" customWidth="1"/>
    <col min="8" max="8" width="1.42578125" style="15" customWidth="1"/>
    <col min="9" max="9" width="7.140625" style="15" customWidth="1"/>
    <col min="10" max="14" width="9.28515625" style="15"/>
    <col min="15" max="15" width="4.140625" style="15" customWidth="1"/>
    <col min="16" max="16" width="2" style="15" customWidth="1"/>
    <col min="17" max="17" width="8.140625" style="15" customWidth="1"/>
    <col min="18" max="22" width="9.28515625" style="15"/>
    <col min="23" max="23" width="1.42578125" style="15" customWidth="1"/>
    <col min="24" max="24" width="5.7109375" style="15" customWidth="1"/>
    <col min="25" max="29" width="9.28515625" style="15"/>
    <col min="30" max="30" width="6.28515625" style="15" customWidth="1"/>
    <col min="31" max="16384" width="9.28515625" style="15"/>
  </cols>
  <sheetData>
    <row r="2" spans="2:33" ht="13.5" customHeight="1"/>
    <row r="3" spans="2:33" ht="24" customHeight="1"/>
    <row r="4" spans="2:33" ht="13.5" customHeight="1"/>
    <row r="5" spans="2:33" ht="13.5" customHeight="1"/>
    <row r="6" spans="2:33" ht="13.5" customHeight="1"/>
    <row r="7" spans="2:33" ht="15" customHeight="1">
      <c r="B7" s="131" t="s">
        <v>0</v>
      </c>
      <c r="C7" s="131"/>
      <c r="D7" s="131"/>
      <c r="E7" s="131"/>
      <c r="F7" s="131"/>
      <c r="G7" s="131"/>
      <c r="H7" s="131"/>
      <c r="I7" s="131"/>
      <c r="J7" s="131"/>
      <c r="K7" s="131"/>
      <c r="L7" s="131"/>
      <c r="M7" s="131"/>
      <c r="N7" s="131"/>
      <c r="O7" s="131"/>
      <c r="Q7" s="131" t="s">
        <v>1</v>
      </c>
      <c r="R7" s="131"/>
      <c r="S7" s="131"/>
      <c r="T7" s="131"/>
      <c r="U7" s="131"/>
      <c r="V7" s="131"/>
      <c r="W7" s="131"/>
      <c r="X7" s="131"/>
      <c r="Y7" s="131"/>
      <c r="Z7" s="131"/>
      <c r="AA7" s="131"/>
      <c r="AB7" s="131"/>
      <c r="AC7" s="131"/>
      <c r="AD7" s="131"/>
    </row>
    <row r="8" spans="2:33" ht="20.25" customHeight="1">
      <c r="B8" s="131"/>
      <c r="C8" s="131"/>
      <c r="D8" s="131"/>
      <c r="E8" s="131"/>
      <c r="F8" s="131"/>
      <c r="G8" s="131"/>
      <c r="H8" s="131"/>
      <c r="I8" s="131"/>
      <c r="J8" s="131"/>
      <c r="K8" s="131"/>
      <c r="L8" s="131"/>
      <c r="M8" s="131"/>
      <c r="N8" s="131"/>
      <c r="O8" s="131"/>
      <c r="Q8" s="131"/>
      <c r="R8" s="131"/>
      <c r="S8" s="131"/>
      <c r="T8" s="131"/>
      <c r="U8" s="131"/>
      <c r="V8" s="131"/>
      <c r="W8" s="131"/>
      <c r="X8" s="131"/>
      <c r="Y8" s="131"/>
      <c r="Z8" s="131"/>
      <c r="AA8" s="131"/>
      <c r="AB8" s="131"/>
      <c r="AC8" s="131"/>
      <c r="AD8" s="131"/>
      <c r="AE8" s="16"/>
      <c r="AF8" s="16"/>
      <c r="AG8" s="16"/>
    </row>
    <row r="9" spans="2:33" ht="26.25" customHeight="1">
      <c r="B9" s="131"/>
      <c r="C9" s="131"/>
      <c r="D9" s="131"/>
      <c r="E9" s="131"/>
      <c r="F9" s="131"/>
      <c r="G9" s="131"/>
      <c r="H9" s="131"/>
      <c r="I9" s="131"/>
      <c r="J9" s="131"/>
      <c r="K9" s="131"/>
      <c r="L9" s="131"/>
      <c r="M9" s="131"/>
      <c r="N9" s="131"/>
      <c r="O9" s="131"/>
      <c r="Q9" s="131"/>
      <c r="R9" s="131"/>
      <c r="S9" s="131"/>
      <c r="T9" s="131"/>
      <c r="U9" s="131"/>
      <c r="V9" s="131"/>
      <c r="W9" s="131"/>
      <c r="X9" s="131"/>
      <c r="Y9" s="131"/>
      <c r="Z9" s="131"/>
      <c r="AA9" s="131"/>
      <c r="AB9" s="131"/>
      <c r="AC9" s="131"/>
      <c r="AD9" s="131"/>
    </row>
    <row r="10" spans="2:33" ht="14.25" customHeight="1">
      <c r="B10" s="17"/>
      <c r="C10" s="17"/>
      <c r="D10" s="17"/>
      <c r="E10" s="17"/>
      <c r="F10" s="17"/>
      <c r="G10" s="17"/>
      <c r="H10" s="17"/>
      <c r="I10" s="17"/>
      <c r="J10" s="17"/>
      <c r="K10" s="18"/>
      <c r="L10" s="18"/>
      <c r="M10" s="18"/>
      <c r="N10" s="18"/>
      <c r="T10" s="19"/>
      <c r="U10" s="19"/>
      <c r="V10" s="19"/>
      <c r="W10" s="19"/>
      <c r="X10" s="19"/>
      <c r="Y10" s="19"/>
      <c r="Z10" s="19"/>
      <c r="AA10" s="19"/>
      <c r="AB10" s="19"/>
      <c r="AC10" s="19"/>
    </row>
    <row r="11" spans="2:33" ht="15.75" customHeight="1">
      <c r="B11" s="132" t="s">
        <v>2</v>
      </c>
      <c r="C11" s="132"/>
      <c r="D11" s="132"/>
      <c r="E11" s="132"/>
      <c r="F11" s="132"/>
      <c r="G11" s="132"/>
      <c r="I11" s="133" t="s">
        <v>3</v>
      </c>
      <c r="J11" s="133"/>
      <c r="K11" s="133"/>
      <c r="L11" s="133"/>
      <c r="M11" s="133"/>
      <c r="N11" s="133"/>
      <c r="O11" s="133"/>
      <c r="Q11" s="132" t="s">
        <v>2</v>
      </c>
      <c r="R11" s="132"/>
      <c r="S11" s="132"/>
      <c r="T11" s="132"/>
      <c r="U11" s="132"/>
      <c r="V11" s="132"/>
      <c r="X11" s="132" t="s">
        <v>3</v>
      </c>
      <c r="Y11" s="132"/>
      <c r="Z11" s="132"/>
      <c r="AA11" s="132"/>
      <c r="AB11" s="132"/>
      <c r="AC11" s="132"/>
      <c r="AD11" s="132"/>
    </row>
    <row r="12" spans="2:33">
      <c r="B12" s="20" t="s">
        <v>4</v>
      </c>
      <c r="C12" s="21"/>
      <c r="D12" s="21"/>
      <c r="E12" s="21"/>
      <c r="F12" s="21"/>
      <c r="G12" s="22"/>
      <c r="I12" s="20" t="s">
        <v>5</v>
      </c>
      <c r="J12" s="21"/>
      <c r="K12" s="21"/>
      <c r="L12" s="21"/>
      <c r="M12" s="21"/>
      <c r="N12" s="21"/>
      <c r="O12" s="22"/>
      <c r="Q12" s="20" t="s">
        <v>4</v>
      </c>
      <c r="R12" s="21"/>
      <c r="S12" s="21"/>
      <c r="T12" s="21"/>
      <c r="U12" s="21"/>
      <c r="V12" s="22"/>
      <c r="X12" s="20" t="s">
        <v>5</v>
      </c>
      <c r="Y12" s="21"/>
      <c r="Z12" s="21"/>
      <c r="AA12" s="21"/>
      <c r="AB12" s="21"/>
      <c r="AC12" s="21"/>
      <c r="AD12" s="22"/>
    </row>
    <row r="13" spans="2:33">
      <c r="B13" s="23"/>
      <c r="G13" s="24"/>
      <c r="I13" s="23"/>
      <c r="O13" s="24"/>
      <c r="Q13" s="23"/>
      <c r="V13" s="24"/>
      <c r="X13" s="23"/>
      <c r="AD13" s="24"/>
    </row>
    <row r="14" spans="2:33">
      <c r="B14" s="25" t="s">
        <v>6</v>
      </c>
      <c r="G14" s="24"/>
      <c r="I14" s="25" t="s">
        <v>7</v>
      </c>
      <c r="O14" s="24"/>
      <c r="Q14" s="25" t="s">
        <v>8</v>
      </c>
      <c r="V14" s="24"/>
      <c r="X14" s="25" t="s">
        <v>7</v>
      </c>
      <c r="AD14" s="24"/>
    </row>
    <row r="15" spans="2:33" ht="13.5" customHeight="1">
      <c r="B15" s="23"/>
      <c r="C15" s="134" t="s">
        <v>9</v>
      </c>
      <c r="D15" s="134"/>
      <c r="E15" s="134"/>
      <c r="F15" s="134"/>
      <c r="G15" s="24"/>
      <c r="I15" s="23"/>
      <c r="J15" s="15" t="s">
        <v>10</v>
      </c>
      <c r="O15" s="24"/>
      <c r="Q15" s="23"/>
      <c r="R15" s="26" t="s">
        <v>11</v>
      </c>
      <c r="S15" s="26"/>
      <c r="V15" s="24"/>
      <c r="X15" s="23"/>
      <c r="Y15" s="15" t="s">
        <v>12</v>
      </c>
      <c r="AD15" s="24"/>
    </row>
    <row r="16" spans="2:33">
      <c r="B16" s="23"/>
      <c r="C16" s="134"/>
      <c r="D16" s="134"/>
      <c r="E16" s="134"/>
      <c r="F16" s="134"/>
      <c r="G16" s="24"/>
      <c r="I16" s="23"/>
      <c r="J16" s="15" t="s">
        <v>13</v>
      </c>
      <c r="O16" s="24"/>
      <c r="Q16" s="23"/>
      <c r="R16" s="26" t="s">
        <v>14</v>
      </c>
      <c r="S16" s="26"/>
      <c r="V16" s="24"/>
      <c r="X16" s="23"/>
      <c r="Y16" s="15" t="s">
        <v>15</v>
      </c>
      <c r="AD16" s="24"/>
    </row>
    <row r="17" spans="2:30">
      <c r="B17" s="23"/>
      <c r="C17" s="15" t="s">
        <v>16</v>
      </c>
      <c r="G17" s="24"/>
      <c r="I17" s="23"/>
      <c r="J17" s="15" t="s">
        <v>17</v>
      </c>
      <c r="O17" s="24"/>
      <c r="Q17" s="23"/>
      <c r="R17" s="26" t="s">
        <v>18</v>
      </c>
      <c r="S17" s="26"/>
      <c r="V17" s="24"/>
      <c r="X17" s="23"/>
      <c r="Y17" s="15" t="s">
        <v>19</v>
      </c>
      <c r="AD17" s="24"/>
    </row>
    <row r="18" spans="2:30">
      <c r="B18" s="23"/>
      <c r="C18" s="15" t="s">
        <v>20</v>
      </c>
      <c r="G18" s="24"/>
      <c r="I18" s="23"/>
      <c r="J18" s="15" t="s">
        <v>21</v>
      </c>
      <c r="O18" s="24"/>
      <c r="Q18" s="23"/>
      <c r="V18" s="24"/>
      <c r="X18" s="23"/>
      <c r="AD18" s="24"/>
    </row>
    <row r="19" spans="2:30">
      <c r="B19" s="23"/>
      <c r="C19" s="15" t="s">
        <v>22</v>
      </c>
      <c r="G19" s="24"/>
      <c r="I19" s="23"/>
      <c r="J19" s="15" t="s">
        <v>23</v>
      </c>
      <c r="O19" s="24"/>
      <c r="Q19" s="25" t="s">
        <v>24</v>
      </c>
      <c r="V19" s="24"/>
      <c r="X19" s="25" t="s">
        <v>25</v>
      </c>
      <c r="AD19" s="24"/>
    </row>
    <row r="20" spans="2:30" ht="14.25" customHeight="1">
      <c r="B20" s="23"/>
      <c r="C20" s="135" t="s">
        <v>26</v>
      </c>
      <c r="D20" s="135"/>
      <c r="E20" s="135"/>
      <c r="F20" s="135"/>
      <c r="G20" s="27"/>
      <c r="I20" s="23"/>
      <c r="J20" s="15" t="s">
        <v>27</v>
      </c>
      <c r="O20" s="24"/>
      <c r="Q20" s="23"/>
      <c r="R20" s="135" t="s">
        <v>28</v>
      </c>
      <c r="S20" s="135"/>
      <c r="T20" s="135"/>
      <c r="U20" s="135"/>
      <c r="V20" s="24"/>
      <c r="X20" s="23"/>
      <c r="AD20" s="24"/>
    </row>
    <row r="21" spans="2:30">
      <c r="B21" s="23"/>
      <c r="C21" s="135"/>
      <c r="D21" s="135"/>
      <c r="E21" s="135"/>
      <c r="F21" s="135"/>
      <c r="G21" s="27"/>
      <c r="I21" s="23"/>
      <c r="J21" s="15" t="s">
        <v>29</v>
      </c>
      <c r="O21" s="24"/>
      <c r="Q21" s="23"/>
      <c r="R21" s="135"/>
      <c r="S21" s="135"/>
      <c r="T21" s="135"/>
      <c r="U21" s="135"/>
      <c r="V21" s="24"/>
      <c r="X21" s="23"/>
      <c r="AD21" s="24"/>
    </row>
    <row r="22" spans="2:30">
      <c r="B22" s="23"/>
      <c r="G22" s="24"/>
      <c r="I22" s="23"/>
      <c r="J22" s="15" t="s">
        <v>30</v>
      </c>
      <c r="O22" s="24"/>
      <c r="Q22" s="25" t="s">
        <v>31</v>
      </c>
      <c r="V22" s="24"/>
      <c r="X22" s="23"/>
      <c r="AD22" s="24"/>
    </row>
    <row r="23" spans="2:30" ht="15.75" customHeight="1">
      <c r="B23" s="25" t="s">
        <v>8</v>
      </c>
      <c r="G23" s="24"/>
      <c r="I23" s="23"/>
      <c r="J23" s="15" t="s">
        <v>32</v>
      </c>
      <c r="O23" s="24"/>
      <c r="Q23" s="25"/>
      <c r="R23" s="136" t="s">
        <v>33</v>
      </c>
      <c r="S23" s="136"/>
      <c r="T23" s="136"/>
      <c r="U23" s="136"/>
      <c r="V23" s="24"/>
      <c r="X23" s="23"/>
      <c r="AD23" s="24"/>
    </row>
    <row r="24" spans="2:30" ht="13.9">
      <c r="B24" s="23"/>
      <c r="C24" s="26" t="s">
        <v>34</v>
      </c>
      <c r="D24" s="26"/>
      <c r="G24" s="24"/>
      <c r="I24" s="25"/>
      <c r="J24" s="15" t="s">
        <v>35</v>
      </c>
      <c r="O24" s="24"/>
      <c r="Q24" s="28"/>
      <c r="R24" s="136"/>
      <c r="S24" s="136"/>
      <c r="T24" s="136"/>
      <c r="U24" s="136"/>
      <c r="V24" s="29"/>
      <c r="X24" s="28"/>
      <c r="Y24" s="30"/>
      <c r="Z24" s="30"/>
      <c r="AA24" s="30"/>
      <c r="AB24" s="30"/>
      <c r="AC24" s="30"/>
      <c r="AD24" s="29"/>
    </row>
    <row r="25" spans="2:30" ht="13.9">
      <c r="B25" s="23"/>
      <c r="C25" s="26" t="s">
        <v>36</v>
      </c>
      <c r="D25" s="26"/>
      <c r="G25" s="24"/>
      <c r="I25" s="25"/>
      <c r="O25" s="24"/>
    </row>
    <row r="26" spans="2:30" ht="15.75" customHeight="1">
      <c r="B26" s="23"/>
      <c r="C26" s="26" t="s">
        <v>37</v>
      </c>
      <c r="D26" s="26"/>
      <c r="G26" s="24"/>
      <c r="I26" s="23"/>
      <c r="J26" s="135" t="s">
        <v>38</v>
      </c>
      <c r="K26" s="135"/>
      <c r="L26" s="135"/>
      <c r="M26" s="135"/>
      <c r="N26" s="135"/>
      <c r="O26" s="24"/>
      <c r="Q26" s="137" t="s">
        <v>39</v>
      </c>
      <c r="R26" s="137"/>
      <c r="S26" s="137"/>
      <c r="T26" s="137"/>
      <c r="U26" s="137"/>
      <c r="V26" s="137"/>
      <c r="X26" s="133" t="s">
        <v>40</v>
      </c>
      <c r="Y26" s="133"/>
      <c r="Z26" s="133"/>
      <c r="AA26" s="133"/>
      <c r="AB26" s="133"/>
      <c r="AC26" s="133"/>
      <c r="AD26" s="133"/>
    </row>
    <row r="27" spans="2:30" ht="15" customHeight="1">
      <c r="B27" s="23"/>
      <c r="C27" s="26" t="s">
        <v>41</v>
      </c>
      <c r="D27" s="26"/>
      <c r="G27" s="24"/>
      <c r="I27" s="23"/>
      <c r="J27" s="135"/>
      <c r="K27" s="135"/>
      <c r="L27" s="135"/>
      <c r="M27" s="135"/>
      <c r="N27" s="135"/>
      <c r="O27" s="24"/>
      <c r="Q27" s="138" t="s">
        <v>42</v>
      </c>
      <c r="R27" s="138"/>
      <c r="S27" s="138"/>
      <c r="T27" s="138"/>
      <c r="U27" s="138"/>
      <c r="V27" s="138"/>
      <c r="X27" s="139" t="s">
        <v>43</v>
      </c>
      <c r="Y27" s="139"/>
      <c r="Z27" s="139"/>
      <c r="AA27" s="139"/>
      <c r="AB27" s="139"/>
      <c r="AC27" s="139"/>
      <c r="AD27" s="139"/>
    </row>
    <row r="28" spans="2:30">
      <c r="B28" s="23"/>
      <c r="C28" s="26"/>
      <c r="D28" s="26"/>
      <c r="G28" s="24"/>
      <c r="I28" s="25" t="s">
        <v>25</v>
      </c>
      <c r="O28" s="24"/>
      <c r="Q28" s="138"/>
      <c r="R28" s="138"/>
      <c r="S28" s="138"/>
      <c r="T28" s="138"/>
      <c r="U28" s="138"/>
      <c r="V28" s="138"/>
      <c r="X28" s="139"/>
      <c r="Y28" s="139"/>
      <c r="Z28" s="139"/>
      <c r="AA28" s="139"/>
      <c r="AB28" s="139"/>
      <c r="AC28" s="139"/>
      <c r="AD28" s="139"/>
    </row>
    <row r="29" spans="2:30" ht="14.25" customHeight="1">
      <c r="B29" s="25" t="s">
        <v>44</v>
      </c>
      <c r="G29" s="24"/>
      <c r="I29" s="23"/>
      <c r="O29" s="24"/>
      <c r="Q29" s="23"/>
      <c r="V29" s="24"/>
      <c r="X29" s="23"/>
      <c r="AD29" s="24"/>
    </row>
    <row r="30" spans="2:30" ht="13.9">
      <c r="B30" s="23"/>
      <c r="C30" s="26" t="s">
        <v>45</v>
      </c>
      <c r="D30" s="26"/>
      <c r="G30" s="24"/>
      <c r="I30" s="23"/>
      <c r="O30" s="24"/>
      <c r="Q30" s="23"/>
      <c r="V30" s="24"/>
      <c r="X30" s="23"/>
      <c r="AD30" s="24"/>
    </row>
    <row r="31" spans="2:30" ht="13.9">
      <c r="B31" s="23"/>
      <c r="C31" s="26" t="s">
        <v>46</v>
      </c>
      <c r="D31" s="26"/>
      <c r="G31" s="24"/>
      <c r="I31" s="23"/>
      <c r="O31" s="24"/>
      <c r="Q31" s="23"/>
      <c r="V31" s="24"/>
      <c r="X31" s="28"/>
      <c r="Y31" s="30"/>
      <c r="Z31" s="30"/>
      <c r="AA31" s="30"/>
      <c r="AB31" s="30"/>
      <c r="AC31" s="30"/>
      <c r="AD31" s="29"/>
    </row>
    <row r="32" spans="2:30" ht="13.9">
      <c r="B32" s="23"/>
      <c r="G32" s="24"/>
      <c r="I32" s="23"/>
      <c r="O32" s="24"/>
      <c r="Q32" s="23"/>
      <c r="V32" s="24"/>
    </row>
    <row r="33" spans="2:24" ht="13.9">
      <c r="B33" s="25" t="s">
        <v>31</v>
      </c>
      <c r="G33" s="24"/>
      <c r="I33" s="23"/>
      <c r="O33" s="24"/>
      <c r="Q33" s="23"/>
      <c r="R33" s="31"/>
      <c r="S33" s="31"/>
      <c r="T33" s="31"/>
      <c r="U33" s="31"/>
      <c r="V33" s="32"/>
    </row>
    <row r="34" spans="2:24" ht="13.9" customHeight="1">
      <c r="B34" s="25"/>
      <c r="C34" s="136" t="s">
        <v>47</v>
      </c>
      <c r="D34" s="136"/>
      <c r="E34" s="136"/>
      <c r="F34" s="136"/>
      <c r="G34" s="24"/>
      <c r="I34" s="23"/>
      <c r="M34" s="26"/>
      <c r="O34" s="24"/>
      <c r="Q34" s="140" t="s">
        <v>48</v>
      </c>
      <c r="R34" s="140"/>
      <c r="S34" s="140"/>
      <c r="T34" s="140"/>
      <c r="U34" s="140"/>
      <c r="V34" s="140"/>
    </row>
    <row r="35" spans="2:24" ht="15.75" customHeight="1">
      <c r="B35" s="28"/>
      <c r="C35" s="136"/>
      <c r="D35" s="136"/>
      <c r="E35" s="136"/>
      <c r="F35" s="136"/>
      <c r="G35" s="29"/>
      <c r="I35" s="33"/>
      <c r="J35" s="30"/>
      <c r="K35" s="30"/>
      <c r="L35" s="30"/>
      <c r="M35" s="30"/>
      <c r="N35" s="30"/>
      <c r="O35" s="29"/>
      <c r="Q35" s="140"/>
      <c r="R35" s="140"/>
      <c r="S35" s="140"/>
      <c r="T35" s="140"/>
      <c r="U35" s="140"/>
      <c r="V35" s="140"/>
    </row>
    <row r="36" spans="2:24" ht="13.9">
      <c r="Q36" s="23"/>
      <c r="V36" s="24"/>
    </row>
    <row r="37" spans="2:24" ht="15.75" customHeight="1">
      <c r="B37" s="132" t="s">
        <v>49</v>
      </c>
      <c r="C37" s="132"/>
      <c r="D37" s="132"/>
      <c r="E37" s="132"/>
      <c r="F37" s="132"/>
      <c r="G37" s="132"/>
      <c r="H37" s="132"/>
      <c r="I37" s="132"/>
      <c r="J37" s="132"/>
      <c r="K37" s="132"/>
      <c r="L37" s="132"/>
      <c r="M37" s="132"/>
      <c r="N37" s="132"/>
      <c r="O37" s="132"/>
      <c r="Q37" s="23"/>
      <c r="V37" s="24"/>
    </row>
    <row r="38" spans="2:24" ht="15" customHeight="1">
      <c r="B38" s="141" t="s">
        <v>50</v>
      </c>
      <c r="C38" s="141"/>
      <c r="D38" s="141"/>
      <c r="E38" s="141"/>
      <c r="F38" s="141"/>
      <c r="G38" s="34"/>
      <c r="H38" s="21"/>
      <c r="I38" s="142" t="s">
        <v>51</v>
      </c>
      <c r="J38" s="142"/>
      <c r="K38" s="142"/>
      <c r="L38" s="142"/>
      <c r="M38" s="142"/>
      <c r="N38" s="21"/>
      <c r="O38" s="22"/>
      <c r="Q38" s="23"/>
      <c r="V38" s="24"/>
    </row>
    <row r="39" spans="2:24" ht="13.9">
      <c r="B39" s="141"/>
      <c r="C39" s="141"/>
      <c r="D39" s="141"/>
      <c r="E39" s="141"/>
      <c r="F39" s="141"/>
      <c r="G39" s="35"/>
      <c r="I39" s="142"/>
      <c r="J39" s="142"/>
      <c r="K39" s="142"/>
      <c r="L39" s="142"/>
      <c r="M39" s="142"/>
      <c r="O39" s="24"/>
      <c r="Q39" s="23"/>
      <c r="V39" s="24"/>
    </row>
    <row r="40" spans="2:24" ht="13.9">
      <c r="B40" s="23"/>
      <c r="G40" s="35"/>
      <c r="O40" s="24"/>
      <c r="Q40" s="23"/>
      <c r="R40" s="31"/>
      <c r="S40" s="31"/>
      <c r="T40" s="31"/>
      <c r="U40" s="31"/>
      <c r="V40" s="32"/>
      <c r="X40" s="31"/>
    </row>
    <row r="41" spans="2:24" ht="13.9">
      <c r="B41" s="23"/>
      <c r="G41" s="35"/>
      <c r="O41" s="24"/>
      <c r="Q41" s="36" t="s">
        <v>52</v>
      </c>
      <c r="R41" s="30"/>
      <c r="S41" s="30"/>
      <c r="T41" s="30"/>
      <c r="U41" s="30"/>
      <c r="V41" s="29"/>
    </row>
    <row r="42" spans="2:24" ht="13.9">
      <c r="B42" s="23"/>
      <c r="G42" s="35"/>
      <c r="O42" s="24"/>
    </row>
    <row r="43" spans="2:24" ht="13.9">
      <c r="B43" s="23"/>
      <c r="G43" s="35"/>
      <c r="O43" s="24"/>
    </row>
    <row r="44" spans="2:24" ht="13.9">
      <c r="B44" s="23"/>
      <c r="G44" s="35"/>
      <c r="O44" s="24"/>
    </row>
    <row r="45" spans="2:24" ht="13.9">
      <c r="B45" s="33" t="s">
        <v>52</v>
      </c>
      <c r="C45" s="30"/>
      <c r="D45" s="30"/>
      <c r="E45" s="30"/>
      <c r="F45" s="30"/>
      <c r="G45" s="37"/>
      <c r="H45" s="30"/>
      <c r="I45" s="30"/>
      <c r="J45" s="30"/>
      <c r="K45" s="30"/>
      <c r="L45" s="30"/>
      <c r="M45" s="30"/>
      <c r="N45" s="30"/>
      <c r="O45" s="29"/>
    </row>
    <row r="50" ht="15.75" customHeight="1"/>
    <row r="51" ht="15" customHeight="1"/>
    <row r="52" ht="5.25" customHeight="1"/>
    <row r="54" ht="15.75" customHeight="1"/>
    <row r="73" ht="15.75" customHeight="1"/>
  </sheetData>
  <sheetProtection algorithmName="SHA-512" hashValue="G2WqKuh/QKcWc2fezNzOBQqPvwi+WaCOgjxpqne8blWkU23zhl1toBlE3EvaOjPQa3OrT6qpbKGxvVhGxmt04Q==" saltValue="gQTZseAhBFln/LdQBkxxnQ==" spinCount="100000" sheet="1" selectLockedCells="1"/>
  <mergeCells count="20">
    <mergeCell ref="B37:O37"/>
    <mergeCell ref="B38:F39"/>
    <mergeCell ref="I38:M39"/>
    <mergeCell ref="X26:AD26"/>
    <mergeCell ref="Q27:V28"/>
    <mergeCell ref="X27:AD28"/>
    <mergeCell ref="C34:F35"/>
    <mergeCell ref="Q34:V35"/>
    <mergeCell ref="C15:F16"/>
    <mergeCell ref="C20:F21"/>
    <mergeCell ref="R20:U21"/>
    <mergeCell ref="R23:U24"/>
    <mergeCell ref="J26:N27"/>
    <mergeCell ref="Q26:V26"/>
    <mergeCell ref="B7:O9"/>
    <mergeCell ref="Q7:AD9"/>
    <mergeCell ref="B11:G11"/>
    <mergeCell ref="I11:O11"/>
    <mergeCell ref="Q11:V11"/>
    <mergeCell ref="X11:AD11"/>
  </mergeCells>
  <pageMargins left="0.7" right="0.7" top="0.75" bottom="0.75" header="0.511811023622047" footer="0.511811023622047"/>
  <pageSetup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3:W95"/>
  <sheetViews>
    <sheetView tabSelected="1" zoomScale="85" zoomScaleNormal="85" workbookViewId="0">
      <selection activeCell="G19" sqref="G19"/>
    </sheetView>
  </sheetViews>
  <sheetFormatPr defaultColWidth="8.7109375" defaultRowHeight="13.5"/>
  <cols>
    <col min="1" max="1" width="2.7109375" style="38" customWidth="1"/>
    <col min="2" max="2" width="26.5703125" style="39" customWidth="1"/>
    <col min="3" max="3" width="20.7109375" style="40" customWidth="1"/>
    <col min="4" max="4" width="27.7109375" style="40" customWidth="1"/>
    <col min="5" max="5" width="20.7109375" style="40" customWidth="1"/>
    <col min="6" max="6" width="18.28515625" style="38" customWidth="1"/>
    <col min="7" max="7" width="24" style="38" customWidth="1"/>
    <col min="8" max="8" width="30.5703125" style="40" customWidth="1"/>
    <col min="9" max="9" width="17.7109375" style="41" customWidth="1"/>
    <col min="10" max="10" width="15" style="40" customWidth="1"/>
    <col min="11" max="11" width="24" style="40" customWidth="1"/>
    <col min="12" max="12" width="25.28515625" style="40" customWidth="1"/>
    <col min="13" max="13" width="24.28515625" style="40" customWidth="1"/>
    <col min="14" max="14" width="22.28515625" style="40" customWidth="1"/>
    <col min="15" max="15" width="51.5703125" style="38" customWidth="1"/>
    <col min="16" max="16" width="20.28515625" style="38" customWidth="1"/>
    <col min="17" max="17" width="27.7109375" style="38" customWidth="1"/>
    <col min="18" max="18" width="17.28515625" style="38" customWidth="1"/>
    <col min="19" max="19" width="14.42578125" style="38" customWidth="1"/>
    <col min="20" max="20" width="8.7109375" style="38"/>
    <col min="21" max="21" width="13" style="38" customWidth="1"/>
    <col min="22" max="22" width="12.42578125" style="38" customWidth="1"/>
    <col min="23" max="16384" width="8.7109375" style="38"/>
  </cols>
  <sheetData>
    <row r="3" spans="1:17" ht="19.7"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42"/>
      <c r="O3" s="42"/>
      <c r="P3" s="42"/>
      <c r="Q3" s="42"/>
    </row>
    <row r="4" spans="1:17">
      <c r="F4" s="43"/>
      <c r="P4" s="44"/>
    </row>
    <row r="5" spans="1:17">
      <c r="A5" s="45"/>
      <c r="B5" s="45"/>
      <c r="C5" s="45"/>
      <c r="D5" s="45"/>
      <c r="E5" s="45"/>
      <c r="F5" s="46"/>
      <c r="G5" s="45"/>
      <c r="H5" s="45"/>
      <c r="I5" s="45"/>
      <c r="J5" s="45"/>
      <c r="K5" s="45"/>
      <c r="L5" s="45"/>
      <c r="M5" s="45"/>
      <c r="N5" s="45"/>
      <c r="O5" s="45"/>
      <c r="P5" s="47"/>
      <c r="Q5" s="45"/>
    </row>
    <row r="6" spans="1:17">
      <c r="A6" s="45"/>
      <c r="B6" s="45"/>
      <c r="C6" s="45"/>
      <c r="D6" s="45"/>
      <c r="E6" s="45"/>
      <c r="F6" s="46"/>
      <c r="H6" s="38"/>
      <c r="I6" s="38"/>
      <c r="J6" s="38"/>
      <c r="K6" s="38"/>
      <c r="L6" s="38"/>
      <c r="M6" s="38"/>
      <c r="N6" s="45"/>
      <c r="O6" s="45"/>
      <c r="P6" s="47"/>
      <c r="Q6" s="45"/>
    </row>
    <row r="7" spans="1:17" ht="28.35" customHeight="1">
      <c r="A7" s="45"/>
      <c r="B7" s="13" t="s">
        <v>53</v>
      </c>
      <c r="C7" s="13"/>
      <c r="D7" s="13"/>
      <c r="E7" s="48" t="s">
        <v>54</v>
      </c>
      <c r="F7" s="48" t="s">
        <v>55</v>
      </c>
      <c r="H7" s="48" t="s">
        <v>56</v>
      </c>
      <c r="I7" s="48" t="s">
        <v>57</v>
      </c>
      <c r="J7" s="48" t="s">
        <v>58</v>
      </c>
      <c r="K7" s="45"/>
      <c r="L7" s="45"/>
      <c r="M7" s="45"/>
      <c r="N7" s="45"/>
      <c r="O7" s="45"/>
      <c r="P7" s="47"/>
      <c r="Q7" s="45"/>
    </row>
    <row r="8" spans="1:17" ht="14.25" customHeight="1">
      <c r="A8" s="45"/>
      <c r="B8" s="12" t="s">
        <v>20</v>
      </c>
      <c r="C8" s="12"/>
      <c r="D8" s="12"/>
      <c r="E8" s="49" t="s">
        <v>59</v>
      </c>
      <c r="F8" s="50">
        <v>0.5</v>
      </c>
      <c r="G8" s="51">
        <f>INDEX(Lookup!F3:F6, MATCH(B8, Lookup!E3:E6, 0))</f>
        <v>2</v>
      </c>
      <c r="H8" s="52" t="s">
        <v>10</v>
      </c>
      <c r="I8" s="53">
        <f>$F$57</f>
        <v>0</v>
      </c>
      <c r="J8" s="54" t="s">
        <v>60</v>
      </c>
      <c r="K8" s="45"/>
      <c r="L8" s="45"/>
      <c r="M8" s="45"/>
      <c r="N8" s="45"/>
      <c r="O8" s="45"/>
      <c r="P8" s="47"/>
      <c r="Q8" s="45"/>
    </row>
    <row r="9" spans="1:17">
      <c r="A9" s="45"/>
      <c r="B9" s="38"/>
      <c r="C9" s="38"/>
      <c r="D9" s="38"/>
      <c r="E9" s="38"/>
      <c r="F9" s="46"/>
      <c r="H9" s="52" t="s">
        <v>13</v>
      </c>
      <c r="I9" s="55">
        <f>$L$57</f>
        <v>0</v>
      </c>
      <c r="J9" s="54" t="s">
        <v>60</v>
      </c>
      <c r="K9" s="45"/>
      <c r="L9" s="45"/>
      <c r="M9" s="45"/>
      <c r="N9" s="45"/>
      <c r="O9" s="45"/>
      <c r="P9" s="47"/>
      <c r="Q9" s="45"/>
    </row>
    <row r="10" spans="1:17" ht="14.25" customHeight="1">
      <c r="A10" s="45"/>
      <c r="B10" s="48" t="s">
        <v>61</v>
      </c>
      <c r="C10" s="48" t="s">
        <v>57</v>
      </c>
      <c r="D10" s="48" t="s">
        <v>58</v>
      </c>
      <c r="E10" s="38"/>
      <c r="F10" s="43"/>
      <c r="H10" s="52" t="s">
        <v>17</v>
      </c>
      <c r="I10" s="56">
        <f>L15</f>
        <v>0</v>
      </c>
      <c r="J10" s="54" t="s">
        <v>60</v>
      </c>
      <c r="K10" s="45"/>
      <c r="L10" s="45"/>
      <c r="M10" s="45"/>
      <c r="N10" s="45"/>
      <c r="O10" s="45"/>
      <c r="P10" s="47"/>
      <c r="Q10" s="45"/>
    </row>
    <row r="11" spans="1:17" ht="14.85">
      <c r="A11" s="45"/>
      <c r="B11" s="57" t="str">
        <f>IF(G8=1, "Gross Receipts (All Months)", IF(G8=2, "Business Expense Percentage", IF(G8=3, "", IF(G8=4, "Gross Receipts (All Months)", ""))))</f>
        <v>Business Expense Percentage</v>
      </c>
      <c r="C11" s="58"/>
      <c r="D11" s="59" t="str">
        <f>IF(G8=1, "Input From CPA P&amp;L", IF(G8=2, "Input From Expense Statement", IF(G8=3, "Input From 50% Net Margin", IF(G8=4, "CPA Prepared P&amp;L Statement", ""))))</f>
        <v>Input From Expense Statement</v>
      </c>
      <c r="E11" s="38"/>
      <c r="F11" s="43"/>
      <c r="H11" s="52" t="s">
        <v>21</v>
      </c>
      <c r="I11" s="56">
        <f>IFERROR(C11-I10, "")</f>
        <v>0</v>
      </c>
      <c r="J11" s="54" t="s">
        <v>60</v>
      </c>
      <c r="K11" s="45"/>
      <c r="L11" s="45"/>
      <c r="M11" s="45"/>
      <c r="N11" s="45"/>
      <c r="O11" s="45"/>
      <c r="P11" s="47"/>
      <c r="Q11" s="45"/>
    </row>
    <row r="12" spans="1:17" ht="14.25" customHeight="1">
      <c r="A12" s="45"/>
      <c r="B12" s="57" t="str">
        <f>IF(G8=1, "Net Total Income (All Months)", IF(G8=2, "", IF(G8=3, "", IF(G8=4, "Net Total Income (All Months)", ""))))</f>
        <v/>
      </c>
      <c r="C12" s="58">
        <f>C11*0.65</f>
        <v>0</v>
      </c>
      <c r="D12" s="59" t="str">
        <f>IF(G8=1, "Input From CPA P&amp;L", IF(G8=2, "", IF(G8=3, "Input From 50% Net Margin", IF(G8=4, "CPA Prepared P&amp;L Statement", ""))))</f>
        <v/>
      </c>
      <c r="E12" s="38"/>
      <c r="F12" s="43"/>
      <c r="H12" s="52" t="s">
        <v>23</v>
      </c>
      <c r="I12" s="60">
        <f>IF(G8=2, MAX(C11, 0.1)*I9,IF(G8=3, F8*I9, ""))</f>
        <v>0</v>
      </c>
      <c r="J12" s="54" t="s">
        <v>60</v>
      </c>
      <c r="K12" s="45"/>
      <c r="L12" s="45"/>
      <c r="M12" s="45"/>
      <c r="N12" s="45"/>
    </row>
    <row r="13" spans="1:17" ht="14.25" customHeight="1">
      <c r="A13" s="45"/>
      <c r="B13" s="57" t="str">
        <f>IF(G8=1, "", IF(G8=2, "", IF(G8=3, "", "")))</f>
        <v/>
      </c>
      <c r="C13" s="61"/>
      <c r="D13" s="59" t="str">
        <f>IF(G8=1, "", IF(G8=2, "", IF(G8=3, "Input From 50% Net Margin", "")))</f>
        <v/>
      </c>
      <c r="E13" s="38"/>
      <c r="F13" s="43"/>
      <c r="H13" s="52" t="s">
        <v>27</v>
      </c>
      <c r="I13" s="60" t="str">
        <f>IF(G8=3,"", "")</f>
        <v/>
      </c>
      <c r="J13" s="54" t="s">
        <v>60</v>
      </c>
      <c r="K13" s="45"/>
      <c r="L13" s="45"/>
      <c r="M13" s="45"/>
      <c r="N13" s="45"/>
    </row>
    <row r="14" spans="1:17" ht="14.25" customHeight="1">
      <c r="A14" s="45"/>
      <c r="B14" s="57" t="str">
        <f>IF(G8=1, "", IF(G8=2, "", IF(G8=3, "", "")))</f>
        <v/>
      </c>
      <c r="C14" s="61"/>
      <c r="D14" s="59" t="str">
        <f>IF(G8=1, "", IF(G8=2, "", IF(G8=3, "Input From 50% Net Margin", "")))</f>
        <v/>
      </c>
      <c r="E14" s="38"/>
      <c r="F14" s="43"/>
      <c r="H14" s="52" t="s">
        <v>29</v>
      </c>
      <c r="I14" s="62">
        <f>COUNTA(F32:F56)</f>
        <v>0</v>
      </c>
      <c r="J14" s="54" t="s">
        <v>60</v>
      </c>
      <c r="K14" s="45"/>
      <c r="L14" s="45"/>
      <c r="M14" s="45"/>
      <c r="N14" s="45"/>
    </row>
    <row r="15" spans="1:17">
      <c r="A15" s="45"/>
      <c r="B15" s="57" t="str">
        <f>IF(G8=1, "", IF(G8=2, "", IF(G8=3, "", "")))</f>
        <v/>
      </c>
      <c r="C15" s="61"/>
      <c r="D15" s="59" t="str">
        <f>IF(G8=1, "", IF(G8=2, "", IF(G8=3, "Input From 50% Net Margin", "")))</f>
        <v/>
      </c>
      <c r="E15" s="45"/>
      <c r="F15" s="46"/>
      <c r="H15" s="52" t="s">
        <v>30</v>
      </c>
      <c r="I15" s="60" t="e">
        <f>IF(G8=1, (C12/I14)*D21, IF(G8=2, ((I9-I12)/I14)*D21, IF(G8=3, ((I9-I12)/I14)*D21, IF(G8=4, (C12/INT(LEFT(E8, 2)))*D21, ""))))</f>
        <v>#DIV/0!</v>
      </c>
      <c r="J15" s="54" t="s">
        <v>60</v>
      </c>
      <c r="K15" s="45"/>
      <c r="L15" s="45"/>
      <c r="M15" s="45"/>
      <c r="N15" s="45"/>
    </row>
    <row r="16" spans="1:17">
      <c r="A16" s="45"/>
      <c r="B16" s="57" t="str">
        <f>IF(G8=1, "", IF(G8=2, "", IF(G8=3, "", "")))</f>
        <v/>
      </c>
      <c r="C16" s="61"/>
      <c r="D16" s="59" t="str">
        <f>IF(G8=1, "", IF(G8=2, "", IF(G8=3, "Input From 50% Net Margin", "")))</f>
        <v/>
      </c>
      <c r="E16" s="45"/>
      <c r="F16" s="46"/>
      <c r="H16" s="52" t="s">
        <v>32</v>
      </c>
      <c r="I16" s="53" t="e">
        <f>IF(G8=1, I15, IF(G8=2, I15, IF(G8=3, I15, IF(G8=4, I15, ""))))</f>
        <v>#DIV/0!</v>
      </c>
      <c r="J16" s="54" t="s">
        <v>60</v>
      </c>
      <c r="K16" s="45"/>
      <c r="L16" s="45"/>
      <c r="M16" s="45"/>
      <c r="N16" s="45"/>
    </row>
    <row r="17" spans="1:17">
      <c r="A17" s="45"/>
      <c r="B17" s="45"/>
      <c r="C17" s="45"/>
      <c r="D17" s="45"/>
      <c r="E17" s="45"/>
      <c r="F17" s="46"/>
      <c r="H17" s="52" t="s">
        <v>35</v>
      </c>
      <c r="I17" s="63" t="str">
        <f>IF(OR(G8=1),I9/C11,IF(G8=4,(I9/I14)/(C11/INT(LEFT($E$8, 2))),""))</f>
        <v/>
      </c>
      <c r="J17" s="54" t="s">
        <v>60</v>
      </c>
      <c r="K17" s="45"/>
    </row>
    <row r="18" spans="1:17" ht="14.85" customHeight="1">
      <c r="A18" s="45"/>
      <c r="B18" s="13" t="s">
        <v>62</v>
      </c>
      <c r="C18" s="13"/>
      <c r="D18" s="13"/>
      <c r="E18" s="13"/>
      <c r="F18" s="13"/>
      <c r="H18" s="64"/>
      <c r="I18" s="64"/>
      <c r="J18" s="38"/>
      <c r="K18" s="45"/>
      <c r="L18" s="65"/>
      <c r="M18" s="66"/>
      <c r="N18" s="66"/>
    </row>
    <row r="19" spans="1:17" ht="14.25" customHeight="1">
      <c r="A19" s="45"/>
      <c r="B19" s="11" t="s">
        <v>34</v>
      </c>
      <c r="C19" s="11"/>
      <c r="D19" s="10"/>
      <c r="E19" s="10"/>
      <c r="F19" s="10"/>
      <c r="H19" s="9" t="s">
        <v>63</v>
      </c>
      <c r="I19" s="13" t="e">
        <f>IF(AND(SUM(N32:N43)&gt;=5, SUM(N32:N34)=0), "Loan Exceeds NSF Criteria",
IF(AND(SUM(N32:N43)&gt;=5),"Loan Exceeds NSF Criteria",
IF(AND(SUM(N32:N33)&gt;=1, SUM(N32:N43)&gt;3), "Loan Exceeds NSF Criteria",
IF(AND(OR(G8=1, G8=3, G8=4), AND((1-(I9/C12))&lt;0.1, (I9/C12)&lt;1)), "Warning: Expenses &lt; 10%",
IF(OR(D21=0, D21=""), "Percentage of Ownership Missing",
IF(AND(G8=2, C11&lt;0.1), "Business Expense Percentage Below 10% Threshold", "OK"))))))</f>
        <v>#DIV/0!</v>
      </c>
      <c r="J19" s="13"/>
      <c r="K19" s="45"/>
      <c r="L19" s="38"/>
      <c r="M19" s="38"/>
      <c r="N19" s="45"/>
      <c r="O19" s="45"/>
    </row>
    <row r="20" spans="1:17">
      <c r="A20" s="45"/>
      <c r="B20" s="11" t="s">
        <v>36</v>
      </c>
      <c r="C20" s="11"/>
      <c r="D20" s="10"/>
      <c r="E20" s="10"/>
      <c r="F20" s="10"/>
      <c r="H20" s="9"/>
      <c r="I20" s="9"/>
      <c r="J20" s="13"/>
      <c r="K20" s="45"/>
      <c r="L20" s="45"/>
      <c r="M20" s="45"/>
      <c r="N20" s="45"/>
      <c r="O20" s="45"/>
    </row>
    <row r="21" spans="1:17">
      <c r="A21" s="45"/>
      <c r="B21" s="11" t="s">
        <v>45</v>
      </c>
      <c r="C21" s="11"/>
      <c r="D21" s="8"/>
      <c r="E21" s="8"/>
      <c r="F21" s="8"/>
      <c r="H21" s="67"/>
      <c r="I21" s="67"/>
      <c r="J21" s="67"/>
      <c r="K21" s="45"/>
      <c r="L21" s="45"/>
      <c r="M21" s="45"/>
      <c r="N21" s="45"/>
      <c r="O21" s="45"/>
    </row>
    <row r="22" spans="1:17" ht="13.5" customHeight="1">
      <c r="A22" s="45"/>
      <c r="B22" s="11" t="s">
        <v>37</v>
      </c>
      <c r="C22" s="11"/>
      <c r="D22" s="10"/>
      <c r="E22" s="10"/>
      <c r="F22" s="10"/>
      <c r="H22" s="9" t="s">
        <v>64</v>
      </c>
      <c r="I22" s="7" t="str">
        <f>IF(AND(OR(G8=1, G8=3, G8=4), I17&lt;0.8), "Deposits Outside of 20% Tolerance",
IF(AND(G8=4, COUNTA(F32:F56)&lt;2), "Min 2 Months Required",
IF(AND(G8&lt;&gt;4, AND(INT(LEFT($E$8, 2))=24, $I$14&lt;24)), "Min 24 Months Required",
IF(AND(G8&lt;&gt;4, AND(INT(LEFT($E$8, 2))=12, $I$14&lt;12)), "Min 12 Months Required",
IF(AND(OR(G8=1, G8=3, G8=4), (I9/I14)&lt;I16), TEXT(I9/I14, "$#,##0.00"),TEXT(I16, "$#,##0.00"))))))</f>
        <v>Min 12 Months Required</v>
      </c>
      <c r="J22" s="7"/>
      <c r="K22" s="45"/>
      <c r="L22" s="45"/>
      <c r="M22" s="45"/>
      <c r="N22" s="45"/>
      <c r="O22" s="45"/>
    </row>
    <row r="23" spans="1:17">
      <c r="A23" s="45"/>
      <c r="B23" s="11" t="s">
        <v>41</v>
      </c>
      <c r="C23" s="11"/>
      <c r="D23" s="10"/>
      <c r="E23" s="10"/>
      <c r="F23" s="10"/>
      <c r="H23" s="9"/>
      <c r="I23" s="7"/>
      <c r="J23" s="7"/>
      <c r="K23" s="45"/>
      <c r="L23" s="45"/>
      <c r="M23" s="45"/>
      <c r="N23" s="45"/>
      <c r="O23" s="45"/>
    </row>
    <row r="24" spans="1:17" ht="13.5" customHeight="1">
      <c r="A24" s="45"/>
      <c r="G24" s="45"/>
      <c r="H24" s="9" t="s">
        <v>65</v>
      </c>
      <c r="I24" s="6" t="str">
        <f>IF(E8="24 Months", IF(IFERROR(SUM(L32:L43)/SUM(L44:L55), 0)&lt;=0.8, "24 Month Not Eligible | "&amp;TEXT(1-IFERROR(SUM(L32:L43)/SUM(L44:L55), 0), "0.00%")&amp;" Decline in Income", "Stable Income"&amp;IF(1-IFERROR(SUM(L32:L43)/SUM(L44:L55), 0)&gt;0, " | "&amp;TEXT(1-IFERROR(SUM(L32:L43)/SUM(L44:L55), 0), "0.00%")&amp;" Decline in Income", "")), "")</f>
        <v/>
      </c>
      <c r="J24" s="6"/>
      <c r="K24" s="65"/>
      <c r="L24" s="45"/>
      <c r="M24" s="45"/>
      <c r="N24" s="45"/>
      <c r="O24" s="45"/>
    </row>
    <row r="25" spans="1:17" ht="14.85" customHeight="1">
      <c r="A25" s="45"/>
      <c r="B25" s="13" t="s">
        <v>66</v>
      </c>
      <c r="C25" s="13"/>
      <c r="D25" s="13"/>
      <c r="E25" s="13"/>
      <c r="F25" s="13"/>
      <c r="H25" s="9"/>
      <c r="I25" s="6"/>
      <c r="J25" s="6"/>
      <c r="K25" s="65"/>
      <c r="L25" s="45"/>
      <c r="M25" s="45"/>
      <c r="N25" s="45"/>
      <c r="O25" s="45"/>
    </row>
    <row r="26" spans="1:17" ht="13.5" customHeight="1">
      <c r="A26" s="45"/>
      <c r="B26" s="5"/>
      <c r="C26" s="5"/>
      <c r="D26" s="5"/>
      <c r="E26" s="5"/>
      <c r="F26" s="5"/>
      <c r="H26" s="9" t="s">
        <v>67</v>
      </c>
      <c r="I26" s="4">
        <f>IF(G8=3, AVERAGE(L32:L43)*(1-F8)*D21, IF(G8=2, AVERAGE(L32:L43)*(1-C11)*D21, ""))</f>
        <v>0</v>
      </c>
      <c r="J26" s="4"/>
      <c r="K26" s="65"/>
      <c r="L26" s="66"/>
      <c r="M26" s="66"/>
      <c r="N26" s="45"/>
      <c r="O26" s="45"/>
    </row>
    <row r="27" spans="1:17">
      <c r="A27" s="45"/>
      <c r="B27" s="5"/>
      <c r="C27" s="5"/>
      <c r="D27" s="5"/>
      <c r="E27" s="5"/>
      <c r="F27" s="5"/>
      <c r="H27" s="9"/>
      <c r="I27" s="4"/>
      <c r="J27" s="4"/>
      <c r="K27" s="65"/>
      <c r="L27" s="66"/>
      <c r="M27" s="66"/>
      <c r="N27" s="45"/>
      <c r="O27" s="45"/>
    </row>
    <row r="28" spans="1:17">
      <c r="A28" s="45"/>
      <c r="B28" s="5"/>
      <c r="C28" s="5"/>
      <c r="D28" s="5"/>
      <c r="E28" s="5"/>
      <c r="F28" s="5"/>
      <c r="J28" s="45"/>
      <c r="K28" s="65"/>
      <c r="L28" s="66"/>
      <c r="M28" s="66"/>
      <c r="N28" s="45"/>
      <c r="O28" s="45"/>
    </row>
    <row r="29" spans="1:17">
      <c r="A29" s="45"/>
      <c r="B29" s="45"/>
      <c r="C29" s="45"/>
      <c r="D29" s="45"/>
      <c r="E29" s="45"/>
      <c r="F29" s="45"/>
      <c r="J29" s="45"/>
      <c r="K29" s="65"/>
      <c r="L29" s="66"/>
      <c r="M29" s="66"/>
      <c r="N29" s="45"/>
      <c r="O29" s="45"/>
    </row>
    <row r="30" spans="1:17">
      <c r="A30" s="45"/>
      <c r="B30" s="45"/>
      <c r="C30" s="45"/>
      <c r="D30" s="45"/>
      <c r="E30" s="45"/>
      <c r="F30" s="45"/>
      <c r="G30" s="64"/>
      <c r="H30" s="64"/>
      <c r="I30" s="38"/>
      <c r="J30" s="45"/>
      <c r="K30" s="65"/>
      <c r="L30" s="68"/>
      <c r="M30" s="66"/>
      <c r="N30" s="45"/>
      <c r="O30" s="45"/>
      <c r="P30" s="47"/>
      <c r="Q30" s="45"/>
    </row>
    <row r="31" spans="1:17" ht="15" customHeight="1">
      <c r="B31" s="48" t="s">
        <v>68</v>
      </c>
      <c r="C31" s="48" t="s">
        <v>69</v>
      </c>
      <c r="D31" s="48" t="s">
        <v>70</v>
      </c>
      <c r="E31" s="48" t="s">
        <v>71</v>
      </c>
      <c r="F31" s="48" t="s">
        <v>72</v>
      </c>
      <c r="G31" s="13" t="s">
        <v>73</v>
      </c>
      <c r="H31" s="13"/>
      <c r="I31" s="13"/>
      <c r="J31" s="13"/>
      <c r="K31" s="13"/>
      <c r="L31" s="48" t="s">
        <v>74</v>
      </c>
      <c r="M31" s="69" t="s">
        <v>75</v>
      </c>
      <c r="N31" s="48" t="s">
        <v>76</v>
      </c>
    </row>
    <row r="32" spans="1:17">
      <c r="B32" s="70">
        <v>2026</v>
      </c>
      <c r="C32" s="70" t="s">
        <v>77</v>
      </c>
      <c r="D32" s="71"/>
      <c r="E32" s="71"/>
      <c r="F32" s="72"/>
      <c r="G32" s="72"/>
      <c r="H32" s="72"/>
      <c r="I32" s="72"/>
      <c r="J32" s="72"/>
      <c r="K32" s="72"/>
      <c r="L32" s="73">
        <f>F32-SUM(G32:K32)</f>
        <v>0</v>
      </c>
      <c r="M32" s="74"/>
      <c r="N32" s="75"/>
    </row>
    <row r="33" spans="2:22">
      <c r="B33" s="70">
        <f>IF(C33=" "," ",IF(C33="December",B32-1,B32))</f>
        <v>2025</v>
      </c>
      <c r="C33" s="70" t="str">
        <f>IF(C32="January","December",IF(C32="February","January",IF(C32="March","February",IF(C32="April","March",(IF(C32="May","April",IF(C32="June","May",IF(C32="July","June",IF(C32="August","July",IF(C32="September","August",IF(C32="October","September",IF(C32="November","October",IF(C32="December","November"," ")))))))))))))</f>
        <v>December</v>
      </c>
      <c r="D33" s="71"/>
      <c r="E33" s="71"/>
      <c r="F33" s="72"/>
      <c r="G33" s="72"/>
      <c r="H33" s="72"/>
      <c r="I33" s="72"/>
      <c r="J33" s="72"/>
      <c r="K33" s="72"/>
      <c r="L33" s="73">
        <f>F33-SUM(G33:K33)</f>
        <v>0</v>
      </c>
      <c r="M33" s="74"/>
      <c r="N33" s="75"/>
      <c r="V33" s="41"/>
    </row>
    <row r="34" spans="2:22">
      <c r="B34" s="70">
        <f>IF(C34=" "," ",IF(C34="December",B33-1,B33))</f>
        <v>2025</v>
      </c>
      <c r="C34" s="70" t="str">
        <f>IF(C33="January","December",IF(C33="February","January",IF(C33="March","February",IF(C33="April","March",(IF(C33="May","April",IF(C33="June","May",IF(C33="July","June",IF(C33="August","July",IF(C33="September","August",IF(C33="October","September",IF(C33="November","October",IF(C33="December","November"," ")))))))))))))</f>
        <v>November</v>
      </c>
      <c r="D34" s="71"/>
      <c r="E34" s="71"/>
      <c r="F34" s="72"/>
      <c r="G34" s="72"/>
      <c r="H34" s="72"/>
      <c r="I34" s="72"/>
      <c r="J34" s="72"/>
      <c r="K34" s="72"/>
      <c r="L34" s="73">
        <f>F34-SUM(G34:K34)</f>
        <v>0</v>
      </c>
      <c r="M34" s="74"/>
      <c r="N34" s="75"/>
      <c r="V34" s="76"/>
    </row>
    <row r="35" spans="2:22">
      <c r="B35" s="70">
        <f>IF(C35=" "," ",IF(C35="December",B34-1,B34))</f>
        <v>2025</v>
      </c>
      <c r="C35" s="70" t="str">
        <f>IF(C34="January","December",IF(C34="February","January",IF(C34="March","February",IF(C34="April","March",(IF(C34="May","April",IF(C34="June","May",IF(C34="July","June",IF(C34="August","July",IF(C34="September","August",IF(C34="October","September",IF(C34="November","October",IF(C34="December","November"," ")))))))))))))</f>
        <v>October</v>
      </c>
      <c r="D35" s="71"/>
      <c r="E35" s="71"/>
      <c r="F35" s="72"/>
      <c r="G35" s="72"/>
      <c r="H35" s="72"/>
      <c r="I35" s="72"/>
      <c r="J35" s="72"/>
      <c r="K35" s="72"/>
      <c r="L35" s="73">
        <f>F35-SUM(G35:K35)</f>
        <v>0</v>
      </c>
      <c r="M35" s="74"/>
      <c r="N35" s="75"/>
      <c r="V35" s="76"/>
    </row>
    <row r="36" spans="2:22">
      <c r="B36" s="70">
        <f>IF(C36=" "," ",IF(C36="December",B35-1,B35))</f>
        <v>2025</v>
      </c>
      <c r="C36" s="70" t="str">
        <f>IF(C35="January","December",IF(C35="February","January",IF(C35="March","February",IF(C35="April","March",(IF(C35="May","April",IF(C35="June","May",IF(C35="July","June",IF(C35="August","July",IF(C35="September","August",IF(C35="October","September",IF(C35="November","October",IF(C35="December","November"," ")))))))))))))</f>
        <v>September</v>
      </c>
      <c r="D36" s="71"/>
      <c r="E36" s="71"/>
      <c r="F36" s="72"/>
      <c r="G36" s="72"/>
      <c r="H36" s="72"/>
      <c r="I36" s="72"/>
      <c r="J36" s="72"/>
      <c r="K36" s="72"/>
      <c r="L36" s="73">
        <f>F36-SUM(G36:K36)</f>
        <v>0</v>
      </c>
      <c r="M36" s="74"/>
      <c r="N36" s="75"/>
      <c r="V36" s="76"/>
    </row>
    <row r="37" spans="2:22">
      <c r="B37" s="70">
        <f>IF(C37=" "," ",IF(C37="December",B36-1,B36))</f>
        <v>2025</v>
      </c>
      <c r="C37" s="70" t="str">
        <f>IF(C36="January","December",IF(C36="February","January",IF(C36="March","February",IF(C36="April","March",(IF(C36="May","April",IF(C36="June","May",IF(C36="July","June",IF(C36="August","July",IF(C36="September","August",IF(C36="October","September",IF(C36="November","October",IF(C36="December","November"," ")))))))))))))</f>
        <v>August</v>
      </c>
      <c r="D37" s="71"/>
      <c r="E37" s="71"/>
      <c r="F37" s="72"/>
      <c r="G37" s="72"/>
      <c r="H37" s="72"/>
      <c r="I37" s="72"/>
      <c r="J37" s="72"/>
      <c r="K37" s="72"/>
      <c r="L37" s="73">
        <f>F37-SUM(G37:K37)</f>
        <v>0</v>
      </c>
      <c r="M37" s="74"/>
      <c r="N37" s="75"/>
      <c r="V37" s="76"/>
    </row>
    <row r="38" spans="2:22">
      <c r="B38" s="70">
        <f>IF(C38=" "," ",IF(C38="December",B37-1,B37))</f>
        <v>2025</v>
      </c>
      <c r="C38" s="70" t="str">
        <f>IF(C37="January","December",IF(C37="February","January",IF(C37="March","February",IF(C37="April","March",(IF(C37="May","April",IF(C37="June","May",IF(C37="July","June",IF(C37="August","July",IF(C37="September","August",IF(C37="October","September",IF(C37="November","October",IF(C37="December","November"," ")))))))))))))</f>
        <v>July</v>
      </c>
      <c r="D38" s="71"/>
      <c r="E38" s="71"/>
      <c r="F38" s="72"/>
      <c r="G38" s="72"/>
      <c r="H38" s="72"/>
      <c r="I38" s="72"/>
      <c r="J38" s="72"/>
      <c r="K38" s="72"/>
      <c r="L38" s="73">
        <f>F38-SUM(G38:K38)</f>
        <v>0</v>
      </c>
      <c r="M38" s="74"/>
      <c r="N38" s="75"/>
      <c r="V38" s="76"/>
    </row>
    <row r="39" spans="2:22">
      <c r="B39" s="70">
        <f>IF(C39=" "," ",IF(C39="December",B38-1,B38))</f>
        <v>2025</v>
      </c>
      <c r="C39" s="70" t="str">
        <f>IF(C38="January","December",IF(C38="February","January",IF(C38="March","February",IF(C38="April","March",(IF(C38="May","April",IF(C38="June","May",IF(C38="July","June",IF(C38="August","July",IF(C38="September","August",IF(C38="October","September",IF(C38="November","October",IF(C38="December","November"," ")))))))))))))</f>
        <v>June</v>
      </c>
      <c r="D39" s="71"/>
      <c r="E39" s="71"/>
      <c r="F39" s="72"/>
      <c r="G39" s="72"/>
      <c r="H39" s="72"/>
      <c r="I39" s="72"/>
      <c r="J39" s="72"/>
      <c r="K39" s="72"/>
      <c r="L39" s="73">
        <f>F39-SUM(G39:K39)</f>
        <v>0</v>
      </c>
      <c r="M39" s="74"/>
      <c r="N39" s="75"/>
      <c r="T39" s="77"/>
      <c r="V39" s="76"/>
    </row>
    <row r="40" spans="2:22">
      <c r="B40" s="70">
        <f>IF(C40=" "," ",IF(C40="December",B39-1,B39))</f>
        <v>2025</v>
      </c>
      <c r="C40" s="70" t="str">
        <f>IF(C39="January","December",IF(C39="February","January",IF(C39="March","February",IF(C39="April","March",(IF(C39="May","April",IF(C39="June","May",IF(C39="July","June",IF(C39="August","July",IF(C39="September","August",IF(C39="October","September",IF(C39="November","October",IF(C39="December","November"," ")))))))))))))</f>
        <v>May</v>
      </c>
      <c r="D40" s="71"/>
      <c r="E40" s="71"/>
      <c r="F40" s="72"/>
      <c r="G40" s="72"/>
      <c r="H40" s="72"/>
      <c r="I40" s="72"/>
      <c r="J40" s="72"/>
      <c r="K40" s="72"/>
      <c r="L40" s="73">
        <f>F40-SUM(G40:K40)</f>
        <v>0</v>
      </c>
      <c r="M40" s="74"/>
      <c r="N40" s="75"/>
      <c r="T40" s="77"/>
      <c r="V40" s="76"/>
    </row>
    <row r="41" spans="2:22">
      <c r="B41" s="70">
        <f>IF(C41=" "," ",IF(C41="December",B40-1,B40))</f>
        <v>2025</v>
      </c>
      <c r="C41" s="70" t="str">
        <f>IF(C40="January","December",IF(C40="February","January",IF(C40="March","February",IF(C40="April","March",(IF(C40="May","April",IF(C40="June","May",IF(C40="July","June",IF(C40="August","July",IF(C40="September","August",IF(C40="October","September",IF(C40="November","October",IF(C40="December","November"," ")))))))))))))</f>
        <v>April</v>
      </c>
      <c r="D41" s="71"/>
      <c r="E41" s="71"/>
      <c r="F41" s="72"/>
      <c r="G41" s="72"/>
      <c r="H41" s="72"/>
      <c r="I41" s="72"/>
      <c r="J41" s="72"/>
      <c r="K41" s="72"/>
      <c r="L41" s="73">
        <f>F41-SUM(G41:K41)</f>
        <v>0</v>
      </c>
      <c r="M41" s="74"/>
      <c r="N41" s="75"/>
      <c r="T41" s="77"/>
      <c r="V41" s="76"/>
    </row>
    <row r="42" spans="2:22" ht="14.25" customHeight="1">
      <c r="B42" s="70">
        <f>IF(C42=" "," ",IF(C42="December",B41-1,B41))</f>
        <v>2025</v>
      </c>
      <c r="C42" s="70" t="str">
        <f>IF(C41="January","December",IF(C41="February","January",IF(C41="March","February",IF(C41="April","March",(IF(C41="May","April",IF(C41="June","May",IF(C41="July","June",IF(C41="August","July",IF(C41="September","August",IF(C41="October","September",IF(C41="November","October",IF(C41="December","November"," ")))))))))))))</f>
        <v>March</v>
      </c>
      <c r="D42" s="71"/>
      <c r="E42" s="71"/>
      <c r="F42" s="72"/>
      <c r="G42" s="72"/>
      <c r="H42" s="72"/>
      <c r="I42" s="72"/>
      <c r="J42" s="72"/>
      <c r="K42" s="72"/>
      <c r="L42" s="73">
        <f>F42-SUM(G42:K42)</f>
        <v>0</v>
      </c>
      <c r="M42" s="74"/>
      <c r="N42" s="75"/>
    </row>
    <row r="43" spans="2:22" s="41" customFormat="1" ht="15.75" customHeight="1">
      <c r="B43" s="70">
        <f>IF(C43=" "," ",IF(C43="December",B42-1,B42))</f>
        <v>2025</v>
      </c>
      <c r="C43" s="70" t="str">
        <f>IF(C42="January","December",IF(C42="February","January",IF(C42="March","February",IF(C42="April","March",(IF(C42="May","April",IF(C42="June","May",IF(C42="July","June",IF(C42="August","July",IF(C42="September","August",IF(C42="October","September",IF(C42="November","October",IF(C42="December","November"," ")))))))))))))</f>
        <v>February</v>
      </c>
      <c r="D43" s="71"/>
      <c r="E43" s="71"/>
      <c r="F43" s="72"/>
      <c r="G43" s="72"/>
      <c r="H43" s="72"/>
      <c r="I43" s="72"/>
      <c r="J43" s="72"/>
      <c r="K43" s="72"/>
      <c r="L43" s="73">
        <f>F43-SUM(G43:K43)</f>
        <v>0</v>
      </c>
      <c r="M43" s="74"/>
      <c r="N43" s="75"/>
      <c r="O43" s="38"/>
    </row>
    <row r="44" spans="2:22" s="41" customFormat="1" ht="15.75" customHeight="1">
      <c r="B44" s="78">
        <f>B32-1</f>
        <v>2025</v>
      </c>
      <c r="C44" s="78" t="str">
        <f>IF(C43="January","December",IF(C43="February","January",IF(C43="March","February",IF(C43="April","March",(IF(C43="May","April",IF(C43="June","May",IF(C43="July","June",IF(C43="August","July",IF(C43="September","August",IF(C43="October","September",IF(C43="November","October",IF(C43="December","November"," ")))))))))))))</f>
        <v>January</v>
      </c>
      <c r="D44" s="71"/>
      <c r="E44" s="71"/>
      <c r="F44" s="72"/>
      <c r="G44" s="72"/>
      <c r="H44" s="72"/>
      <c r="I44" s="72"/>
      <c r="J44" s="72"/>
      <c r="K44" s="72"/>
      <c r="L44" s="73">
        <f>F44-SUM(G44:K44)</f>
        <v>0</v>
      </c>
      <c r="M44" s="74"/>
      <c r="N44" s="79"/>
    </row>
    <row r="45" spans="2:22" s="41" customFormat="1" ht="15.75" customHeight="1">
      <c r="B45" s="78">
        <f>B33-1</f>
        <v>2024</v>
      </c>
      <c r="C45" s="78" t="str">
        <f>IF(C44="January","December",IF(C44="February","January",IF(C44="March","February",IF(C44="April","March",(IF(C44="May","April",IF(C44="June","May",IF(C44="July","June",IF(C44="August","July",IF(C44="September","August",IF(C44="October","September",IF(C44="November","October",IF(C44="December","November"," ")))))))))))))</f>
        <v>December</v>
      </c>
      <c r="D45" s="71"/>
      <c r="E45" s="71"/>
      <c r="F45" s="72"/>
      <c r="G45" s="72"/>
      <c r="H45" s="72"/>
      <c r="I45" s="72"/>
      <c r="J45" s="72"/>
      <c r="K45" s="72"/>
      <c r="L45" s="73">
        <f>F45-SUM(G45:K45)</f>
        <v>0</v>
      </c>
      <c r="M45" s="74"/>
      <c r="N45" s="79"/>
    </row>
    <row r="46" spans="2:22" s="41" customFormat="1" ht="15.75" customHeight="1">
      <c r="B46" s="78">
        <f>B34-1</f>
        <v>2024</v>
      </c>
      <c r="C46" s="78" t="str">
        <f>IF(C45="January","December",IF(C45="February","January",IF(C45="March","February",IF(C45="April","March",(IF(C45="May","April",IF(C45="June","May",IF(C45="July","June",IF(C45="August","July",IF(C45="September","August",IF(C45="October","September",IF(C45="November","October",IF(C45="December","November"," ")))))))))))))</f>
        <v>November</v>
      </c>
      <c r="D46" s="71"/>
      <c r="E46" s="71"/>
      <c r="F46" s="72"/>
      <c r="G46" s="72"/>
      <c r="H46" s="72"/>
      <c r="I46" s="72"/>
      <c r="J46" s="72"/>
      <c r="K46" s="72"/>
      <c r="L46" s="73">
        <f>F46-SUM(G46:K46)</f>
        <v>0</v>
      </c>
      <c r="M46" s="74"/>
      <c r="N46" s="79"/>
    </row>
    <row r="47" spans="2:22" s="41" customFormat="1" ht="15.75" customHeight="1">
      <c r="B47" s="78">
        <f>B35-1</f>
        <v>2024</v>
      </c>
      <c r="C47" s="78" t="str">
        <f>IF(C46="January","December",IF(C46="February","January",IF(C46="March","February",IF(C46="April","March",(IF(C46="May","April",IF(C46="June","May",IF(C46="July","June",IF(C46="August","July",IF(C46="September","August",IF(C46="October","September",IF(C46="November","October",IF(C46="December","November"," ")))))))))))))</f>
        <v>October</v>
      </c>
      <c r="D47" s="71"/>
      <c r="E47" s="71"/>
      <c r="F47" s="72"/>
      <c r="G47" s="72"/>
      <c r="H47" s="72"/>
      <c r="I47" s="72"/>
      <c r="J47" s="72"/>
      <c r="K47" s="72"/>
      <c r="L47" s="73">
        <f>F47-SUM(G47:K47)</f>
        <v>0</v>
      </c>
      <c r="M47" s="74"/>
      <c r="N47" s="79"/>
    </row>
    <row r="48" spans="2:22" s="41" customFormat="1" ht="15.75" customHeight="1">
      <c r="B48" s="78">
        <f>B36-1</f>
        <v>2024</v>
      </c>
      <c r="C48" s="78" t="str">
        <f>IF(C47="January","December",IF(C47="February","January",IF(C47="March","February",IF(C47="April","March",(IF(C47="May","April",IF(C47="June","May",IF(C47="July","June",IF(C47="August","July",IF(C47="September","August",IF(C47="October","September",IF(C47="November","October",IF(C47="December","November"," ")))))))))))))</f>
        <v>September</v>
      </c>
      <c r="D48" s="71"/>
      <c r="E48" s="71"/>
      <c r="F48" s="72"/>
      <c r="G48" s="72"/>
      <c r="H48" s="72"/>
      <c r="I48" s="72"/>
      <c r="J48" s="72"/>
      <c r="K48" s="72"/>
      <c r="L48" s="73">
        <f>F48-SUM(G48:K48)</f>
        <v>0</v>
      </c>
      <c r="M48" s="74"/>
      <c r="N48" s="79"/>
    </row>
    <row r="49" spans="2:23" s="41" customFormat="1" ht="15.75" customHeight="1">
      <c r="B49" s="78">
        <f>B37-1</f>
        <v>2024</v>
      </c>
      <c r="C49" s="78" t="str">
        <f>IF(C48="January","December",IF(C48="February","January",IF(C48="March","February",IF(C48="April","March",(IF(C48="May","April",IF(C48="June","May",IF(C48="July","June",IF(C48="August","July",IF(C48="September","August",IF(C48="October","September",IF(C48="November","October",IF(C48="December","November"," ")))))))))))))</f>
        <v>August</v>
      </c>
      <c r="D49" s="71"/>
      <c r="E49" s="71"/>
      <c r="F49" s="72"/>
      <c r="G49" s="72"/>
      <c r="H49" s="72"/>
      <c r="I49" s="72"/>
      <c r="J49" s="72"/>
      <c r="K49" s="72"/>
      <c r="L49" s="73">
        <f>F49-SUM(G49:K49)</f>
        <v>0</v>
      </c>
      <c r="M49" s="74"/>
      <c r="N49" s="79"/>
    </row>
    <row r="50" spans="2:23" s="41" customFormat="1" ht="15.75" customHeight="1">
      <c r="B50" s="78">
        <f>B38-1</f>
        <v>2024</v>
      </c>
      <c r="C50" s="78" t="str">
        <f>IF(C49="January","December",IF(C49="February","January",IF(C49="March","February",IF(C49="April","March",(IF(C49="May","April",IF(C49="June","May",IF(C49="July","June",IF(C49="August","July",IF(C49="September","August",IF(C49="October","September",IF(C49="November","October",IF(C49="December","November"," ")))))))))))))</f>
        <v>July</v>
      </c>
      <c r="D50" s="71"/>
      <c r="E50" s="71"/>
      <c r="F50" s="72"/>
      <c r="G50" s="72"/>
      <c r="H50" s="72"/>
      <c r="I50" s="72"/>
      <c r="J50" s="72"/>
      <c r="K50" s="72"/>
      <c r="L50" s="73">
        <f>F50-SUM(G50:K50)</f>
        <v>0</v>
      </c>
      <c r="M50" s="74"/>
      <c r="N50" s="79"/>
    </row>
    <row r="51" spans="2:23" s="41" customFormat="1" ht="15.75" customHeight="1">
      <c r="B51" s="78">
        <f>B39-1</f>
        <v>2024</v>
      </c>
      <c r="C51" s="78" t="str">
        <f>IF(C50="January","December",IF(C50="February","January",IF(C50="March","February",IF(C50="April","March",(IF(C50="May","April",IF(C50="June","May",IF(C50="July","June",IF(C50="August","July",IF(C50="September","August",IF(C50="October","September",IF(C50="November","October",IF(C50="December","November"," ")))))))))))))</f>
        <v>June</v>
      </c>
      <c r="D51" s="71"/>
      <c r="E51" s="71"/>
      <c r="F51" s="72"/>
      <c r="G51" s="72"/>
      <c r="H51" s="72"/>
      <c r="I51" s="72"/>
      <c r="J51" s="72"/>
      <c r="K51" s="72"/>
      <c r="L51" s="73">
        <f>F51-SUM(G51:K51)</f>
        <v>0</v>
      </c>
      <c r="M51" s="74"/>
      <c r="N51" s="79"/>
      <c r="W51" s="80"/>
    </row>
    <row r="52" spans="2:23" s="41" customFormat="1" ht="15.75" customHeight="1">
      <c r="B52" s="78">
        <f>B40-1</f>
        <v>2024</v>
      </c>
      <c r="C52" s="78" t="str">
        <f>IF(C51="January","December",IF(C51="February","January",IF(C51="March","February",IF(C51="April","March",(IF(C51="May","April",IF(C51="June","May",IF(C51="July","June",IF(C51="August","July",IF(C51="September","August",IF(C51="October","September",IF(C51="November","October",IF(C51="December","November"," ")))))))))))))</f>
        <v>May</v>
      </c>
      <c r="D52" s="71"/>
      <c r="E52" s="71"/>
      <c r="F52" s="72"/>
      <c r="G52" s="72"/>
      <c r="H52" s="72"/>
      <c r="I52" s="72"/>
      <c r="J52" s="72"/>
      <c r="K52" s="72"/>
      <c r="L52" s="73">
        <f>F52-SUM(G52:K52)</f>
        <v>0</v>
      </c>
      <c r="M52" s="74"/>
      <c r="N52" s="79"/>
    </row>
    <row r="53" spans="2:23" s="41" customFormat="1" ht="15.75" customHeight="1">
      <c r="B53" s="78">
        <f>B41-1</f>
        <v>2024</v>
      </c>
      <c r="C53" s="78" t="str">
        <f>IF(C52="January","December",IF(C52="February","January",IF(C52="March","February",IF(C52="April","March",(IF(C52="May","April",IF(C52="June","May",IF(C52="July","June",IF(C52="August","July",IF(C52="September","August",IF(C52="October","September",IF(C52="November","October",IF(C52="December","November"," ")))))))))))))</f>
        <v>April</v>
      </c>
      <c r="D53" s="71"/>
      <c r="E53" s="71"/>
      <c r="F53" s="72"/>
      <c r="G53" s="72"/>
      <c r="H53" s="72"/>
      <c r="I53" s="72"/>
      <c r="J53" s="72"/>
      <c r="K53" s="72"/>
      <c r="L53" s="73">
        <f>F53-SUM(G53:K53)</f>
        <v>0</v>
      </c>
      <c r="M53" s="74"/>
      <c r="N53" s="79"/>
    </row>
    <row r="54" spans="2:23" s="41" customFormat="1" ht="15.75" customHeight="1">
      <c r="B54" s="78">
        <f>B42-1</f>
        <v>2024</v>
      </c>
      <c r="C54" s="78" t="str">
        <f>IF(C53="January","December",IF(C53="February","January",IF(C53="March","February",IF(C53="April","March",(IF(C53="May","April",IF(C53="June","May",IF(C53="July","June",IF(C53="August","July",IF(C53="September","August",IF(C53="October","September",IF(C53="November","October",IF(C53="December","November"," ")))))))))))))</f>
        <v>March</v>
      </c>
      <c r="D54" s="71"/>
      <c r="E54" s="71"/>
      <c r="F54" s="72"/>
      <c r="G54" s="72"/>
      <c r="H54" s="72"/>
      <c r="I54" s="72"/>
      <c r="J54" s="72"/>
      <c r="K54" s="72"/>
      <c r="L54" s="73">
        <f>F54-SUM(G54:K54)</f>
        <v>0</v>
      </c>
      <c r="M54" s="74"/>
      <c r="N54" s="79"/>
      <c r="T54" s="38"/>
      <c r="U54" s="38"/>
      <c r="V54" s="76"/>
    </row>
    <row r="55" spans="2:23" s="41" customFormat="1" ht="15.75" customHeight="1">
      <c r="B55" s="78">
        <f>B43-1</f>
        <v>2024</v>
      </c>
      <c r="C55" s="78" t="str">
        <f>IF(C54="January","December",IF(C54="February","January",IF(C54="March","February",IF(C54="April","March",(IF(C54="May","April",IF(C54="June","May",IF(C54="July","June",IF(C54="August","July",IF(C54="September","August",IF(C54="October","September",IF(C54="November","October",IF(C54="December","November"," ")))))))))))))</f>
        <v>February</v>
      </c>
      <c r="D55" s="71"/>
      <c r="E55" s="71"/>
      <c r="F55" s="72"/>
      <c r="G55" s="72"/>
      <c r="H55" s="72"/>
      <c r="I55" s="72"/>
      <c r="J55" s="72"/>
      <c r="K55" s="72"/>
      <c r="L55" s="73">
        <f>F55-SUM(G55:K55)</f>
        <v>0</v>
      </c>
      <c r="M55" s="74"/>
      <c r="N55" s="79"/>
      <c r="V55" s="80"/>
    </row>
    <row r="56" spans="2:23" s="41" customFormat="1" ht="14.25" customHeight="1">
      <c r="B56" s="78">
        <f>B44-1</f>
        <v>2024</v>
      </c>
      <c r="C56" s="78" t="str">
        <f>IF(C55="January","December",IF(C55="February","January",IF(C55="March","February",IF(C55="April","March",(IF(C55="May","April",IF(C55="June","May",IF(C55="July","June",IF(C55="August","July",IF(C55="September","August",IF(C55="October","September",IF(C55="November","October",IF(C55="December","November"," ")))))))))))))</f>
        <v>January</v>
      </c>
      <c r="D56" s="71"/>
      <c r="E56" s="71"/>
      <c r="F56" s="72"/>
      <c r="G56" s="72"/>
      <c r="H56" s="72"/>
      <c r="I56" s="72"/>
      <c r="J56" s="72"/>
      <c r="K56" s="72"/>
      <c r="L56" s="73">
        <f>F56-SUM(G56:K56)</f>
        <v>0</v>
      </c>
      <c r="M56" s="74"/>
      <c r="N56" s="79"/>
      <c r="V56" s="81"/>
    </row>
    <row r="57" spans="2:23" s="41" customFormat="1">
      <c r="B57" s="3" t="s">
        <v>78</v>
      </c>
      <c r="C57" s="3"/>
      <c r="D57" s="83"/>
      <c r="E57" s="83"/>
      <c r="F57" s="84">
        <f>SUM(F32:F56)</f>
        <v>0</v>
      </c>
      <c r="G57" s="84">
        <f>SUM(G32:G56)</f>
        <v>0</v>
      </c>
      <c r="H57" s="84">
        <f>SUM(H32:H56)</f>
        <v>0</v>
      </c>
      <c r="I57" s="84">
        <f>SUM(I32:I56)</f>
        <v>0</v>
      </c>
      <c r="J57" s="84"/>
      <c r="K57" s="84">
        <f>SUM(K32:K56)</f>
        <v>0</v>
      </c>
      <c r="L57" s="84">
        <f>SUM(L32:L56)</f>
        <v>0</v>
      </c>
      <c r="M57" s="85"/>
      <c r="N57" s="86">
        <f>SUM(N32:N56)</f>
        <v>0</v>
      </c>
    </row>
    <row r="58" spans="2:23" s="41" customFormat="1" ht="15.75" customHeight="1">
      <c r="B58" s="39"/>
      <c r="C58" s="39"/>
      <c r="D58" s="39"/>
      <c r="E58" s="39"/>
      <c r="F58" s="87"/>
      <c r="G58" s="39"/>
      <c r="H58" s="39"/>
      <c r="I58" s="88"/>
      <c r="O58" s="38"/>
      <c r="P58" s="38"/>
      <c r="Q58" s="38"/>
    </row>
    <row r="59" spans="2:23" s="41" customFormat="1">
      <c r="G59" s="39"/>
      <c r="I59" s="89"/>
      <c r="J59" s="89"/>
      <c r="K59" s="89"/>
      <c r="L59" s="89"/>
      <c r="M59" s="89"/>
      <c r="N59" s="89"/>
      <c r="O59" s="38"/>
      <c r="P59" s="38"/>
      <c r="Q59" s="38"/>
    </row>
    <row r="60" spans="2:23" s="41" customFormat="1" ht="15.75" customHeight="1">
      <c r="G60" s="39"/>
      <c r="I60" s="90"/>
      <c r="J60" s="90"/>
      <c r="K60" s="90"/>
      <c r="L60" s="91"/>
      <c r="M60" s="91"/>
      <c r="N60" s="91"/>
      <c r="O60" s="38"/>
      <c r="P60" s="38"/>
      <c r="Q60" s="38"/>
    </row>
    <row r="61" spans="2:23" s="41" customFormat="1" ht="15" customHeight="1">
      <c r="G61" s="39"/>
      <c r="I61" s="90"/>
      <c r="J61" s="90"/>
      <c r="K61" s="90"/>
      <c r="L61" s="92"/>
      <c r="M61" s="92"/>
      <c r="N61" s="92"/>
      <c r="O61" s="38"/>
      <c r="P61" s="38"/>
      <c r="Q61" s="38"/>
    </row>
    <row r="62" spans="2:23" s="41" customFormat="1" ht="15" customHeight="1">
      <c r="G62" s="39"/>
      <c r="I62" s="93"/>
      <c r="J62" s="93"/>
      <c r="K62" s="93"/>
      <c r="L62" s="94"/>
      <c r="M62" s="94"/>
      <c r="N62" s="94"/>
      <c r="O62" s="38"/>
      <c r="P62" s="38"/>
      <c r="Q62" s="38"/>
    </row>
    <row r="63" spans="2:23" s="41" customFormat="1" ht="15" customHeight="1">
      <c r="G63" s="39"/>
      <c r="I63" s="90"/>
      <c r="J63" s="90"/>
      <c r="K63" s="90"/>
      <c r="L63" s="2"/>
      <c r="M63" s="2"/>
      <c r="N63" s="2"/>
      <c r="O63" s="38"/>
      <c r="P63" s="38"/>
      <c r="Q63" s="38"/>
    </row>
    <row r="64" spans="2:23" s="41" customFormat="1" ht="15" customHeight="1">
      <c r="G64" s="45"/>
      <c r="I64" s="90"/>
      <c r="J64" s="90"/>
      <c r="K64" s="90"/>
      <c r="L64" s="2"/>
      <c r="M64" s="2"/>
      <c r="N64" s="2"/>
      <c r="O64" s="38"/>
      <c r="P64" s="38"/>
      <c r="Q64" s="38"/>
    </row>
    <row r="65" spans="2:14" ht="14.25" customHeight="1">
      <c r="G65" s="41"/>
      <c r="I65" s="95"/>
      <c r="J65" s="92"/>
      <c r="K65" s="95"/>
      <c r="L65" s="95"/>
      <c r="M65" s="95"/>
      <c r="N65" s="95"/>
    </row>
    <row r="66" spans="2:14" ht="14.25" customHeight="1">
      <c r="G66" s="96"/>
      <c r="I66" s="1"/>
      <c r="J66" s="1"/>
      <c r="K66" s="1"/>
      <c r="L66" s="1"/>
      <c r="M66" s="1"/>
      <c r="N66" s="1"/>
    </row>
    <row r="67" spans="2:14" ht="14.25" customHeight="1">
      <c r="G67" s="96"/>
      <c r="I67" s="97"/>
      <c r="J67" s="97"/>
      <c r="K67" s="97"/>
      <c r="L67" s="97"/>
      <c r="M67" s="97"/>
      <c r="N67" s="97"/>
    </row>
    <row r="68" spans="2:14" ht="14.25" customHeight="1">
      <c r="G68" s="96"/>
      <c r="I68" s="97"/>
      <c r="J68" s="97"/>
      <c r="K68" s="97"/>
      <c r="L68" s="97"/>
      <c r="M68" s="97"/>
      <c r="N68" s="97"/>
    </row>
    <row r="69" spans="2:14" ht="14.25" customHeight="1">
      <c r="G69" s="41"/>
      <c r="I69" s="97"/>
      <c r="J69" s="97"/>
      <c r="K69" s="97"/>
      <c r="L69" s="97"/>
      <c r="M69" s="97"/>
      <c r="N69" s="97"/>
    </row>
    <row r="70" spans="2:14" ht="14.25" customHeight="1">
      <c r="G70" s="98"/>
      <c r="I70" s="40"/>
      <c r="J70" s="41"/>
    </row>
    <row r="71" spans="2:14" ht="14.25" customHeight="1">
      <c r="B71" s="41"/>
      <c r="E71" s="38"/>
      <c r="G71" s="99"/>
      <c r="I71" s="40"/>
      <c r="J71" s="41"/>
      <c r="N71" s="100"/>
    </row>
    <row r="72" spans="2:14">
      <c r="G72" s="99"/>
    </row>
    <row r="73" spans="2:14">
      <c r="G73" s="99"/>
    </row>
    <row r="92" spans="3:9">
      <c r="C92" s="38"/>
      <c r="D92" s="38"/>
      <c r="E92" s="38"/>
      <c r="H92" s="38"/>
      <c r="I92" s="38"/>
    </row>
    <row r="93" spans="3:9">
      <c r="C93" s="38"/>
      <c r="D93" s="38"/>
      <c r="E93" s="38"/>
      <c r="H93" s="38"/>
      <c r="I93" s="38"/>
    </row>
    <row r="94" spans="3:9">
      <c r="C94" s="38"/>
      <c r="D94" s="38"/>
      <c r="E94" s="38"/>
      <c r="H94" s="38"/>
      <c r="I94" s="38"/>
    </row>
    <row r="95" spans="3:9">
      <c r="C95" s="38"/>
      <c r="D95" s="38"/>
      <c r="E95" s="38"/>
      <c r="H95" s="38"/>
      <c r="I95" s="38"/>
    </row>
  </sheetData>
  <sheetProtection algorithmName="SHA-512" hashValue="Xs9RXB9I/R8VNFvXi8cg3YtWIflJnsjwp0jN1epRoY/8ReyR+Ob4Ss1q+z0C5afpuBkN3aGQ9HjLjm7mzVI6+Q==" saltValue="EXFM6EhfpFX+soac0rS/Og==" spinCount="100000" sheet="1" selectLockedCells="1"/>
  <mergeCells count="29">
    <mergeCell ref="L63:N63"/>
    <mergeCell ref="L64:N64"/>
    <mergeCell ref="I66:N66"/>
    <mergeCell ref="B26:F28"/>
    <mergeCell ref="H26:H27"/>
    <mergeCell ref="I26:J27"/>
    <mergeCell ref="G31:K31"/>
    <mergeCell ref="B57:C57"/>
    <mergeCell ref="I22:J23"/>
    <mergeCell ref="B23:C23"/>
    <mergeCell ref="D23:F23"/>
    <mergeCell ref="H24:H25"/>
    <mergeCell ref="I24:J25"/>
    <mergeCell ref="B25:F25"/>
    <mergeCell ref="B21:C21"/>
    <mergeCell ref="D21:F21"/>
    <mergeCell ref="B22:C22"/>
    <mergeCell ref="D22:F22"/>
    <mergeCell ref="H22:H23"/>
    <mergeCell ref="B3:M3"/>
    <mergeCell ref="B7:D7"/>
    <mergeCell ref="B8:D8"/>
    <mergeCell ref="B18:F18"/>
    <mergeCell ref="B19:C19"/>
    <mergeCell ref="D19:F19"/>
    <mergeCell ref="H19:H20"/>
    <mergeCell ref="I19:J20"/>
    <mergeCell ref="B20:C20"/>
    <mergeCell ref="D20:F20"/>
  </mergeCells>
  <conditionalFormatting sqref="D32:D55">
    <cfRule type="expression" dxfId="12" priority="2">
      <formula>D32&lt;&gt;E33</formula>
    </cfRule>
  </conditionalFormatting>
  <conditionalFormatting sqref="B11:B16">
    <cfRule type="expression" dxfId="11" priority="3">
      <formula>$B11&lt;&gt;""</formula>
    </cfRule>
  </conditionalFormatting>
  <conditionalFormatting sqref="C11:C16">
    <cfRule type="expression" dxfId="10" priority="4">
      <formula>$B11&lt;&gt;""</formula>
    </cfRule>
  </conditionalFormatting>
  <conditionalFormatting sqref="D11:D16">
    <cfRule type="expression" dxfId="9" priority="5">
      <formula>$B11&lt;&gt;""</formula>
    </cfRule>
  </conditionalFormatting>
  <conditionalFormatting sqref="K24:K30">
    <cfRule type="expression" dxfId="8" priority="6">
      <formula>$K24&lt;&gt;""</formula>
    </cfRule>
  </conditionalFormatting>
  <conditionalFormatting sqref="L27:M29 M30">
    <cfRule type="expression" dxfId="7" priority="7">
      <formula>$K27&lt;&gt;""</formula>
    </cfRule>
  </conditionalFormatting>
  <conditionalFormatting sqref="D56">
    <cfRule type="expression" dxfId="6" priority="8">
      <formula>D56&lt;&gt;#REF!</formula>
    </cfRule>
  </conditionalFormatting>
  <conditionalFormatting sqref="C11">
    <cfRule type="expression" dxfId="5" priority="9">
      <formula>$G$8=2</formula>
    </cfRule>
  </conditionalFormatting>
  <printOptions horizontalCentered="1" verticalCentered="1"/>
  <pageMargins left="0.25" right="0.25" top="0.75" bottom="0.75" header="0.511811023622047" footer="0.511811023622047"/>
  <pageSetup orientation="landscape" horizontalDpi="300" verticalDpi="300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100-000000000000}">
          <x14:formula1>
            <xm:f>Lookup!$B$3:$B$14</xm:f>
          </x14:formula1>
          <x14:formula2>
            <xm:f>0</xm:f>
          </x14:formula2>
          <xm:sqref>C32</xm:sqref>
        </x14:dataValidation>
        <x14:dataValidation type="list" allowBlank="1" showInputMessage="1" showErrorMessage="1" xr:uid="{00000000-0002-0000-0100-000001000000}">
          <x14:formula1>
            <xm:f>Lookup!$B$16:$B$17</xm:f>
          </x14:formula1>
          <x14:formula2>
            <xm:f>0</xm:f>
          </x14:formula2>
          <xm:sqref>L63:L64 M64:N64</xm:sqref>
        </x14:dataValidation>
        <x14:dataValidation type="list" allowBlank="1" showInputMessage="1" showErrorMessage="1" xr:uid="{00000000-0002-0000-0100-000002000000}">
          <x14:formula1>
            <xm:f>Lookup!$B$19:$B$20</xm:f>
          </x14:formula1>
          <x14:formula2>
            <xm:f>0</xm:f>
          </x14:formula2>
          <xm:sqref>E8</xm:sqref>
        </x14:dataValidation>
        <x14:dataValidation type="list" allowBlank="1" showInputMessage="1" showErrorMessage="1" xr:uid="{00000000-0002-0000-0100-000003000000}">
          <x14:formula1>
            <xm:f>Lookup!$E$3:$E$5</xm:f>
          </x14:formula1>
          <x14:formula2>
            <xm:f>0</xm:f>
          </x14:formula2>
          <xm:sqref>B8:D8</xm:sqref>
        </x14:dataValidation>
        <x14:dataValidation type="list" allowBlank="1" showInputMessage="1" showErrorMessage="1" xr:uid="{00000000-0002-0000-0100-000004000000}">
          <x14:formula1>
            <xm:f>Lookup!$I$3</xm:f>
          </x14:formula1>
          <x14:formula2>
            <xm:f>0</xm:f>
          </x14:formula2>
          <xm:sqref>F8</xm:sqref>
        </x14:dataValidation>
        <x14:dataValidation type="list" allowBlank="1" showInputMessage="1" showErrorMessage="1" xr:uid="{00000000-0002-0000-0100-000005000000}">
          <x14:formula1>
            <xm:f>Lookup!$C$3:$C$13</xm:f>
          </x14:formula1>
          <x14:formula2>
            <xm:f>0</xm:f>
          </x14:formula2>
          <xm:sqref>B32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77"/>
  <sheetViews>
    <sheetView showGridLines="0" zoomScaleNormal="100" workbookViewId="0">
      <pane ySplit="8" topLeftCell="A9" activePane="bottomLeft" state="frozen"/>
      <selection pane="bottomLeft" activeCell="E11" sqref="E11"/>
    </sheetView>
  </sheetViews>
  <sheetFormatPr defaultColWidth="9.28515625" defaultRowHeight="13.5"/>
  <cols>
    <col min="1" max="1" width="3" style="101" customWidth="1"/>
    <col min="2" max="3" width="12.28515625" style="102" customWidth="1"/>
    <col min="4" max="4" width="21.42578125" style="103" customWidth="1"/>
    <col min="5" max="5" width="19" style="103" customWidth="1"/>
    <col min="6" max="6" width="27.7109375" style="103" customWidth="1"/>
    <col min="7" max="7" width="12.42578125" style="103" customWidth="1"/>
    <col min="8" max="11" width="12.42578125" style="101" customWidth="1"/>
    <col min="12" max="12" width="13.28515625" style="101" customWidth="1"/>
    <col min="13" max="13" width="13.5703125" style="101" customWidth="1"/>
    <col min="14" max="14" width="26" style="101" customWidth="1"/>
    <col min="15" max="15" width="24.42578125" style="101" customWidth="1"/>
    <col min="16" max="18" width="14.28515625" style="101" customWidth="1"/>
    <col min="19" max="19" width="3" style="101" customWidth="1"/>
    <col min="20" max="20" width="24" style="102" customWidth="1"/>
    <col min="21" max="16384" width="9.28515625" style="101"/>
  </cols>
  <sheetData>
    <row r="1" spans="1:20">
      <c r="A1" s="104"/>
      <c r="B1" s="105"/>
      <c r="C1" s="105"/>
      <c r="D1" s="106"/>
      <c r="E1" s="106"/>
      <c r="F1" s="106"/>
      <c r="G1" s="106"/>
      <c r="H1" s="104"/>
      <c r="I1" s="104"/>
      <c r="J1" s="104"/>
      <c r="K1" s="104"/>
      <c r="L1" s="104"/>
      <c r="M1" s="104"/>
      <c r="N1" s="104"/>
      <c r="O1" s="104"/>
      <c r="P1" s="104"/>
      <c r="Q1" s="104"/>
      <c r="R1" s="104"/>
      <c r="S1" s="104"/>
      <c r="T1" s="105"/>
    </row>
    <row r="2" spans="1:20">
      <c r="A2" s="104"/>
      <c r="B2" s="105"/>
      <c r="C2" s="105"/>
      <c r="D2" s="106"/>
      <c r="E2" s="106"/>
      <c r="F2" s="106"/>
      <c r="G2" s="106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5"/>
    </row>
    <row r="3" spans="1:20" ht="15" customHeight="1">
      <c r="B3" s="143" t="s">
        <v>79</v>
      </c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143"/>
      <c r="N3" s="143"/>
      <c r="O3" s="107"/>
      <c r="P3" s="107"/>
      <c r="Q3" s="107"/>
      <c r="R3" s="107"/>
      <c r="S3" s="107"/>
      <c r="T3" s="107"/>
    </row>
    <row r="4" spans="1:20" ht="13.5" customHeight="1">
      <c r="A4" s="104"/>
      <c r="B4" s="105"/>
      <c r="C4" s="105"/>
      <c r="D4" s="106"/>
      <c r="F4" s="144" t="s">
        <v>80</v>
      </c>
      <c r="G4" s="144"/>
      <c r="H4" s="144"/>
      <c r="I4" s="144"/>
      <c r="J4" s="144"/>
      <c r="K4" s="104"/>
      <c r="L4" s="104"/>
      <c r="M4" s="104"/>
      <c r="N4" s="104"/>
      <c r="O4" s="104"/>
      <c r="P4" s="104"/>
      <c r="Q4" s="104"/>
      <c r="R4" s="104"/>
      <c r="S4" s="104"/>
      <c r="T4" s="105"/>
    </row>
    <row r="5" spans="1:20">
      <c r="A5" s="104"/>
      <c r="B5" s="108"/>
      <c r="C5" s="105"/>
      <c r="D5" s="105"/>
      <c r="E5" s="105"/>
      <c r="F5" s="144"/>
      <c r="G5" s="144"/>
      <c r="H5" s="144"/>
      <c r="I5" s="144"/>
      <c r="J5" s="144"/>
      <c r="K5" s="108"/>
      <c r="L5" s="108"/>
      <c r="M5" s="108"/>
      <c r="N5" s="108"/>
      <c r="O5" s="108"/>
      <c r="P5" s="108"/>
      <c r="Q5" s="108"/>
      <c r="R5" s="108"/>
      <c r="S5" s="104"/>
      <c r="T5" s="105"/>
    </row>
    <row r="6" spans="1:20">
      <c r="A6" s="104"/>
      <c r="B6" s="104"/>
      <c r="C6" s="104"/>
      <c r="D6" s="104"/>
      <c r="E6" s="104"/>
      <c r="F6" s="104"/>
      <c r="G6" s="105"/>
      <c r="H6" s="104"/>
      <c r="I6" s="109"/>
      <c r="J6" s="109"/>
      <c r="K6" s="109"/>
      <c r="L6" s="104"/>
      <c r="M6" s="104"/>
      <c r="N6" s="104"/>
      <c r="O6" s="104"/>
      <c r="P6" s="104"/>
      <c r="Q6" s="104"/>
      <c r="R6" s="104"/>
      <c r="S6" s="105"/>
      <c r="T6" s="105"/>
    </row>
    <row r="7" spans="1:20">
      <c r="B7" s="145" t="s">
        <v>81</v>
      </c>
      <c r="C7" s="145"/>
      <c r="D7" s="145"/>
      <c r="E7" s="102" t="s">
        <v>82</v>
      </c>
      <c r="F7" s="110"/>
      <c r="H7" s="111"/>
      <c r="I7" s="102"/>
      <c r="J7" s="102"/>
      <c r="K7" s="102"/>
      <c r="L7" s="102"/>
      <c r="M7" s="110"/>
      <c r="N7" s="105"/>
      <c r="O7" s="102"/>
      <c r="P7" s="102"/>
      <c r="Q7" s="102"/>
      <c r="R7" s="102"/>
      <c r="S7" s="102"/>
    </row>
    <row r="8" spans="1:20" ht="15" customHeight="1">
      <c r="B8" s="48" t="s">
        <v>68</v>
      </c>
      <c r="C8" s="48" t="s">
        <v>69</v>
      </c>
      <c r="D8" s="112" t="s">
        <v>70</v>
      </c>
      <c r="E8" s="112" t="s">
        <v>71</v>
      </c>
      <c r="F8" s="48" t="s">
        <v>83</v>
      </c>
      <c r="G8" s="13" t="s">
        <v>73</v>
      </c>
      <c r="H8" s="13"/>
      <c r="I8" s="13"/>
      <c r="J8" s="13"/>
      <c r="K8" s="13"/>
      <c r="L8" s="48" t="s">
        <v>76</v>
      </c>
      <c r="M8" s="102"/>
      <c r="N8" s="48" t="s">
        <v>74</v>
      </c>
      <c r="T8" s="101"/>
    </row>
    <row r="9" spans="1:20" ht="13.9">
      <c r="B9" s="70">
        <v>2026</v>
      </c>
      <c r="C9" s="70" t="s">
        <v>77</v>
      </c>
      <c r="D9" s="113"/>
      <c r="E9" s="113"/>
      <c r="F9" s="114"/>
      <c r="G9" s="115"/>
      <c r="H9" s="115"/>
      <c r="I9" s="115"/>
      <c r="J9" s="115"/>
      <c r="K9" s="115"/>
      <c r="L9" s="116"/>
      <c r="M9" s="117"/>
      <c r="N9" s="118">
        <f>F9-(SUM(G9:K9))</f>
        <v>0</v>
      </c>
      <c r="T9" s="101"/>
    </row>
    <row r="10" spans="1:20" ht="13.9">
      <c r="B10" s="119">
        <f>IF(C10=" "," ",IF(C10="December",B9-1,B9))</f>
        <v>2025</v>
      </c>
      <c r="C10" s="119" t="str">
        <f>IF(C9="January","December",IF(C9="February","January",IF(C9="March","February",IF(C9="April","March",(IF(C9="May","April",IF(C9="June","May",IF(C9="July","June",IF(C9="August","July",IF(C9="September","August",IF(C9="October","September",IF(C9="November","October",IF(C9="December","November"," ")))))))))))))</f>
        <v>December</v>
      </c>
      <c r="D10" s="113"/>
      <c r="E10" s="113"/>
      <c r="F10" s="114"/>
      <c r="G10" s="115"/>
      <c r="H10" s="115"/>
      <c r="I10" s="115"/>
      <c r="J10" s="115"/>
      <c r="K10" s="115"/>
      <c r="L10" s="116"/>
      <c r="M10" s="117"/>
      <c r="N10" s="118">
        <f>F10-(SUM(G10:K10))</f>
        <v>0</v>
      </c>
      <c r="T10" s="101"/>
    </row>
    <row r="11" spans="1:20" ht="13.9">
      <c r="B11" s="119">
        <f>IF(C11=" "," ",IF(C11="December",B10-1,B10))</f>
        <v>2025</v>
      </c>
      <c r="C11" s="119" t="str">
        <f>IF(C10="January","December",IF(C10="February","January",IF(C10="March","February",IF(C10="April","March",(IF(C10="May","April",IF(C10="June","May",IF(C10="July","June",IF(C10="August","July",IF(C10="September","August",IF(C10="October","September",IF(C10="November","October",IF(C10="December","November"," ")))))))))))))</f>
        <v>November</v>
      </c>
      <c r="D11" s="113"/>
      <c r="E11" s="113"/>
      <c r="F11" s="114"/>
      <c r="G11" s="115"/>
      <c r="H11" s="115"/>
      <c r="I11" s="115"/>
      <c r="J11" s="115"/>
      <c r="K11" s="115"/>
      <c r="L11" s="116"/>
      <c r="M11" s="117"/>
      <c r="N11" s="118">
        <f>F11-(SUM(G11:K11))</f>
        <v>0</v>
      </c>
      <c r="T11" s="101"/>
    </row>
    <row r="12" spans="1:20" ht="13.9">
      <c r="B12" s="119">
        <f>IF(C12=" "," ",IF(C12="December",B11-1,B11))</f>
        <v>2025</v>
      </c>
      <c r="C12" s="119" t="str">
        <f>IF(C11="January","December",IF(C11="February","January",IF(C11="March","February",IF(C11="April","March",(IF(C11="May","April",IF(C11="June","May",IF(C11="July","June",IF(C11="August","July",IF(C11="September","August",IF(C11="October","September",IF(C11="November","October",IF(C11="December","November"," ")))))))))))))</f>
        <v>October</v>
      </c>
      <c r="D12" s="113"/>
      <c r="E12" s="113"/>
      <c r="F12" s="114"/>
      <c r="G12" s="115"/>
      <c r="H12" s="115"/>
      <c r="I12" s="115"/>
      <c r="J12" s="115"/>
      <c r="K12" s="115"/>
      <c r="L12" s="116"/>
      <c r="M12" s="117"/>
      <c r="N12" s="118">
        <f>F12-(SUM(G12:K12))</f>
        <v>0</v>
      </c>
      <c r="T12" s="101"/>
    </row>
    <row r="13" spans="1:20" ht="13.9">
      <c r="B13" s="119">
        <f>IF(C13=" "," ",IF(C13="December",B12-1,B12))</f>
        <v>2025</v>
      </c>
      <c r="C13" s="119" t="str">
        <f>IF(C12="January","December",IF(C12="February","January",IF(C12="March","February",IF(C12="April","March",(IF(C12="May","April",IF(C12="June","May",IF(C12="July","June",IF(C12="August","July",IF(C12="September","August",IF(C12="October","September",IF(C12="November","October",IF(C12="December","November"," ")))))))))))))</f>
        <v>September</v>
      </c>
      <c r="D13" s="113"/>
      <c r="E13" s="113"/>
      <c r="F13" s="114"/>
      <c r="G13" s="115"/>
      <c r="H13" s="115"/>
      <c r="I13" s="115"/>
      <c r="J13" s="115"/>
      <c r="K13" s="115"/>
      <c r="L13" s="116"/>
      <c r="M13" s="117"/>
      <c r="N13" s="118">
        <f>F13-(SUM(G13:K13))</f>
        <v>0</v>
      </c>
      <c r="T13" s="101"/>
    </row>
    <row r="14" spans="1:20" ht="13.9">
      <c r="B14" s="119">
        <f>IF(C14=" "," ",IF(C14="December",B13-1,B13))</f>
        <v>2025</v>
      </c>
      <c r="C14" s="119" t="str">
        <f>IF(C13="January","December",IF(C13="February","January",IF(C13="March","February",IF(C13="April","March",(IF(C13="May","April",IF(C13="June","May",IF(C13="July","June",IF(C13="August","July",IF(C13="September","August",IF(C13="October","September",IF(C13="November","October",IF(C13="December","November"," ")))))))))))))</f>
        <v>August</v>
      </c>
      <c r="D14" s="113"/>
      <c r="E14" s="113"/>
      <c r="F14" s="114"/>
      <c r="G14" s="115"/>
      <c r="H14" s="115"/>
      <c r="I14" s="115"/>
      <c r="J14" s="115"/>
      <c r="K14" s="115"/>
      <c r="L14" s="116"/>
      <c r="M14" s="117"/>
      <c r="N14" s="118">
        <f>F14-(SUM(G14:K14))</f>
        <v>0</v>
      </c>
      <c r="T14" s="101"/>
    </row>
    <row r="15" spans="1:20" ht="13.9">
      <c r="B15" s="119">
        <f>IF(C15=" "," ",IF(C15="December",B14-1,B14))</f>
        <v>2025</v>
      </c>
      <c r="C15" s="119" t="str">
        <f>IF(C14="January","December",IF(C14="February","January",IF(C14="March","February",IF(C14="April","March",(IF(C14="May","April",IF(C14="June","May",IF(C14="July","June",IF(C14="August","July",IF(C14="September","August",IF(C14="October","September",IF(C14="November","October",IF(C14="December","November"," ")))))))))))))</f>
        <v>July</v>
      </c>
      <c r="D15" s="113"/>
      <c r="E15" s="113"/>
      <c r="F15" s="114"/>
      <c r="G15" s="115"/>
      <c r="H15" s="115"/>
      <c r="I15" s="115"/>
      <c r="J15" s="115"/>
      <c r="K15" s="115"/>
      <c r="L15" s="116"/>
      <c r="M15" s="117"/>
      <c r="N15" s="118">
        <f>F15-(SUM(G15:K15))</f>
        <v>0</v>
      </c>
      <c r="T15" s="101"/>
    </row>
    <row r="16" spans="1:20" ht="13.9">
      <c r="B16" s="119">
        <f>IF(C16=" "," ",IF(C16="December",B15-1,B15))</f>
        <v>2025</v>
      </c>
      <c r="C16" s="119" t="str">
        <f>IF(C15="January","December",IF(C15="February","January",IF(C15="March","February",IF(C15="April","March",(IF(C15="May","April",IF(C15="June","May",IF(C15="July","June",IF(C15="August","July",IF(C15="September","August",IF(C15="October","September",IF(C15="November","October",IF(C15="December","November"," ")))))))))))))</f>
        <v>June</v>
      </c>
      <c r="D16" s="113"/>
      <c r="E16" s="113"/>
      <c r="F16" s="114"/>
      <c r="G16" s="115"/>
      <c r="H16" s="115"/>
      <c r="I16" s="115"/>
      <c r="J16" s="115"/>
      <c r="K16" s="115"/>
      <c r="L16" s="116"/>
      <c r="M16" s="117"/>
      <c r="N16" s="118">
        <f>F16-(SUM(G16:K16))</f>
        <v>0</v>
      </c>
      <c r="T16" s="101"/>
    </row>
    <row r="17" spans="2:14" s="101" customFormat="1" ht="13.9">
      <c r="B17" s="119">
        <f>IF(C17=" "," ",IF(C17="December",B16-1,B16))</f>
        <v>2025</v>
      </c>
      <c r="C17" s="119" t="str">
        <f>IF(C16="January","December",IF(C16="February","January",IF(C16="March","February",IF(C16="April","March",(IF(C16="May","April",IF(C16="June","May",IF(C16="July","June",IF(C16="August","July",IF(C16="September","August",IF(C16="October","September",IF(C16="November","October",IF(C16="December","November"," ")))))))))))))</f>
        <v>May</v>
      </c>
      <c r="D17" s="113"/>
      <c r="E17" s="113"/>
      <c r="F17" s="114"/>
      <c r="G17" s="115"/>
      <c r="H17" s="115"/>
      <c r="I17" s="115"/>
      <c r="J17" s="115"/>
      <c r="K17" s="115"/>
      <c r="L17" s="116"/>
      <c r="M17" s="117"/>
      <c r="N17" s="118">
        <f>F17-(SUM(G17:K17))</f>
        <v>0</v>
      </c>
    </row>
    <row r="18" spans="2:14" s="101" customFormat="1" ht="13.9">
      <c r="B18" s="119">
        <f>IF(C18=" "," ",IF(C18="December",B17-1,B17))</f>
        <v>2025</v>
      </c>
      <c r="C18" s="119" t="str">
        <f>IF(C17="January","December",IF(C17="February","January",IF(C17="March","February",IF(C17="April","March",(IF(C17="May","April",IF(C17="June","May",IF(C17="July","June",IF(C17="August","July",IF(C17="September","August",IF(C17="October","September",IF(C17="November","October",IF(C17="December","November"," ")))))))))))))</f>
        <v>April</v>
      </c>
      <c r="D18" s="113"/>
      <c r="E18" s="113"/>
      <c r="F18" s="114"/>
      <c r="G18" s="115"/>
      <c r="H18" s="115"/>
      <c r="I18" s="115"/>
      <c r="J18" s="115"/>
      <c r="K18" s="115"/>
      <c r="L18" s="116"/>
      <c r="M18" s="117"/>
      <c r="N18" s="118">
        <f>F18-(SUM(G18:K18))</f>
        <v>0</v>
      </c>
    </row>
    <row r="19" spans="2:14" s="101" customFormat="1" ht="13.9">
      <c r="B19" s="119">
        <f>IF(C19=" "," ",IF(C19="December",B18-1,B18))</f>
        <v>2025</v>
      </c>
      <c r="C19" s="119" t="str">
        <f>IF(C18="January","December",IF(C18="February","January",IF(C18="March","February",IF(C18="April","March",(IF(C18="May","April",IF(C18="June","May",IF(C18="July","June",IF(C18="August","July",IF(C18="September","August",IF(C18="October","September",IF(C18="November","October",IF(C18="December","November"," ")))))))))))))</f>
        <v>March</v>
      </c>
      <c r="D19" s="113"/>
      <c r="E19" s="113"/>
      <c r="F19" s="114"/>
      <c r="G19" s="115"/>
      <c r="H19" s="115"/>
      <c r="I19" s="115"/>
      <c r="J19" s="115"/>
      <c r="K19" s="115"/>
      <c r="L19" s="116"/>
      <c r="M19" s="117"/>
      <c r="N19" s="118">
        <f>F19-(SUM(G19:K19))</f>
        <v>0</v>
      </c>
    </row>
    <row r="20" spans="2:14" s="101" customFormat="1" ht="13.9">
      <c r="B20" s="119">
        <f>IF(C20=" "," ",IF(C20="December",B19-1,B19))</f>
        <v>2025</v>
      </c>
      <c r="C20" s="119" t="str">
        <f>IF(C19="January","December",IF(C19="February","January",IF(C19="March","February",IF(C19="April","March",(IF(C19="May","April",IF(C19="June","May",IF(C19="July","June",IF(C19="August","July",IF(C19="September","August",IF(C19="October","September",IF(C19="November","October",IF(C19="December","November"," ")))))))))))))</f>
        <v>February</v>
      </c>
      <c r="D20" s="113"/>
      <c r="E20" s="113"/>
      <c r="F20" s="114"/>
      <c r="G20" s="115"/>
      <c r="H20" s="115"/>
      <c r="I20" s="115"/>
      <c r="J20" s="115"/>
      <c r="K20" s="115"/>
      <c r="L20" s="116"/>
      <c r="M20" s="117"/>
      <c r="N20" s="118">
        <f>F20-(SUM(G20:K20))</f>
        <v>0</v>
      </c>
    </row>
    <row r="21" spans="2:14" s="101" customFormat="1" ht="13.9">
      <c r="B21" s="82">
        <f>IF(C21=" "," ",IF(C21="December",B20-1,B20))</f>
        <v>2025</v>
      </c>
      <c r="C21" s="82" t="str">
        <f>IF(C20="January","December",IF(C20="February","January",IF(C20="March","February",IF(C20="April","March",(IF(C20="May","April",IF(C20="June","May",IF(C20="July","June",IF(C20="August","July",IF(C20="September","August",IF(C20="October","September",IF(C20="November","October",IF(C20="December","November"," ")))))))))))))</f>
        <v>January</v>
      </c>
      <c r="D21" s="113"/>
      <c r="E21" s="113"/>
      <c r="F21" s="114"/>
      <c r="G21" s="115"/>
      <c r="H21" s="115"/>
      <c r="I21" s="115"/>
      <c r="J21" s="115"/>
      <c r="K21" s="115"/>
      <c r="L21" s="116"/>
      <c r="M21" s="117"/>
      <c r="N21" s="118">
        <f>F21-(SUM(G21:K21))</f>
        <v>0</v>
      </c>
    </row>
    <row r="22" spans="2:14" s="101" customFormat="1" ht="13.9">
      <c r="B22" s="82">
        <f>IF(C22=" "," ",IF(C22="December",B21-1,B21))</f>
        <v>2024</v>
      </c>
      <c r="C22" s="82" t="str">
        <f>IF(C21="January","December",IF(C21="February","January",IF(C21="March","February",IF(C21="April","March",(IF(C21="May","April",IF(C21="June","May",IF(C21="July","June",IF(C21="August","July",IF(C21="September","August",IF(C21="October","September",IF(C21="November","October",IF(C21="December","November"," ")))))))))))))</f>
        <v>December</v>
      </c>
      <c r="D22" s="113"/>
      <c r="E22" s="113"/>
      <c r="F22" s="114"/>
      <c r="G22" s="115"/>
      <c r="H22" s="115"/>
      <c r="I22" s="115"/>
      <c r="J22" s="115"/>
      <c r="K22" s="115"/>
      <c r="L22" s="116"/>
      <c r="M22" s="117"/>
      <c r="N22" s="118">
        <f>F22-(SUM(G22:K22))</f>
        <v>0</v>
      </c>
    </row>
    <row r="23" spans="2:14" s="101" customFormat="1" ht="13.9">
      <c r="B23" s="82">
        <f>IF(C23=" "," ",IF(C23="December",B22-1,B22))</f>
        <v>2024</v>
      </c>
      <c r="C23" s="82" t="str">
        <f>IF(C22="January","December",IF(C22="February","January",IF(C22="March","February",IF(C22="April","March",(IF(C22="May","April",IF(C22="June","May",IF(C22="July","June",IF(C22="August","July",IF(C22="September","August",IF(C22="October","September",IF(C22="November","October",IF(C22="December","November"," ")))))))))))))</f>
        <v>November</v>
      </c>
      <c r="D23" s="113"/>
      <c r="E23" s="113"/>
      <c r="F23" s="114"/>
      <c r="G23" s="115"/>
      <c r="H23" s="115"/>
      <c r="I23" s="115"/>
      <c r="J23" s="115"/>
      <c r="K23" s="115"/>
      <c r="L23" s="116"/>
      <c r="M23" s="117"/>
      <c r="N23" s="118">
        <f>F23-(SUM(G23:K23))</f>
        <v>0</v>
      </c>
    </row>
    <row r="24" spans="2:14" s="101" customFormat="1" ht="13.9">
      <c r="B24" s="82">
        <f>IF(C24=" "," ",IF(C24="December",B23-1,B23))</f>
        <v>2024</v>
      </c>
      <c r="C24" s="82" t="str">
        <f>IF(C23="January","December",IF(C23="February","January",IF(C23="March","February",IF(C23="April","March",(IF(C23="May","April",IF(C23="June","May",IF(C23="July","June",IF(C23="August","July",IF(C23="September","August",IF(C23="October","September",IF(C23="November","October",IF(C23="December","November"," ")))))))))))))</f>
        <v>October</v>
      </c>
      <c r="D24" s="113"/>
      <c r="E24" s="113"/>
      <c r="F24" s="114"/>
      <c r="G24" s="115"/>
      <c r="H24" s="115"/>
      <c r="I24" s="115"/>
      <c r="J24" s="115"/>
      <c r="K24" s="115"/>
      <c r="L24" s="116"/>
      <c r="M24" s="117"/>
      <c r="N24" s="118">
        <f>F24-(SUM(G24:K24))</f>
        <v>0</v>
      </c>
    </row>
    <row r="25" spans="2:14" s="101" customFormat="1" ht="13.9">
      <c r="B25" s="82">
        <f>IF(C25=" "," ",IF(C25="December",B24-1,B24))</f>
        <v>2024</v>
      </c>
      <c r="C25" s="82" t="str">
        <f>IF(C24="January","December",IF(C24="February","January",IF(C24="March","February",IF(C24="April","March",(IF(C24="May","April",IF(C24="June","May",IF(C24="July","June",IF(C24="August","July",IF(C24="September","August",IF(C24="October","September",IF(C24="November","October",IF(C24="December","November"," ")))))))))))))</f>
        <v>September</v>
      </c>
      <c r="D25" s="113"/>
      <c r="E25" s="113"/>
      <c r="F25" s="114"/>
      <c r="G25" s="115"/>
      <c r="H25" s="115"/>
      <c r="I25" s="115"/>
      <c r="J25" s="115"/>
      <c r="K25" s="115"/>
      <c r="L25" s="116"/>
      <c r="M25" s="117"/>
      <c r="N25" s="118">
        <f>F25-(SUM(G25:K25))</f>
        <v>0</v>
      </c>
    </row>
    <row r="26" spans="2:14" s="101" customFormat="1" ht="13.9">
      <c r="B26" s="82">
        <f>IF(C26=" "," ",IF(C26="December",B25-1,B25))</f>
        <v>2024</v>
      </c>
      <c r="C26" s="82" t="str">
        <f>IF(C25="January","December",IF(C25="February","January",IF(C25="March","February",IF(C25="April","March",(IF(C25="May","April",IF(C25="June","May",IF(C25="July","June",IF(C25="August","July",IF(C25="September","August",IF(C25="October","September",IF(C25="November","October",IF(C25="December","November"," ")))))))))))))</f>
        <v>August</v>
      </c>
      <c r="D26" s="113"/>
      <c r="E26" s="113"/>
      <c r="F26" s="114"/>
      <c r="G26" s="115"/>
      <c r="H26" s="115"/>
      <c r="I26" s="115"/>
      <c r="J26" s="115"/>
      <c r="K26" s="115"/>
      <c r="L26" s="116"/>
      <c r="M26" s="117"/>
      <c r="N26" s="118">
        <f>F26-(SUM(G26:K26))</f>
        <v>0</v>
      </c>
    </row>
    <row r="27" spans="2:14" s="101" customFormat="1" ht="13.9">
      <c r="B27" s="82">
        <f>IF(C27=" "," ",IF(C27="December",B26-1,B26))</f>
        <v>2024</v>
      </c>
      <c r="C27" s="82" t="str">
        <f>IF(C26="January","December",IF(C26="February","January",IF(C26="March","February",IF(C26="April","March",(IF(C26="May","April",IF(C26="June","May",IF(C26="July","June",IF(C26="August","July",IF(C26="September","August",IF(C26="October","September",IF(C26="November","October",IF(C26="December","November"," ")))))))))))))</f>
        <v>July</v>
      </c>
      <c r="D27" s="113"/>
      <c r="E27" s="113"/>
      <c r="F27" s="114"/>
      <c r="G27" s="115"/>
      <c r="H27" s="115"/>
      <c r="I27" s="115"/>
      <c r="J27" s="115"/>
      <c r="K27" s="115"/>
      <c r="L27" s="116"/>
      <c r="M27" s="117"/>
      <c r="N27" s="118">
        <f>F27-(SUM(G27:K27))</f>
        <v>0</v>
      </c>
    </row>
    <row r="28" spans="2:14" s="101" customFormat="1" ht="13.9">
      <c r="B28" s="82">
        <f>IF(C28=" "," ",IF(C28="December",B27-1,B27))</f>
        <v>2024</v>
      </c>
      <c r="C28" s="82" t="str">
        <f>IF(C27="January","December",IF(C27="February","January",IF(C27="March","February",IF(C27="April","March",(IF(C27="May","April",IF(C27="June","May",IF(C27="July","June",IF(C27="August","July",IF(C27="September","August",IF(C27="October","September",IF(C27="November","October",IF(C27="December","November"," ")))))))))))))</f>
        <v>June</v>
      </c>
      <c r="D28" s="113"/>
      <c r="E28" s="113"/>
      <c r="F28" s="114"/>
      <c r="G28" s="115"/>
      <c r="H28" s="115"/>
      <c r="I28" s="115"/>
      <c r="J28" s="115"/>
      <c r="K28" s="115"/>
      <c r="L28" s="116"/>
      <c r="M28" s="117"/>
      <c r="N28" s="118">
        <f>F28-(SUM(G28:K28))</f>
        <v>0</v>
      </c>
    </row>
    <row r="29" spans="2:14" s="101" customFormat="1" ht="13.9">
      <c r="B29" s="82">
        <f>IF(C29=" "," ",IF(C29="December",B28-1,B28))</f>
        <v>2024</v>
      </c>
      <c r="C29" s="82" t="str">
        <f>IF(C28="January","December",IF(C28="February","January",IF(C28="March","February",IF(C28="April","March",(IF(C28="May","April",IF(C28="June","May",IF(C28="July","June",IF(C28="August","July",IF(C28="September","August",IF(C28="October","September",IF(C28="November","October",IF(C28="December","November"," ")))))))))))))</f>
        <v>May</v>
      </c>
      <c r="D29" s="113"/>
      <c r="E29" s="113"/>
      <c r="F29" s="114"/>
      <c r="G29" s="115"/>
      <c r="H29" s="115"/>
      <c r="I29" s="115"/>
      <c r="J29" s="115"/>
      <c r="K29" s="115"/>
      <c r="L29" s="116"/>
      <c r="M29" s="117"/>
      <c r="N29" s="118">
        <f>F29-(SUM(G29:K29))</f>
        <v>0</v>
      </c>
    </row>
    <row r="30" spans="2:14" s="101" customFormat="1" ht="13.9">
      <c r="B30" s="82">
        <f>IF(C30=" "," ",IF(C30="December",B29-1,B29))</f>
        <v>2024</v>
      </c>
      <c r="C30" s="82" t="str">
        <f>IF(C29="January","December",IF(C29="February","January",IF(C29="March","February",IF(C29="April","March",(IF(C29="May","April",IF(C29="June","May",IF(C29="July","June",IF(C29="August","July",IF(C29="September","August",IF(C29="October","September",IF(C29="November","October",IF(C29="December","November"," ")))))))))))))</f>
        <v>April</v>
      </c>
      <c r="D30" s="113"/>
      <c r="E30" s="113"/>
      <c r="F30" s="114"/>
      <c r="G30" s="115"/>
      <c r="H30" s="115"/>
      <c r="I30" s="115"/>
      <c r="J30" s="115"/>
      <c r="K30" s="115"/>
      <c r="L30" s="116"/>
      <c r="M30" s="117"/>
      <c r="N30" s="118">
        <f>F30-(SUM(G30:K30))</f>
        <v>0</v>
      </c>
    </row>
    <row r="31" spans="2:14" s="101" customFormat="1" ht="13.9">
      <c r="B31" s="82">
        <f>IF(C31=" "," ",IF(C31="December",B30-1,B30))</f>
        <v>2024</v>
      </c>
      <c r="C31" s="82" t="str">
        <f>IF(C30="January","December",IF(C30="February","January",IF(C30="March","February",IF(C30="April","March",(IF(C30="May","April",IF(C30="June","May",IF(C30="July","June",IF(C30="August","July",IF(C30="September","August",IF(C30="October","September",IF(C30="November","October",IF(C30="December","November"," ")))))))))))))</f>
        <v>March</v>
      </c>
      <c r="D31" s="113"/>
      <c r="E31" s="113"/>
      <c r="F31" s="114"/>
      <c r="G31" s="115"/>
      <c r="H31" s="115"/>
      <c r="I31" s="115"/>
      <c r="J31" s="115"/>
      <c r="K31" s="115"/>
      <c r="L31" s="116"/>
      <c r="M31" s="117"/>
      <c r="N31" s="118">
        <f>F31-(SUM(G31:K31))</f>
        <v>0</v>
      </c>
    </row>
    <row r="32" spans="2:14" s="101" customFormat="1" ht="15" customHeight="1">
      <c r="B32" s="82">
        <f>IF(C32=" "," ",IF(C32="December",B31-1,B31))</f>
        <v>2024</v>
      </c>
      <c r="C32" s="82" t="str">
        <f>IF(C31="January","December",IF(C31="February","January",IF(C31="March","February",IF(C31="April","March",(IF(C31="May","April",IF(C31="June","May",IF(C31="July","June",IF(C31="August","July",IF(C31="September","August",IF(C31="October","September",IF(C31="November","October",IF(C31="December","November"," ")))))))))))))</f>
        <v>February</v>
      </c>
      <c r="D32" s="113"/>
      <c r="E32" s="113"/>
      <c r="F32" s="114"/>
      <c r="G32" s="115"/>
      <c r="H32" s="115"/>
      <c r="I32" s="115"/>
      <c r="J32" s="115"/>
      <c r="K32" s="115"/>
      <c r="L32" s="116"/>
      <c r="M32" s="117"/>
      <c r="N32" s="118">
        <f>F32-(SUM(G32:K32))</f>
        <v>0</v>
      </c>
    </row>
    <row r="33" spans="2:20" ht="15.75" customHeight="1">
      <c r="B33" s="82">
        <f>IF(C33=" "," ",IF(C33="December",B32-1,B32))</f>
        <v>2024</v>
      </c>
      <c r="C33" s="82" t="str">
        <f>IF(C32="January","December",IF(C32="February","January",IF(C32="March","February",IF(C32="April","March",(IF(C32="May","April",IF(C32="June","May",IF(C32="July","June",IF(C32="August","July",IF(C32="September","August",IF(C32="October","September",IF(C32="November","October",IF(C32="December","November"," ")))))))))))))</f>
        <v>January</v>
      </c>
      <c r="D33" s="113"/>
      <c r="E33" s="113"/>
      <c r="F33" s="114"/>
      <c r="G33" s="115"/>
      <c r="H33" s="115"/>
      <c r="I33" s="115"/>
      <c r="J33" s="115"/>
      <c r="K33" s="115"/>
      <c r="L33" s="116"/>
      <c r="M33" s="117"/>
      <c r="N33" s="118">
        <f>F33-(SUM(G33:K33))</f>
        <v>0</v>
      </c>
      <c r="T33" s="101"/>
    </row>
    <row r="34" spans="2:20" ht="15.75" customHeight="1">
      <c r="B34" s="120"/>
      <c r="C34" s="39"/>
      <c r="D34" s="120"/>
      <c r="E34" s="120"/>
      <c r="F34" s="120"/>
      <c r="G34" s="121"/>
      <c r="H34" s="122"/>
      <c r="I34" s="122"/>
      <c r="J34" s="122"/>
      <c r="K34" s="122"/>
      <c r="L34" s="122"/>
      <c r="M34" s="122"/>
      <c r="N34" s="122"/>
      <c r="O34" s="122"/>
      <c r="P34" s="122"/>
      <c r="Q34" s="122"/>
      <c r="R34" s="122"/>
      <c r="S34" s="117"/>
      <c r="T34" s="123"/>
    </row>
    <row r="35" spans="2:20" ht="14.25" customHeight="1">
      <c r="B35" s="13" t="s">
        <v>62</v>
      </c>
      <c r="C35" s="13"/>
      <c r="D35" s="13"/>
      <c r="E35" s="13"/>
      <c r="F35" s="13"/>
      <c r="G35" s="13"/>
      <c r="H35" s="13"/>
      <c r="I35" s="98"/>
      <c r="J35" s="13" t="s">
        <v>84</v>
      </c>
      <c r="K35" s="13"/>
      <c r="L35" s="13"/>
      <c r="M35" s="48" t="s">
        <v>57</v>
      </c>
      <c r="N35" s="48" t="s">
        <v>85</v>
      </c>
    </row>
    <row r="36" spans="2:20" ht="14.25" customHeight="1">
      <c r="B36" s="11" t="s">
        <v>34</v>
      </c>
      <c r="C36" s="11"/>
      <c r="D36" s="11"/>
      <c r="E36" s="146"/>
      <c r="F36" s="146"/>
      <c r="G36" s="146"/>
      <c r="H36" s="146"/>
      <c r="J36" s="11" t="s">
        <v>12</v>
      </c>
      <c r="K36" s="11"/>
      <c r="L36" s="11"/>
      <c r="M36" s="124">
        <f>SUM(N9:N20)</f>
        <v>0</v>
      </c>
      <c r="N36" s="125">
        <f>M36/12</f>
        <v>0</v>
      </c>
      <c r="O36" s="102"/>
    </row>
    <row r="37" spans="2:20">
      <c r="B37" s="11" t="s">
        <v>37</v>
      </c>
      <c r="C37" s="11"/>
      <c r="D37" s="11"/>
      <c r="E37" s="146"/>
      <c r="F37" s="146"/>
      <c r="G37" s="146"/>
      <c r="H37" s="146"/>
      <c r="J37" s="11" t="s">
        <v>15</v>
      </c>
      <c r="K37" s="11"/>
      <c r="L37" s="11"/>
      <c r="M37" s="124">
        <f>IF(E7="12 Months","NA",SUM(N9:N32))</f>
        <v>0</v>
      </c>
      <c r="N37" s="125">
        <f>IF(E7="12 Months","NA",M37/24)</f>
        <v>0</v>
      </c>
    </row>
    <row r="38" spans="2:20">
      <c r="B38" s="11" t="s">
        <v>41</v>
      </c>
      <c r="C38" s="11"/>
      <c r="D38" s="11"/>
      <c r="E38" s="146"/>
      <c r="F38" s="146"/>
      <c r="G38" s="146"/>
      <c r="H38" s="146"/>
      <c r="J38" s="11" t="s">
        <v>19</v>
      </c>
      <c r="K38" s="11"/>
      <c r="L38" s="11"/>
      <c r="M38" s="124">
        <f>IF(E7="12 Months","NA", SUM(N9:N32))</f>
        <v>0</v>
      </c>
      <c r="N38" s="124">
        <f>IF(E7="12 Months","NA",IF(M38="-","-",M38/24))</f>
        <v>0</v>
      </c>
    </row>
    <row r="39" spans="2:20" ht="15" customHeight="1">
      <c r="B39" s="11" t="s">
        <v>86</v>
      </c>
      <c r="C39" s="11"/>
      <c r="D39" s="11"/>
      <c r="E39" s="146"/>
      <c r="F39" s="146"/>
      <c r="G39" s="146"/>
      <c r="H39" s="146"/>
    </row>
    <row r="40" spans="2:20" ht="14.25" customHeight="1">
      <c r="C40" s="117"/>
      <c r="D40" s="102"/>
      <c r="E40" s="102"/>
      <c r="F40" s="102"/>
      <c r="G40" s="102"/>
      <c r="J40" s="147" t="s">
        <v>87</v>
      </c>
      <c r="K40" s="147"/>
      <c r="L40" s="147"/>
      <c r="M40" s="148">
        <f>IFERROR(IF(M41&lt;-24.99%,"Loan Ineligible due to declining income", IF(OR(SUM($L$9:$L$20)&gt;5, AND(SUM($L$9:$L$20)&lt;=5,SUM($L$9:$L$20)&gt;3,SUM(L9:L11)&gt;0), AND(SUM($L$9:$L$20)&lt;=3, SUM(L9:L10)&gt;1)), "Loan Exceeds NSF Criteria", IF(AND(N36&lt;N37,N36&lt;N38),N36,IF(AND(N37&lt;N36,N37&lt;N38),N37,N38)))),0)</f>
        <v>0</v>
      </c>
      <c r="N40" s="148"/>
      <c r="O40" s="126"/>
    </row>
    <row r="41" spans="2:20" ht="15.75" customHeight="1">
      <c r="B41" s="13" t="s">
        <v>66</v>
      </c>
      <c r="C41" s="13"/>
      <c r="D41" s="13"/>
      <c r="E41" s="13"/>
      <c r="F41" s="13"/>
      <c r="G41" s="13"/>
      <c r="H41" s="13"/>
      <c r="J41" s="149" t="s">
        <v>88</v>
      </c>
      <c r="K41" s="149"/>
      <c r="L41" s="149"/>
      <c r="M41" s="150">
        <f>IF(E7="12 Months","NA",IFERROR((SUM(N9:N20)/SUM(N21:N32))-1,0))</f>
        <v>0</v>
      </c>
      <c r="N41" s="150"/>
      <c r="O41" s="127"/>
      <c r="T41" s="101"/>
    </row>
    <row r="42" spans="2:20" ht="14.85" customHeight="1">
      <c r="B42" s="151" t="s">
        <v>89</v>
      </c>
      <c r="C42" s="151"/>
      <c r="D42" s="151"/>
      <c r="E42" s="151"/>
      <c r="F42" s="151"/>
      <c r="G42" s="151"/>
      <c r="H42" s="151"/>
      <c r="M42" s="111"/>
      <c r="N42" s="111"/>
      <c r="T42" s="101"/>
    </row>
    <row r="43" spans="2:20" ht="15" customHeight="1">
      <c r="B43" s="152" t="s">
        <v>90</v>
      </c>
      <c r="C43" s="152"/>
      <c r="D43" s="152"/>
      <c r="E43" s="152"/>
      <c r="F43" s="152"/>
      <c r="G43" s="152"/>
      <c r="H43" s="152"/>
      <c r="J43" s="13" t="s">
        <v>91</v>
      </c>
      <c r="K43" s="13"/>
      <c r="L43" s="13"/>
      <c r="M43" s="13"/>
      <c r="N43" s="13"/>
      <c r="T43" s="101"/>
    </row>
    <row r="44" spans="2:20" ht="15" customHeight="1">
      <c r="B44" s="128"/>
      <c r="C44" s="128"/>
      <c r="D44" s="128"/>
      <c r="E44" s="128"/>
      <c r="F44" s="128"/>
      <c r="J44" s="153"/>
      <c r="K44" s="153"/>
      <c r="L44" s="153"/>
      <c r="M44" s="153"/>
      <c r="N44" s="153"/>
      <c r="T44" s="101"/>
    </row>
    <row r="45" spans="2:20" ht="15" customHeight="1">
      <c r="B45" s="41" t="s">
        <v>92</v>
      </c>
      <c r="J45" s="153"/>
      <c r="K45" s="153"/>
      <c r="L45" s="153"/>
      <c r="M45" s="153"/>
      <c r="N45" s="153"/>
      <c r="T45" s="101"/>
    </row>
    <row r="46" spans="2:20" ht="15" customHeight="1">
      <c r="B46" s="41"/>
      <c r="J46" s="153"/>
      <c r="K46" s="153"/>
      <c r="L46" s="153"/>
      <c r="M46" s="153"/>
      <c r="N46" s="153"/>
      <c r="T46" s="101"/>
    </row>
    <row r="47" spans="2:20" ht="14.25" customHeight="1">
      <c r="B47" s="101"/>
      <c r="J47" s="153"/>
      <c r="K47" s="153"/>
      <c r="L47" s="153"/>
      <c r="M47" s="153"/>
      <c r="N47" s="153"/>
    </row>
    <row r="48" spans="2:20" ht="15.75" customHeight="1">
      <c r="B48" s="101"/>
      <c r="J48" s="153"/>
      <c r="K48" s="153"/>
      <c r="L48" s="153"/>
      <c r="M48" s="153"/>
      <c r="N48" s="153"/>
      <c r="T48" s="101"/>
    </row>
    <row r="49" spans="2:20">
      <c r="B49" s="101"/>
      <c r="H49" s="129"/>
    </row>
    <row r="52" spans="2:20">
      <c r="T52" s="101"/>
    </row>
    <row r="62" spans="2:20">
      <c r="J62" s="111"/>
      <c r="K62" s="111"/>
      <c r="L62" s="111"/>
      <c r="M62" s="111"/>
      <c r="N62" s="111"/>
    </row>
    <row r="66" spans="10:15">
      <c r="J66" s="111"/>
      <c r="K66" s="111"/>
      <c r="L66" s="111"/>
      <c r="M66" s="111"/>
      <c r="N66" s="111"/>
      <c r="O66" s="111"/>
    </row>
    <row r="74" spans="10:15">
      <c r="N74" s="102"/>
    </row>
    <row r="76" spans="10:15">
      <c r="N76" s="102"/>
    </row>
    <row r="77" spans="10:15">
      <c r="N77" s="102"/>
    </row>
  </sheetData>
  <sheetProtection algorithmName="SHA-512" hashValue="aHNHI/fo1DhP3cKTXVJ5uhAarAIc1sxCvKh+SrYK7XycYi6ur3Dm+3Fp/JNp2Z+a4AqojBUlu3w2xVmN1Jpmeg==" saltValue="PykA9dgkYd4AgdOizFbmhA==" spinCount="100000" sheet="1" selectLockedCells="1"/>
  <mergeCells count="26">
    <mergeCell ref="B42:H42"/>
    <mergeCell ref="B43:H43"/>
    <mergeCell ref="J43:N43"/>
    <mergeCell ref="J44:N48"/>
    <mergeCell ref="J40:L40"/>
    <mergeCell ref="M40:N40"/>
    <mergeCell ref="B41:H41"/>
    <mergeCell ref="J41:L41"/>
    <mergeCell ref="M41:N41"/>
    <mergeCell ref="B38:D38"/>
    <mergeCell ref="E38:H38"/>
    <mergeCell ref="J38:L38"/>
    <mergeCell ref="B39:D39"/>
    <mergeCell ref="E39:H39"/>
    <mergeCell ref="B36:D36"/>
    <mergeCell ref="E36:H36"/>
    <mergeCell ref="J36:L36"/>
    <mergeCell ref="B37:D37"/>
    <mergeCell ref="E37:H37"/>
    <mergeCell ref="J37:L37"/>
    <mergeCell ref="B3:N3"/>
    <mergeCell ref="F4:J5"/>
    <mergeCell ref="B7:D7"/>
    <mergeCell ref="G8:K8"/>
    <mergeCell ref="B35:H35"/>
    <mergeCell ref="J35:L35"/>
  </mergeCells>
  <conditionalFormatting sqref="D9:D29 D32">
    <cfRule type="expression" dxfId="4" priority="2">
      <formula>D9&lt;&gt;E10</formula>
    </cfRule>
  </conditionalFormatting>
  <conditionalFormatting sqref="M40">
    <cfRule type="cellIs" dxfId="3" priority="3" operator="equal">
      <formula>"Loan Ineligible due to declining income"</formula>
    </cfRule>
  </conditionalFormatting>
  <conditionalFormatting sqref="M41">
    <cfRule type="cellIs" dxfId="2" priority="4" operator="lessThan">
      <formula>-0.25</formula>
    </cfRule>
    <cfRule type="cellIs" dxfId="1" priority="5" operator="lessThan">
      <formula>-0.2499</formula>
    </cfRule>
  </conditionalFormatting>
  <conditionalFormatting sqref="D30:D31">
    <cfRule type="expression" dxfId="0" priority="6">
      <formula>D30&lt;&gt;E32</formula>
    </cfRule>
  </conditionalFormatting>
  <printOptions horizontalCentered="1" verticalCentered="1"/>
  <pageMargins left="0.25" right="0.25" top="0.75" bottom="0.75" header="0.511811023622047" footer="0.511811023622047"/>
  <pageSetup orientation="landscape" horizontalDpi="300" verticalDpi="300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200-000000000000}">
          <x14:formula1>
            <xm:f>Lookup!$B$19:$B$20</xm:f>
          </x14:formula1>
          <x14:formula2>
            <xm:f>0</xm:f>
          </x14:formula2>
          <xm:sqref>E7</xm:sqref>
        </x14:dataValidation>
        <x14:dataValidation type="list" allowBlank="1" showInputMessage="1" showErrorMessage="1" xr:uid="{00000000-0002-0000-0200-000001000000}">
          <x14:formula1>
            <xm:f>Lookup!$B$3:$B$14</xm:f>
          </x14:formula1>
          <x14:formula2>
            <xm:f>0</xm:f>
          </x14:formula2>
          <xm:sqref>C9</xm:sqref>
        </x14:dataValidation>
        <x14:dataValidation type="list" allowBlank="1" showInputMessage="1" showErrorMessage="1" xr:uid="{00000000-0002-0000-0200-000002000000}">
          <x14:formula1>
            <xm:f>Lookup!$C$3:$C$13</xm:f>
          </x14:formula1>
          <x14:formula2>
            <xm:f>0</xm:f>
          </x14:formula2>
          <xm:sqref>B9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3:I20"/>
  <sheetViews>
    <sheetView zoomScaleNormal="100" workbookViewId="0">
      <selection activeCell="C5" sqref="C5"/>
    </sheetView>
  </sheetViews>
  <sheetFormatPr defaultColWidth="8.7109375" defaultRowHeight="14.25"/>
  <cols>
    <col min="2" max="2" width="10.7109375" customWidth="1"/>
    <col min="5" max="5" width="39.7109375" customWidth="1"/>
  </cols>
  <sheetData>
    <row r="3" spans="2:9">
      <c r="B3" t="s">
        <v>77</v>
      </c>
      <c r="C3">
        <v>2021</v>
      </c>
      <c r="E3" t="s">
        <v>16</v>
      </c>
      <c r="F3">
        <v>1</v>
      </c>
      <c r="I3" s="130">
        <v>0.5</v>
      </c>
    </row>
    <row r="4" spans="2:9">
      <c r="B4" t="s">
        <v>93</v>
      </c>
      <c r="C4">
        <v>2022</v>
      </c>
      <c r="E4" t="s">
        <v>20</v>
      </c>
      <c r="F4">
        <v>2</v>
      </c>
      <c r="I4" s="130"/>
    </row>
    <row r="5" spans="2:9">
      <c r="B5" t="s">
        <v>94</v>
      </c>
      <c r="C5">
        <f>C4+1</f>
        <v>2023</v>
      </c>
      <c r="E5" t="s">
        <v>95</v>
      </c>
      <c r="F5">
        <v>3</v>
      </c>
      <c r="I5" s="130"/>
    </row>
    <row r="6" spans="2:9">
      <c r="B6" t="s">
        <v>96</v>
      </c>
      <c r="C6">
        <f>C5+1</f>
        <v>2024</v>
      </c>
      <c r="E6" t="s">
        <v>97</v>
      </c>
      <c r="F6">
        <v>4</v>
      </c>
      <c r="I6" s="130"/>
    </row>
    <row r="7" spans="2:9">
      <c r="B7" t="s">
        <v>98</v>
      </c>
      <c r="C7">
        <f>C6+1</f>
        <v>2025</v>
      </c>
    </row>
    <row r="8" spans="2:9">
      <c r="B8" t="s">
        <v>99</v>
      </c>
      <c r="C8">
        <f>C7+1</f>
        <v>2026</v>
      </c>
    </row>
    <row r="9" spans="2:9">
      <c r="B9" t="s">
        <v>100</v>
      </c>
      <c r="C9">
        <f>C8+1</f>
        <v>2027</v>
      </c>
    </row>
    <row r="10" spans="2:9">
      <c r="B10" t="s">
        <v>101</v>
      </c>
      <c r="C10">
        <f>C9+1</f>
        <v>2028</v>
      </c>
    </row>
    <row r="11" spans="2:9">
      <c r="B11" t="s">
        <v>102</v>
      </c>
      <c r="C11">
        <f>C10+1</f>
        <v>2029</v>
      </c>
    </row>
    <row r="12" spans="2:9">
      <c r="B12" t="s">
        <v>103</v>
      </c>
      <c r="C12">
        <f>C11+1</f>
        <v>2030</v>
      </c>
    </row>
    <row r="13" spans="2:9">
      <c r="B13" t="s">
        <v>104</v>
      </c>
      <c r="C13">
        <f>C12+1</f>
        <v>2031</v>
      </c>
    </row>
    <row r="14" spans="2:9">
      <c r="B14" t="s">
        <v>105</v>
      </c>
      <c r="C14">
        <f>C13+1</f>
        <v>2032</v>
      </c>
    </row>
    <row r="16" spans="2:9">
      <c r="B16" t="s">
        <v>106</v>
      </c>
    </row>
    <row r="17" spans="2:2">
      <c r="B17" t="s">
        <v>107</v>
      </c>
    </row>
    <row r="19" spans="2:2">
      <c r="B19" t="s">
        <v>59</v>
      </c>
    </row>
    <row r="20" spans="2:2">
      <c r="B20" t="s">
        <v>82</v>
      </c>
    </row>
  </sheetData>
  <pageMargins left="0.7" right="0.7" top="0.75" bottom="0.75" header="0.511811023622047" footer="0.511811023622047"/>
  <pageSetup paperSize="9" orientation="portrait" horizontalDpi="300" verticalDpi="30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d902e65-4000-4bbb-9889-65467c83682a">
      <Terms xmlns="http://schemas.microsoft.com/office/infopath/2007/PartnerControls"/>
    </lcf76f155ced4ddcb4097134ff3c332f>
    <TaxCatchAll xmlns="2f0e316b-1943-454c-8794-72b7c127d4a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81CB713F3AC044C94ACB15DD52FB7E1" ma:contentTypeVersion="10" ma:contentTypeDescription="Create a new document." ma:contentTypeScope="" ma:versionID="ca0e105aa414179c0bda5ae2007c100e">
  <xsd:schema xmlns:xsd="http://www.w3.org/2001/XMLSchema" xmlns:xs="http://www.w3.org/2001/XMLSchema" xmlns:p="http://schemas.microsoft.com/office/2006/metadata/properties" xmlns:ns2="ad902e65-4000-4bbb-9889-65467c83682a" xmlns:ns3="2f0e316b-1943-454c-8794-72b7c127d4a3" targetNamespace="http://schemas.microsoft.com/office/2006/metadata/properties" ma:root="true" ma:fieldsID="69a1df740b0d5bc8b18dae7d2e536276" ns2:_="" ns3:_="">
    <xsd:import namespace="ad902e65-4000-4bbb-9889-65467c83682a"/>
    <xsd:import namespace="2f0e316b-1943-454c-8794-72b7c127d4a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902e65-4000-4bbb-9889-65467c83682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8c3c8129-9674-48e6-a74b-a8fa14bbff1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0e316b-1943-454c-8794-72b7c127d4a3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182dbed-e65d-45d6-b5fd-2b475082841e}" ma:internalName="TaxCatchAll" ma:showField="CatchAllData" ma:web="2f0e316b-1943-454c-8794-72b7c127d4a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AE3223C-0055-49ED-BD05-1279B09F62FE}"/>
</file>

<file path=customXml/itemProps2.xml><?xml version="1.0" encoding="utf-8"?>
<ds:datastoreItem xmlns:ds="http://schemas.openxmlformats.org/officeDocument/2006/customXml" ds:itemID="{3ACEF82C-A126-4E5B-8A4D-3F19551E87D4}"/>
</file>

<file path=customXml/itemProps3.xml><?xml version="1.0" encoding="utf-8"?>
<ds:datastoreItem xmlns:ds="http://schemas.openxmlformats.org/officeDocument/2006/customXml" ds:itemID="{845A3F56-0321-4778-A7B7-D9CC6B169CB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Mel Freyre</dc:creator>
  <cp:keywords/>
  <dc:description/>
  <cp:lastModifiedBy>Ben Levy</cp:lastModifiedBy>
  <cp:revision>0</cp:revision>
  <dcterms:created xsi:type="dcterms:W3CDTF">2016-06-22T14:44:14Z</dcterms:created>
  <dcterms:modified xsi:type="dcterms:W3CDTF">2026-07-01T02:03:01Z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0x010100581CB713F3AC044C94ACB15DD52FB7E1</vt:lpwstr>
  </property>
  <property fmtid="{D5CDD505-2E9C-101B-9397-08002B2CF9AE}" pid="3" name="MediaServiceImageTags">
    <vt:lpwstr/>
  </property>
</Properties>
</file>