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rk.gustaferro/Documents/"/>
    </mc:Choice>
  </mc:AlternateContent>
  <xr:revisionPtr revIDLastSave="0" documentId="8_{1FDBB70A-91B5-1049-887F-17A2D2825666}" xr6:coauthVersionLast="47" xr6:coauthVersionMax="47" xr10:uidLastSave="{00000000-0000-0000-0000-000000000000}"/>
  <bookViews>
    <workbookView xWindow="0" yWindow="760" windowWidth="30240" windowHeight="17180" xr2:uid="{00000000-000D-0000-FFFF-FFFF00000000}"/>
  </bookViews>
  <sheets>
    <sheet name="Simple ARR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sIdC83MnEelE5O+yusUWOyK3v1mRxuoPTFyavycXgk="/>
    </ext>
  </extLst>
</workbook>
</file>

<file path=xl/calcChain.xml><?xml version="1.0" encoding="utf-8"?>
<calcChain xmlns="http://schemas.openxmlformats.org/spreadsheetml/2006/main">
  <c r="D42" i="1" l="1"/>
  <c r="C13" i="1"/>
  <c r="C17" i="1" s="1"/>
  <c r="D43" i="1" s="1"/>
  <c r="D39" i="1"/>
  <c r="D17" i="1"/>
  <c r="D22" i="1" l="1"/>
  <c r="D24" i="1"/>
  <c r="D21" i="1"/>
  <c r="D23" i="1"/>
  <c r="D40" i="1"/>
  <c r="F21" i="1"/>
  <c r="F22" i="1" s="1"/>
  <c r="F23" i="1" l="1"/>
  <c r="F24" i="1" s="1"/>
  <c r="D41" i="1"/>
  <c r="D44" i="1" s="1"/>
</calcChain>
</file>

<file path=xl/sharedStrings.xml><?xml version="1.0" encoding="utf-8"?>
<sst xmlns="http://schemas.openxmlformats.org/spreadsheetml/2006/main" count="36" uniqueCount="36">
  <si>
    <t>Component</t>
  </si>
  <si>
    <t>ARR Bookings</t>
  </si>
  <si>
    <t>Tier</t>
  </si>
  <si>
    <t>Rate</t>
  </si>
  <si>
    <t>Multiplier</t>
  </si>
  <si>
    <t>Month</t>
  </si>
  <si>
    <t>July</t>
  </si>
  <si>
    <t>August</t>
  </si>
  <si>
    <t>September</t>
  </si>
  <si>
    <t>Total Credited Bookings</t>
  </si>
  <si>
    <t>% to Goal</t>
  </si>
  <si>
    <t>Commissions Estimation</t>
  </si>
  <si>
    <t>Estimated Payout</t>
  </si>
  <si>
    <t>Quarterly quota</t>
  </si>
  <si>
    <t>Annual base salary</t>
  </si>
  <si>
    <t>Participant information</t>
  </si>
  <si>
    <t>Annual target incentive</t>
  </si>
  <si>
    <t>Quarterly target incentive</t>
  </si>
  <si>
    <t>0% - 50%</t>
  </si>
  <si>
    <t>50% - 100%</t>
  </si>
  <si>
    <t>100% - 140%</t>
  </si>
  <si>
    <t>140%+</t>
  </si>
  <si>
    <t>Quota-to-comp ratio</t>
  </si>
  <si>
    <t>Multiyear Kicker</t>
  </si>
  <si>
    <t>Quarterly Kicker</t>
  </si>
  <si>
    <t>Multi-year bookings</t>
  </si>
  <si>
    <t>Plan design</t>
  </si>
  <si>
    <t>Commission structure</t>
  </si>
  <si>
    <t>Additional bonuses</t>
  </si>
  <si>
    <t>Non-multi-year bookings</t>
  </si>
  <si>
    <t>(+) Multiyear Kicker</t>
  </si>
  <si>
    <t>(+) Quarterly Kicker</t>
  </si>
  <si>
    <t>Individual Commission Rate</t>
  </si>
  <si>
    <t>Payout estimator</t>
  </si>
  <si>
    <t>Bookings</t>
  </si>
  <si>
    <t>Instructions: This calculator follows the compensation structure for a fully-ramped sales rep as laid out in Scale's Sales Compensation Plan Document.  Please change the light-green highlighted cells to match your organization's compensation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</si>
</sst>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.0%"/>
    <numFmt numFmtId="165" formatCode="#0.0\x"/>
    <numFmt numFmtId="166" formatCode="&quot;$&quot;#,##0.00"/>
  </numFmts>
  <fonts count="13" x14ac:knownFonts="1">
    <font>
      <sz val="11"/>
      <color theme="1"/>
      <name val="Calibri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E7E6E6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235043"/>
        <bgColor theme="4"/>
      </patternFill>
    </fill>
    <fill>
      <patternFill patternType="solid">
        <fgColor rgb="FFE5EEE9"/>
        <bgColor rgb="FFFFCC99"/>
      </patternFill>
    </fill>
    <fill>
      <patternFill patternType="solid">
        <fgColor rgb="FFE5EEE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6" fontId="4" fillId="0" borderId="0" xfId="0" applyNumberFormat="1" applyFont="1"/>
    <xf numFmtId="8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3" borderId="2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8" fontId="7" fillId="4" borderId="9" xfId="0" applyNumberFormat="1" applyFont="1" applyFill="1" applyBorder="1" applyAlignment="1">
      <alignment horizontal="center"/>
    </xf>
    <xf numFmtId="8" fontId="7" fillId="4" borderId="11" xfId="0" applyNumberFormat="1" applyFont="1" applyFill="1" applyBorder="1" applyAlignment="1">
      <alignment horizontal="center"/>
    </xf>
    <xf numFmtId="8" fontId="7" fillId="4" borderId="12" xfId="0" applyNumberFormat="1" applyFont="1" applyFill="1" applyBorder="1" applyAlignment="1">
      <alignment horizontal="center"/>
    </xf>
    <xf numFmtId="8" fontId="7" fillId="4" borderId="1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/>
    <xf numFmtId="0" fontId="7" fillId="0" borderId="4" xfId="0" applyFont="1" applyBorder="1"/>
    <xf numFmtId="8" fontId="2" fillId="0" borderId="5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0" fillId="0" borderId="0" xfId="0" applyFont="1"/>
    <xf numFmtId="0" fontId="8" fillId="0" borderId="10" xfId="0" applyFont="1" applyBorder="1"/>
    <xf numFmtId="0" fontId="9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165" fontId="7" fillId="5" borderId="7" xfId="0" applyNumberFormat="1" applyFont="1" applyFill="1" applyBorder="1" applyAlignment="1">
      <alignment horizontal="center"/>
    </xf>
    <xf numFmtId="9" fontId="8" fillId="0" borderId="0" xfId="0" applyNumberFormat="1" applyFont="1" applyAlignment="1">
      <alignment horizontal="center"/>
    </xf>
    <xf numFmtId="8" fontId="7" fillId="0" borderId="12" xfId="0" applyNumberFormat="1" applyFont="1" applyBorder="1" applyAlignment="1">
      <alignment horizontal="center"/>
    </xf>
    <xf numFmtId="9" fontId="2" fillId="5" borderId="8" xfId="0" applyNumberFormat="1" applyFont="1" applyFill="1" applyBorder="1" applyAlignment="1">
      <alignment horizontal="center"/>
    </xf>
    <xf numFmtId="0" fontId="8" fillId="0" borderId="9" xfId="0" applyFont="1" applyBorder="1"/>
    <xf numFmtId="0" fontId="5" fillId="0" borderId="9" xfId="0" applyFont="1" applyBorder="1"/>
    <xf numFmtId="8" fontId="7" fillId="0" borderId="9" xfId="0" applyNumberFormat="1" applyFont="1" applyBorder="1" applyAlignment="1">
      <alignment horizontal="center"/>
    </xf>
    <xf numFmtId="0" fontId="3" fillId="0" borderId="11" xfId="0" applyFont="1" applyBorder="1"/>
    <xf numFmtId="0" fontId="11" fillId="0" borderId="11" xfId="0" applyFont="1" applyBorder="1"/>
    <xf numFmtId="0" fontId="9" fillId="3" borderId="15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3" fillId="0" borderId="13" xfId="0" applyFont="1" applyBorder="1"/>
    <xf numFmtId="8" fontId="3" fillId="0" borderId="13" xfId="0" applyNumberFormat="1" applyFont="1" applyBorder="1"/>
    <xf numFmtId="0" fontId="0" fillId="0" borderId="9" xfId="0" applyBorder="1"/>
    <xf numFmtId="8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 applyAlignment="1">
      <alignment horizontal="center"/>
    </xf>
    <xf numFmtId="0" fontId="3" fillId="0" borderId="18" xfId="0" applyFont="1" applyBorder="1"/>
    <xf numFmtId="8" fontId="6" fillId="2" borderId="19" xfId="0" applyNumberFormat="1" applyFont="1" applyFill="1" applyBorder="1" applyAlignment="1">
      <alignment horizontal="center"/>
    </xf>
    <xf numFmtId="0" fontId="11" fillId="0" borderId="13" xfId="0" applyFont="1" applyBorder="1"/>
    <xf numFmtId="166" fontId="5" fillId="0" borderId="10" xfId="0" applyNumberFormat="1" applyFont="1" applyBorder="1" applyAlignment="1">
      <alignment horizontal="center"/>
    </xf>
    <xf numFmtId="8" fontId="5" fillId="0" borderId="10" xfId="0" applyNumberFormat="1" applyFont="1" applyBorder="1" applyAlignment="1">
      <alignment horizontal="center"/>
    </xf>
    <xf numFmtId="0" fontId="3" fillId="0" borderId="20" xfId="0" applyFont="1" applyBorder="1"/>
    <xf numFmtId="0" fontId="0" fillId="0" borderId="11" xfId="0" applyBorder="1"/>
    <xf numFmtId="8" fontId="6" fillId="2" borderId="21" xfId="0" applyNumberFormat="1" applyFont="1" applyFill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5" fontId="2" fillId="5" borderId="9" xfId="0" applyNumberFormat="1" applyFont="1" applyFill="1" applyBorder="1" applyAlignment="1">
      <alignment horizontal="center"/>
    </xf>
    <xf numFmtId="165" fontId="2" fillId="5" borderId="11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left"/>
    </xf>
    <xf numFmtId="9" fontId="7" fillId="5" borderId="7" xfId="0" applyNumberFormat="1" applyFont="1" applyFill="1" applyBorder="1" applyAlignment="1">
      <alignment horizontal="center"/>
    </xf>
    <xf numFmtId="9" fontId="7" fillId="5" borderId="0" xfId="0" applyNumberFormat="1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9" fontId="2" fillId="5" borderId="0" xfId="0" applyNumberFormat="1" applyFont="1" applyFill="1" applyAlignment="1">
      <alignment horizontal="center"/>
    </xf>
    <xf numFmtId="165" fontId="2" fillId="5" borderId="7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5" xfId="0" applyNumberFormat="1" applyFont="1" applyFill="1" applyBorder="1" applyAlignment="1">
      <alignment horizontal="center"/>
    </xf>
    <xf numFmtId="0" fontId="5" fillId="5" borderId="13" xfId="0" applyFont="1" applyFill="1" applyBorder="1"/>
    <xf numFmtId="0" fontId="5" fillId="5" borderId="14" xfId="0" applyFont="1" applyFill="1" applyBorder="1"/>
    <xf numFmtId="0" fontId="7" fillId="5" borderId="3" xfId="0" applyFont="1" applyFill="1" applyBorder="1" applyAlignment="1">
      <alignment horizontal="left"/>
    </xf>
    <xf numFmtId="0" fontId="11" fillId="5" borderId="0" xfId="0" applyFont="1" applyFill="1"/>
    <xf numFmtId="0" fontId="11" fillId="6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EEE9"/>
      <color rgb="FF2350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59267</xdr:colOff>
      <xdr:row>1</xdr:row>
      <xdr:rowOff>42334</xdr:rowOff>
    </xdr:from>
    <xdr:to>
      <xdr:col>1</xdr:col>
      <xdr:colOff>1896534</xdr:colOff>
      <xdr:row>3</xdr:row>
      <xdr:rowOff>54827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309064-565E-CF8F-386B-AB8FFBB0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67" y="237067"/>
          <a:ext cx="1837267" cy="40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1013"/>
  <sheetViews>
    <sheetView showGridLines="0" tabSelected="1" zoomScale="125" zoomScaleNormal="150" workbookViewId="0">
      <selection activeCell="C9" sqref="C9"/>
    </sheetView>
  </sheetViews>
  <sheetFormatPr baseColWidth="10" defaultColWidth="14.5" defaultRowHeight="15" customHeight="1" x14ac:dyDescent="0.2"/>
  <cols>
    <col min="1" max="1" width="5.33203125" customWidth="1"/>
    <col min="2" max="4" width="25.5" customWidth="1"/>
    <col min="5" max="5" width="8.6640625" customWidth="1"/>
    <col min="6" max="7" width="10.83203125" customWidth="1"/>
    <col min="8" max="26" width="8.6640625" customWidth="1"/>
  </cols>
  <sheetData>
    <row r="5" spans="2:4" ht="15" customHeight="1" x14ac:dyDescent="0.2">
      <c r="B5" s="73" t="s">
        <v>35</v>
      </c>
      <c r="C5" s="73"/>
      <c r="D5" s="73"/>
    </row>
    <row r="6" spans="2:4" ht="15" customHeight="1" x14ac:dyDescent="0.2">
      <c r="B6" s="73"/>
      <c r="C6" s="73"/>
      <c r="D6" s="73"/>
    </row>
    <row r="7" spans="2:4" ht="15" customHeight="1" x14ac:dyDescent="0.2">
      <c r="B7" s="73"/>
      <c r="C7" s="73"/>
      <c r="D7" s="73"/>
    </row>
    <row r="9" spans="2:4" x14ac:dyDescent="0.2">
      <c r="B9" s="17" t="s">
        <v>15</v>
      </c>
      <c r="C9" s="8"/>
    </row>
    <row r="10" spans="2:4" x14ac:dyDescent="0.2">
      <c r="B10" s="16" t="s">
        <v>22</v>
      </c>
      <c r="C10" s="27">
        <v>5</v>
      </c>
    </row>
    <row r="11" spans="2:4" x14ac:dyDescent="0.2">
      <c r="B11" s="16" t="s">
        <v>14</v>
      </c>
      <c r="C11" s="14">
        <v>100000</v>
      </c>
    </row>
    <row r="12" spans="2:4" x14ac:dyDescent="0.2">
      <c r="B12" s="16" t="s">
        <v>16</v>
      </c>
      <c r="C12" s="14">
        <v>100000</v>
      </c>
    </row>
    <row r="13" spans="2:4" x14ac:dyDescent="0.2">
      <c r="B13" s="18" t="s">
        <v>17</v>
      </c>
      <c r="C13" s="19">
        <f>C12/4</f>
        <v>25000</v>
      </c>
    </row>
    <row r="15" spans="2:4" x14ac:dyDescent="0.2">
      <c r="B15" s="25" t="s">
        <v>26</v>
      </c>
      <c r="C15" s="9"/>
      <c r="D15" s="10"/>
    </row>
    <row r="16" spans="2:4" x14ac:dyDescent="0.2">
      <c r="B16" s="1" t="s">
        <v>0</v>
      </c>
      <c r="C16" s="28" t="s">
        <v>32</v>
      </c>
      <c r="D16" s="15" t="s">
        <v>13</v>
      </c>
    </row>
    <row r="17" spans="1:7" x14ac:dyDescent="0.2">
      <c r="B17" s="2" t="s">
        <v>1</v>
      </c>
      <c r="C17" s="3">
        <f>C13/D17</f>
        <v>0.1</v>
      </c>
      <c r="D17" s="29">
        <f>(SUM(C11:C12)*C10)/4</f>
        <v>250000</v>
      </c>
    </row>
    <row r="19" spans="1:7" x14ac:dyDescent="0.2">
      <c r="B19" s="52" t="s">
        <v>27</v>
      </c>
      <c r="C19" s="53"/>
      <c r="D19" s="54"/>
    </row>
    <row r="20" spans="1:7" x14ac:dyDescent="0.2">
      <c r="B20" s="55" t="s">
        <v>2</v>
      </c>
      <c r="C20" s="20" t="s">
        <v>4</v>
      </c>
      <c r="D20" s="21" t="s">
        <v>3</v>
      </c>
    </row>
    <row r="21" spans="1:7" x14ac:dyDescent="0.2">
      <c r="A21" s="23">
        <v>0.5</v>
      </c>
      <c r="B21" s="56" t="s">
        <v>18</v>
      </c>
      <c r="C21" s="59">
        <v>0.8</v>
      </c>
      <c r="D21" s="22">
        <f>$C$17*C21</f>
        <v>8.0000000000000016E-2</v>
      </c>
      <c r="F21" s="4">
        <f>MIN(D$39,A21*D$17)</f>
        <v>125000</v>
      </c>
      <c r="G21" s="5"/>
    </row>
    <row r="22" spans="1:7" x14ac:dyDescent="0.2">
      <c r="A22" s="23">
        <v>1</v>
      </c>
      <c r="B22" s="56" t="s">
        <v>19</v>
      </c>
      <c r="C22" s="59">
        <v>1.2</v>
      </c>
      <c r="D22" s="22">
        <f t="shared" ref="D22:D24" si="0">$C$17*C22</f>
        <v>0.12</v>
      </c>
      <c r="F22" s="4">
        <f>MIN(D$39,A22*D$17)-SUM(F$21:F21)</f>
        <v>125000</v>
      </c>
      <c r="G22" s="5"/>
    </row>
    <row r="23" spans="1:7" x14ac:dyDescent="0.2">
      <c r="A23" s="23">
        <v>1.4</v>
      </c>
      <c r="B23" s="56" t="s">
        <v>20</v>
      </c>
      <c r="C23" s="59">
        <v>1.5</v>
      </c>
      <c r="D23" s="22">
        <f t="shared" si="0"/>
        <v>0.15000000000000002</v>
      </c>
      <c r="F23" s="4">
        <f>MIN(D$39,A23*D$17)-SUM(F$21:F22)</f>
        <v>18000</v>
      </c>
      <c r="G23" s="5"/>
    </row>
    <row r="24" spans="1:7" x14ac:dyDescent="0.2">
      <c r="A24" s="23"/>
      <c r="B24" s="57" t="s">
        <v>21</v>
      </c>
      <c r="C24" s="60">
        <v>2</v>
      </c>
      <c r="D24" s="58">
        <f t="shared" si="0"/>
        <v>0.2</v>
      </c>
      <c r="F24" s="4">
        <f>D$39-SUM(F$21:F23)</f>
        <v>0</v>
      </c>
      <c r="G24" s="5"/>
    </row>
    <row r="25" spans="1:7" x14ac:dyDescent="0.2">
      <c r="F25" s="5"/>
      <c r="G25" s="5"/>
    </row>
    <row r="26" spans="1:7" x14ac:dyDescent="0.2">
      <c r="B26" s="26" t="s">
        <v>28</v>
      </c>
      <c r="C26" s="9"/>
      <c r="D26" s="10"/>
    </row>
    <row r="27" spans="1:7" x14ac:dyDescent="0.2">
      <c r="B27" s="71" t="s">
        <v>23</v>
      </c>
      <c r="C27" s="72"/>
      <c r="D27" s="62">
        <v>0.2</v>
      </c>
    </row>
    <row r="28" spans="1:7" x14ac:dyDescent="0.2">
      <c r="B28" s="61" t="s">
        <v>24</v>
      </c>
      <c r="C28" s="63"/>
      <c r="D28" s="62">
        <v>0.2</v>
      </c>
    </row>
    <row r="29" spans="1:7" x14ac:dyDescent="0.2">
      <c r="B29" s="64"/>
      <c r="C29" s="65"/>
      <c r="D29" s="66"/>
    </row>
    <row r="30" spans="1:7" x14ac:dyDescent="0.2">
      <c r="B30" s="67"/>
      <c r="C30" s="30"/>
      <c r="D30" s="68"/>
    </row>
    <row r="31" spans="1:7" x14ac:dyDescent="0.2">
      <c r="B31" s="6"/>
    </row>
    <row r="32" spans="1:7" ht="15.75" customHeight="1" x14ac:dyDescent="0.2">
      <c r="B32" s="36" t="s">
        <v>34</v>
      </c>
      <c r="C32" s="37"/>
      <c r="D32" s="38"/>
    </row>
    <row r="33" spans="2:5" ht="15.75" customHeight="1" x14ac:dyDescent="0.2">
      <c r="B33" s="39" t="s">
        <v>5</v>
      </c>
      <c r="C33" s="31" t="s">
        <v>29</v>
      </c>
      <c r="D33" s="24" t="s">
        <v>25</v>
      </c>
      <c r="E33" s="7"/>
    </row>
    <row r="34" spans="2:5" ht="15.75" customHeight="1" x14ac:dyDescent="0.2">
      <c r="B34" s="69" t="s">
        <v>6</v>
      </c>
      <c r="C34" s="11">
        <v>62000</v>
      </c>
      <c r="D34" s="14">
        <v>20000</v>
      </c>
    </row>
    <row r="35" spans="2:5" ht="15.75" customHeight="1" x14ac:dyDescent="0.2">
      <c r="B35" s="69" t="s">
        <v>7</v>
      </c>
      <c r="C35" s="11">
        <v>68000</v>
      </c>
      <c r="D35" s="14">
        <v>30000</v>
      </c>
    </row>
    <row r="36" spans="2:5" ht="15.75" customHeight="1" x14ac:dyDescent="0.2">
      <c r="B36" s="70" t="s">
        <v>8</v>
      </c>
      <c r="C36" s="12">
        <v>72000</v>
      </c>
      <c r="D36" s="13">
        <v>16000</v>
      </c>
    </row>
    <row r="37" spans="2:5" ht="15.75" customHeight="1" x14ac:dyDescent="0.2">
      <c r="B37" s="32"/>
      <c r="C37" s="33"/>
      <c r="D37" s="33"/>
    </row>
    <row r="38" spans="2:5" ht="15.75" customHeight="1" x14ac:dyDescent="0.2">
      <c r="B38" s="36" t="s">
        <v>33</v>
      </c>
      <c r="C38" s="37"/>
      <c r="D38" s="38"/>
    </row>
    <row r="39" spans="2:5" ht="15.75" customHeight="1" x14ac:dyDescent="0.2">
      <c r="B39" s="40" t="s">
        <v>9</v>
      </c>
      <c r="C39" s="41"/>
      <c r="D39" s="42">
        <f>SUM(C34:D36)</f>
        <v>268000</v>
      </c>
    </row>
    <row r="40" spans="2:5" ht="15.75" customHeight="1" x14ac:dyDescent="0.2">
      <c r="B40" s="39" t="s">
        <v>10</v>
      </c>
      <c r="C40" s="34"/>
      <c r="D40" s="43">
        <f>D39/D17</f>
        <v>1.0720000000000001</v>
      </c>
    </row>
    <row r="41" spans="2:5" ht="15.75" customHeight="1" x14ac:dyDescent="0.2">
      <c r="B41" s="44" t="s">
        <v>11</v>
      </c>
      <c r="C41" s="41"/>
      <c r="D41" s="45">
        <f>SUMPRODUCT(D21:D24,F21:F24)</f>
        <v>27700</v>
      </c>
    </row>
    <row r="42" spans="2:5" ht="15.75" customHeight="1" x14ac:dyDescent="0.2">
      <c r="B42" s="46" t="s">
        <v>30</v>
      </c>
      <c r="C42" s="41"/>
      <c r="D42" s="47">
        <f>D27*SUM(D34:D36)</f>
        <v>13200</v>
      </c>
    </row>
    <row r="43" spans="2:5" ht="15.75" customHeight="1" x14ac:dyDescent="0.2">
      <c r="B43" s="46" t="s">
        <v>31</v>
      </c>
      <c r="C43" s="35"/>
      <c r="D43" s="48">
        <f>D28*C17*SUM(C34:D36)</f>
        <v>5360.0000000000009</v>
      </c>
    </row>
    <row r="44" spans="2:5" ht="15.75" customHeight="1" x14ac:dyDescent="0.2">
      <c r="B44" s="49" t="s">
        <v>12</v>
      </c>
      <c r="C44" s="50"/>
      <c r="D44" s="51">
        <f>SUM(D41:D43)</f>
        <v>46260</v>
      </c>
    </row>
    <row r="45" spans="2:5" ht="15.75" customHeight="1" x14ac:dyDescent="0.2"/>
    <row r="46" spans="2:5" ht="15.75" customHeight="1" x14ac:dyDescent="0.2"/>
    <row r="47" spans="2:5" ht="15.75" customHeight="1" x14ac:dyDescent="0.2"/>
    <row r="48" spans="2: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mergeCells count="2">
    <mergeCell ref="B27:C27"/>
    <mergeCell ref="B5:D7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ARR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Chang</dc:creator>
  <cp:lastModifiedBy>Mark Gustaferro</cp:lastModifiedBy>
  <dcterms:created xsi:type="dcterms:W3CDTF">2016-08-02T20:52:34Z</dcterms:created>
  <dcterms:modified xsi:type="dcterms:W3CDTF">2024-10-16T21:03:27Z</dcterms:modified>
</cp:coreProperties>
</file>