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comments/comment2.xml" ContentType="application/vnd.openxmlformats-officedocument.spreadsheetml.comments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EVM Calculator" sheetId="2" state="visible" r:id="rId2"/>
    <sheet xmlns:r="http://schemas.openxmlformats.org/officeDocument/2006/relationships" name="Worked Example" sheetId="3" state="visible" r:id="rId3"/>
    <sheet xmlns:r="http://schemas.openxmlformats.org/officeDocument/2006/relationships" name="Definitions" sheetId="4" state="visible" r:id="rId4"/>
  </sheets>
  <definedNames>
    <definedName name="_xlnm._FilterDatabase" localSheetId="1" hidden="1">'EVM Calculator'!$A$12:$Q$36</definedName>
    <definedName name="_xlnm._FilterDatabase" localSheetId="2" hidden="1">'Worked Example'!$A$12:$Q$36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1">
    <numFmt numFmtId="164" formatCode="£#,##0;[Red](£#,##0);-"/>
  </numFmts>
  <fonts count="10">
    <font>
      <name val="Calibri"/>
      <family val="2"/>
      <color theme="1"/>
      <sz val="11"/>
      <scheme val="minor"/>
    </font>
    <font>
      <name val="Montserrat"/>
      <b val="1"/>
      <color rgb="00FFFFFF"/>
      <sz val="18"/>
    </font>
    <font>
      <name val="Calibri"/>
      <b val="1"/>
      <color rgb="00000000"/>
      <sz val="11"/>
    </font>
    <font>
      <b val="1"/>
      <color rgb="001F2937"/>
    </font>
    <font>
      <name val="Calibri"/>
      <family val="2"/>
      <color theme="10"/>
      <sz val="12"/>
      <scheme val="minor"/>
    </font>
    <font>
      <b val="1"/>
      <color rgb="001F2937"/>
      <sz val="13"/>
    </font>
    <font>
      <b val="1"/>
      <color rgb="00FFFFFF"/>
    </font>
    <font>
      <color rgb="000000FF"/>
    </font>
    <font>
      <color rgb="00000000"/>
    </font>
    <font>
      <i val="1"/>
      <color rgb="004B5563"/>
    </font>
  </fonts>
  <fills count="7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C400"/>
      </patternFill>
    </fill>
    <fill>
      <patternFill patternType="solid">
        <fgColor rgb="00F3F4F6"/>
      </patternFill>
    </fill>
    <fill>
      <patternFill patternType="solid">
        <fgColor rgb="00EAF2F8"/>
      </patternFill>
    </fill>
    <fill>
      <patternFill patternType="solid">
        <fgColor rgb="00FFF2CC"/>
      </patternFill>
    </fill>
  </fills>
  <borders count="3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  <border>
      <bottom style="medium">
        <color rgb="00808080"/>
      </bottom>
    </border>
  </borders>
  <cellStyleXfs count="2">
    <xf numFmtId="0" fontId="0" fillId="0" borderId="0"/>
    <xf numFmtId="0" fontId="4" fillId="0" borderId="0"/>
  </cellStyleXfs>
  <cellXfs count="2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3" borderId="0" applyAlignment="1" pivotButton="0" quotePrefix="0" xfId="0">
      <alignment horizontal="left"/>
    </xf>
    <xf numFmtId="0" fontId="0" fillId="3" borderId="0" pivotButton="0" quotePrefix="0" xfId="0"/>
    <xf numFmtId="0" fontId="3" fillId="4" borderId="1" pivotButton="0" quotePrefix="0" xfId="0"/>
    <xf numFmtId="0" fontId="0" fillId="0" borderId="1" applyAlignment="1" pivotButton="0" quotePrefix="0" xfId="0">
      <alignment vertical="top" wrapText="1"/>
    </xf>
    <xf numFmtId="0" fontId="4" fillId="0" borderId="0" pivotButton="0" quotePrefix="0" xfId="1"/>
    <xf numFmtId="0" fontId="5" fillId="0" borderId="0" pivotButton="0" quotePrefix="0" xfId="0"/>
    <xf numFmtId="0" fontId="3" fillId="5" borderId="1" pivotButton="0" quotePrefix="0" xfId="0"/>
    <xf numFmtId="0" fontId="0" fillId="0" borderId="1" applyAlignment="1" pivotButton="0" quotePrefix="0" xfId="0">
      <alignment wrapText="1"/>
    </xf>
    <xf numFmtId="0" fontId="6" fillId="2" borderId="0" pivotButton="0" quotePrefix="0" xfId="0"/>
    <xf numFmtId="0" fontId="3" fillId="4" borderId="1" applyAlignment="1" pivotButton="0" quotePrefix="0" xfId="0">
      <alignment horizontal="left" vertical="center"/>
    </xf>
    <xf numFmtId="0" fontId="7" fillId="6" borderId="1" applyAlignment="1" applyProtection="1" pivotButton="0" quotePrefix="0" xfId="0">
      <alignment horizontal="left" vertical="center"/>
      <protection locked="0" hidden="0"/>
    </xf>
    <xf numFmtId="164" fontId="8" fillId="5" borderId="1" applyAlignment="1" pivotButton="0" quotePrefix="0" xfId="0">
      <alignment horizontal="left" vertical="center"/>
    </xf>
    <xf numFmtId="0" fontId="9" fillId="0" borderId="0" applyAlignment="1" pivotButton="0" quotePrefix="0" xfId="0">
      <alignment wrapText="1"/>
    </xf>
    <xf numFmtId="164" fontId="7" fillId="6" borderId="1" applyAlignment="1" applyProtection="1" pivotButton="0" quotePrefix="0" xfId="0">
      <alignment horizontal="left" vertical="center"/>
      <protection locked="0" hidden="0"/>
    </xf>
    <xf numFmtId="2" fontId="8" fillId="5" borderId="1" applyAlignment="1" pivotButton="0" quotePrefix="0" xfId="0">
      <alignment horizontal="left" vertical="center"/>
    </xf>
    <xf numFmtId="0" fontId="8" fillId="5" borderId="1" applyAlignment="1" pivotButton="0" quotePrefix="0" xfId="0">
      <alignment horizontal="left" vertical="center"/>
    </xf>
    <xf numFmtId="0" fontId="6" fillId="2" borderId="2" applyAlignment="1" pivotButton="0" quotePrefix="0" xfId="0">
      <alignment horizontal="center" vertical="center" wrapText="1"/>
    </xf>
    <xf numFmtId="9" fontId="7" fillId="6" borderId="1" applyAlignment="1" applyProtection="1" pivotButton="0" quotePrefix="0" xfId="0">
      <alignment horizontal="left" vertical="center"/>
      <protection locked="0" hidden="0"/>
    </xf>
    <xf numFmtId="0" fontId="9" fillId="0" borderId="0" pivotButton="0" quotePrefix="0" xfId="0"/>
    <xf numFmtId="0" fontId="6" fillId="2" borderId="2" pivotButton="0" quotePrefix="0" xfId="0"/>
    <xf numFmtId="0" fontId="3" fillId="0" borderId="1" applyAlignment="1" pivotButton="0" quotePrefix="0" xfId="0">
      <alignment vertical="top" wrapText="1"/>
    </xf>
  </cellXfs>
  <cellStyles count="2">
    <cellStyle name="Normal" xfId="0" builtinId="0" hidden="0"/>
    <cellStyle name="Hyperlink" xfId="1" builtinId="8" hidden="0"/>
  </cellStyles>
  <dxfs count="3">
    <dxf>
      <fill>
        <patternFill patternType="solid">
          <fgColor rgb="00F4CCCC"/>
        </patternFill>
      </fill>
    </dxf>
    <dxf>
      <fill>
        <patternFill patternType="solid">
          <fgColor rgb="00D9EAD3"/>
        </patternFill>
      </fill>
    </dxf>
    <dxf>
      <fill>
        <patternFill patternType="solid">
          <fgColor rgb="00FCE4D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Earned Value — Planned vs Actual vs Earned</a:t>
            </a:r>
          </a:p>
        </rich>
      </tx>
    </title>
    <plotArea>
      <lineChart>
        <grouping val="standard"/>
        <ser>
          <idx val="0"/>
          <order val="0"/>
          <tx>
            <strRef>
              <f>'EVM Calculator'!D12</f>
            </strRef>
          </tx>
          <spPr>
            <a:ln xmlns:a="http://schemas.openxmlformats.org/drawingml/2006/main">
              <a:solidFill>
                <a:srgbClr val="808080"/>
              </a:solidFill>
              <a:prstDash val="dash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'EVM Calculator'!$A$13:$A$36</f>
            </numRef>
          </cat>
          <val>
            <numRef>
              <f>'EVM Calculator'!$D$13:$D$36</f>
            </numRef>
          </val>
        </ser>
        <ser>
          <idx val="1"/>
          <order val="1"/>
          <tx>
            <strRef>
              <f>'EVM Calculator'!E12</f>
            </strRef>
          </tx>
          <spPr>
            <a:ln xmlns:a="http://schemas.openxmlformats.org/drawingml/2006/main">
              <a:solidFill>
                <a:srgbClr val="C00000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'EVM Calculator'!$A$13:$A$36</f>
            </numRef>
          </cat>
          <val>
            <numRef>
              <f>'EVM Calculator'!$E$13:$E$36</f>
            </numRef>
          </val>
        </ser>
        <ser>
          <idx val="2"/>
          <order val="2"/>
          <tx>
            <strRef>
              <f>'EVM Calculator'!G12</f>
            </strRef>
          </tx>
          <spPr>
            <a:ln xmlns:a="http://schemas.openxmlformats.org/drawingml/2006/main">
              <a:solidFill>
                <a:srgbClr val="2F75B5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'EVM Calculator'!$A$13:$A$36</f>
            </numRef>
          </cat>
          <val>
            <numRef>
              <f>'EVM Calculator'!$G$13:$G$36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Period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Cumulative £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Performance indices — CPI and SPI</a:t>
            </a:r>
          </a:p>
        </rich>
      </tx>
    </title>
    <plotArea>
      <lineChart>
        <grouping val="standard"/>
        <ser>
          <idx val="0"/>
          <order val="0"/>
          <tx>
            <strRef>
              <f>'EVM Calculator'!J12</f>
            </strRef>
          </tx>
          <spPr>
            <a:ln xmlns:a="http://schemas.openxmlformats.org/drawingml/2006/main">
              <a:solidFill>
                <a:srgbClr val="C00000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'EVM Calculator'!$A$13:$A$36</f>
            </numRef>
          </cat>
          <val>
            <numRef>
              <f>'EVM Calculator'!$J$13:$J$36</f>
            </numRef>
          </val>
        </ser>
        <ser>
          <idx val="1"/>
          <order val="1"/>
          <tx>
            <strRef>
              <f>'EVM Calculator'!K12</f>
            </strRef>
          </tx>
          <spPr>
            <a:ln xmlns:a="http://schemas.openxmlformats.org/drawingml/2006/main">
              <a:solidFill>
                <a:srgbClr val="2F75B5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'EVM Calculator'!$A$13:$A$36</f>
            </numRef>
          </cat>
          <val>
            <numRef>
              <f>'EVM Calculator'!$K$13:$K$36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Period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Index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Earned Value — Planned vs Actual vs Earned</a:t>
            </a:r>
          </a:p>
        </rich>
      </tx>
    </title>
    <plotArea>
      <lineChart>
        <grouping val="standard"/>
        <ser>
          <idx val="0"/>
          <order val="0"/>
          <tx>
            <strRef>
              <f>'Worked Example'!D12</f>
            </strRef>
          </tx>
          <spPr>
            <a:ln xmlns:a="http://schemas.openxmlformats.org/drawingml/2006/main">
              <a:solidFill>
                <a:srgbClr val="808080"/>
              </a:solidFill>
              <a:prstDash val="dash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'Worked Example'!$A$13:$A$36</f>
            </numRef>
          </cat>
          <val>
            <numRef>
              <f>'Worked Example'!$D$13:$D$36</f>
            </numRef>
          </val>
        </ser>
        <ser>
          <idx val="1"/>
          <order val="1"/>
          <tx>
            <strRef>
              <f>'Worked Example'!E12</f>
            </strRef>
          </tx>
          <spPr>
            <a:ln xmlns:a="http://schemas.openxmlformats.org/drawingml/2006/main">
              <a:solidFill>
                <a:srgbClr val="C00000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'Worked Example'!$A$13:$A$36</f>
            </numRef>
          </cat>
          <val>
            <numRef>
              <f>'Worked Example'!$E$13:$E$36</f>
            </numRef>
          </val>
        </ser>
        <ser>
          <idx val="2"/>
          <order val="2"/>
          <tx>
            <strRef>
              <f>'Worked Example'!G12</f>
            </strRef>
          </tx>
          <spPr>
            <a:ln xmlns:a="http://schemas.openxmlformats.org/drawingml/2006/main">
              <a:solidFill>
                <a:srgbClr val="2F75B5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'Worked Example'!$A$13:$A$36</f>
            </numRef>
          </cat>
          <val>
            <numRef>
              <f>'Worked Example'!$G$13:$G$36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Period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Cumulative £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Performance indices — CPI and SPI</a:t>
            </a:r>
          </a:p>
        </rich>
      </tx>
    </title>
    <plotArea>
      <lineChart>
        <grouping val="standard"/>
        <ser>
          <idx val="0"/>
          <order val="0"/>
          <tx>
            <strRef>
              <f>'Worked Example'!J12</f>
            </strRef>
          </tx>
          <spPr>
            <a:ln xmlns:a="http://schemas.openxmlformats.org/drawingml/2006/main">
              <a:solidFill>
                <a:srgbClr val="C00000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'Worked Example'!$A$13:$A$36</f>
            </numRef>
          </cat>
          <val>
            <numRef>
              <f>'Worked Example'!$J$13:$J$36</f>
            </numRef>
          </val>
        </ser>
        <ser>
          <idx val="1"/>
          <order val="1"/>
          <tx>
            <strRef>
              <f>'Worked Example'!K12</f>
            </strRef>
          </tx>
          <spPr>
            <a:ln xmlns:a="http://schemas.openxmlformats.org/drawingml/2006/main">
              <a:solidFill>
                <a:srgbClr val="2F75B5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'Worked Example'!$A$13:$A$36</f>
            </numRef>
          </cat>
          <val>
            <numRef>
              <f>'Worked Example'!$K$13:$K$36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Period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Index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omments/comment1.xml><?xml version="1.0" encoding="utf-8"?>
<comments xmlns="http://schemas.openxmlformats.org/spreadsheetml/2006/main">
  <authors>
    <author>Gather</author>
  </authors>
  <commentList>
    <comment ref="D12" authorId="0" shapeId="0">
      <text>
        <t>PV = BAC x planned % complete</t>
      </text>
    </comment>
    <comment ref="G12" authorId="0" shapeId="0">
      <text>
        <t>EV = BAC x actual % complete</t>
      </text>
    </comment>
    <comment ref="H12" authorId="0" shapeId="0">
      <text>
        <t>CV = EV - AC. Negative = over budget.</t>
      </text>
    </comment>
    <comment ref="I12" authorId="0" shapeId="0">
      <text>
        <t>SV = EV - PV. Negative = behind programme.</t>
      </text>
    </comment>
    <comment ref="L12" authorId="0" shapeId="0">
      <text>
        <t>EAC = BAC / CPI. Forecast final cost if current efficiency holds.</t>
      </text>
    </comment>
  </commentList>
</comments>
</file>

<file path=xl/comments/comment2.xml><?xml version="1.0" encoding="utf-8"?>
<comments xmlns="http://schemas.openxmlformats.org/spreadsheetml/2006/main">
  <authors>
    <author>Gather</author>
  </authors>
  <commentList>
    <comment ref="D12" authorId="0" shapeId="0">
      <text>
        <t>PV = BAC x planned % complete</t>
      </text>
    </comment>
    <comment ref="G12" authorId="0" shapeId="0">
      <text>
        <t>EV = BAC x actual % complete</t>
      </text>
    </comment>
    <comment ref="H12" authorId="0" shapeId="0">
      <text>
        <t>CV = EV - AC. Negative = over budget.</t>
      </text>
    </comment>
    <comment ref="I12" authorId="0" shapeId="0">
      <text>
        <t>SV = EV - PV. Negative = behind programme.</t>
      </text>
    </comment>
    <comment ref="L12" authorId="0" shapeId="0">
      <text>
        <t>EAC = BAC / CPI. Forecast final cost if current efficiency holds.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_rels/drawing2.xml.rels><Relationships xmlns="http://schemas.openxmlformats.org/package/2006/relationships"><Relationship Type="http://schemas.openxmlformats.org/officeDocument/2006/relationships/chart" Target="/xl/charts/chart3.xml" Id="rId1"/><Relationship Type="http://schemas.openxmlformats.org/officeDocument/2006/relationships/chart" Target="/xl/charts/chart4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38</row>
      <rowOff>0</rowOff>
    </from>
    <ext cx="648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38</row>
      <rowOff>0</rowOff>
    </from>
    <ext cx="57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38</row>
      <rowOff>0</rowOff>
    </from>
    <ext cx="648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38</row>
      <rowOff>0</rowOff>
    </from>
    <ext cx="57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gatherinsights.com/en/book-a-demo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hyperlink" Target="https://www.gatherinsights.com/en/book-a-demo" TargetMode="External" Id="rId1"/><Relationship Type="http://schemas.openxmlformats.org/officeDocument/2006/relationships/drawing" Target="/xl/drawings/drawing1.xml" Id="rId2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3.xml.rels><Relationships xmlns="http://schemas.openxmlformats.org/package/2006/relationships"><Relationship Type="http://schemas.openxmlformats.org/officeDocument/2006/relationships/hyperlink" Target="https://www.gatherinsights.com/en/book-a-demo" TargetMode="External" Id="rId1"/><Relationship Type="http://schemas.openxmlformats.org/officeDocument/2006/relationships/drawing" Target="/xl/drawings/drawing2.xml" Id="rId2"/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25"/>
  <sheetViews>
    <sheetView showGridLines="0" workbookViewId="0">
      <selection pane="bottomLeft" activeCell="A1" sqref="A1"/>
    </sheetView>
  </sheetViews>
  <sheetFormatPr baseColWidth="8" defaultRowHeight="15"/>
  <cols>
    <col width="24" customWidth="1" min="1" max="1"/>
    <col width="70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</cols>
  <sheetData>
    <row r="1">
      <c r="A1" s="1" t="inlineStr">
        <is>
          <t>Earned Value Management Calculator for Construction</t>
        </is>
      </c>
    </row>
    <row r="2"/>
    <row r="3">
      <c r="A3" s="3" t="inlineStr">
        <is>
          <t>Free template by Gather — gatherinsights.com</t>
        </is>
      </c>
    </row>
    <row r="6" ht="36" customHeight="1">
      <c r="A6" s="5" t="inlineStr">
        <is>
          <t>What this is</t>
        </is>
      </c>
      <c r="B6" s="6" t="inlineStr">
        <is>
          <t>A formula-only EVM workbook for tracking planned value, earned value, actual cost, cost variance, schedule variance and forecast-at-completion.</t>
        </is>
      </c>
    </row>
    <row r="7" ht="36" customHeight="1">
      <c r="A7" s="5" t="inlineStr">
        <is>
          <t>Who it is for</t>
        </is>
      </c>
      <c r="B7" s="6" t="inlineStr">
        <is>
          <t>QS, commercial, project controls and site teams who need a practical construction EVM calculator rather than a generic textbook sheet.</t>
        </is>
      </c>
    </row>
    <row r="8" ht="36" customHeight="1">
      <c r="A8" s="5" t="inlineStr">
        <is>
          <t>How to use it</t>
        </is>
      </c>
      <c r="B8" s="6" t="inlineStr">
        <is>
          <t>Fill the yellow cells on the EVM Calculator tab: BAC, reporting period, planned percent complete, actual cost and actual percent complete. Blue cells calculate automatically.</t>
        </is>
      </c>
    </row>
    <row r="9" ht="36" customHeight="1">
      <c r="A9" s="5" t="inlineStr">
        <is>
          <t>Inputs</t>
        </is>
      </c>
      <c r="B9" s="6" t="inlineStr">
        <is>
          <t>Yellow cells are editable. Formula cells are protected with no password so users can unprotect if they need to adapt the workbook.</t>
        </is>
      </c>
    </row>
    <row r="10" ht="36" customHeight="1">
      <c r="A10" s="5" t="inlineStr">
        <is>
          <t>Worked example</t>
        </is>
      </c>
      <c r="B10" s="6" t="inlineStr">
        <is>
          <t>The example uses a 12-month, £2.4m project that is slightly over budget and behind programme so warnings, CPI/SPI and forecast outputs visibly respond.</t>
        </is>
      </c>
    </row>
    <row r="11" ht="36" customHeight="1">
      <c r="A11" s="5" t="inlineStr">
        <is>
          <t>No macros</t>
        </is>
      </c>
      <c r="B11" s="6" t="inlineStr">
        <is>
          <t>The workbook uses formulas and native charts only, so it opens in Excel and Google Sheets.</t>
        </is>
      </c>
    </row>
    <row r="12" ht="36" customHeight="1">
      <c r="A12" s="5" t="inlineStr">
        <is>
          <t>CTA</t>
        </is>
      </c>
      <c r="B12" s="6" t="inlineStr">
        <is>
          <t>Want EVM signals without manually rebuilding spreadsheets from site diaries, costs and progress updates? Book a demo.</t>
        </is>
      </c>
      <c r="C12" s="7" t="inlineStr">
        <is>
          <t>Book a demo</t>
        </is>
      </c>
    </row>
    <row r="14">
      <c r="A14" s="8" t="inlineStr">
        <is>
          <t>Plain-English formulas</t>
        </is>
      </c>
    </row>
    <row r="15">
      <c r="A15" s="9" t="inlineStr">
        <is>
          <t>PV</t>
        </is>
      </c>
      <c r="B15" s="10" t="inlineStr">
        <is>
          <t>Planned Value = BAC × planned % complete</t>
        </is>
      </c>
    </row>
    <row r="16">
      <c r="A16" s="9" t="inlineStr">
        <is>
          <t>EV</t>
        </is>
      </c>
      <c r="B16" s="10" t="inlineStr">
        <is>
          <t>Earned Value = BAC × actual % complete</t>
        </is>
      </c>
    </row>
    <row r="17">
      <c r="A17" s="9" t="inlineStr">
        <is>
          <t>AC</t>
        </is>
      </c>
      <c r="B17" s="10" t="inlineStr">
        <is>
          <t>Actual Cost = cumulative cost incurred to date</t>
        </is>
      </c>
    </row>
    <row r="18">
      <c r="A18" s="9" t="inlineStr">
        <is>
          <t>CV</t>
        </is>
      </c>
      <c r="B18" s="10" t="inlineStr">
        <is>
          <t>Cost Variance = EV − AC. Negative means over budget.</t>
        </is>
      </c>
    </row>
    <row r="19">
      <c r="A19" s="9" t="inlineStr">
        <is>
          <t>SV</t>
        </is>
      </c>
      <c r="B19" s="10" t="inlineStr">
        <is>
          <t>Schedule Variance = EV − PV. Negative means behind programme.</t>
        </is>
      </c>
    </row>
    <row r="20">
      <c r="A20" s="9" t="inlineStr">
        <is>
          <t>CPI</t>
        </is>
      </c>
      <c r="B20" s="10" t="inlineStr">
        <is>
          <t>Cost Performance Index = EV ÷ AC. Below 1.00 means over budget.</t>
        </is>
      </c>
    </row>
    <row r="21">
      <c r="A21" s="9" t="inlineStr">
        <is>
          <t>SPI</t>
        </is>
      </c>
      <c r="B21" s="10" t="inlineStr">
        <is>
          <t>Schedule Performance Index = EV ÷ PV. Below 1.00 means behind programme.</t>
        </is>
      </c>
    </row>
    <row r="22">
      <c r="A22" s="9" t="inlineStr">
        <is>
          <t>EAC</t>
        </is>
      </c>
      <c r="B22" s="10" t="inlineStr">
        <is>
          <t>Estimate at Completion = BAC ÷ CPI. What the job will cost if current cost efficiency holds.</t>
        </is>
      </c>
    </row>
    <row r="23">
      <c r="A23" s="9" t="inlineStr">
        <is>
          <t>ETC</t>
        </is>
      </c>
      <c r="B23" s="10" t="inlineStr">
        <is>
          <t>Estimate to Complete = EAC − AC.</t>
        </is>
      </c>
    </row>
    <row r="24">
      <c r="A24" s="9" t="inlineStr">
        <is>
          <t>VAC</t>
        </is>
      </c>
      <c r="B24" s="10" t="inlineStr">
        <is>
          <t>Variance at Completion = BAC − EAC.</t>
        </is>
      </c>
    </row>
    <row r="25">
      <c r="A25" s="9" t="inlineStr">
        <is>
          <t>TCPI</t>
        </is>
      </c>
      <c r="B25" s="10" t="inlineStr">
        <is>
          <t>To-Complete Performance Index = (BAC − EV) ÷ (BAC − AC).</t>
        </is>
      </c>
    </row>
  </sheetData>
  <mergeCells count="2">
    <mergeCell ref="A1:J2"/>
    <mergeCell ref="A3:J3"/>
  </mergeCells>
  <hyperlinks>
    <hyperlink xmlns:r="http://schemas.openxmlformats.org/officeDocument/2006/relationships" ref="C12" r:id="rId1"/>
  </hyperlinks>
  <pageMargins left="0.25" right="0.25" top="0.5" bottom="0.5" header="0.5" footer="0.5"/>
  <pageSetup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Q62"/>
  <sheetViews>
    <sheetView showGridLines="0" zoomScale="85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6" customWidth="1" min="3" max="3"/>
    <col width="18" customWidth="1" min="4" max="4"/>
    <col width="18" customWidth="1" min="5" max="5"/>
    <col width="16" customWidth="1" min="6" max="6"/>
    <col width="18" customWidth="1" min="7" max="7"/>
    <col width="18" customWidth="1" min="8" max="8"/>
    <col width="18" customWidth="1" min="9" max="9"/>
    <col width="10" customWidth="1" min="10" max="10"/>
    <col width="10" customWidth="1" min="11" max="11"/>
    <col width="18" customWidth="1" min="12" max="12"/>
    <col width="18" customWidth="1" min="13" max="13"/>
    <col width="18" customWidth="1" min="14" max="14"/>
    <col width="10" customWidth="1" min="15" max="15"/>
    <col width="30" customWidth="1" min="16" max="16"/>
    <col width="34" customWidth="1" min="17" max="17"/>
  </cols>
  <sheetData>
    <row r="1">
      <c r="A1" s="1" t="inlineStr">
        <is>
          <t>Earned Value Management Calculator</t>
        </is>
      </c>
    </row>
    <row r="2"/>
    <row r="3">
      <c r="A3" s="3" t="inlineStr">
        <is>
          <t>Construction EVM calculator by Gather — planned value, earned value, actual cost and forecast-at-completion.</t>
        </is>
      </c>
    </row>
    <row r="5">
      <c r="A5" s="11" t="inlineStr">
        <is>
          <t>Project inputs</t>
        </is>
      </c>
      <c r="D5" s="11" t="inlineStr">
        <is>
          <t>Current period summary</t>
        </is>
      </c>
      <c r="K5" s="11" t="inlineStr">
        <is>
          <t>Forecast checks</t>
        </is>
      </c>
    </row>
    <row r="6">
      <c r="A6" s="12" t="inlineStr">
        <is>
          <t>Project name</t>
        </is>
      </c>
      <c r="B6" s="13" t="inlineStr"/>
      <c r="D6" s="12" t="inlineStr">
        <is>
          <t>Current PV (£)</t>
        </is>
      </c>
      <c r="E6" s="14">
        <f>IFERROR(INDEX(D13:D36,$B$10),"")</f>
        <v/>
      </c>
      <c r="G6" s="15" t="inlineStr">
        <is>
          <t>PV = planned value to data date</t>
        </is>
      </c>
      <c r="K6" s="12" t="inlineStr">
        <is>
          <t>ETC (£)</t>
        </is>
      </c>
      <c r="L6" s="14">
        <f>IFERROR(INDEX(M13:M36,$B$10),"")</f>
        <v/>
      </c>
      <c r="N6" s="15" t="inlineStr">
        <is>
          <t>Estimate to complete = remaining forecast cost.</t>
        </is>
      </c>
    </row>
    <row r="7">
      <c r="A7" s="12" t="inlineStr">
        <is>
          <t>Budget at Completion (BAC)</t>
        </is>
      </c>
      <c r="B7" s="16" t="n">
        <v>0</v>
      </c>
      <c r="D7" s="12" t="inlineStr">
        <is>
          <t>Current AC (£)</t>
        </is>
      </c>
      <c r="E7" s="14">
        <f>IFERROR(INDEX(E13:E36,$B$10),"")</f>
        <v/>
      </c>
      <c r="G7" s="15" t="inlineStr">
        <is>
          <t>AC = cumulative actual cost</t>
        </is>
      </c>
      <c r="K7" s="12" t="inlineStr">
        <is>
          <t>VAC (£)</t>
        </is>
      </c>
      <c r="L7" s="14">
        <f>IFERROR(INDEX(N13:N36,$B$10),"")</f>
        <v/>
      </c>
      <c r="N7" s="15" t="inlineStr">
        <is>
          <t>Variance at completion. Negative means forecast overrun.</t>
        </is>
      </c>
    </row>
    <row r="8">
      <c r="A8" s="12" t="inlineStr">
        <is>
          <t>Number of periods</t>
        </is>
      </c>
      <c r="B8" s="13" t="n">
        <v>12</v>
      </c>
      <c r="D8" s="12" t="inlineStr">
        <is>
          <t>Current EV (£)</t>
        </is>
      </c>
      <c r="E8" s="14">
        <f>IFERROR(INDEX(G13:G36,$B$10),"")</f>
        <v/>
      </c>
      <c r="G8" s="15" t="inlineStr">
        <is>
          <t>EV = value of completed work</t>
        </is>
      </c>
      <c r="K8" s="12" t="inlineStr">
        <is>
          <t>TCPI</t>
        </is>
      </c>
      <c r="L8" s="17">
        <f>IFERROR(INDEX(O13:O36,$B$10),"")</f>
        <v/>
      </c>
      <c r="N8" s="15" t="inlineStr">
        <is>
          <t>Efficiency needed from now to hit BAC.</t>
        </is>
      </c>
    </row>
    <row r="9">
      <c r="A9" s="12" t="inlineStr">
        <is>
          <t>Period type</t>
        </is>
      </c>
      <c r="B9" s="13" t="inlineStr">
        <is>
          <t>Month</t>
        </is>
      </c>
      <c r="D9" s="12" t="inlineStr">
        <is>
          <t>Current CPI</t>
        </is>
      </c>
      <c r="E9" s="17">
        <f>IFERROR(INDEX(J13:J36,$B$10),"")</f>
        <v/>
      </c>
      <c r="G9" s="15" t="inlineStr">
        <is>
          <t>CPI &lt; 1 means over budget</t>
        </is>
      </c>
      <c r="K9" s="12" t="inlineStr">
        <is>
          <t>Headline</t>
        </is>
      </c>
      <c r="L9" s="18">
        <f>IF(AND($E$9&lt;&gt;"",$E$10&lt;&gt;""),IF(OR($E$9&lt;1,$E$10&lt;1),"Intervention required","On track"),"")</f>
        <v/>
      </c>
      <c r="N9" s="15" t="inlineStr">
        <is>
          <t>Simple red/green read on cost and schedule.</t>
        </is>
      </c>
    </row>
    <row r="10">
      <c r="A10" s="12" t="inlineStr">
        <is>
          <t>Data date period #</t>
        </is>
      </c>
      <c r="B10" s="13" t="n">
        <v>1</v>
      </c>
      <c r="D10" s="12" t="inlineStr">
        <is>
          <t>Current SPI</t>
        </is>
      </c>
      <c r="E10" s="17">
        <f>IFERROR(INDEX(K13:K36,$B$10),"")</f>
        <v/>
      </c>
      <c r="G10" s="15" t="inlineStr">
        <is>
          <t>SPI &lt; 1 means behind plan</t>
        </is>
      </c>
      <c r="K10" s="12" t="inlineStr">
        <is>
          <t>Commercial note</t>
        </is>
      </c>
      <c r="L10" s="12" t="inlineStr">
        <is>
          <t>Use EAC as an early warning, not a substitute for package-level forecasting.</t>
        </is>
      </c>
      <c r="N10" s="15" t="inlineStr">
        <is>
          <t>Reconcile with procurement, variations and risk.</t>
        </is>
      </c>
    </row>
    <row r="11">
      <c r="A11" s="12" t="inlineStr">
        <is>
          <t>Reporting date</t>
        </is>
      </c>
      <c r="B11" s="13" t="inlineStr"/>
      <c r="D11" s="12" t="inlineStr">
        <is>
          <t>Forecast EAC (£)</t>
        </is>
      </c>
      <c r="E11" s="14">
        <f>IFERROR(INDEX(L13:L36,$B$10),"")</f>
        <v/>
      </c>
      <c r="G11" s="15" t="inlineStr">
        <is>
          <t>EAC = likely final cost</t>
        </is>
      </c>
      <c r="K11" s="12" t="inlineStr">
        <is>
          <t>CTA</t>
        </is>
      </c>
      <c r="L11" s="12" t="inlineStr">
        <is>
          <t>Book a demo: gatherinsights.com/en/book-a-demo</t>
        </is>
      </c>
      <c r="N11" s="15" t="inlineStr">
        <is>
          <t>Gather automates these signals from site data and costs.</t>
        </is>
      </c>
    </row>
    <row r="12" ht="36" customHeight="1">
      <c r="A12" s="19" t="inlineStr">
        <is>
          <t>Period #</t>
        </is>
      </c>
      <c r="B12" s="19" t="inlineStr">
        <is>
          <t>Period label / date</t>
        </is>
      </c>
      <c r="C12" s="19" t="inlineStr">
        <is>
          <t>Planned % complete</t>
        </is>
      </c>
      <c r="D12" s="19" t="inlineStr">
        <is>
          <t>Planned Value - PV (£)</t>
        </is>
      </c>
      <c r="E12" s="19" t="inlineStr">
        <is>
          <t>Actual Cost - AC (£)</t>
        </is>
      </c>
      <c r="F12" s="19" t="inlineStr">
        <is>
          <t>Actual % complete</t>
        </is>
      </c>
      <c r="G12" s="19" t="inlineStr">
        <is>
          <t>Earned Value - EV (£)</t>
        </is>
      </c>
      <c r="H12" s="19" t="inlineStr">
        <is>
          <t>Cost Variance - CV (£)</t>
        </is>
      </c>
      <c r="I12" s="19" t="inlineStr">
        <is>
          <t>Schedule Variance - SV (£)</t>
        </is>
      </c>
      <c r="J12" s="19" t="inlineStr">
        <is>
          <t>CPI</t>
        </is>
      </c>
      <c r="K12" s="19" t="inlineStr">
        <is>
          <t>SPI</t>
        </is>
      </c>
      <c r="L12" s="19" t="inlineStr">
        <is>
          <t>EAC (£)</t>
        </is>
      </c>
      <c r="M12" s="19" t="inlineStr">
        <is>
          <t>ETC (£)</t>
        </is>
      </c>
      <c r="N12" s="19" t="inlineStr">
        <is>
          <t>VAC (£)</t>
        </is>
      </c>
      <c r="O12" s="19" t="inlineStr">
        <is>
          <t>TCPI</t>
        </is>
      </c>
      <c r="P12" s="19" t="inlineStr">
        <is>
          <t>Status / interpretation</t>
        </is>
      </c>
      <c r="Q12" s="19" t="inlineStr">
        <is>
          <t>Notes</t>
        </is>
      </c>
    </row>
    <row r="13">
      <c r="A13" s="13" t="n">
        <v>1</v>
      </c>
      <c r="B13" s="13" t="inlineStr"/>
      <c r="C13" s="20" t="inlineStr"/>
      <c r="D13" s="14">
        <f>IF(C13="","",C13*$B$7)</f>
        <v/>
      </c>
      <c r="E13" s="16" t="inlineStr"/>
      <c r="F13" s="20" t="inlineStr"/>
      <c r="G13" s="14">
        <f>IF(F13="","",F13*$B$7)</f>
        <v/>
      </c>
      <c r="H13" s="14">
        <f>IF(OR(G13="",E13=""),"",G13-E13)</f>
        <v/>
      </c>
      <c r="I13" s="14">
        <f>IF(OR(G13="",D13=""),"",G13-D13)</f>
        <v/>
      </c>
      <c r="J13" s="17">
        <f>IF(E13=0,"",G13/E13)</f>
        <v/>
      </c>
      <c r="K13" s="17">
        <f>IF(D13=0,"",G13/D13)</f>
        <v/>
      </c>
      <c r="L13" s="14">
        <f>IF(J13=0,"",$B$7/J13)</f>
        <v/>
      </c>
      <c r="M13" s="14">
        <f>IF(OR(L13="",E13=""),"",L13-E13)</f>
        <v/>
      </c>
      <c r="N13" s="14">
        <f>IF(L13="","",$B$7-L13)</f>
        <v/>
      </c>
      <c r="O13" s="17">
        <f>IF(($B$7-E13)=0,"",($B$7-G13)/($B$7-E13))</f>
        <v/>
      </c>
      <c r="P13" s="18">
        <f>IF(AND(J13&lt;&gt;"",K13&lt;&gt;""),IF(AND(J13&gt;=1,K13&gt;=1),"On track",IF(AND(J13&lt;1,K13&lt;1),"Over budget and behind",IF(J13&lt;1,"Cost issue","Schedule issue"))),"")</f>
        <v/>
      </c>
      <c r="Q13" s="13" t="inlineStr"/>
    </row>
    <row r="14">
      <c r="A14" s="13" t="n">
        <v>2</v>
      </c>
      <c r="B14" s="13" t="inlineStr"/>
      <c r="C14" s="20" t="inlineStr"/>
      <c r="D14" s="14">
        <f>IF(C14="","",C14*$B$7)</f>
        <v/>
      </c>
      <c r="E14" s="16" t="inlineStr"/>
      <c r="F14" s="20" t="inlineStr"/>
      <c r="G14" s="14">
        <f>IF(F14="","",F14*$B$7)</f>
        <v/>
      </c>
      <c r="H14" s="14">
        <f>IF(OR(G14="",E14=""),"",G14-E14)</f>
        <v/>
      </c>
      <c r="I14" s="14">
        <f>IF(OR(G14="",D14=""),"",G14-D14)</f>
        <v/>
      </c>
      <c r="J14" s="17">
        <f>IF(E14=0,"",G14/E14)</f>
        <v/>
      </c>
      <c r="K14" s="17">
        <f>IF(D14=0,"",G14/D14)</f>
        <v/>
      </c>
      <c r="L14" s="14">
        <f>IF(J14=0,"",$B$7/J14)</f>
        <v/>
      </c>
      <c r="M14" s="14">
        <f>IF(OR(L14="",E14=""),"",L14-E14)</f>
        <v/>
      </c>
      <c r="N14" s="14">
        <f>IF(L14="","",$B$7-L14)</f>
        <v/>
      </c>
      <c r="O14" s="17">
        <f>IF(($B$7-E14)=0,"",($B$7-G14)/($B$7-E14))</f>
        <v/>
      </c>
      <c r="P14" s="18">
        <f>IF(AND(J14&lt;&gt;"",K14&lt;&gt;""),IF(AND(J14&gt;=1,K14&gt;=1),"On track",IF(AND(J14&lt;1,K14&lt;1),"Over budget and behind",IF(J14&lt;1,"Cost issue","Schedule issue"))),"")</f>
        <v/>
      </c>
      <c r="Q14" s="13" t="inlineStr"/>
    </row>
    <row r="15">
      <c r="A15" s="13" t="n">
        <v>3</v>
      </c>
      <c r="B15" s="13" t="inlineStr"/>
      <c r="C15" s="20" t="inlineStr"/>
      <c r="D15" s="14">
        <f>IF(C15="","",C15*$B$7)</f>
        <v/>
      </c>
      <c r="E15" s="16" t="inlineStr"/>
      <c r="F15" s="20" t="inlineStr"/>
      <c r="G15" s="14">
        <f>IF(F15="","",F15*$B$7)</f>
        <v/>
      </c>
      <c r="H15" s="14">
        <f>IF(OR(G15="",E15=""),"",G15-E15)</f>
        <v/>
      </c>
      <c r="I15" s="14">
        <f>IF(OR(G15="",D15=""),"",G15-D15)</f>
        <v/>
      </c>
      <c r="J15" s="17">
        <f>IF(E15=0,"",G15/E15)</f>
        <v/>
      </c>
      <c r="K15" s="17">
        <f>IF(D15=0,"",G15/D15)</f>
        <v/>
      </c>
      <c r="L15" s="14">
        <f>IF(J15=0,"",$B$7/J15)</f>
        <v/>
      </c>
      <c r="M15" s="14">
        <f>IF(OR(L15="",E15=""),"",L15-E15)</f>
        <v/>
      </c>
      <c r="N15" s="14">
        <f>IF(L15="","",$B$7-L15)</f>
        <v/>
      </c>
      <c r="O15" s="17">
        <f>IF(($B$7-E15)=0,"",($B$7-G15)/($B$7-E15))</f>
        <v/>
      </c>
      <c r="P15" s="18">
        <f>IF(AND(J15&lt;&gt;"",K15&lt;&gt;""),IF(AND(J15&gt;=1,K15&gt;=1),"On track",IF(AND(J15&lt;1,K15&lt;1),"Over budget and behind",IF(J15&lt;1,"Cost issue","Schedule issue"))),"")</f>
        <v/>
      </c>
      <c r="Q15" s="13" t="inlineStr"/>
    </row>
    <row r="16">
      <c r="A16" s="13" t="n">
        <v>4</v>
      </c>
      <c r="B16" s="13" t="inlineStr"/>
      <c r="C16" s="20" t="inlineStr"/>
      <c r="D16" s="14">
        <f>IF(C16="","",C16*$B$7)</f>
        <v/>
      </c>
      <c r="E16" s="16" t="inlineStr"/>
      <c r="F16" s="20" t="inlineStr"/>
      <c r="G16" s="14">
        <f>IF(F16="","",F16*$B$7)</f>
        <v/>
      </c>
      <c r="H16" s="14">
        <f>IF(OR(G16="",E16=""),"",G16-E16)</f>
        <v/>
      </c>
      <c r="I16" s="14">
        <f>IF(OR(G16="",D16=""),"",G16-D16)</f>
        <v/>
      </c>
      <c r="J16" s="17">
        <f>IF(E16=0,"",G16/E16)</f>
        <v/>
      </c>
      <c r="K16" s="17">
        <f>IF(D16=0,"",G16/D16)</f>
        <v/>
      </c>
      <c r="L16" s="14">
        <f>IF(J16=0,"",$B$7/J16)</f>
        <v/>
      </c>
      <c r="M16" s="14">
        <f>IF(OR(L16="",E16=""),"",L16-E16)</f>
        <v/>
      </c>
      <c r="N16" s="14">
        <f>IF(L16="","",$B$7-L16)</f>
        <v/>
      </c>
      <c r="O16" s="17">
        <f>IF(($B$7-E16)=0,"",($B$7-G16)/($B$7-E16))</f>
        <v/>
      </c>
      <c r="P16" s="18">
        <f>IF(AND(J16&lt;&gt;"",K16&lt;&gt;""),IF(AND(J16&gt;=1,K16&gt;=1),"On track",IF(AND(J16&lt;1,K16&lt;1),"Over budget and behind",IF(J16&lt;1,"Cost issue","Schedule issue"))),"")</f>
        <v/>
      </c>
      <c r="Q16" s="13" t="inlineStr"/>
    </row>
    <row r="17">
      <c r="A17" s="13" t="n">
        <v>5</v>
      </c>
      <c r="B17" s="13" t="inlineStr"/>
      <c r="C17" s="20" t="inlineStr"/>
      <c r="D17" s="14">
        <f>IF(C17="","",C17*$B$7)</f>
        <v/>
      </c>
      <c r="E17" s="16" t="inlineStr"/>
      <c r="F17" s="20" t="inlineStr"/>
      <c r="G17" s="14">
        <f>IF(F17="","",F17*$B$7)</f>
        <v/>
      </c>
      <c r="H17" s="14">
        <f>IF(OR(G17="",E17=""),"",G17-E17)</f>
        <v/>
      </c>
      <c r="I17" s="14">
        <f>IF(OR(G17="",D17=""),"",G17-D17)</f>
        <v/>
      </c>
      <c r="J17" s="17">
        <f>IF(E17=0,"",G17/E17)</f>
        <v/>
      </c>
      <c r="K17" s="17">
        <f>IF(D17=0,"",G17/D17)</f>
        <v/>
      </c>
      <c r="L17" s="14">
        <f>IF(J17=0,"",$B$7/J17)</f>
        <v/>
      </c>
      <c r="M17" s="14">
        <f>IF(OR(L17="",E17=""),"",L17-E17)</f>
        <v/>
      </c>
      <c r="N17" s="14">
        <f>IF(L17="","",$B$7-L17)</f>
        <v/>
      </c>
      <c r="O17" s="17">
        <f>IF(($B$7-E17)=0,"",($B$7-G17)/($B$7-E17))</f>
        <v/>
      </c>
      <c r="P17" s="18">
        <f>IF(AND(J17&lt;&gt;"",K17&lt;&gt;""),IF(AND(J17&gt;=1,K17&gt;=1),"On track",IF(AND(J17&lt;1,K17&lt;1),"Over budget and behind",IF(J17&lt;1,"Cost issue","Schedule issue"))),"")</f>
        <v/>
      </c>
      <c r="Q17" s="13" t="inlineStr"/>
    </row>
    <row r="18">
      <c r="A18" s="13" t="n">
        <v>6</v>
      </c>
      <c r="B18" s="13" t="inlineStr"/>
      <c r="C18" s="20" t="inlineStr"/>
      <c r="D18" s="14">
        <f>IF(C18="","",C18*$B$7)</f>
        <v/>
      </c>
      <c r="E18" s="16" t="inlineStr"/>
      <c r="F18" s="20" t="inlineStr"/>
      <c r="G18" s="14">
        <f>IF(F18="","",F18*$B$7)</f>
        <v/>
      </c>
      <c r="H18" s="14">
        <f>IF(OR(G18="",E18=""),"",G18-E18)</f>
        <v/>
      </c>
      <c r="I18" s="14">
        <f>IF(OR(G18="",D18=""),"",G18-D18)</f>
        <v/>
      </c>
      <c r="J18" s="17">
        <f>IF(E18=0,"",G18/E18)</f>
        <v/>
      </c>
      <c r="K18" s="17">
        <f>IF(D18=0,"",G18/D18)</f>
        <v/>
      </c>
      <c r="L18" s="14">
        <f>IF(J18=0,"",$B$7/J18)</f>
        <v/>
      </c>
      <c r="M18" s="14">
        <f>IF(OR(L18="",E18=""),"",L18-E18)</f>
        <v/>
      </c>
      <c r="N18" s="14">
        <f>IF(L18="","",$B$7-L18)</f>
        <v/>
      </c>
      <c r="O18" s="17">
        <f>IF(($B$7-E18)=0,"",($B$7-G18)/($B$7-E18))</f>
        <v/>
      </c>
      <c r="P18" s="18">
        <f>IF(AND(J18&lt;&gt;"",K18&lt;&gt;""),IF(AND(J18&gt;=1,K18&gt;=1),"On track",IF(AND(J18&lt;1,K18&lt;1),"Over budget and behind",IF(J18&lt;1,"Cost issue","Schedule issue"))),"")</f>
        <v/>
      </c>
      <c r="Q18" s="13" t="inlineStr"/>
    </row>
    <row r="19">
      <c r="A19" s="13" t="n">
        <v>7</v>
      </c>
      <c r="B19" s="13" t="inlineStr"/>
      <c r="C19" s="20" t="inlineStr"/>
      <c r="D19" s="14">
        <f>IF(C19="","",C19*$B$7)</f>
        <v/>
      </c>
      <c r="E19" s="16" t="inlineStr"/>
      <c r="F19" s="20" t="inlineStr"/>
      <c r="G19" s="14">
        <f>IF(F19="","",F19*$B$7)</f>
        <v/>
      </c>
      <c r="H19" s="14">
        <f>IF(OR(G19="",E19=""),"",G19-E19)</f>
        <v/>
      </c>
      <c r="I19" s="14">
        <f>IF(OR(G19="",D19=""),"",G19-D19)</f>
        <v/>
      </c>
      <c r="J19" s="17">
        <f>IF(E19=0,"",G19/E19)</f>
        <v/>
      </c>
      <c r="K19" s="17">
        <f>IF(D19=0,"",G19/D19)</f>
        <v/>
      </c>
      <c r="L19" s="14">
        <f>IF(J19=0,"",$B$7/J19)</f>
        <v/>
      </c>
      <c r="M19" s="14">
        <f>IF(OR(L19="",E19=""),"",L19-E19)</f>
        <v/>
      </c>
      <c r="N19" s="14">
        <f>IF(L19="","",$B$7-L19)</f>
        <v/>
      </c>
      <c r="O19" s="17">
        <f>IF(($B$7-E19)=0,"",($B$7-G19)/($B$7-E19))</f>
        <v/>
      </c>
      <c r="P19" s="18">
        <f>IF(AND(J19&lt;&gt;"",K19&lt;&gt;""),IF(AND(J19&gt;=1,K19&gt;=1),"On track",IF(AND(J19&lt;1,K19&lt;1),"Over budget and behind",IF(J19&lt;1,"Cost issue","Schedule issue"))),"")</f>
        <v/>
      </c>
      <c r="Q19" s="13" t="inlineStr"/>
    </row>
    <row r="20">
      <c r="A20" s="13" t="n">
        <v>8</v>
      </c>
      <c r="B20" s="13" t="inlineStr"/>
      <c r="C20" s="20" t="inlineStr"/>
      <c r="D20" s="14">
        <f>IF(C20="","",C20*$B$7)</f>
        <v/>
      </c>
      <c r="E20" s="16" t="inlineStr"/>
      <c r="F20" s="20" t="inlineStr"/>
      <c r="G20" s="14">
        <f>IF(F20="","",F20*$B$7)</f>
        <v/>
      </c>
      <c r="H20" s="14">
        <f>IF(OR(G20="",E20=""),"",G20-E20)</f>
        <v/>
      </c>
      <c r="I20" s="14">
        <f>IF(OR(G20="",D20=""),"",G20-D20)</f>
        <v/>
      </c>
      <c r="J20" s="17">
        <f>IF(E20=0,"",G20/E20)</f>
        <v/>
      </c>
      <c r="K20" s="17">
        <f>IF(D20=0,"",G20/D20)</f>
        <v/>
      </c>
      <c r="L20" s="14">
        <f>IF(J20=0,"",$B$7/J20)</f>
        <v/>
      </c>
      <c r="M20" s="14">
        <f>IF(OR(L20="",E20=""),"",L20-E20)</f>
        <v/>
      </c>
      <c r="N20" s="14">
        <f>IF(L20="","",$B$7-L20)</f>
        <v/>
      </c>
      <c r="O20" s="17">
        <f>IF(($B$7-E20)=0,"",($B$7-G20)/($B$7-E20))</f>
        <v/>
      </c>
      <c r="P20" s="18">
        <f>IF(AND(J20&lt;&gt;"",K20&lt;&gt;""),IF(AND(J20&gt;=1,K20&gt;=1),"On track",IF(AND(J20&lt;1,K20&lt;1),"Over budget and behind",IF(J20&lt;1,"Cost issue","Schedule issue"))),"")</f>
        <v/>
      </c>
      <c r="Q20" s="13" t="inlineStr"/>
    </row>
    <row r="21">
      <c r="A21" s="13" t="n">
        <v>9</v>
      </c>
      <c r="B21" s="13" t="inlineStr"/>
      <c r="C21" s="20" t="inlineStr"/>
      <c r="D21" s="14">
        <f>IF(C21="","",C21*$B$7)</f>
        <v/>
      </c>
      <c r="E21" s="16" t="inlineStr"/>
      <c r="F21" s="20" t="inlineStr"/>
      <c r="G21" s="14">
        <f>IF(F21="","",F21*$B$7)</f>
        <v/>
      </c>
      <c r="H21" s="14">
        <f>IF(OR(G21="",E21=""),"",G21-E21)</f>
        <v/>
      </c>
      <c r="I21" s="14">
        <f>IF(OR(G21="",D21=""),"",G21-D21)</f>
        <v/>
      </c>
      <c r="J21" s="17">
        <f>IF(E21=0,"",G21/E21)</f>
        <v/>
      </c>
      <c r="K21" s="17">
        <f>IF(D21=0,"",G21/D21)</f>
        <v/>
      </c>
      <c r="L21" s="14">
        <f>IF(J21=0,"",$B$7/J21)</f>
        <v/>
      </c>
      <c r="M21" s="14">
        <f>IF(OR(L21="",E21=""),"",L21-E21)</f>
        <v/>
      </c>
      <c r="N21" s="14">
        <f>IF(L21="","",$B$7-L21)</f>
        <v/>
      </c>
      <c r="O21" s="17">
        <f>IF(($B$7-E21)=0,"",($B$7-G21)/($B$7-E21))</f>
        <v/>
      </c>
      <c r="P21" s="18">
        <f>IF(AND(J21&lt;&gt;"",K21&lt;&gt;""),IF(AND(J21&gt;=1,K21&gt;=1),"On track",IF(AND(J21&lt;1,K21&lt;1),"Over budget and behind",IF(J21&lt;1,"Cost issue","Schedule issue"))),"")</f>
        <v/>
      </c>
      <c r="Q21" s="13" t="inlineStr"/>
    </row>
    <row r="22">
      <c r="A22" s="13" t="n">
        <v>10</v>
      </c>
      <c r="B22" s="13" t="inlineStr"/>
      <c r="C22" s="20" t="inlineStr"/>
      <c r="D22" s="14">
        <f>IF(C22="","",C22*$B$7)</f>
        <v/>
      </c>
      <c r="E22" s="16" t="inlineStr"/>
      <c r="F22" s="20" t="inlineStr"/>
      <c r="G22" s="14">
        <f>IF(F22="","",F22*$B$7)</f>
        <v/>
      </c>
      <c r="H22" s="14">
        <f>IF(OR(G22="",E22=""),"",G22-E22)</f>
        <v/>
      </c>
      <c r="I22" s="14">
        <f>IF(OR(G22="",D22=""),"",G22-D22)</f>
        <v/>
      </c>
      <c r="J22" s="17">
        <f>IF(E22=0,"",G22/E22)</f>
        <v/>
      </c>
      <c r="K22" s="17">
        <f>IF(D22=0,"",G22/D22)</f>
        <v/>
      </c>
      <c r="L22" s="14">
        <f>IF(J22=0,"",$B$7/J22)</f>
        <v/>
      </c>
      <c r="M22" s="14">
        <f>IF(OR(L22="",E22=""),"",L22-E22)</f>
        <v/>
      </c>
      <c r="N22" s="14">
        <f>IF(L22="","",$B$7-L22)</f>
        <v/>
      </c>
      <c r="O22" s="17">
        <f>IF(($B$7-E22)=0,"",($B$7-G22)/($B$7-E22))</f>
        <v/>
      </c>
      <c r="P22" s="18">
        <f>IF(AND(J22&lt;&gt;"",K22&lt;&gt;""),IF(AND(J22&gt;=1,K22&gt;=1),"On track",IF(AND(J22&lt;1,K22&lt;1),"Over budget and behind",IF(J22&lt;1,"Cost issue","Schedule issue"))),"")</f>
        <v/>
      </c>
      <c r="Q22" s="13" t="inlineStr"/>
    </row>
    <row r="23">
      <c r="A23" s="13" t="n">
        <v>11</v>
      </c>
      <c r="B23" s="13" t="inlineStr"/>
      <c r="C23" s="20" t="inlineStr"/>
      <c r="D23" s="14">
        <f>IF(C23="","",C23*$B$7)</f>
        <v/>
      </c>
      <c r="E23" s="16" t="inlineStr"/>
      <c r="F23" s="20" t="inlineStr"/>
      <c r="G23" s="14">
        <f>IF(F23="","",F23*$B$7)</f>
        <v/>
      </c>
      <c r="H23" s="14">
        <f>IF(OR(G23="",E23=""),"",G23-E23)</f>
        <v/>
      </c>
      <c r="I23" s="14">
        <f>IF(OR(G23="",D23=""),"",G23-D23)</f>
        <v/>
      </c>
      <c r="J23" s="17">
        <f>IF(E23=0,"",G23/E23)</f>
        <v/>
      </c>
      <c r="K23" s="17">
        <f>IF(D23=0,"",G23/D23)</f>
        <v/>
      </c>
      <c r="L23" s="14">
        <f>IF(J23=0,"",$B$7/J23)</f>
        <v/>
      </c>
      <c r="M23" s="14">
        <f>IF(OR(L23="",E23=""),"",L23-E23)</f>
        <v/>
      </c>
      <c r="N23" s="14">
        <f>IF(L23="","",$B$7-L23)</f>
        <v/>
      </c>
      <c r="O23" s="17">
        <f>IF(($B$7-E23)=0,"",($B$7-G23)/($B$7-E23))</f>
        <v/>
      </c>
      <c r="P23" s="18">
        <f>IF(AND(J23&lt;&gt;"",K23&lt;&gt;""),IF(AND(J23&gt;=1,K23&gt;=1),"On track",IF(AND(J23&lt;1,K23&lt;1),"Over budget and behind",IF(J23&lt;1,"Cost issue","Schedule issue"))),"")</f>
        <v/>
      </c>
      <c r="Q23" s="13" t="inlineStr"/>
    </row>
    <row r="24">
      <c r="A24" s="13" t="n">
        <v>12</v>
      </c>
      <c r="B24" s="13" t="inlineStr"/>
      <c r="C24" s="20" t="inlineStr"/>
      <c r="D24" s="14">
        <f>IF(C24="","",C24*$B$7)</f>
        <v/>
      </c>
      <c r="E24" s="16" t="inlineStr"/>
      <c r="F24" s="20" t="inlineStr"/>
      <c r="G24" s="14">
        <f>IF(F24="","",F24*$B$7)</f>
        <v/>
      </c>
      <c r="H24" s="14">
        <f>IF(OR(G24="",E24=""),"",G24-E24)</f>
        <v/>
      </c>
      <c r="I24" s="14">
        <f>IF(OR(G24="",D24=""),"",G24-D24)</f>
        <v/>
      </c>
      <c r="J24" s="17">
        <f>IF(E24=0,"",G24/E24)</f>
        <v/>
      </c>
      <c r="K24" s="17">
        <f>IF(D24=0,"",G24/D24)</f>
        <v/>
      </c>
      <c r="L24" s="14">
        <f>IF(J24=0,"",$B$7/J24)</f>
        <v/>
      </c>
      <c r="M24" s="14">
        <f>IF(OR(L24="",E24=""),"",L24-E24)</f>
        <v/>
      </c>
      <c r="N24" s="14">
        <f>IF(L24="","",$B$7-L24)</f>
        <v/>
      </c>
      <c r="O24" s="17">
        <f>IF(($B$7-E24)=0,"",($B$7-G24)/($B$7-E24))</f>
        <v/>
      </c>
      <c r="P24" s="18">
        <f>IF(AND(J24&lt;&gt;"",K24&lt;&gt;""),IF(AND(J24&gt;=1,K24&gt;=1),"On track",IF(AND(J24&lt;1,K24&lt;1),"Over budget and behind",IF(J24&lt;1,"Cost issue","Schedule issue"))),"")</f>
        <v/>
      </c>
      <c r="Q24" s="13" t="inlineStr"/>
    </row>
    <row r="25">
      <c r="A25" s="13" t="n">
        <v>13</v>
      </c>
      <c r="B25" s="13" t="inlineStr"/>
      <c r="C25" s="20" t="inlineStr"/>
      <c r="D25" s="14">
        <f>IF(C25="","",C25*$B$7)</f>
        <v/>
      </c>
      <c r="E25" s="16" t="inlineStr"/>
      <c r="F25" s="20" t="inlineStr"/>
      <c r="G25" s="14">
        <f>IF(F25="","",F25*$B$7)</f>
        <v/>
      </c>
      <c r="H25" s="14">
        <f>IF(OR(G25="",E25=""),"",G25-E25)</f>
        <v/>
      </c>
      <c r="I25" s="14">
        <f>IF(OR(G25="",D25=""),"",G25-D25)</f>
        <v/>
      </c>
      <c r="J25" s="17">
        <f>IF(E25=0,"",G25/E25)</f>
        <v/>
      </c>
      <c r="K25" s="17">
        <f>IF(D25=0,"",G25/D25)</f>
        <v/>
      </c>
      <c r="L25" s="14">
        <f>IF(J25=0,"",$B$7/J25)</f>
        <v/>
      </c>
      <c r="M25" s="14">
        <f>IF(OR(L25="",E25=""),"",L25-E25)</f>
        <v/>
      </c>
      <c r="N25" s="14">
        <f>IF(L25="","",$B$7-L25)</f>
        <v/>
      </c>
      <c r="O25" s="17">
        <f>IF(($B$7-E25)=0,"",($B$7-G25)/($B$7-E25))</f>
        <v/>
      </c>
      <c r="P25" s="18">
        <f>IF(AND(J25&lt;&gt;"",K25&lt;&gt;""),IF(AND(J25&gt;=1,K25&gt;=1),"On track",IF(AND(J25&lt;1,K25&lt;1),"Over budget and behind",IF(J25&lt;1,"Cost issue","Schedule issue"))),"")</f>
        <v/>
      </c>
      <c r="Q25" s="13" t="inlineStr"/>
    </row>
    <row r="26">
      <c r="A26" s="13" t="n">
        <v>14</v>
      </c>
      <c r="B26" s="13" t="inlineStr"/>
      <c r="C26" s="20" t="inlineStr"/>
      <c r="D26" s="14">
        <f>IF(C26="","",C26*$B$7)</f>
        <v/>
      </c>
      <c r="E26" s="16" t="inlineStr"/>
      <c r="F26" s="20" t="inlineStr"/>
      <c r="G26" s="14">
        <f>IF(F26="","",F26*$B$7)</f>
        <v/>
      </c>
      <c r="H26" s="14">
        <f>IF(OR(G26="",E26=""),"",G26-E26)</f>
        <v/>
      </c>
      <c r="I26" s="14">
        <f>IF(OR(G26="",D26=""),"",G26-D26)</f>
        <v/>
      </c>
      <c r="J26" s="17">
        <f>IF(E26=0,"",G26/E26)</f>
        <v/>
      </c>
      <c r="K26" s="17">
        <f>IF(D26=0,"",G26/D26)</f>
        <v/>
      </c>
      <c r="L26" s="14">
        <f>IF(J26=0,"",$B$7/J26)</f>
        <v/>
      </c>
      <c r="M26" s="14">
        <f>IF(OR(L26="",E26=""),"",L26-E26)</f>
        <v/>
      </c>
      <c r="N26" s="14">
        <f>IF(L26="","",$B$7-L26)</f>
        <v/>
      </c>
      <c r="O26" s="17">
        <f>IF(($B$7-E26)=0,"",($B$7-G26)/($B$7-E26))</f>
        <v/>
      </c>
      <c r="P26" s="18">
        <f>IF(AND(J26&lt;&gt;"",K26&lt;&gt;""),IF(AND(J26&gt;=1,K26&gt;=1),"On track",IF(AND(J26&lt;1,K26&lt;1),"Over budget and behind",IF(J26&lt;1,"Cost issue","Schedule issue"))),"")</f>
        <v/>
      </c>
      <c r="Q26" s="13" t="inlineStr"/>
    </row>
    <row r="27">
      <c r="A27" s="13" t="n">
        <v>15</v>
      </c>
      <c r="B27" s="13" t="inlineStr"/>
      <c r="C27" s="20" t="inlineStr"/>
      <c r="D27" s="14">
        <f>IF(C27="","",C27*$B$7)</f>
        <v/>
      </c>
      <c r="E27" s="16" t="inlineStr"/>
      <c r="F27" s="20" t="inlineStr"/>
      <c r="G27" s="14">
        <f>IF(F27="","",F27*$B$7)</f>
        <v/>
      </c>
      <c r="H27" s="14">
        <f>IF(OR(G27="",E27=""),"",G27-E27)</f>
        <v/>
      </c>
      <c r="I27" s="14">
        <f>IF(OR(G27="",D27=""),"",G27-D27)</f>
        <v/>
      </c>
      <c r="J27" s="17">
        <f>IF(E27=0,"",G27/E27)</f>
        <v/>
      </c>
      <c r="K27" s="17">
        <f>IF(D27=0,"",G27/D27)</f>
        <v/>
      </c>
      <c r="L27" s="14">
        <f>IF(J27=0,"",$B$7/J27)</f>
        <v/>
      </c>
      <c r="M27" s="14">
        <f>IF(OR(L27="",E27=""),"",L27-E27)</f>
        <v/>
      </c>
      <c r="N27" s="14">
        <f>IF(L27="","",$B$7-L27)</f>
        <v/>
      </c>
      <c r="O27" s="17">
        <f>IF(($B$7-E27)=0,"",($B$7-G27)/($B$7-E27))</f>
        <v/>
      </c>
      <c r="P27" s="18">
        <f>IF(AND(J27&lt;&gt;"",K27&lt;&gt;""),IF(AND(J27&gt;=1,K27&gt;=1),"On track",IF(AND(J27&lt;1,K27&lt;1),"Over budget and behind",IF(J27&lt;1,"Cost issue","Schedule issue"))),"")</f>
        <v/>
      </c>
      <c r="Q27" s="13" t="inlineStr"/>
    </row>
    <row r="28">
      <c r="A28" s="13" t="n">
        <v>16</v>
      </c>
      <c r="B28" s="13" t="inlineStr"/>
      <c r="C28" s="20" t="inlineStr"/>
      <c r="D28" s="14">
        <f>IF(C28="","",C28*$B$7)</f>
        <v/>
      </c>
      <c r="E28" s="16" t="inlineStr"/>
      <c r="F28" s="20" t="inlineStr"/>
      <c r="G28" s="14">
        <f>IF(F28="","",F28*$B$7)</f>
        <v/>
      </c>
      <c r="H28" s="14">
        <f>IF(OR(G28="",E28=""),"",G28-E28)</f>
        <v/>
      </c>
      <c r="I28" s="14">
        <f>IF(OR(G28="",D28=""),"",G28-D28)</f>
        <v/>
      </c>
      <c r="J28" s="17">
        <f>IF(E28=0,"",G28/E28)</f>
        <v/>
      </c>
      <c r="K28" s="17">
        <f>IF(D28=0,"",G28/D28)</f>
        <v/>
      </c>
      <c r="L28" s="14">
        <f>IF(J28=0,"",$B$7/J28)</f>
        <v/>
      </c>
      <c r="M28" s="14">
        <f>IF(OR(L28="",E28=""),"",L28-E28)</f>
        <v/>
      </c>
      <c r="N28" s="14">
        <f>IF(L28="","",$B$7-L28)</f>
        <v/>
      </c>
      <c r="O28" s="17">
        <f>IF(($B$7-E28)=0,"",($B$7-G28)/($B$7-E28))</f>
        <v/>
      </c>
      <c r="P28" s="18">
        <f>IF(AND(J28&lt;&gt;"",K28&lt;&gt;""),IF(AND(J28&gt;=1,K28&gt;=1),"On track",IF(AND(J28&lt;1,K28&lt;1),"Over budget and behind",IF(J28&lt;1,"Cost issue","Schedule issue"))),"")</f>
        <v/>
      </c>
      <c r="Q28" s="13" t="inlineStr"/>
    </row>
    <row r="29">
      <c r="A29" s="13" t="n">
        <v>17</v>
      </c>
      <c r="B29" s="13" t="inlineStr"/>
      <c r="C29" s="20" t="inlineStr"/>
      <c r="D29" s="14">
        <f>IF(C29="","",C29*$B$7)</f>
        <v/>
      </c>
      <c r="E29" s="16" t="inlineStr"/>
      <c r="F29" s="20" t="inlineStr"/>
      <c r="G29" s="14">
        <f>IF(F29="","",F29*$B$7)</f>
        <v/>
      </c>
      <c r="H29" s="14">
        <f>IF(OR(G29="",E29=""),"",G29-E29)</f>
        <v/>
      </c>
      <c r="I29" s="14">
        <f>IF(OR(G29="",D29=""),"",G29-D29)</f>
        <v/>
      </c>
      <c r="J29" s="17">
        <f>IF(E29=0,"",G29/E29)</f>
        <v/>
      </c>
      <c r="K29" s="17">
        <f>IF(D29=0,"",G29/D29)</f>
        <v/>
      </c>
      <c r="L29" s="14">
        <f>IF(J29=0,"",$B$7/J29)</f>
        <v/>
      </c>
      <c r="M29" s="14">
        <f>IF(OR(L29="",E29=""),"",L29-E29)</f>
        <v/>
      </c>
      <c r="N29" s="14">
        <f>IF(L29="","",$B$7-L29)</f>
        <v/>
      </c>
      <c r="O29" s="17">
        <f>IF(($B$7-E29)=0,"",($B$7-G29)/($B$7-E29))</f>
        <v/>
      </c>
      <c r="P29" s="18">
        <f>IF(AND(J29&lt;&gt;"",K29&lt;&gt;""),IF(AND(J29&gt;=1,K29&gt;=1),"On track",IF(AND(J29&lt;1,K29&lt;1),"Over budget and behind",IF(J29&lt;1,"Cost issue","Schedule issue"))),"")</f>
        <v/>
      </c>
      <c r="Q29" s="13" t="inlineStr"/>
    </row>
    <row r="30">
      <c r="A30" s="13" t="n">
        <v>18</v>
      </c>
      <c r="B30" s="13" t="inlineStr"/>
      <c r="C30" s="20" t="inlineStr"/>
      <c r="D30" s="14">
        <f>IF(C30="","",C30*$B$7)</f>
        <v/>
      </c>
      <c r="E30" s="16" t="inlineStr"/>
      <c r="F30" s="20" t="inlineStr"/>
      <c r="G30" s="14">
        <f>IF(F30="","",F30*$B$7)</f>
        <v/>
      </c>
      <c r="H30" s="14">
        <f>IF(OR(G30="",E30=""),"",G30-E30)</f>
        <v/>
      </c>
      <c r="I30" s="14">
        <f>IF(OR(G30="",D30=""),"",G30-D30)</f>
        <v/>
      </c>
      <c r="J30" s="17">
        <f>IF(E30=0,"",G30/E30)</f>
        <v/>
      </c>
      <c r="K30" s="17">
        <f>IF(D30=0,"",G30/D30)</f>
        <v/>
      </c>
      <c r="L30" s="14">
        <f>IF(J30=0,"",$B$7/J30)</f>
        <v/>
      </c>
      <c r="M30" s="14">
        <f>IF(OR(L30="",E30=""),"",L30-E30)</f>
        <v/>
      </c>
      <c r="N30" s="14">
        <f>IF(L30="","",$B$7-L30)</f>
        <v/>
      </c>
      <c r="O30" s="17">
        <f>IF(($B$7-E30)=0,"",($B$7-G30)/($B$7-E30))</f>
        <v/>
      </c>
      <c r="P30" s="18">
        <f>IF(AND(J30&lt;&gt;"",K30&lt;&gt;""),IF(AND(J30&gt;=1,K30&gt;=1),"On track",IF(AND(J30&lt;1,K30&lt;1),"Over budget and behind",IF(J30&lt;1,"Cost issue","Schedule issue"))),"")</f>
        <v/>
      </c>
      <c r="Q30" s="13" t="inlineStr"/>
    </row>
    <row r="31">
      <c r="A31" s="13" t="n">
        <v>19</v>
      </c>
      <c r="B31" s="13" t="inlineStr"/>
      <c r="C31" s="20" t="inlineStr"/>
      <c r="D31" s="14">
        <f>IF(C31="","",C31*$B$7)</f>
        <v/>
      </c>
      <c r="E31" s="16" t="inlineStr"/>
      <c r="F31" s="20" t="inlineStr"/>
      <c r="G31" s="14">
        <f>IF(F31="","",F31*$B$7)</f>
        <v/>
      </c>
      <c r="H31" s="14">
        <f>IF(OR(G31="",E31=""),"",G31-E31)</f>
        <v/>
      </c>
      <c r="I31" s="14">
        <f>IF(OR(G31="",D31=""),"",G31-D31)</f>
        <v/>
      </c>
      <c r="J31" s="17">
        <f>IF(E31=0,"",G31/E31)</f>
        <v/>
      </c>
      <c r="K31" s="17">
        <f>IF(D31=0,"",G31/D31)</f>
        <v/>
      </c>
      <c r="L31" s="14">
        <f>IF(J31=0,"",$B$7/J31)</f>
        <v/>
      </c>
      <c r="M31" s="14">
        <f>IF(OR(L31="",E31=""),"",L31-E31)</f>
        <v/>
      </c>
      <c r="N31" s="14">
        <f>IF(L31="","",$B$7-L31)</f>
        <v/>
      </c>
      <c r="O31" s="17">
        <f>IF(($B$7-E31)=0,"",($B$7-G31)/($B$7-E31))</f>
        <v/>
      </c>
      <c r="P31" s="18">
        <f>IF(AND(J31&lt;&gt;"",K31&lt;&gt;""),IF(AND(J31&gt;=1,K31&gt;=1),"On track",IF(AND(J31&lt;1,K31&lt;1),"Over budget and behind",IF(J31&lt;1,"Cost issue","Schedule issue"))),"")</f>
        <v/>
      </c>
      <c r="Q31" s="13" t="inlineStr"/>
    </row>
    <row r="32">
      <c r="A32" s="13" t="n">
        <v>20</v>
      </c>
      <c r="B32" s="13" t="inlineStr"/>
      <c r="C32" s="20" t="inlineStr"/>
      <c r="D32" s="14">
        <f>IF(C32="","",C32*$B$7)</f>
        <v/>
      </c>
      <c r="E32" s="16" t="inlineStr"/>
      <c r="F32" s="20" t="inlineStr"/>
      <c r="G32" s="14">
        <f>IF(F32="","",F32*$B$7)</f>
        <v/>
      </c>
      <c r="H32" s="14">
        <f>IF(OR(G32="",E32=""),"",G32-E32)</f>
        <v/>
      </c>
      <c r="I32" s="14">
        <f>IF(OR(G32="",D32=""),"",G32-D32)</f>
        <v/>
      </c>
      <c r="J32" s="17">
        <f>IF(E32=0,"",G32/E32)</f>
        <v/>
      </c>
      <c r="K32" s="17">
        <f>IF(D32=0,"",G32/D32)</f>
        <v/>
      </c>
      <c r="L32" s="14">
        <f>IF(J32=0,"",$B$7/J32)</f>
        <v/>
      </c>
      <c r="M32" s="14">
        <f>IF(OR(L32="",E32=""),"",L32-E32)</f>
        <v/>
      </c>
      <c r="N32" s="14">
        <f>IF(L32="","",$B$7-L32)</f>
        <v/>
      </c>
      <c r="O32" s="17">
        <f>IF(($B$7-E32)=0,"",($B$7-G32)/($B$7-E32))</f>
        <v/>
      </c>
      <c r="P32" s="18">
        <f>IF(AND(J32&lt;&gt;"",K32&lt;&gt;""),IF(AND(J32&gt;=1,K32&gt;=1),"On track",IF(AND(J32&lt;1,K32&lt;1),"Over budget and behind",IF(J32&lt;1,"Cost issue","Schedule issue"))),"")</f>
        <v/>
      </c>
      <c r="Q32" s="13" t="inlineStr"/>
    </row>
    <row r="33">
      <c r="A33" s="13" t="n">
        <v>21</v>
      </c>
      <c r="B33" s="13" t="inlineStr"/>
      <c r="C33" s="20" t="inlineStr"/>
      <c r="D33" s="14">
        <f>IF(C33="","",C33*$B$7)</f>
        <v/>
      </c>
      <c r="E33" s="16" t="inlineStr"/>
      <c r="F33" s="20" t="inlineStr"/>
      <c r="G33" s="14">
        <f>IF(F33="","",F33*$B$7)</f>
        <v/>
      </c>
      <c r="H33" s="14">
        <f>IF(OR(G33="",E33=""),"",G33-E33)</f>
        <v/>
      </c>
      <c r="I33" s="14">
        <f>IF(OR(G33="",D33=""),"",G33-D33)</f>
        <v/>
      </c>
      <c r="J33" s="17">
        <f>IF(E33=0,"",G33/E33)</f>
        <v/>
      </c>
      <c r="K33" s="17">
        <f>IF(D33=0,"",G33/D33)</f>
        <v/>
      </c>
      <c r="L33" s="14">
        <f>IF(J33=0,"",$B$7/J33)</f>
        <v/>
      </c>
      <c r="M33" s="14">
        <f>IF(OR(L33="",E33=""),"",L33-E33)</f>
        <v/>
      </c>
      <c r="N33" s="14">
        <f>IF(L33="","",$B$7-L33)</f>
        <v/>
      </c>
      <c r="O33" s="17">
        <f>IF(($B$7-E33)=0,"",($B$7-G33)/($B$7-E33))</f>
        <v/>
      </c>
      <c r="P33" s="18">
        <f>IF(AND(J33&lt;&gt;"",K33&lt;&gt;""),IF(AND(J33&gt;=1,K33&gt;=1),"On track",IF(AND(J33&lt;1,K33&lt;1),"Over budget and behind",IF(J33&lt;1,"Cost issue","Schedule issue"))),"")</f>
        <v/>
      </c>
      <c r="Q33" s="13" t="inlineStr"/>
    </row>
    <row r="34">
      <c r="A34" s="13" t="n">
        <v>22</v>
      </c>
      <c r="B34" s="13" t="inlineStr"/>
      <c r="C34" s="20" t="inlineStr"/>
      <c r="D34" s="14">
        <f>IF(C34="","",C34*$B$7)</f>
        <v/>
      </c>
      <c r="E34" s="16" t="inlineStr"/>
      <c r="F34" s="20" t="inlineStr"/>
      <c r="G34" s="14">
        <f>IF(F34="","",F34*$B$7)</f>
        <v/>
      </c>
      <c r="H34" s="14">
        <f>IF(OR(G34="",E34=""),"",G34-E34)</f>
        <v/>
      </c>
      <c r="I34" s="14">
        <f>IF(OR(G34="",D34=""),"",G34-D34)</f>
        <v/>
      </c>
      <c r="J34" s="17">
        <f>IF(E34=0,"",G34/E34)</f>
        <v/>
      </c>
      <c r="K34" s="17">
        <f>IF(D34=0,"",G34/D34)</f>
        <v/>
      </c>
      <c r="L34" s="14">
        <f>IF(J34=0,"",$B$7/J34)</f>
        <v/>
      </c>
      <c r="M34" s="14">
        <f>IF(OR(L34="",E34=""),"",L34-E34)</f>
        <v/>
      </c>
      <c r="N34" s="14">
        <f>IF(L34="","",$B$7-L34)</f>
        <v/>
      </c>
      <c r="O34" s="17">
        <f>IF(($B$7-E34)=0,"",($B$7-G34)/($B$7-E34))</f>
        <v/>
      </c>
      <c r="P34" s="18">
        <f>IF(AND(J34&lt;&gt;"",K34&lt;&gt;""),IF(AND(J34&gt;=1,K34&gt;=1),"On track",IF(AND(J34&lt;1,K34&lt;1),"Over budget and behind",IF(J34&lt;1,"Cost issue","Schedule issue"))),"")</f>
        <v/>
      </c>
      <c r="Q34" s="13" t="inlineStr"/>
    </row>
    <row r="35">
      <c r="A35" s="13" t="n">
        <v>23</v>
      </c>
      <c r="B35" s="13" t="inlineStr"/>
      <c r="C35" s="20" t="inlineStr"/>
      <c r="D35" s="14">
        <f>IF(C35="","",C35*$B$7)</f>
        <v/>
      </c>
      <c r="E35" s="16" t="inlineStr"/>
      <c r="F35" s="20" t="inlineStr"/>
      <c r="G35" s="14">
        <f>IF(F35="","",F35*$B$7)</f>
        <v/>
      </c>
      <c r="H35" s="14">
        <f>IF(OR(G35="",E35=""),"",G35-E35)</f>
        <v/>
      </c>
      <c r="I35" s="14">
        <f>IF(OR(G35="",D35=""),"",G35-D35)</f>
        <v/>
      </c>
      <c r="J35" s="17">
        <f>IF(E35=0,"",G35/E35)</f>
        <v/>
      </c>
      <c r="K35" s="17">
        <f>IF(D35=0,"",G35/D35)</f>
        <v/>
      </c>
      <c r="L35" s="14">
        <f>IF(J35=0,"",$B$7/J35)</f>
        <v/>
      </c>
      <c r="M35" s="14">
        <f>IF(OR(L35="",E35=""),"",L35-E35)</f>
        <v/>
      </c>
      <c r="N35" s="14">
        <f>IF(L35="","",$B$7-L35)</f>
        <v/>
      </c>
      <c r="O35" s="17">
        <f>IF(($B$7-E35)=0,"",($B$7-G35)/($B$7-E35))</f>
        <v/>
      </c>
      <c r="P35" s="18">
        <f>IF(AND(J35&lt;&gt;"",K35&lt;&gt;""),IF(AND(J35&gt;=1,K35&gt;=1),"On track",IF(AND(J35&lt;1,K35&lt;1),"Over budget and behind",IF(J35&lt;1,"Cost issue","Schedule issue"))),"")</f>
        <v/>
      </c>
      <c r="Q35" s="13" t="inlineStr"/>
    </row>
    <row r="36">
      <c r="A36" s="13" t="n">
        <v>24</v>
      </c>
      <c r="B36" s="13" t="inlineStr"/>
      <c r="C36" s="20" t="inlineStr"/>
      <c r="D36" s="14">
        <f>IF(C36="","",C36*$B$7)</f>
        <v/>
      </c>
      <c r="E36" s="16" t="inlineStr"/>
      <c r="F36" s="20" t="inlineStr"/>
      <c r="G36" s="14">
        <f>IF(F36="","",F36*$B$7)</f>
        <v/>
      </c>
      <c r="H36" s="14">
        <f>IF(OR(G36="",E36=""),"",G36-E36)</f>
        <v/>
      </c>
      <c r="I36" s="14">
        <f>IF(OR(G36="",D36=""),"",G36-D36)</f>
        <v/>
      </c>
      <c r="J36" s="17">
        <f>IF(E36=0,"",G36/E36)</f>
        <v/>
      </c>
      <c r="K36" s="17">
        <f>IF(D36=0,"",G36/D36)</f>
        <v/>
      </c>
      <c r="L36" s="14">
        <f>IF(J36=0,"",$B$7/J36)</f>
        <v/>
      </c>
      <c r="M36" s="14">
        <f>IF(OR(L36="",E36=""),"",L36-E36)</f>
        <v/>
      </c>
      <c r="N36" s="14">
        <f>IF(L36="","",$B$7-L36)</f>
        <v/>
      </c>
      <c r="O36" s="17">
        <f>IF(($B$7-E36)=0,"",($B$7-G36)/($B$7-E36))</f>
        <v/>
      </c>
      <c r="P36" s="18">
        <f>IF(AND(J36&lt;&gt;"",K36&lt;&gt;""),IF(AND(J36&gt;=1,K36&gt;=1),"On track",IF(AND(J36&lt;1,K36&lt;1),"Over budget and behind",IF(J36&lt;1,"Cost issue","Schedule issue"))),"")</f>
        <v/>
      </c>
      <c r="Q36" s="13" t="inlineStr"/>
    </row>
    <row r="62">
      <c r="A62" s="21" t="inlineStr">
        <is>
          <t>Free template by Gather — gatherinsights.com</t>
        </is>
      </c>
      <c r="E62" s="7" t="inlineStr">
        <is>
          <t>Want these EVM signals automatically from site diaries, costs and progress data? Book a demo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autoFilter ref="A12:Q36"/>
  <mergeCells count="11">
    <mergeCell ref="K5:Q5"/>
    <mergeCell ref="N10:Q10"/>
    <mergeCell ref="N8:Q8"/>
    <mergeCell ref="A3:Q3"/>
    <mergeCell ref="D5:I5"/>
    <mergeCell ref="N9:Q9"/>
    <mergeCell ref="A5:B5"/>
    <mergeCell ref="N11:Q11"/>
    <mergeCell ref="N6:Q6"/>
    <mergeCell ref="N7:Q7"/>
    <mergeCell ref="A1:Q2"/>
  </mergeCells>
  <conditionalFormatting sqref="H13:I36">
    <cfRule type="cellIs" priority="1" operator="lessThan" dxfId="0">
      <formula>0</formula>
    </cfRule>
    <cfRule type="cellIs" priority="2" operator="greaterThanOrEqual" dxfId="1">
      <formula>0</formula>
    </cfRule>
  </conditionalFormatting>
  <conditionalFormatting sqref="J13:K36">
    <cfRule type="cellIs" priority="3" operator="lessThan" dxfId="0">
      <formula>1</formula>
    </cfRule>
    <cfRule type="cellIs" priority="4" operator="greaterThanOrEqual" dxfId="1">
      <formula>1</formula>
    </cfRule>
  </conditionalFormatting>
  <conditionalFormatting sqref="N13:N36">
    <cfRule type="cellIs" priority="5" operator="lessThan" dxfId="0">
      <formula>0</formula>
    </cfRule>
  </conditionalFormatting>
  <conditionalFormatting sqref="O13:O36">
    <cfRule type="cellIs" priority="6" operator="greaterThan" dxfId="2">
      <formula>1</formula>
    </cfRule>
  </conditionalFormatting>
  <conditionalFormatting sqref="L13:L36">
    <cfRule type="cellIs" priority="7" operator="greaterThan" dxfId="0">
      <formula>$B$7</formula>
    </cfRule>
  </conditionalFormatting>
  <dataValidations count="3">
    <dataValidation sqref="C13:C36 F13:F36" showDropDown="0" showInputMessage="0" showErrorMessage="0" allowBlank="1" type="decimal" operator="between">
      <formula1>0</formula1>
      <formula2>1</formula2>
    </dataValidation>
    <dataValidation sqref="B10" showDropDown="0" showInputMessage="0" showErrorMessage="0" allowBlank="0" type="whole" operator="between">
      <formula1>1</formula1>
      <formula2>24</formula2>
    </dataValidation>
    <dataValidation sqref="B9" showDropDown="0" showInputMessage="0" showErrorMessage="0" allowBlank="0" type="list">
      <formula1>"Month,Week,Fortnight,Period"</formula1>
    </dataValidation>
  </dataValidations>
  <hyperlinks>
    <hyperlink xmlns:r="http://schemas.openxmlformats.org/officeDocument/2006/relationships" ref="E62" r:id="rId1"/>
  </hyperlinks>
  <pageMargins left="0.25" right="0.25" top="0.5" bottom="0.5" header="0.5" footer="0.5"/>
  <pageSetup fitToHeight="0" fitToWidth="1"/>
  <drawing xmlns:r="http://schemas.openxmlformats.org/officeDocument/2006/relationships" r:id="rId2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Q62"/>
  <sheetViews>
    <sheetView showGridLines="0" zoomScale="85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6" customWidth="1" min="3" max="3"/>
    <col width="18" customWidth="1" min="4" max="4"/>
    <col width="18" customWidth="1" min="5" max="5"/>
    <col width="16" customWidth="1" min="6" max="6"/>
    <col width="18" customWidth="1" min="7" max="7"/>
    <col width="18" customWidth="1" min="8" max="8"/>
    <col width="18" customWidth="1" min="9" max="9"/>
    <col width="10" customWidth="1" min="10" max="10"/>
    <col width="10" customWidth="1" min="11" max="11"/>
    <col width="18" customWidth="1" min="12" max="12"/>
    <col width="18" customWidth="1" min="13" max="13"/>
    <col width="18" customWidth="1" min="14" max="14"/>
    <col width="10" customWidth="1" min="15" max="15"/>
    <col width="30" customWidth="1" min="16" max="16"/>
    <col width="34" customWidth="1" min="17" max="17"/>
  </cols>
  <sheetData>
    <row r="1">
      <c r="A1" s="1" t="inlineStr">
        <is>
          <t>Worked Example — Earned Value Management Calculator</t>
        </is>
      </c>
    </row>
    <row r="2"/>
    <row r="3">
      <c r="A3" s="3" t="inlineStr">
        <is>
          <t>Construction EVM calculator by Gather — planned value, earned value, actual cost and forecast-at-completion.</t>
        </is>
      </c>
    </row>
    <row r="5">
      <c r="A5" s="11" t="inlineStr">
        <is>
          <t>Project inputs</t>
        </is>
      </c>
      <c r="D5" s="11" t="inlineStr">
        <is>
          <t>Current period summary</t>
        </is>
      </c>
      <c r="K5" s="11" t="inlineStr">
        <is>
          <t>Forecast checks</t>
        </is>
      </c>
    </row>
    <row r="6">
      <c r="A6" s="12" t="inlineStr">
        <is>
          <t>Project name</t>
        </is>
      </c>
      <c r="B6" s="13" t="inlineStr">
        <is>
          <t>Riverside Residential Phase 2</t>
        </is>
      </c>
      <c r="D6" s="12" t="inlineStr">
        <is>
          <t>Current PV (£)</t>
        </is>
      </c>
      <c r="E6" s="14">
        <f>IFERROR(INDEX(D13:D36,$B$10),"")</f>
        <v/>
      </c>
      <c r="G6" s="15" t="inlineStr">
        <is>
          <t>PV = planned value to data date</t>
        </is>
      </c>
      <c r="K6" s="12" t="inlineStr">
        <is>
          <t>ETC (£)</t>
        </is>
      </c>
      <c r="L6" s="14">
        <f>IFERROR(INDEX(M13:M36,$B$10),"")</f>
        <v/>
      </c>
      <c r="N6" s="15" t="inlineStr">
        <is>
          <t>Estimate to complete = remaining forecast cost.</t>
        </is>
      </c>
    </row>
    <row r="7">
      <c r="A7" s="12" t="inlineStr">
        <is>
          <t>Budget at Completion (BAC)</t>
        </is>
      </c>
      <c r="B7" s="16" t="n">
        <v>2400000</v>
      </c>
      <c r="D7" s="12" t="inlineStr">
        <is>
          <t>Current AC (£)</t>
        </is>
      </c>
      <c r="E7" s="14">
        <f>IFERROR(INDEX(E13:E36,$B$10),"")</f>
        <v/>
      </c>
      <c r="G7" s="15" t="inlineStr">
        <is>
          <t>AC = cumulative actual cost</t>
        </is>
      </c>
      <c r="K7" s="12" t="inlineStr">
        <is>
          <t>VAC (£)</t>
        </is>
      </c>
      <c r="L7" s="14">
        <f>IFERROR(INDEX(N13:N36,$B$10),"")</f>
        <v/>
      </c>
      <c r="N7" s="15" t="inlineStr">
        <is>
          <t>Variance at completion. Negative means forecast overrun.</t>
        </is>
      </c>
    </row>
    <row r="8">
      <c r="A8" s="12" t="inlineStr">
        <is>
          <t>Number of periods</t>
        </is>
      </c>
      <c r="B8" s="13" t="n">
        <v>12</v>
      </c>
      <c r="D8" s="12" t="inlineStr">
        <is>
          <t>Current EV (£)</t>
        </is>
      </c>
      <c r="E8" s="14">
        <f>IFERROR(INDEX(G13:G36,$B$10),"")</f>
        <v/>
      </c>
      <c r="G8" s="15" t="inlineStr">
        <is>
          <t>EV = value of completed work</t>
        </is>
      </c>
      <c r="K8" s="12" t="inlineStr">
        <is>
          <t>TCPI</t>
        </is>
      </c>
      <c r="L8" s="17">
        <f>IFERROR(INDEX(O13:O36,$B$10),"")</f>
        <v/>
      </c>
      <c r="N8" s="15" t="inlineStr">
        <is>
          <t>Efficiency needed from now to hit BAC.</t>
        </is>
      </c>
    </row>
    <row r="9">
      <c r="A9" s="12" t="inlineStr">
        <is>
          <t>Period type</t>
        </is>
      </c>
      <c r="B9" s="13" t="inlineStr">
        <is>
          <t>Month</t>
        </is>
      </c>
      <c r="D9" s="12" t="inlineStr">
        <is>
          <t>Current CPI</t>
        </is>
      </c>
      <c r="E9" s="17">
        <f>IFERROR(INDEX(J13:J36,$B$10),"")</f>
        <v/>
      </c>
      <c r="G9" s="15" t="inlineStr">
        <is>
          <t>CPI &lt; 1 means over budget</t>
        </is>
      </c>
      <c r="K9" s="12" t="inlineStr">
        <is>
          <t>Headline</t>
        </is>
      </c>
      <c r="L9" s="18">
        <f>IF(AND($E$9&lt;&gt;"",$E$10&lt;&gt;""),IF(OR($E$9&lt;1,$E$10&lt;1),"Intervention required","On track"),"")</f>
        <v/>
      </c>
      <c r="N9" s="15" t="inlineStr">
        <is>
          <t>Simple red/green read on cost and schedule.</t>
        </is>
      </c>
    </row>
    <row r="10">
      <c r="A10" s="12" t="inlineStr">
        <is>
          <t>Data date period #</t>
        </is>
      </c>
      <c r="B10" s="13" t="n">
        <v>9</v>
      </c>
      <c r="D10" s="12" t="inlineStr">
        <is>
          <t>Current SPI</t>
        </is>
      </c>
      <c r="E10" s="17">
        <f>IFERROR(INDEX(K13:K36,$B$10),"")</f>
        <v/>
      </c>
      <c r="G10" s="15" t="inlineStr">
        <is>
          <t>SPI &lt; 1 means behind plan</t>
        </is>
      </c>
      <c r="K10" s="12" t="inlineStr">
        <is>
          <t>Commercial note</t>
        </is>
      </c>
      <c r="L10" s="12" t="inlineStr">
        <is>
          <t>Use EAC as an early warning, not a substitute for package-level forecasting.</t>
        </is>
      </c>
      <c r="N10" s="15" t="inlineStr">
        <is>
          <t>Reconcile with procurement, variations and risk.</t>
        </is>
      </c>
    </row>
    <row r="11">
      <c r="A11" s="12" t="inlineStr">
        <is>
          <t>Reporting date</t>
        </is>
      </c>
      <c r="B11" s="13" t="inlineStr">
        <is>
          <t>2026-06-30</t>
        </is>
      </c>
      <c r="D11" s="12" t="inlineStr">
        <is>
          <t>Forecast EAC (£)</t>
        </is>
      </c>
      <c r="E11" s="14">
        <f>IFERROR(INDEX(L13:L36,$B$10),"")</f>
        <v/>
      </c>
      <c r="G11" s="15" t="inlineStr">
        <is>
          <t>EAC = likely final cost</t>
        </is>
      </c>
      <c r="K11" s="12" t="inlineStr">
        <is>
          <t>CTA</t>
        </is>
      </c>
      <c r="L11" s="12" t="inlineStr">
        <is>
          <t>Book a demo: gatherinsights.com/en/book-a-demo</t>
        </is>
      </c>
      <c r="N11" s="15" t="inlineStr">
        <is>
          <t>Gather automates these signals from site data and costs.</t>
        </is>
      </c>
    </row>
    <row r="12" ht="36" customHeight="1">
      <c r="A12" s="19" t="inlineStr">
        <is>
          <t>Period #</t>
        </is>
      </c>
      <c r="B12" s="19" t="inlineStr">
        <is>
          <t>Period label / date</t>
        </is>
      </c>
      <c r="C12" s="19" t="inlineStr">
        <is>
          <t>Planned % complete</t>
        </is>
      </c>
      <c r="D12" s="19" t="inlineStr">
        <is>
          <t>Planned Value - PV (£)</t>
        </is>
      </c>
      <c r="E12" s="19" t="inlineStr">
        <is>
          <t>Actual Cost - AC (£)</t>
        </is>
      </c>
      <c r="F12" s="19" t="inlineStr">
        <is>
          <t>Actual % complete</t>
        </is>
      </c>
      <c r="G12" s="19" t="inlineStr">
        <is>
          <t>Earned Value - EV (£)</t>
        </is>
      </c>
      <c r="H12" s="19" t="inlineStr">
        <is>
          <t>Cost Variance - CV (£)</t>
        </is>
      </c>
      <c r="I12" s="19" t="inlineStr">
        <is>
          <t>Schedule Variance - SV (£)</t>
        </is>
      </c>
      <c r="J12" s="19" t="inlineStr">
        <is>
          <t>CPI</t>
        </is>
      </c>
      <c r="K12" s="19" t="inlineStr">
        <is>
          <t>SPI</t>
        </is>
      </c>
      <c r="L12" s="19" t="inlineStr">
        <is>
          <t>EAC (£)</t>
        </is>
      </c>
      <c r="M12" s="19" t="inlineStr">
        <is>
          <t>ETC (£)</t>
        </is>
      </c>
      <c r="N12" s="19" t="inlineStr">
        <is>
          <t>VAC (£)</t>
        </is>
      </c>
      <c r="O12" s="19" t="inlineStr">
        <is>
          <t>TCPI</t>
        </is>
      </c>
      <c r="P12" s="19" t="inlineStr">
        <is>
          <t>Status / interpretation</t>
        </is>
      </c>
      <c r="Q12" s="19" t="inlineStr">
        <is>
          <t>Notes</t>
        </is>
      </c>
    </row>
    <row r="13">
      <c r="A13" s="13" t="n">
        <v>1</v>
      </c>
      <c r="B13" s="13" t="inlineStr">
        <is>
          <t>Month 1</t>
        </is>
      </c>
      <c r="C13" s="20" t="n">
        <v>0.02</v>
      </c>
      <c r="D13" s="14">
        <f>IF(C13="","",C13*$B$7)</f>
        <v/>
      </c>
      <c r="E13" s="16" t="n">
        <v>52000</v>
      </c>
      <c r="F13" s="20" t="n">
        <v>0.017</v>
      </c>
      <c r="G13" s="14">
        <f>IF(F13="","",F13*$B$7)</f>
        <v/>
      </c>
      <c r="H13" s="14">
        <f>IF(OR(G13="",E13=""),"",G13-E13)</f>
        <v/>
      </c>
      <c r="I13" s="14">
        <f>IF(OR(G13="",D13=""),"",G13-D13)</f>
        <v/>
      </c>
      <c r="J13" s="17">
        <f>IF(E13=0,"",G13/E13)</f>
        <v/>
      </c>
      <c r="K13" s="17">
        <f>IF(D13=0,"",G13/D13)</f>
        <v/>
      </c>
      <c r="L13" s="14">
        <f>IF(J13=0,"",$B$7/J13)</f>
        <v/>
      </c>
      <c r="M13" s="14">
        <f>IF(OR(L13="",E13=""),"",L13-E13)</f>
        <v/>
      </c>
      <c r="N13" s="14">
        <f>IF(L13="","",$B$7-L13)</f>
        <v/>
      </c>
      <c r="O13" s="17">
        <f>IF(($B$7-E13)=0,"",($B$7-G13)/($B$7-E13))</f>
        <v/>
      </c>
      <c r="P13" s="18">
        <f>IF(AND(J13&lt;&gt;"",K13&lt;&gt;""),IF(AND(J13&gt;=1,K13&gt;=1),"On track",IF(AND(J13&lt;1,K13&lt;1),"Over budget and behind",IF(J13&lt;1,"Cost issue","Schedule issue"))),"")</f>
        <v/>
      </c>
      <c r="Q13" s="13" t="inlineStr">
        <is>
          <t>Mobilisation</t>
        </is>
      </c>
    </row>
    <row r="14">
      <c r="A14" s="13" t="n">
        <v>2</v>
      </c>
      <c r="B14" s="13" t="inlineStr">
        <is>
          <t>Month 2</t>
        </is>
      </c>
      <c r="C14" s="20" t="n">
        <v>0.06</v>
      </c>
      <c r="D14" s="14">
        <f>IF(C14="","",C14*$B$7)</f>
        <v/>
      </c>
      <c r="E14" s="16" t="n">
        <v>150000</v>
      </c>
      <c r="F14" s="20" t="n">
        <v>0.05400000000000001</v>
      </c>
      <c r="G14" s="14">
        <f>IF(F14="","",F14*$B$7)</f>
        <v/>
      </c>
      <c r="H14" s="14">
        <f>IF(OR(G14="",E14=""),"",G14-E14)</f>
        <v/>
      </c>
      <c r="I14" s="14">
        <f>IF(OR(G14="",D14=""),"",G14-D14)</f>
        <v/>
      </c>
      <c r="J14" s="17">
        <f>IF(E14=0,"",G14/E14)</f>
        <v/>
      </c>
      <c r="K14" s="17">
        <f>IF(D14=0,"",G14/D14)</f>
        <v/>
      </c>
      <c r="L14" s="14">
        <f>IF(J14=0,"",$B$7/J14)</f>
        <v/>
      </c>
      <c r="M14" s="14">
        <f>IF(OR(L14="",E14=""),"",L14-E14)</f>
        <v/>
      </c>
      <c r="N14" s="14">
        <f>IF(L14="","",$B$7-L14)</f>
        <v/>
      </c>
      <c r="O14" s="17">
        <f>IF(($B$7-E14)=0,"",($B$7-G14)/($B$7-E14))</f>
        <v/>
      </c>
      <c r="P14" s="18">
        <f>IF(AND(J14&lt;&gt;"",K14&lt;&gt;""),IF(AND(J14&gt;=1,K14&gt;=1),"On track",IF(AND(J14&lt;1,K14&lt;1),"Over budget and behind",IF(J14&lt;1,"Cost issue","Schedule issue"))),"")</f>
        <v/>
      </c>
      <c r="Q14" s="13" t="inlineStr"/>
    </row>
    <row r="15">
      <c r="A15" s="13" t="n">
        <v>3</v>
      </c>
      <c r="B15" s="13" t="inlineStr">
        <is>
          <t>Month 3</t>
        </is>
      </c>
      <c r="C15" s="20" t="n">
        <v>0.13</v>
      </c>
      <c r="D15" s="14">
        <f>IF(C15="","",C15*$B$7)</f>
        <v/>
      </c>
      <c r="E15" s="16" t="n">
        <v>330000</v>
      </c>
      <c r="F15" s="20" t="n">
        <v>0.125</v>
      </c>
      <c r="G15" s="14">
        <f>IF(F15="","",F15*$B$7)</f>
        <v/>
      </c>
      <c r="H15" s="14">
        <f>IF(OR(G15="",E15=""),"",G15-E15)</f>
        <v/>
      </c>
      <c r="I15" s="14">
        <f>IF(OR(G15="",D15=""),"",G15-D15)</f>
        <v/>
      </c>
      <c r="J15" s="17">
        <f>IF(E15=0,"",G15/E15)</f>
        <v/>
      </c>
      <c r="K15" s="17">
        <f>IF(D15=0,"",G15/D15)</f>
        <v/>
      </c>
      <c r="L15" s="14">
        <f>IF(J15=0,"",$B$7/J15)</f>
        <v/>
      </c>
      <c r="M15" s="14">
        <f>IF(OR(L15="",E15=""),"",L15-E15)</f>
        <v/>
      </c>
      <c r="N15" s="14">
        <f>IF(L15="","",$B$7-L15)</f>
        <v/>
      </c>
      <c r="O15" s="17">
        <f>IF(($B$7-E15)=0,"",($B$7-G15)/($B$7-E15))</f>
        <v/>
      </c>
      <c r="P15" s="18">
        <f>IF(AND(J15&lt;&gt;"",K15&lt;&gt;""),IF(AND(J15&gt;=1,K15&gt;=1),"On track",IF(AND(J15&lt;1,K15&lt;1),"Over budget and behind",IF(J15&lt;1,"Cost issue","Schedule issue"))),"")</f>
        <v/>
      </c>
      <c r="Q15" s="13" t="inlineStr">
        <is>
          <t>Groundworks</t>
        </is>
      </c>
    </row>
    <row r="16">
      <c r="A16" s="13" t="n">
        <v>4</v>
      </c>
      <c r="B16" s="13" t="inlineStr">
        <is>
          <t>Month 4</t>
        </is>
      </c>
      <c r="C16" s="20" t="n">
        <v>0.24</v>
      </c>
      <c r="D16" s="14">
        <f>IF(C16="","",C16*$B$7)</f>
        <v/>
      </c>
      <c r="E16" s="16" t="n">
        <v>600000</v>
      </c>
      <c r="F16" s="20" t="n">
        <v>0.233</v>
      </c>
      <c r="G16" s="14">
        <f>IF(F16="","",F16*$B$7)</f>
        <v/>
      </c>
      <c r="H16" s="14">
        <f>IF(OR(G16="",E16=""),"",G16-E16)</f>
        <v/>
      </c>
      <c r="I16" s="14">
        <f>IF(OR(G16="",D16=""),"",G16-D16)</f>
        <v/>
      </c>
      <c r="J16" s="17">
        <f>IF(E16=0,"",G16/E16)</f>
        <v/>
      </c>
      <c r="K16" s="17">
        <f>IF(D16=0,"",G16/D16)</f>
        <v/>
      </c>
      <c r="L16" s="14">
        <f>IF(J16=0,"",$B$7/J16)</f>
        <v/>
      </c>
      <c r="M16" s="14">
        <f>IF(OR(L16="",E16=""),"",L16-E16)</f>
        <v/>
      </c>
      <c r="N16" s="14">
        <f>IF(L16="","",$B$7-L16)</f>
        <v/>
      </c>
      <c r="O16" s="17">
        <f>IF(($B$7-E16)=0,"",($B$7-G16)/($B$7-E16))</f>
        <v/>
      </c>
      <c r="P16" s="18">
        <f>IF(AND(J16&lt;&gt;"",K16&lt;&gt;""),IF(AND(J16&gt;=1,K16&gt;=1),"On track",IF(AND(J16&lt;1,K16&lt;1),"Over budget and behind",IF(J16&lt;1,"Cost issue","Schedule issue"))),"")</f>
        <v/>
      </c>
      <c r="Q16" s="13" t="inlineStr"/>
    </row>
    <row r="17">
      <c r="A17" s="13" t="n">
        <v>5</v>
      </c>
      <c r="B17" s="13" t="inlineStr">
        <is>
          <t>Month 5</t>
        </is>
      </c>
      <c r="C17" s="20" t="n">
        <v>0.38</v>
      </c>
      <c r="D17" s="14">
        <f>IF(C17="","",C17*$B$7)</f>
        <v/>
      </c>
      <c r="E17" s="16" t="n">
        <v>948000</v>
      </c>
      <c r="F17" s="20" t="n">
        <v>0.371</v>
      </c>
      <c r="G17" s="14">
        <f>IF(F17="","",F17*$B$7)</f>
        <v/>
      </c>
      <c r="H17" s="14">
        <f>IF(OR(G17="",E17=""),"",G17-E17)</f>
        <v/>
      </c>
      <c r="I17" s="14">
        <f>IF(OR(G17="",D17=""),"",G17-D17)</f>
        <v/>
      </c>
      <c r="J17" s="17">
        <f>IF(E17=0,"",G17/E17)</f>
        <v/>
      </c>
      <c r="K17" s="17">
        <f>IF(D17=0,"",G17/D17)</f>
        <v/>
      </c>
      <c r="L17" s="14">
        <f>IF(J17=0,"",$B$7/J17)</f>
        <v/>
      </c>
      <c r="M17" s="14">
        <f>IF(OR(L17="",E17=""),"",L17-E17)</f>
        <v/>
      </c>
      <c r="N17" s="14">
        <f>IF(L17="","",$B$7-L17)</f>
        <v/>
      </c>
      <c r="O17" s="17">
        <f>IF(($B$7-E17)=0,"",($B$7-G17)/($B$7-E17))</f>
        <v/>
      </c>
      <c r="P17" s="18">
        <f>IF(AND(J17&lt;&gt;"",K17&lt;&gt;""),IF(AND(J17&gt;=1,K17&gt;=1),"On track",IF(AND(J17&lt;1,K17&lt;1),"Over budget and behind",IF(J17&lt;1,"Cost issue","Schedule issue"))),"")</f>
        <v/>
      </c>
      <c r="Q17" s="13" t="inlineStr">
        <is>
          <t>Peak begins</t>
        </is>
      </c>
    </row>
    <row r="18">
      <c r="A18" s="13" t="n">
        <v>6</v>
      </c>
      <c r="B18" s="13" t="inlineStr">
        <is>
          <t>Month 6</t>
        </is>
      </c>
      <c r="C18" s="20" t="n">
        <v>0.54</v>
      </c>
      <c r="D18" s="14">
        <f>IF(C18="","",C18*$B$7)</f>
        <v/>
      </c>
      <c r="E18" s="16" t="n">
        <v>1340000</v>
      </c>
      <c r="F18" s="20" t="n">
        <v>0.529</v>
      </c>
      <c r="G18" s="14">
        <f>IF(F18="","",F18*$B$7)</f>
        <v/>
      </c>
      <c r="H18" s="14">
        <f>IF(OR(G18="",E18=""),"",G18-E18)</f>
        <v/>
      </c>
      <c r="I18" s="14">
        <f>IF(OR(G18="",D18=""),"",G18-D18)</f>
        <v/>
      </c>
      <c r="J18" s="17">
        <f>IF(E18=0,"",G18/E18)</f>
        <v/>
      </c>
      <c r="K18" s="17">
        <f>IF(D18=0,"",G18/D18)</f>
        <v/>
      </c>
      <c r="L18" s="14">
        <f>IF(J18=0,"",$B$7/J18)</f>
        <v/>
      </c>
      <c r="M18" s="14">
        <f>IF(OR(L18="",E18=""),"",L18-E18)</f>
        <v/>
      </c>
      <c r="N18" s="14">
        <f>IF(L18="","",$B$7-L18)</f>
        <v/>
      </c>
      <c r="O18" s="17">
        <f>IF(($B$7-E18)=0,"",($B$7-G18)/($B$7-E18))</f>
        <v/>
      </c>
      <c r="P18" s="18">
        <f>IF(AND(J18&lt;&gt;"",K18&lt;&gt;""),IF(AND(J18&gt;=1,K18&gt;=1),"On track",IF(AND(J18&lt;1,K18&lt;1),"Over budget and behind",IF(J18&lt;1,"Cost issue","Schedule issue"))),"")</f>
        <v/>
      </c>
      <c r="Q18" s="13" t="inlineStr"/>
    </row>
    <row r="19">
      <c r="A19" s="13" t="n">
        <v>7</v>
      </c>
      <c r="B19" s="13" t="inlineStr">
        <is>
          <t>Month 7</t>
        </is>
      </c>
      <c r="C19" s="20" t="n">
        <v>0.68</v>
      </c>
      <c r="D19" s="14">
        <f>IF(C19="","",C19*$B$7)</f>
        <v/>
      </c>
      <c r="E19" s="16" t="n">
        <v>1690000</v>
      </c>
      <c r="F19" s="20" t="n">
        <v>0.667</v>
      </c>
      <c r="G19" s="14">
        <f>IF(F19="","",F19*$B$7)</f>
        <v/>
      </c>
      <c r="H19" s="14">
        <f>IF(OR(G19="",E19=""),"",G19-E19)</f>
        <v/>
      </c>
      <c r="I19" s="14">
        <f>IF(OR(G19="",D19=""),"",G19-D19)</f>
        <v/>
      </c>
      <c r="J19" s="17">
        <f>IF(E19=0,"",G19/E19)</f>
        <v/>
      </c>
      <c r="K19" s="17">
        <f>IF(D19=0,"",G19/D19)</f>
        <v/>
      </c>
      <c r="L19" s="14">
        <f>IF(J19=0,"",$B$7/J19)</f>
        <v/>
      </c>
      <c r="M19" s="14">
        <f>IF(OR(L19="",E19=""),"",L19-E19)</f>
        <v/>
      </c>
      <c r="N19" s="14">
        <f>IF(L19="","",$B$7-L19)</f>
        <v/>
      </c>
      <c r="O19" s="17">
        <f>IF(($B$7-E19)=0,"",($B$7-G19)/($B$7-E19))</f>
        <v/>
      </c>
      <c r="P19" s="18">
        <f>IF(AND(J19&lt;&gt;"",K19&lt;&gt;""),IF(AND(J19&gt;=1,K19&gt;=1),"On track",IF(AND(J19&lt;1,K19&lt;1),"Over budget and behind",IF(J19&lt;1,"Cost issue","Schedule issue"))),"")</f>
        <v/>
      </c>
      <c r="Q19" s="13" t="inlineStr">
        <is>
          <t>Peak</t>
        </is>
      </c>
    </row>
    <row r="20">
      <c r="A20" s="13" t="n">
        <v>8</v>
      </c>
      <c r="B20" s="13" t="inlineStr">
        <is>
          <t>Month 8</t>
        </is>
      </c>
      <c r="C20" s="20" t="n">
        <v>0.8</v>
      </c>
      <c r="D20" s="14">
        <f>IF(C20="","",C20*$B$7)</f>
        <v/>
      </c>
      <c r="E20" s="16" t="n">
        <v>1985000</v>
      </c>
      <c r="F20" s="20" t="n">
        <v>0.7879999999999999</v>
      </c>
      <c r="G20" s="14">
        <f>IF(F20="","",F20*$B$7)</f>
        <v/>
      </c>
      <c r="H20" s="14">
        <f>IF(OR(G20="",E20=""),"",G20-E20)</f>
        <v/>
      </c>
      <c r="I20" s="14">
        <f>IF(OR(G20="",D20=""),"",G20-D20)</f>
        <v/>
      </c>
      <c r="J20" s="17">
        <f>IF(E20=0,"",G20/E20)</f>
        <v/>
      </c>
      <c r="K20" s="17">
        <f>IF(D20=0,"",G20/D20)</f>
        <v/>
      </c>
      <c r="L20" s="14">
        <f>IF(J20=0,"",$B$7/J20)</f>
        <v/>
      </c>
      <c r="M20" s="14">
        <f>IF(OR(L20="",E20=""),"",L20-E20)</f>
        <v/>
      </c>
      <c r="N20" s="14">
        <f>IF(L20="","",$B$7-L20)</f>
        <v/>
      </c>
      <c r="O20" s="17">
        <f>IF(($B$7-E20)=0,"",($B$7-G20)/($B$7-E20))</f>
        <v/>
      </c>
      <c r="P20" s="18">
        <f>IF(AND(J20&lt;&gt;"",K20&lt;&gt;""),IF(AND(J20&gt;=1,K20&gt;=1),"On track",IF(AND(J20&lt;1,K20&lt;1),"Over budget and behind",IF(J20&lt;1,"Cost issue","Schedule issue"))),"")</f>
        <v/>
      </c>
      <c r="Q20" s="13" t="inlineStr"/>
    </row>
    <row r="21">
      <c r="A21" s="13" t="n">
        <v>9</v>
      </c>
      <c r="B21" s="13" t="inlineStr">
        <is>
          <t>Month 9</t>
        </is>
      </c>
      <c r="C21" s="20" t="n">
        <v>0.89</v>
      </c>
      <c r="D21" s="14">
        <f>IF(C21="","",C21*$B$7)</f>
        <v/>
      </c>
      <c r="E21" s="16" t="n">
        <v>2200000</v>
      </c>
      <c r="F21" s="20" t="n">
        <v>0.879</v>
      </c>
      <c r="G21" s="14">
        <f>IF(F21="","",F21*$B$7)</f>
        <v/>
      </c>
      <c r="H21" s="14">
        <f>IF(OR(G21="",E21=""),"",G21-E21)</f>
        <v/>
      </c>
      <c r="I21" s="14">
        <f>IF(OR(G21="",D21=""),"",G21-D21)</f>
        <v/>
      </c>
      <c r="J21" s="17">
        <f>IF(E21=0,"",G21/E21)</f>
        <v/>
      </c>
      <c r="K21" s="17">
        <f>IF(D21=0,"",G21/D21)</f>
        <v/>
      </c>
      <c r="L21" s="14">
        <f>IF(J21=0,"",$B$7/J21)</f>
        <v/>
      </c>
      <c r="M21" s="14">
        <f>IF(OR(L21="",E21=""),"",L21-E21)</f>
        <v/>
      </c>
      <c r="N21" s="14">
        <f>IF(L21="","",$B$7-L21)</f>
        <v/>
      </c>
      <c r="O21" s="17">
        <f>IF(($B$7-E21)=0,"",($B$7-G21)/($B$7-E21))</f>
        <v/>
      </c>
      <c r="P21" s="18">
        <f>IF(AND(J21&lt;&gt;"",K21&lt;&gt;""),IF(AND(J21&gt;=1,K21&gt;=1),"On track",IF(AND(J21&lt;1,K21&lt;1),"Over budget and behind",IF(J21&lt;1,"Cost issue","Schedule issue"))),"")</f>
        <v/>
      </c>
      <c r="Q21" s="13" t="inlineStr">
        <is>
          <t>Fit-out</t>
        </is>
      </c>
    </row>
    <row r="22">
      <c r="A22" s="13" t="n">
        <v>10</v>
      </c>
      <c r="B22" s="13" t="inlineStr">
        <is>
          <t>Month 10</t>
        </is>
      </c>
      <c r="C22" s="20" t="n">
        <v>0.95</v>
      </c>
      <c r="D22" s="14">
        <f>IF(C22="","",C22*$B$7)</f>
        <v/>
      </c>
      <c r="E22" s="16" t="n">
        <v>2350000</v>
      </c>
      <c r="F22" s="20" t="n">
        <v>0.9420000000000001</v>
      </c>
      <c r="G22" s="14">
        <f>IF(F22="","",F22*$B$7)</f>
        <v/>
      </c>
      <c r="H22" s="14">
        <f>IF(OR(G22="",E22=""),"",G22-E22)</f>
        <v/>
      </c>
      <c r="I22" s="14">
        <f>IF(OR(G22="",D22=""),"",G22-D22)</f>
        <v/>
      </c>
      <c r="J22" s="17">
        <f>IF(E22=0,"",G22/E22)</f>
        <v/>
      </c>
      <c r="K22" s="17">
        <f>IF(D22=0,"",G22/D22)</f>
        <v/>
      </c>
      <c r="L22" s="14">
        <f>IF(J22=0,"",$B$7/J22)</f>
        <v/>
      </c>
      <c r="M22" s="14">
        <f>IF(OR(L22="",E22=""),"",L22-E22)</f>
        <v/>
      </c>
      <c r="N22" s="14">
        <f>IF(L22="","",$B$7-L22)</f>
        <v/>
      </c>
      <c r="O22" s="17">
        <f>IF(($B$7-E22)=0,"",($B$7-G22)/($B$7-E22))</f>
        <v/>
      </c>
      <c r="P22" s="18">
        <f>IF(AND(J22&lt;&gt;"",K22&lt;&gt;""),IF(AND(J22&gt;=1,K22&gt;=1),"On track",IF(AND(J22&lt;1,K22&lt;1),"Over budget and behind",IF(J22&lt;1,"Cost issue","Schedule issue"))),"")</f>
        <v/>
      </c>
      <c r="Q22" s="13" t="inlineStr"/>
    </row>
    <row r="23">
      <c r="A23" s="13" t="n">
        <v>11</v>
      </c>
      <c r="B23" s="13" t="inlineStr">
        <is>
          <t>Month 11</t>
        </is>
      </c>
      <c r="C23" s="20" t="n">
        <v>0.98</v>
      </c>
      <c r="D23" s="14">
        <f>IF(C23="","",C23*$B$7)</f>
        <v/>
      </c>
      <c r="E23" s="16" t="n">
        <v>2420000</v>
      </c>
      <c r="F23" s="20" t="n">
        <v>0.973</v>
      </c>
      <c r="G23" s="14">
        <f>IF(F23="","",F23*$B$7)</f>
        <v/>
      </c>
      <c r="H23" s="14">
        <f>IF(OR(G23="",E23=""),"",G23-E23)</f>
        <v/>
      </c>
      <c r="I23" s="14">
        <f>IF(OR(G23="",D23=""),"",G23-D23)</f>
        <v/>
      </c>
      <c r="J23" s="17">
        <f>IF(E23=0,"",G23/E23)</f>
        <v/>
      </c>
      <c r="K23" s="17">
        <f>IF(D23=0,"",G23/D23)</f>
        <v/>
      </c>
      <c r="L23" s="14">
        <f>IF(J23=0,"",$B$7/J23)</f>
        <v/>
      </c>
      <c r="M23" s="14">
        <f>IF(OR(L23="",E23=""),"",L23-E23)</f>
        <v/>
      </c>
      <c r="N23" s="14">
        <f>IF(L23="","",$B$7-L23)</f>
        <v/>
      </c>
      <c r="O23" s="17">
        <f>IF(($B$7-E23)=0,"",($B$7-G23)/($B$7-E23))</f>
        <v/>
      </c>
      <c r="P23" s="18">
        <f>IF(AND(J23&lt;&gt;"",K23&lt;&gt;""),IF(AND(J23&gt;=1,K23&gt;=1),"On track",IF(AND(J23&lt;1,K23&lt;1),"Over budget and behind",IF(J23&lt;1,"Cost issue","Schedule issue"))),"")</f>
        <v/>
      </c>
      <c r="Q23" s="13" t="inlineStr"/>
    </row>
    <row r="24">
      <c r="A24" s="13" t="n">
        <v>12</v>
      </c>
      <c r="B24" s="13" t="inlineStr">
        <is>
          <t>Month 12</t>
        </is>
      </c>
      <c r="C24" s="20" t="n">
        <v>1</v>
      </c>
      <c r="D24" s="14">
        <f>IF(C24="","",C24*$B$7)</f>
        <v/>
      </c>
      <c r="E24" s="16" t="n">
        <v>2470000</v>
      </c>
      <c r="F24" s="20" t="n">
        <v>0.996</v>
      </c>
      <c r="G24" s="14">
        <f>IF(F24="","",F24*$B$7)</f>
        <v/>
      </c>
      <c r="H24" s="14">
        <f>IF(OR(G24="",E24=""),"",G24-E24)</f>
        <v/>
      </c>
      <c r="I24" s="14">
        <f>IF(OR(G24="",D24=""),"",G24-D24)</f>
        <v/>
      </c>
      <c r="J24" s="17">
        <f>IF(E24=0,"",G24/E24)</f>
        <v/>
      </c>
      <c r="K24" s="17">
        <f>IF(D24=0,"",G24/D24)</f>
        <v/>
      </c>
      <c r="L24" s="14">
        <f>IF(J24=0,"",$B$7/J24)</f>
        <v/>
      </c>
      <c r="M24" s="14">
        <f>IF(OR(L24="",E24=""),"",L24-E24)</f>
        <v/>
      </c>
      <c r="N24" s="14">
        <f>IF(L24="","",$B$7-L24)</f>
        <v/>
      </c>
      <c r="O24" s="17">
        <f>IF(($B$7-E24)=0,"",($B$7-G24)/($B$7-E24))</f>
        <v/>
      </c>
      <c r="P24" s="18">
        <f>IF(AND(J24&lt;&gt;"",K24&lt;&gt;""),IF(AND(J24&gt;=1,K24&gt;=1),"On track",IF(AND(J24&lt;1,K24&lt;1),"Over budget and behind",IF(J24&lt;1,"Cost issue","Schedule issue"))),"")</f>
        <v/>
      </c>
      <c r="Q24" s="13" t="inlineStr">
        <is>
          <t>Practical completion</t>
        </is>
      </c>
    </row>
    <row r="25">
      <c r="A25" s="13" t="n">
        <v>13</v>
      </c>
      <c r="B25" s="13" t="inlineStr"/>
      <c r="C25" s="20" t="inlineStr"/>
      <c r="D25" s="14">
        <f>IF(C25="","",C25*$B$7)</f>
        <v/>
      </c>
      <c r="E25" s="16" t="inlineStr"/>
      <c r="F25" s="20" t="inlineStr"/>
      <c r="G25" s="14">
        <f>IF(F25="","",F25*$B$7)</f>
        <v/>
      </c>
      <c r="H25" s="14">
        <f>IF(OR(G25="",E25=""),"",G25-E25)</f>
        <v/>
      </c>
      <c r="I25" s="14">
        <f>IF(OR(G25="",D25=""),"",G25-D25)</f>
        <v/>
      </c>
      <c r="J25" s="17">
        <f>IF(E25=0,"",G25/E25)</f>
        <v/>
      </c>
      <c r="K25" s="17">
        <f>IF(D25=0,"",G25/D25)</f>
        <v/>
      </c>
      <c r="L25" s="14">
        <f>IF(J25=0,"",$B$7/J25)</f>
        <v/>
      </c>
      <c r="M25" s="14">
        <f>IF(OR(L25="",E25=""),"",L25-E25)</f>
        <v/>
      </c>
      <c r="N25" s="14">
        <f>IF(L25="","",$B$7-L25)</f>
        <v/>
      </c>
      <c r="O25" s="17">
        <f>IF(($B$7-E25)=0,"",($B$7-G25)/($B$7-E25))</f>
        <v/>
      </c>
      <c r="P25" s="18">
        <f>IF(AND(J25&lt;&gt;"",K25&lt;&gt;""),IF(AND(J25&gt;=1,K25&gt;=1),"On track",IF(AND(J25&lt;1,K25&lt;1),"Over budget and behind",IF(J25&lt;1,"Cost issue","Schedule issue"))),"")</f>
        <v/>
      </c>
      <c r="Q25" s="13" t="inlineStr"/>
    </row>
    <row r="26">
      <c r="A26" s="13" t="n">
        <v>14</v>
      </c>
      <c r="B26" s="13" t="inlineStr"/>
      <c r="C26" s="20" t="inlineStr"/>
      <c r="D26" s="14">
        <f>IF(C26="","",C26*$B$7)</f>
        <v/>
      </c>
      <c r="E26" s="16" t="inlineStr"/>
      <c r="F26" s="20" t="inlineStr"/>
      <c r="G26" s="14">
        <f>IF(F26="","",F26*$B$7)</f>
        <v/>
      </c>
      <c r="H26" s="14">
        <f>IF(OR(G26="",E26=""),"",G26-E26)</f>
        <v/>
      </c>
      <c r="I26" s="14">
        <f>IF(OR(G26="",D26=""),"",G26-D26)</f>
        <v/>
      </c>
      <c r="J26" s="17">
        <f>IF(E26=0,"",G26/E26)</f>
        <v/>
      </c>
      <c r="K26" s="17">
        <f>IF(D26=0,"",G26/D26)</f>
        <v/>
      </c>
      <c r="L26" s="14">
        <f>IF(J26=0,"",$B$7/J26)</f>
        <v/>
      </c>
      <c r="M26" s="14">
        <f>IF(OR(L26="",E26=""),"",L26-E26)</f>
        <v/>
      </c>
      <c r="N26" s="14">
        <f>IF(L26="","",$B$7-L26)</f>
        <v/>
      </c>
      <c r="O26" s="17">
        <f>IF(($B$7-E26)=0,"",($B$7-G26)/($B$7-E26))</f>
        <v/>
      </c>
      <c r="P26" s="18">
        <f>IF(AND(J26&lt;&gt;"",K26&lt;&gt;""),IF(AND(J26&gt;=1,K26&gt;=1),"On track",IF(AND(J26&lt;1,K26&lt;1),"Over budget and behind",IF(J26&lt;1,"Cost issue","Schedule issue"))),"")</f>
        <v/>
      </c>
      <c r="Q26" s="13" t="inlineStr"/>
    </row>
    <row r="27">
      <c r="A27" s="13" t="n">
        <v>15</v>
      </c>
      <c r="B27" s="13" t="inlineStr"/>
      <c r="C27" s="20" t="inlineStr"/>
      <c r="D27" s="14">
        <f>IF(C27="","",C27*$B$7)</f>
        <v/>
      </c>
      <c r="E27" s="16" t="inlineStr"/>
      <c r="F27" s="20" t="inlineStr"/>
      <c r="G27" s="14">
        <f>IF(F27="","",F27*$B$7)</f>
        <v/>
      </c>
      <c r="H27" s="14">
        <f>IF(OR(G27="",E27=""),"",G27-E27)</f>
        <v/>
      </c>
      <c r="I27" s="14">
        <f>IF(OR(G27="",D27=""),"",G27-D27)</f>
        <v/>
      </c>
      <c r="J27" s="17">
        <f>IF(E27=0,"",G27/E27)</f>
        <v/>
      </c>
      <c r="K27" s="17">
        <f>IF(D27=0,"",G27/D27)</f>
        <v/>
      </c>
      <c r="L27" s="14">
        <f>IF(J27=0,"",$B$7/J27)</f>
        <v/>
      </c>
      <c r="M27" s="14">
        <f>IF(OR(L27="",E27=""),"",L27-E27)</f>
        <v/>
      </c>
      <c r="N27" s="14">
        <f>IF(L27="","",$B$7-L27)</f>
        <v/>
      </c>
      <c r="O27" s="17">
        <f>IF(($B$7-E27)=0,"",($B$7-G27)/($B$7-E27))</f>
        <v/>
      </c>
      <c r="P27" s="18">
        <f>IF(AND(J27&lt;&gt;"",K27&lt;&gt;""),IF(AND(J27&gt;=1,K27&gt;=1),"On track",IF(AND(J27&lt;1,K27&lt;1),"Over budget and behind",IF(J27&lt;1,"Cost issue","Schedule issue"))),"")</f>
        <v/>
      </c>
      <c r="Q27" s="13" t="inlineStr"/>
    </row>
    <row r="28">
      <c r="A28" s="13" t="n">
        <v>16</v>
      </c>
      <c r="B28" s="13" t="inlineStr"/>
      <c r="C28" s="20" t="inlineStr"/>
      <c r="D28" s="14">
        <f>IF(C28="","",C28*$B$7)</f>
        <v/>
      </c>
      <c r="E28" s="16" t="inlineStr"/>
      <c r="F28" s="20" t="inlineStr"/>
      <c r="G28" s="14">
        <f>IF(F28="","",F28*$B$7)</f>
        <v/>
      </c>
      <c r="H28" s="14">
        <f>IF(OR(G28="",E28=""),"",G28-E28)</f>
        <v/>
      </c>
      <c r="I28" s="14">
        <f>IF(OR(G28="",D28=""),"",G28-D28)</f>
        <v/>
      </c>
      <c r="J28" s="17">
        <f>IF(E28=0,"",G28/E28)</f>
        <v/>
      </c>
      <c r="K28" s="17">
        <f>IF(D28=0,"",G28/D28)</f>
        <v/>
      </c>
      <c r="L28" s="14">
        <f>IF(J28=0,"",$B$7/J28)</f>
        <v/>
      </c>
      <c r="M28" s="14">
        <f>IF(OR(L28="",E28=""),"",L28-E28)</f>
        <v/>
      </c>
      <c r="N28" s="14">
        <f>IF(L28="","",$B$7-L28)</f>
        <v/>
      </c>
      <c r="O28" s="17">
        <f>IF(($B$7-E28)=0,"",($B$7-G28)/($B$7-E28))</f>
        <v/>
      </c>
      <c r="P28" s="18">
        <f>IF(AND(J28&lt;&gt;"",K28&lt;&gt;""),IF(AND(J28&gt;=1,K28&gt;=1),"On track",IF(AND(J28&lt;1,K28&lt;1),"Over budget and behind",IF(J28&lt;1,"Cost issue","Schedule issue"))),"")</f>
        <v/>
      </c>
      <c r="Q28" s="13" t="inlineStr"/>
    </row>
    <row r="29">
      <c r="A29" s="13" t="n">
        <v>17</v>
      </c>
      <c r="B29" s="13" t="inlineStr"/>
      <c r="C29" s="20" t="inlineStr"/>
      <c r="D29" s="14">
        <f>IF(C29="","",C29*$B$7)</f>
        <v/>
      </c>
      <c r="E29" s="16" t="inlineStr"/>
      <c r="F29" s="20" t="inlineStr"/>
      <c r="G29" s="14">
        <f>IF(F29="","",F29*$B$7)</f>
        <v/>
      </c>
      <c r="H29" s="14">
        <f>IF(OR(G29="",E29=""),"",G29-E29)</f>
        <v/>
      </c>
      <c r="I29" s="14">
        <f>IF(OR(G29="",D29=""),"",G29-D29)</f>
        <v/>
      </c>
      <c r="J29" s="17">
        <f>IF(E29=0,"",G29/E29)</f>
        <v/>
      </c>
      <c r="K29" s="17">
        <f>IF(D29=0,"",G29/D29)</f>
        <v/>
      </c>
      <c r="L29" s="14">
        <f>IF(J29=0,"",$B$7/J29)</f>
        <v/>
      </c>
      <c r="M29" s="14">
        <f>IF(OR(L29="",E29=""),"",L29-E29)</f>
        <v/>
      </c>
      <c r="N29" s="14">
        <f>IF(L29="","",$B$7-L29)</f>
        <v/>
      </c>
      <c r="O29" s="17">
        <f>IF(($B$7-E29)=0,"",($B$7-G29)/($B$7-E29))</f>
        <v/>
      </c>
      <c r="P29" s="18">
        <f>IF(AND(J29&lt;&gt;"",K29&lt;&gt;""),IF(AND(J29&gt;=1,K29&gt;=1),"On track",IF(AND(J29&lt;1,K29&lt;1),"Over budget and behind",IF(J29&lt;1,"Cost issue","Schedule issue"))),"")</f>
        <v/>
      </c>
      <c r="Q29" s="13" t="inlineStr"/>
    </row>
    <row r="30">
      <c r="A30" s="13" t="n">
        <v>18</v>
      </c>
      <c r="B30" s="13" t="inlineStr"/>
      <c r="C30" s="20" t="inlineStr"/>
      <c r="D30" s="14">
        <f>IF(C30="","",C30*$B$7)</f>
        <v/>
      </c>
      <c r="E30" s="16" t="inlineStr"/>
      <c r="F30" s="20" t="inlineStr"/>
      <c r="G30" s="14">
        <f>IF(F30="","",F30*$B$7)</f>
        <v/>
      </c>
      <c r="H30" s="14">
        <f>IF(OR(G30="",E30=""),"",G30-E30)</f>
        <v/>
      </c>
      <c r="I30" s="14">
        <f>IF(OR(G30="",D30=""),"",G30-D30)</f>
        <v/>
      </c>
      <c r="J30" s="17">
        <f>IF(E30=0,"",G30/E30)</f>
        <v/>
      </c>
      <c r="K30" s="17">
        <f>IF(D30=0,"",G30/D30)</f>
        <v/>
      </c>
      <c r="L30" s="14">
        <f>IF(J30=0,"",$B$7/J30)</f>
        <v/>
      </c>
      <c r="M30" s="14">
        <f>IF(OR(L30="",E30=""),"",L30-E30)</f>
        <v/>
      </c>
      <c r="N30" s="14">
        <f>IF(L30="","",$B$7-L30)</f>
        <v/>
      </c>
      <c r="O30" s="17">
        <f>IF(($B$7-E30)=0,"",($B$7-G30)/($B$7-E30))</f>
        <v/>
      </c>
      <c r="P30" s="18">
        <f>IF(AND(J30&lt;&gt;"",K30&lt;&gt;""),IF(AND(J30&gt;=1,K30&gt;=1),"On track",IF(AND(J30&lt;1,K30&lt;1),"Over budget and behind",IF(J30&lt;1,"Cost issue","Schedule issue"))),"")</f>
        <v/>
      </c>
      <c r="Q30" s="13" t="inlineStr"/>
    </row>
    <row r="31">
      <c r="A31" s="13" t="n">
        <v>19</v>
      </c>
      <c r="B31" s="13" t="inlineStr"/>
      <c r="C31" s="20" t="inlineStr"/>
      <c r="D31" s="14">
        <f>IF(C31="","",C31*$B$7)</f>
        <v/>
      </c>
      <c r="E31" s="16" t="inlineStr"/>
      <c r="F31" s="20" t="inlineStr"/>
      <c r="G31" s="14">
        <f>IF(F31="","",F31*$B$7)</f>
        <v/>
      </c>
      <c r="H31" s="14">
        <f>IF(OR(G31="",E31=""),"",G31-E31)</f>
        <v/>
      </c>
      <c r="I31" s="14">
        <f>IF(OR(G31="",D31=""),"",G31-D31)</f>
        <v/>
      </c>
      <c r="J31" s="17">
        <f>IF(E31=0,"",G31/E31)</f>
        <v/>
      </c>
      <c r="K31" s="17">
        <f>IF(D31=0,"",G31/D31)</f>
        <v/>
      </c>
      <c r="L31" s="14">
        <f>IF(J31=0,"",$B$7/J31)</f>
        <v/>
      </c>
      <c r="M31" s="14">
        <f>IF(OR(L31="",E31=""),"",L31-E31)</f>
        <v/>
      </c>
      <c r="N31" s="14">
        <f>IF(L31="","",$B$7-L31)</f>
        <v/>
      </c>
      <c r="O31" s="17">
        <f>IF(($B$7-E31)=0,"",($B$7-G31)/($B$7-E31))</f>
        <v/>
      </c>
      <c r="P31" s="18">
        <f>IF(AND(J31&lt;&gt;"",K31&lt;&gt;""),IF(AND(J31&gt;=1,K31&gt;=1),"On track",IF(AND(J31&lt;1,K31&lt;1),"Over budget and behind",IF(J31&lt;1,"Cost issue","Schedule issue"))),"")</f>
        <v/>
      </c>
      <c r="Q31" s="13" t="inlineStr"/>
    </row>
    <row r="32">
      <c r="A32" s="13" t="n">
        <v>20</v>
      </c>
      <c r="B32" s="13" t="inlineStr"/>
      <c r="C32" s="20" t="inlineStr"/>
      <c r="D32" s="14">
        <f>IF(C32="","",C32*$B$7)</f>
        <v/>
      </c>
      <c r="E32" s="16" t="inlineStr"/>
      <c r="F32" s="20" t="inlineStr"/>
      <c r="G32" s="14">
        <f>IF(F32="","",F32*$B$7)</f>
        <v/>
      </c>
      <c r="H32" s="14">
        <f>IF(OR(G32="",E32=""),"",G32-E32)</f>
        <v/>
      </c>
      <c r="I32" s="14">
        <f>IF(OR(G32="",D32=""),"",G32-D32)</f>
        <v/>
      </c>
      <c r="J32" s="17">
        <f>IF(E32=0,"",G32/E32)</f>
        <v/>
      </c>
      <c r="K32" s="17">
        <f>IF(D32=0,"",G32/D32)</f>
        <v/>
      </c>
      <c r="L32" s="14">
        <f>IF(J32=0,"",$B$7/J32)</f>
        <v/>
      </c>
      <c r="M32" s="14">
        <f>IF(OR(L32="",E32=""),"",L32-E32)</f>
        <v/>
      </c>
      <c r="N32" s="14">
        <f>IF(L32="","",$B$7-L32)</f>
        <v/>
      </c>
      <c r="O32" s="17">
        <f>IF(($B$7-E32)=0,"",($B$7-G32)/($B$7-E32))</f>
        <v/>
      </c>
      <c r="P32" s="18">
        <f>IF(AND(J32&lt;&gt;"",K32&lt;&gt;""),IF(AND(J32&gt;=1,K32&gt;=1),"On track",IF(AND(J32&lt;1,K32&lt;1),"Over budget and behind",IF(J32&lt;1,"Cost issue","Schedule issue"))),"")</f>
        <v/>
      </c>
      <c r="Q32" s="13" t="inlineStr"/>
    </row>
    <row r="33">
      <c r="A33" s="13" t="n">
        <v>21</v>
      </c>
      <c r="B33" s="13" t="inlineStr"/>
      <c r="C33" s="20" t="inlineStr"/>
      <c r="D33" s="14">
        <f>IF(C33="","",C33*$B$7)</f>
        <v/>
      </c>
      <c r="E33" s="16" t="inlineStr"/>
      <c r="F33" s="20" t="inlineStr"/>
      <c r="G33" s="14">
        <f>IF(F33="","",F33*$B$7)</f>
        <v/>
      </c>
      <c r="H33" s="14">
        <f>IF(OR(G33="",E33=""),"",G33-E33)</f>
        <v/>
      </c>
      <c r="I33" s="14">
        <f>IF(OR(G33="",D33=""),"",G33-D33)</f>
        <v/>
      </c>
      <c r="J33" s="17">
        <f>IF(E33=0,"",G33/E33)</f>
        <v/>
      </c>
      <c r="K33" s="17">
        <f>IF(D33=0,"",G33/D33)</f>
        <v/>
      </c>
      <c r="L33" s="14">
        <f>IF(J33=0,"",$B$7/J33)</f>
        <v/>
      </c>
      <c r="M33" s="14">
        <f>IF(OR(L33="",E33=""),"",L33-E33)</f>
        <v/>
      </c>
      <c r="N33" s="14">
        <f>IF(L33="","",$B$7-L33)</f>
        <v/>
      </c>
      <c r="O33" s="17">
        <f>IF(($B$7-E33)=0,"",($B$7-G33)/($B$7-E33))</f>
        <v/>
      </c>
      <c r="P33" s="18">
        <f>IF(AND(J33&lt;&gt;"",K33&lt;&gt;""),IF(AND(J33&gt;=1,K33&gt;=1),"On track",IF(AND(J33&lt;1,K33&lt;1),"Over budget and behind",IF(J33&lt;1,"Cost issue","Schedule issue"))),"")</f>
        <v/>
      </c>
      <c r="Q33" s="13" t="inlineStr"/>
    </row>
    <row r="34">
      <c r="A34" s="13" t="n">
        <v>22</v>
      </c>
      <c r="B34" s="13" t="inlineStr"/>
      <c r="C34" s="20" t="inlineStr"/>
      <c r="D34" s="14">
        <f>IF(C34="","",C34*$B$7)</f>
        <v/>
      </c>
      <c r="E34" s="16" t="inlineStr"/>
      <c r="F34" s="20" t="inlineStr"/>
      <c r="G34" s="14">
        <f>IF(F34="","",F34*$B$7)</f>
        <v/>
      </c>
      <c r="H34" s="14">
        <f>IF(OR(G34="",E34=""),"",G34-E34)</f>
        <v/>
      </c>
      <c r="I34" s="14">
        <f>IF(OR(G34="",D34=""),"",G34-D34)</f>
        <v/>
      </c>
      <c r="J34" s="17">
        <f>IF(E34=0,"",G34/E34)</f>
        <v/>
      </c>
      <c r="K34" s="17">
        <f>IF(D34=0,"",G34/D34)</f>
        <v/>
      </c>
      <c r="L34" s="14">
        <f>IF(J34=0,"",$B$7/J34)</f>
        <v/>
      </c>
      <c r="M34" s="14">
        <f>IF(OR(L34="",E34=""),"",L34-E34)</f>
        <v/>
      </c>
      <c r="N34" s="14">
        <f>IF(L34="","",$B$7-L34)</f>
        <v/>
      </c>
      <c r="O34" s="17">
        <f>IF(($B$7-E34)=0,"",($B$7-G34)/($B$7-E34))</f>
        <v/>
      </c>
      <c r="P34" s="18">
        <f>IF(AND(J34&lt;&gt;"",K34&lt;&gt;""),IF(AND(J34&gt;=1,K34&gt;=1),"On track",IF(AND(J34&lt;1,K34&lt;1),"Over budget and behind",IF(J34&lt;1,"Cost issue","Schedule issue"))),"")</f>
        <v/>
      </c>
      <c r="Q34" s="13" t="inlineStr"/>
    </row>
    <row r="35">
      <c r="A35" s="13" t="n">
        <v>23</v>
      </c>
      <c r="B35" s="13" t="inlineStr"/>
      <c r="C35" s="20" t="inlineStr"/>
      <c r="D35" s="14">
        <f>IF(C35="","",C35*$B$7)</f>
        <v/>
      </c>
      <c r="E35" s="16" t="inlineStr"/>
      <c r="F35" s="20" t="inlineStr"/>
      <c r="G35" s="14">
        <f>IF(F35="","",F35*$B$7)</f>
        <v/>
      </c>
      <c r="H35" s="14">
        <f>IF(OR(G35="",E35=""),"",G35-E35)</f>
        <v/>
      </c>
      <c r="I35" s="14">
        <f>IF(OR(G35="",D35=""),"",G35-D35)</f>
        <v/>
      </c>
      <c r="J35" s="17">
        <f>IF(E35=0,"",G35/E35)</f>
        <v/>
      </c>
      <c r="K35" s="17">
        <f>IF(D35=0,"",G35/D35)</f>
        <v/>
      </c>
      <c r="L35" s="14">
        <f>IF(J35=0,"",$B$7/J35)</f>
        <v/>
      </c>
      <c r="M35" s="14">
        <f>IF(OR(L35="",E35=""),"",L35-E35)</f>
        <v/>
      </c>
      <c r="N35" s="14">
        <f>IF(L35="","",$B$7-L35)</f>
        <v/>
      </c>
      <c r="O35" s="17">
        <f>IF(($B$7-E35)=0,"",($B$7-G35)/($B$7-E35))</f>
        <v/>
      </c>
      <c r="P35" s="18">
        <f>IF(AND(J35&lt;&gt;"",K35&lt;&gt;""),IF(AND(J35&gt;=1,K35&gt;=1),"On track",IF(AND(J35&lt;1,K35&lt;1),"Over budget and behind",IF(J35&lt;1,"Cost issue","Schedule issue"))),"")</f>
        <v/>
      </c>
      <c r="Q35" s="13" t="inlineStr"/>
    </row>
    <row r="36">
      <c r="A36" s="13" t="n">
        <v>24</v>
      </c>
      <c r="B36" s="13" t="inlineStr"/>
      <c r="C36" s="20" t="inlineStr"/>
      <c r="D36" s="14">
        <f>IF(C36="","",C36*$B$7)</f>
        <v/>
      </c>
      <c r="E36" s="16" t="inlineStr"/>
      <c r="F36" s="20" t="inlineStr"/>
      <c r="G36" s="14">
        <f>IF(F36="","",F36*$B$7)</f>
        <v/>
      </c>
      <c r="H36" s="14">
        <f>IF(OR(G36="",E36=""),"",G36-E36)</f>
        <v/>
      </c>
      <c r="I36" s="14">
        <f>IF(OR(G36="",D36=""),"",G36-D36)</f>
        <v/>
      </c>
      <c r="J36" s="17">
        <f>IF(E36=0,"",G36/E36)</f>
        <v/>
      </c>
      <c r="K36" s="17">
        <f>IF(D36=0,"",G36/D36)</f>
        <v/>
      </c>
      <c r="L36" s="14">
        <f>IF(J36=0,"",$B$7/J36)</f>
        <v/>
      </c>
      <c r="M36" s="14">
        <f>IF(OR(L36="",E36=""),"",L36-E36)</f>
        <v/>
      </c>
      <c r="N36" s="14">
        <f>IF(L36="","",$B$7-L36)</f>
        <v/>
      </c>
      <c r="O36" s="17">
        <f>IF(($B$7-E36)=0,"",($B$7-G36)/($B$7-E36))</f>
        <v/>
      </c>
      <c r="P36" s="18">
        <f>IF(AND(J36&lt;&gt;"",K36&lt;&gt;""),IF(AND(J36&gt;=1,K36&gt;=1),"On track",IF(AND(J36&lt;1,K36&lt;1),"Over budget and behind",IF(J36&lt;1,"Cost issue","Schedule issue"))),"")</f>
        <v/>
      </c>
      <c r="Q36" s="13" t="inlineStr"/>
    </row>
    <row r="62">
      <c r="A62" s="21" t="inlineStr">
        <is>
          <t>Free template by Gather — gatherinsights.com</t>
        </is>
      </c>
      <c r="E62" s="7" t="inlineStr">
        <is>
          <t>Want these EVM signals automatically from site diaries, costs and progress data? Book a demo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autoFilter ref="A12:Q36"/>
  <mergeCells count="11">
    <mergeCell ref="K5:Q5"/>
    <mergeCell ref="N10:Q10"/>
    <mergeCell ref="N8:Q8"/>
    <mergeCell ref="A3:Q3"/>
    <mergeCell ref="D5:I5"/>
    <mergeCell ref="N9:Q9"/>
    <mergeCell ref="A5:B5"/>
    <mergeCell ref="N11:Q11"/>
    <mergeCell ref="N6:Q6"/>
    <mergeCell ref="N7:Q7"/>
    <mergeCell ref="A1:Q2"/>
  </mergeCells>
  <conditionalFormatting sqref="H13:I36">
    <cfRule type="cellIs" priority="1" operator="lessThan" dxfId="0">
      <formula>0</formula>
    </cfRule>
    <cfRule type="cellIs" priority="2" operator="greaterThanOrEqual" dxfId="1">
      <formula>0</formula>
    </cfRule>
  </conditionalFormatting>
  <conditionalFormatting sqref="J13:K36">
    <cfRule type="cellIs" priority="3" operator="lessThan" dxfId="0">
      <formula>1</formula>
    </cfRule>
    <cfRule type="cellIs" priority="4" operator="greaterThanOrEqual" dxfId="1">
      <formula>1</formula>
    </cfRule>
  </conditionalFormatting>
  <conditionalFormatting sqref="N13:N36">
    <cfRule type="cellIs" priority="5" operator="lessThan" dxfId="0">
      <formula>0</formula>
    </cfRule>
  </conditionalFormatting>
  <conditionalFormatting sqref="O13:O36">
    <cfRule type="cellIs" priority="6" operator="greaterThan" dxfId="2">
      <formula>1</formula>
    </cfRule>
  </conditionalFormatting>
  <conditionalFormatting sqref="L13:L36">
    <cfRule type="cellIs" priority="7" operator="greaterThan" dxfId="0">
      <formula>$B$7</formula>
    </cfRule>
  </conditionalFormatting>
  <dataValidations count="3">
    <dataValidation sqref="C13:C36 F13:F36" showDropDown="0" showInputMessage="0" showErrorMessage="0" allowBlank="1" type="decimal" operator="between">
      <formula1>0</formula1>
      <formula2>1</formula2>
    </dataValidation>
    <dataValidation sqref="B10" showDropDown="0" showInputMessage="0" showErrorMessage="0" allowBlank="0" type="whole" operator="between">
      <formula1>1</formula1>
      <formula2>24</formula2>
    </dataValidation>
    <dataValidation sqref="B9" showDropDown="0" showInputMessage="0" showErrorMessage="0" allowBlank="0" type="list">
      <formula1>"Month,Week,Fortnight,Period"</formula1>
    </dataValidation>
  </dataValidations>
  <hyperlinks>
    <hyperlink xmlns:r="http://schemas.openxmlformats.org/officeDocument/2006/relationships" ref="E62" r:id="rId1"/>
  </hyperlinks>
  <pageMargins left="0.25" right="0.25" top="0.5" bottom="0.5" header="0.5" footer="0.5"/>
  <pageSetup fitToHeight="0" fitToWidth="1"/>
  <drawing xmlns:r="http://schemas.openxmlformats.org/officeDocument/2006/relationships" r:id="rId2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70" customWidth="1" min="3" max="3"/>
    <col width="28" customWidth="1" min="4" max="4"/>
  </cols>
  <sheetData>
    <row r="1">
      <c r="A1" s="1" t="inlineStr">
        <is>
          <t>Definitions &amp; interpretation guide</t>
        </is>
      </c>
    </row>
    <row r="2"/>
    <row r="3">
      <c r="A3" s="3" t="inlineStr">
        <is>
          <t>Use this tab to explain the EVM metrics to non-specialists.</t>
        </is>
      </c>
    </row>
    <row r="6">
      <c r="A6" s="22" t="inlineStr">
        <is>
          <t>Metric</t>
        </is>
      </c>
      <c r="B6" s="22" t="inlineStr">
        <is>
          <t>Formula</t>
        </is>
      </c>
      <c r="C6" s="22" t="inlineStr">
        <is>
          <t>Plain-English interpretation</t>
        </is>
      </c>
      <c r="D6" s="22" t="inlineStr">
        <is>
          <t>Watch-out</t>
        </is>
      </c>
    </row>
    <row r="7">
      <c r="A7" s="23" t="inlineStr">
        <is>
          <t>BAC</t>
        </is>
      </c>
      <c r="B7" s="6" t="inlineStr">
        <is>
          <t>Project budget at completion</t>
        </is>
      </c>
      <c r="C7" s="6" t="inlineStr">
        <is>
          <t>The total approved budget for the job.</t>
        </is>
      </c>
      <c r="D7" s="6" t="inlineStr">
        <is>
          <t>Use the current agreed baseline.</t>
        </is>
      </c>
    </row>
    <row r="8">
      <c r="A8" s="23" t="inlineStr">
        <is>
          <t>PV</t>
        </is>
      </c>
      <c r="B8" s="6" t="inlineStr">
        <is>
          <t>BAC × planned %</t>
        </is>
      </c>
      <c r="C8" s="6" t="inlineStr">
        <is>
          <t>What the programme says you should have earned by now.</t>
        </is>
      </c>
      <c r="D8" s="6" t="inlineStr">
        <is>
          <t>Only useful if the baseline is credible.</t>
        </is>
      </c>
    </row>
    <row r="9">
      <c r="A9" s="23" t="inlineStr">
        <is>
          <t>EV</t>
        </is>
      </c>
      <c r="B9" s="6" t="inlineStr">
        <is>
          <t>BAC × actual %</t>
        </is>
      </c>
      <c r="C9" s="6" t="inlineStr">
        <is>
          <t>The value of work actually completed.</t>
        </is>
      </c>
      <c r="D9" s="6" t="inlineStr">
        <is>
          <t>Progress % must be assessed consistently.</t>
        </is>
      </c>
    </row>
    <row r="10">
      <c r="A10" s="23" t="inlineStr">
        <is>
          <t>AC</t>
        </is>
      </c>
      <c r="B10" s="6" t="inlineStr">
        <is>
          <t>Actual cost to date</t>
        </is>
      </c>
      <c r="C10" s="6" t="inlineStr">
        <is>
          <t>What has actually been spent.</t>
        </is>
      </c>
      <c r="D10" s="6" t="inlineStr">
        <is>
          <t>Include committed/accrued cost where your reporting rules require it.</t>
        </is>
      </c>
    </row>
    <row r="11">
      <c r="A11" s="23" t="inlineStr">
        <is>
          <t>CV</t>
        </is>
      </c>
      <c r="B11" s="6" t="inlineStr">
        <is>
          <t>EV − AC</t>
        </is>
      </c>
      <c r="C11" s="6" t="inlineStr">
        <is>
          <t>Negative means the job has spent more than the value earned.</t>
        </is>
      </c>
      <c r="D11" s="6" t="inlineStr">
        <is>
          <t>Cost issue.</t>
        </is>
      </c>
    </row>
    <row r="12">
      <c r="A12" s="23" t="inlineStr">
        <is>
          <t>SV</t>
        </is>
      </c>
      <c r="B12" s="6" t="inlineStr">
        <is>
          <t>EV − PV</t>
        </is>
      </c>
      <c r="C12" s="6" t="inlineStr">
        <is>
          <t>Negative means the job has earned less than planned by this point.</t>
        </is>
      </c>
      <c r="D12" s="6" t="inlineStr">
        <is>
          <t>Schedule/progress issue.</t>
        </is>
      </c>
    </row>
    <row r="13">
      <c r="A13" s="23" t="inlineStr">
        <is>
          <t>CPI</t>
        </is>
      </c>
      <c r="B13" s="6" t="inlineStr">
        <is>
          <t>EV ÷ AC</t>
        </is>
      </c>
      <c r="C13" s="6" t="inlineStr">
        <is>
          <t>Cost efficiency. Below 1.00 means over budget.</t>
        </is>
      </c>
      <c r="D13" s="6" t="inlineStr">
        <is>
          <t>Can be distorted early in the job.</t>
        </is>
      </c>
    </row>
    <row r="14">
      <c r="A14" s="23" t="inlineStr">
        <is>
          <t>SPI</t>
        </is>
      </c>
      <c r="B14" s="6" t="inlineStr">
        <is>
          <t>EV ÷ PV</t>
        </is>
      </c>
      <c r="C14" s="6" t="inlineStr">
        <is>
          <t>Schedule efficiency. Below 1.00 means behind plan.</t>
        </is>
      </c>
      <c r="D14" s="6" t="inlineStr">
        <is>
          <t>Can trend back to 1.00 near completion.</t>
        </is>
      </c>
    </row>
    <row r="15">
      <c r="A15" s="23" t="inlineStr">
        <is>
          <t>EAC</t>
        </is>
      </c>
      <c r="B15" s="6" t="inlineStr">
        <is>
          <t>BAC ÷ CPI</t>
        </is>
      </c>
      <c r="C15" s="6" t="inlineStr">
        <is>
          <t>Forecast final cost if current efficiency continues.</t>
        </is>
      </c>
      <c r="D15" s="6" t="inlineStr">
        <is>
          <t>Use judgement, not blind automation.</t>
        </is>
      </c>
    </row>
    <row r="16">
      <c r="A16" s="23" t="inlineStr">
        <is>
          <t>ETC</t>
        </is>
      </c>
      <c r="B16" s="6" t="inlineStr">
        <is>
          <t>EAC − AC</t>
        </is>
      </c>
      <c r="C16" s="6" t="inlineStr">
        <is>
          <t>Forecast remaining cost to finish.</t>
        </is>
      </c>
      <c r="D16" s="6" t="inlineStr">
        <is>
          <t>Should be reconciled to package forecasts.</t>
        </is>
      </c>
    </row>
    <row r="17">
      <c r="A17" s="23" t="inlineStr">
        <is>
          <t>VAC</t>
        </is>
      </c>
      <c r="B17" s="6" t="inlineStr">
        <is>
          <t>BAC − EAC</t>
        </is>
      </c>
      <c r="C17" s="6" t="inlineStr">
        <is>
          <t>Forecast final under/overrun. Negative means overrun.</t>
        </is>
      </c>
      <c r="D17" s="6" t="inlineStr">
        <is>
          <t>Often the board-level number.</t>
        </is>
      </c>
    </row>
    <row r="18">
      <c r="A18" s="23" t="inlineStr">
        <is>
          <t>TCPI</t>
        </is>
      </c>
      <c r="B18" s="6" t="inlineStr">
        <is>
          <t>(BAC − EV) ÷ (BAC − AC)</t>
        </is>
      </c>
      <c r="C18" s="6" t="inlineStr">
        <is>
          <t>Efficiency needed on remaining work to hit BAC.</t>
        </is>
      </c>
      <c r="D18" s="6" t="inlineStr">
        <is>
          <t>Above 1.00 means recovery is needed.</t>
        </is>
      </c>
    </row>
  </sheetData>
  <mergeCells count="2">
    <mergeCell ref="A3:G3"/>
    <mergeCell ref="A1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2026-07-23T09:05:36Z</dcterms:created>
  <dcterms:modified xmlns:dcterms="http://purl.org/dc/terms/" xmlns:xsi="http://www.w3.org/2001/XMLSchema-instance" xsi:type="dcterms:W3CDTF">2026-07-23T09:05:49Z</dcterms:modified>
</cp:coreProperties>
</file>