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Final Account Tracker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'Final Account Tracker'!$A$5:$N$45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;[Red](£#,##0);-"/>
    <numFmt numFmtId="165" formatCode="dd/mm/yyyy"/>
    <numFmt numFmtId="166" formatCode="£#,##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6" fillId="4" borderId="2" applyAlignment="1" applyProtection="1" pivotButton="0" quotePrefix="0" xfId="0">
      <alignment vertical="top" wrapText="1"/>
      <protection locked="0" hidden="0"/>
    </xf>
    <xf numFmtId="164" fontId="6" fillId="4" borderId="2" applyAlignment="1" applyProtection="1" pivotButton="0" quotePrefix="0" xfId="0">
      <alignment vertical="top" wrapText="1"/>
      <protection locked="0" hidden="0"/>
    </xf>
    <xf numFmtId="164" fontId="7" fillId="5" borderId="2" applyAlignment="1" pivotButton="0" quotePrefix="0" xfId="0">
      <alignment vertical="top" wrapText="1"/>
    </xf>
    <xf numFmtId="165" fontId="6" fillId="4" borderId="2" applyAlignment="1" applyProtection="1" pivotButton="0" quotePrefix="0" xfId="0">
      <alignment vertical="top" wrapText="1"/>
      <protection locked="0" hidden="0"/>
    </xf>
    <xf numFmtId="1" fontId="7" fillId="5" borderId="2" applyAlignment="1" pivotButton="0" quotePrefix="0" xfId="0">
      <alignment vertical="top" wrapText="1"/>
    </xf>
    <xf numFmtId="0" fontId="3" fillId="6" borderId="0" applyAlignment="1" pivotButton="0" quotePrefix="0" xfId="0">
      <alignment horizontal="center" wrapText="1"/>
    </xf>
    <xf numFmtId="166" fontId="8" fillId="5" borderId="0" pivotButton="0" quotePrefix="0" xfId="0"/>
    <xf numFmtId="1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Submitted vs agreed value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'Final Account Tracker'!D5</f>
            </strRef>
          </tx>
          <spPr>
            <a:ln xmlns:a="http://schemas.openxmlformats.org/drawingml/2006/main">
              <a:prstDash val="solid"/>
            </a:ln>
          </spPr>
          <cat>
            <numRef>
              <f>'Final Account Tracker'!$C$6:$C$15</f>
            </numRef>
          </cat>
          <val>
            <numRef>
              <f>'Final Account Tracker'!$D$6:$D$15</f>
            </numRef>
          </val>
        </ser>
        <ser>
          <idx val="1"/>
          <order val="1"/>
          <tx>
            <strRef>
              <f>'Final Account Tracker'!E5</f>
            </strRef>
          </tx>
          <spPr>
            <a:ln xmlns:a="http://schemas.openxmlformats.org/drawingml/2006/main">
              <a:prstDash val="solid"/>
            </a:ln>
          </spPr>
          <cat>
            <numRef>
              <f>'Final Account Tracker'!$C$6:$C$15</f>
            </numRef>
          </cat>
          <val>
            <numRef>
              <f>'Final Account Tracker'!$E$6:$E$15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Final Account Tracker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Track contract sum, variations, provisional sums, claims, contra charges and payments.</t>
        </is>
      </c>
    </row>
    <row r="10">
      <c r="A10" s="4" t="inlineStr">
        <is>
          <t>• Use status and evidence fields to control closeout.</t>
        </is>
      </c>
    </row>
    <row r="11">
      <c r="A11" s="4" t="inlineStr">
        <is>
          <t>• Dashboard highlights agreed value, disputed value and outstanding items.</t>
        </is>
      </c>
    </row>
    <row r="12">
      <c r="A12" s="4" t="inlineStr">
        <is>
          <t>• Use before final account meetings to avoid spreadsheet archaeology.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2" customWidth="1" min="3" max="3"/>
    <col width="16" customWidth="1" min="4" max="4"/>
    <col width="16" customWidth="1" min="5" max="5"/>
    <col width="14" customWidth="1" min="6" max="6"/>
    <col width="14" customWidth="1" min="7" max="7"/>
    <col width="16" customWidth="1" min="8" max="8"/>
    <col width="18" customWidth="1" min="9" max="9"/>
    <col width="13" customWidth="1" min="10" max="10"/>
    <col width="16" customWidth="1" min="11" max="11"/>
    <col width="14" customWidth="1" min="12" max="12"/>
    <col width="13" customWidth="1" min="13" max="13"/>
    <col width="25" customWidth="1" min="14" max="14"/>
  </cols>
  <sheetData>
    <row r="1" ht="28" customHeight="1">
      <c r="A1" s="1" t="inlineStr">
        <is>
          <t>Final Account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Final account items</t>
        </is>
      </c>
    </row>
    <row r="5">
      <c r="A5" s="7" t="inlineStr">
        <is>
          <t>Item ID</t>
        </is>
      </c>
      <c r="B5" s="7" t="inlineStr">
        <is>
          <t>Category</t>
        </is>
      </c>
      <c r="C5" s="7" t="inlineStr">
        <is>
          <t>Description</t>
        </is>
      </c>
      <c r="D5" s="7" t="inlineStr">
        <is>
          <t>Submitted value £</t>
        </is>
      </c>
      <c r="E5" s="7" t="inlineStr">
        <is>
          <t>Agreed value £</t>
        </is>
      </c>
      <c r="F5" s="7" t="inlineStr">
        <is>
          <t>Variance £</t>
        </is>
      </c>
      <c r="G5" s="7" t="inlineStr">
        <is>
          <t>Status</t>
        </is>
      </c>
      <c r="H5" s="7" t="inlineStr">
        <is>
          <t>Evidence ref</t>
        </is>
      </c>
      <c r="I5" s="7" t="inlineStr">
        <is>
          <t>Owner</t>
        </is>
      </c>
      <c r="J5" s="7" t="inlineStr">
        <is>
          <t>Date submitted</t>
        </is>
      </c>
      <c r="K5" s="7" t="inlineStr">
        <is>
          <t>Target agreement date</t>
        </is>
      </c>
      <c r="L5" s="7" t="inlineStr">
        <is>
          <t>Days outstanding</t>
        </is>
      </c>
      <c r="M5" s="7" t="inlineStr">
        <is>
          <t>Dispute risk</t>
        </is>
      </c>
      <c r="N5" s="7" t="inlineStr">
        <is>
          <t>Notes</t>
        </is>
      </c>
    </row>
    <row r="6">
      <c r="A6" s="8" t="inlineStr">
        <is>
          <t>FA-001</t>
        </is>
      </c>
      <c r="B6" s="8" t="inlineStr">
        <is>
          <t>Variation</t>
        </is>
      </c>
      <c r="C6" s="8" t="inlineStr">
        <is>
          <t>Additional drainage</t>
        </is>
      </c>
      <c r="D6" s="9" t="inlineStr">
        <is>
          <t>45000</t>
        </is>
      </c>
      <c r="E6" s="9" t="inlineStr">
        <is>
          <t>38000</t>
        </is>
      </c>
      <c r="F6" s="10">
        <f>E6-D6</f>
        <v/>
      </c>
      <c r="G6" s="8" t="inlineStr">
        <is>
          <t>Agreed</t>
        </is>
      </c>
      <c r="H6" s="8" t="inlineStr">
        <is>
          <t>VAR-014</t>
        </is>
      </c>
      <c r="I6" s="8" t="inlineStr">
        <is>
          <t>QS</t>
        </is>
      </c>
      <c r="J6" s="11" t="inlineStr">
        <is>
          <t>2026-07-01</t>
        </is>
      </c>
      <c r="K6" s="11" t="inlineStr">
        <is>
          <t>2026-07-20</t>
        </is>
      </c>
      <c r="L6" s="12">
        <f>IF(AND(J6&lt;&gt;"",G6&lt;&gt;"Agreed"),TODAY()-J6,0)</f>
        <v/>
      </c>
      <c r="M6" s="8" t="inlineStr">
        <is>
          <t>Low</t>
        </is>
      </c>
      <c r="N6" s="8" t="inlineStr"/>
    </row>
    <row r="7">
      <c r="A7" s="8" t="inlineStr">
        <is>
          <t>FA-002</t>
        </is>
      </c>
      <c r="B7" s="8" t="inlineStr">
        <is>
          <t>Claim</t>
        </is>
      </c>
      <c r="C7" s="8" t="inlineStr">
        <is>
          <t>Weather delay prelims</t>
        </is>
      </c>
      <c r="D7" s="9" t="inlineStr">
        <is>
          <t>18000</t>
        </is>
      </c>
      <c r="E7" s="9" t="inlineStr">
        <is>
          <t>0</t>
        </is>
      </c>
      <c r="F7" s="10">
        <f>E7-D7</f>
        <v/>
      </c>
      <c r="G7" s="8" t="inlineStr">
        <is>
          <t>Disputed</t>
        </is>
      </c>
      <c r="H7" s="8" t="inlineStr">
        <is>
          <t>W-002</t>
        </is>
      </c>
      <c r="I7" s="8" t="inlineStr">
        <is>
          <t>Commercial Manager</t>
        </is>
      </c>
      <c r="J7" s="11" t="inlineStr">
        <is>
          <t>2026-07-04</t>
        </is>
      </c>
      <c r="K7" s="11" t="inlineStr">
        <is>
          <t>2026-07-25</t>
        </is>
      </c>
      <c r="L7" s="12">
        <f>IF(AND(J7&lt;&gt;"",G7&lt;&gt;"Agreed"),TODAY()-J7,0)</f>
        <v/>
      </c>
      <c r="M7" s="8" t="inlineStr">
        <is>
          <t>High</t>
        </is>
      </c>
      <c r="N7" s="8" t="inlineStr">
        <is>
          <t>Need met evidence</t>
        </is>
      </c>
    </row>
    <row r="8">
      <c r="A8" s="8" t="inlineStr">
        <is>
          <t>FA-003</t>
        </is>
      </c>
      <c r="B8" s="8" t="inlineStr">
        <is>
          <t>Provisional Sum</t>
        </is>
      </c>
      <c r="C8" s="8" t="inlineStr">
        <is>
          <t>Landscaping allowance</t>
        </is>
      </c>
      <c r="D8" s="9" t="inlineStr">
        <is>
          <t>60000</t>
        </is>
      </c>
      <c r="E8" s="9" t="inlineStr">
        <is>
          <t>55000</t>
        </is>
      </c>
      <c r="F8" s="10">
        <f>E8-D8</f>
        <v/>
      </c>
      <c r="G8" s="8" t="inlineStr">
        <is>
          <t>Submitted</t>
        </is>
      </c>
      <c r="H8" s="8" t="inlineStr">
        <is>
          <t>PS-003</t>
        </is>
      </c>
      <c r="I8" s="8" t="inlineStr">
        <is>
          <t>QS</t>
        </is>
      </c>
      <c r="J8" s="11" t="inlineStr">
        <is>
          <t>2026-07-07</t>
        </is>
      </c>
      <c r="K8" s="11" t="inlineStr">
        <is>
          <t>2026-07-28</t>
        </is>
      </c>
      <c r="L8" s="12">
        <f>IF(AND(J8&lt;&gt;"",G8&lt;&gt;"Agreed"),TODAY()-J8,0)</f>
        <v/>
      </c>
      <c r="M8" s="8" t="inlineStr">
        <is>
          <t>Medium</t>
        </is>
      </c>
      <c r="N8" s="8" t="inlineStr"/>
    </row>
    <row r="9">
      <c r="A9" s="8" t="n"/>
      <c r="B9" s="8" t="n"/>
      <c r="C9" s="8" t="n"/>
      <c r="D9" s="9" t="n"/>
      <c r="E9" s="9" t="n"/>
      <c r="F9" s="10">
        <f>E9-D9</f>
        <v/>
      </c>
      <c r="G9" s="8" t="n"/>
      <c r="H9" s="8" t="n"/>
      <c r="I9" s="8" t="n"/>
      <c r="J9" s="11" t="n"/>
      <c r="K9" s="11" t="n"/>
      <c r="L9" s="12">
        <f>IF(AND(J9&lt;&gt;"",G9&lt;&gt;"Agreed"),TODAY()-J9,0)</f>
        <v/>
      </c>
      <c r="M9" s="8" t="n"/>
      <c r="N9" s="8" t="n"/>
    </row>
    <row r="10">
      <c r="A10" s="8" t="n"/>
      <c r="B10" s="8" t="n"/>
      <c r="C10" s="8" t="n"/>
      <c r="D10" s="9" t="n"/>
      <c r="E10" s="9" t="n"/>
      <c r="F10" s="10">
        <f>E10-D10</f>
        <v/>
      </c>
      <c r="G10" s="8" t="n"/>
      <c r="H10" s="8" t="n"/>
      <c r="I10" s="8" t="n"/>
      <c r="J10" s="11" t="n"/>
      <c r="K10" s="11" t="n"/>
      <c r="L10" s="12">
        <f>IF(AND(J10&lt;&gt;"",G10&lt;&gt;"Agreed"),TODAY()-J10,0)</f>
        <v/>
      </c>
      <c r="M10" s="8" t="n"/>
      <c r="N10" s="8" t="n"/>
    </row>
    <row r="11">
      <c r="A11" s="8" t="n"/>
      <c r="B11" s="8" t="n"/>
      <c r="C11" s="8" t="n"/>
      <c r="D11" s="9" t="n"/>
      <c r="E11" s="9" t="n"/>
      <c r="F11" s="10">
        <f>E11-D11</f>
        <v/>
      </c>
      <c r="G11" s="8" t="n"/>
      <c r="H11" s="8" t="n"/>
      <c r="I11" s="8" t="n"/>
      <c r="J11" s="11" t="n"/>
      <c r="K11" s="11" t="n"/>
      <c r="L11" s="12">
        <f>IF(AND(J11&lt;&gt;"",G11&lt;&gt;"Agreed"),TODAY()-J11,0)</f>
        <v/>
      </c>
      <c r="M11" s="8" t="n"/>
      <c r="N11" s="8" t="n"/>
    </row>
    <row r="12">
      <c r="A12" s="8" t="n"/>
      <c r="B12" s="8" t="n"/>
      <c r="C12" s="8" t="n"/>
      <c r="D12" s="9" t="n"/>
      <c r="E12" s="9" t="n"/>
      <c r="F12" s="10">
        <f>E12-D12</f>
        <v/>
      </c>
      <c r="G12" s="8" t="n"/>
      <c r="H12" s="8" t="n"/>
      <c r="I12" s="8" t="n"/>
      <c r="J12" s="11" t="n"/>
      <c r="K12" s="11" t="n"/>
      <c r="L12" s="12">
        <f>IF(AND(J12&lt;&gt;"",G12&lt;&gt;"Agreed"),TODAY()-J12,0)</f>
        <v/>
      </c>
      <c r="M12" s="8" t="n"/>
      <c r="N12" s="8" t="n"/>
    </row>
    <row r="13">
      <c r="A13" s="8" t="n"/>
      <c r="B13" s="8" t="n"/>
      <c r="C13" s="8" t="n"/>
      <c r="D13" s="9" t="n"/>
      <c r="E13" s="9" t="n"/>
      <c r="F13" s="10">
        <f>E13-D13</f>
        <v/>
      </c>
      <c r="G13" s="8" t="n"/>
      <c r="H13" s="8" t="n"/>
      <c r="I13" s="8" t="n"/>
      <c r="J13" s="11" t="n"/>
      <c r="K13" s="11" t="n"/>
      <c r="L13" s="12">
        <f>IF(AND(J13&lt;&gt;"",G13&lt;&gt;"Agreed"),TODAY()-J13,0)</f>
        <v/>
      </c>
      <c r="M13" s="8" t="n"/>
      <c r="N13" s="8" t="n"/>
    </row>
    <row r="14">
      <c r="A14" s="8" t="n"/>
      <c r="B14" s="8" t="n"/>
      <c r="C14" s="8" t="n"/>
      <c r="D14" s="9" t="n"/>
      <c r="E14" s="9" t="n"/>
      <c r="F14" s="10">
        <f>E14-D14</f>
        <v/>
      </c>
      <c r="G14" s="8" t="n"/>
      <c r="H14" s="8" t="n"/>
      <c r="I14" s="8" t="n"/>
      <c r="J14" s="11" t="n"/>
      <c r="K14" s="11" t="n"/>
      <c r="L14" s="12">
        <f>IF(AND(J14&lt;&gt;"",G14&lt;&gt;"Agreed"),TODAY()-J14,0)</f>
        <v/>
      </c>
      <c r="M14" s="8" t="n"/>
      <c r="N14" s="8" t="n"/>
    </row>
    <row r="15">
      <c r="A15" s="8" t="n"/>
      <c r="B15" s="8" t="n"/>
      <c r="C15" s="8" t="n"/>
      <c r="D15" s="9" t="n"/>
      <c r="E15" s="9" t="n"/>
      <c r="F15" s="10">
        <f>E15-D15</f>
        <v/>
      </c>
      <c r="G15" s="8" t="n"/>
      <c r="H15" s="8" t="n"/>
      <c r="I15" s="8" t="n"/>
      <c r="J15" s="11" t="n"/>
      <c r="K15" s="11" t="n"/>
      <c r="L15" s="12">
        <f>IF(AND(J15&lt;&gt;"",G15&lt;&gt;"Agreed"),TODAY()-J15,0)</f>
        <v/>
      </c>
      <c r="M15" s="8" t="n"/>
      <c r="N15" s="8" t="n"/>
    </row>
    <row r="16">
      <c r="A16" s="8" t="n"/>
      <c r="B16" s="8" t="n"/>
      <c r="C16" s="8" t="n"/>
      <c r="D16" s="9" t="n"/>
      <c r="E16" s="9" t="n"/>
      <c r="F16" s="10">
        <f>E16-D16</f>
        <v/>
      </c>
      <c r="G16" s="8" t="n"/>
      <c r="H16" s="8" t="n"/>
      <c r="I16" s="8" t="n"/>
      <c r="J16" s="11" t="n"/>
      <c r="K16" s="11" t="n"/>
      <c r="L16" s="12">
        <f>IF(AND(J16&lt;&gt;"",G16&lt;&gt;"Agreed"),TODAY()-J16,0)</f>
        <v/>
      </c>
      <c r="M16" s="8" t="n"/>
      <c r="N16" s="8" t="n"/>
    </row>
    <row r="17">
      <c r="A17" s="8" t="n"/>
      <c r="B17" s="8" t="n"/>
      <c r="C17" s="8" t="n"/>
      <c r="D17" s="9" t="n"/>
      <c r="E17" s="9" t="n"/>
      <c r="F17" s="10">
        <f>E17-D17</f>
        <v/>
      </c>
      <c r="G17" s="8" t="n"/>
      <c r="H17" s="8" t="n"/>
      <c r="I17" s="8" t="n"/>
      <c r="J17" s="11" t="n"/>
      <c r="K17" s="11" t="n"/>
      <c r="L17" s="12">
        <f>IF(AND(J17&lt;&gt;"",G17&lt;&gt;"Agreed"),TODAY()-J17,0)</f>
        <v/>
      </c>
      <c r="M17" s="8" t="n"/>
      <c r="N17" s="8" t="n"/>
    </row>
    <row r="18">
      <c r="A18" s="8" t="n"/>
      <c r="B18" s="8" t="n"/>
      <c r="C18" s="8" t="n"/>
      <c r="D18" s="9" t="n"/>
      <c r="E18" s="9" t="n"/>
      <c r="F18" s="10">
        <f>E18-D18</f>
        <v/>
      </c>
      <c r="G18" s="8" t="n"/>
      <c r="H18" s="8" t="n"/>
      <c r="I18" s="8" t="n"/>
      <c r="J18" s="11" t="n"/>
      <c r="K18" s="11" t="n"/>
      <c r="L18" s="12">
        <f>IF(AND(J18&lt;&gt;"",G18&lt;&gt;"Agreed"),TODAY()-J18,0)</f>
        <v/>
      </c>
      <c r="M18" s="8" t="n"/>
      <c r="N18" s="8" t="n"/>
    </row>
    <row r="19">
      <c r="A19" s="8" t="n"/>
      <c r="B19" s="8" t="n"/>
      <c r="C19" s="8" t="n"/>
      <c r="D19" s="9" t="n"/>
      <c r="E19" s="9" t="n"/>
      <c r="F19" s="10">
        <f>E19-D19</f>
        <v/>
      </c>
      <c r="G19" s="8" t="n"/>
      <c r="H19" s="8" t="n"/>
      <c r="I19" s="8" t="n"/>
      <c r="J19" s="11" t="n"/>
      <c r="K19" s="11" t="n"/>
      <c r="L19" s="12">
        <f>IF(AND(J19&lt;&gt;"",G19&lt;&gt;"Agreed"),TODAY()-J19,0)</f>
        <v/>
      </c>
      <c r="M19" s="8" t="n"/>
      <c r="N19" s="8" t="n"/>
    </row>
    <row r="20">
      <c r="A20" s="8" t="n"/>
      <c r="B20" s="8" t="n"/>
      <c r="C20" s="8" t="n"/>
      <c r="D20" s="9" t="n"/>
      <c r="E20" s="9" t="n"/>
      <c r="F20" s="10">
        <f>E20-D20</f>
        <v/>
      </c>
      <c r="G20" s="8" t="n"/>
      <c r="H20" s="8" t="n"/>
      <c r="I20" s="8" t="n"/>
      <c r="J20" s="11" t="n"/>
      <c r="K20" s="11" t="n"/>
      <c r="L20" s="12">
        <f>IF(AND(J20&lt;&gt;"",G20&lt;&gt;"Agreed"),TODAY()-J20,0)</f>
        <v/>
      </c>
      <c r="M20" s="8" t="n"/>
      <c r="N20" s="8" t="n"/>
    </row>
    <row r="21">
      <c r="A21" s="8" t="n"/>
      <c r="B21" s="8" t="n"/>
      <c r="C21" s="8" t="n"/>
      <c r="D21" s="9" t="n"/>
      <c r="E21" s="9" t="n"/>
      <c r="F21" s="10">
        <f>E21-D21</f>
        <v/>
      </c>
      <c r="G21" s="8" t="n"/>
      <c r="H21" s="8" t="n"/>
      <c r="I21" s="8" t="n"/>
      <c r="J21" s="11" t="n"/>
      <c r="K21" s="11" t="n"/>
      <c r="L21" s="12">
        <f>IF(AND(J21&lt;&gt;"",G21&lt;&gt;"Agreed"),TODAY()-J21,0)</f>
        <v/>
      </c>
      <c r="M21" s="8" t="n"/>
      <c r="N21" s="8" t="n"/>
    </row>
    <row r="22">
      <c r="A22" s="8" t="n"/>
      <c r="B22" s="8" t="n"/>
      <c r="C22" s="8" t="n"/>
      <c r="D22" s="9" t="n"/>
      <c r="E22" s="9" t="n"/>
      <c r="F22" s="10">
        <f>E22-D22</f>
        <v/>
      </c>
      <c r="G22" s="8" t="n"/>
      <c r="H22" s="8" t="n"/>
      <c r="I22" s="8" t="n"/>
      <c r="J22" s="11" t="n"/>
      <c r="K22" s="11" t="n"/>
      <c r="L22" s="12">
        <f>IF(AND(J22&lt;&gt;"",G22&lt;&gt;"Agreed"),TODAY()-J22,0)</f>
        <v/>
      </c>
      <c r="M22" s="8" t="n"/>
      <c r="N22" s="8" t="n"/>
    </row>
    <row r="23">
      <c r="A23" s="8" t="n"/>
      <c r="B23" s="8" t="n"/>
      <c r="C23" s="8" t="n"/>
      <c r="D23" s="9" t="n"/>
      <c r="E23" s="9" t="n"/>
      <c r="F23" s="10">
        <f>E23-D23</f>
        <v/>
      </c>
      <c r="G23" s="8" t="n"/>
      <c r="H23" s="8" t="n"/>
      <c r="I23" s="8" t="n"/>
      <c r="J23" s="11" t="n"/>
      <c r="K23" s="11" t="n"/>
      <c r="L23" s="12">
        <f>IF(AND(J23&lt;&gt;"",G23&lt;&gt;"Agreed"),TODAY()-J23,0)</f>
        <v/>
      </c>
      <c r="M23" s="8" t="n"/>
      <c r="N23" s="8" t="n"/>
    </row>
    <row r="24">
      <c r="A24" s="8" t="n"/>
      <c r="B24" s="8" t="n"/>
      <c r="C24" s="8" t="n"/>
      <c r="D24" s="9" t="n"/>
      <c r="E24" s="9" t="n"/>
      <c r="F24" s="10">
        <f>E24-D24</f>
        <v/>
      </c>
      <c r="G24" s="8" t="n"/>
      <c r="H24" s="8" t="n"/>
      <c r="I24" s="8" t="n"/>
      <c r="J24" s="11" t="n"/>
      <c r="K24" s="11" t="n"/>
      <c r="L24" s="12">
        <f>IF(AND(J24&lt;&gt;"",G24&lt;&gt;"Agreed"),TODAY()-J24,0)</f>
        <v/>
      </c>
      <c r="M24" s="8" t="n"/>
      <c r="N24" s="8" t="n"/>
    </row>
    <row r="25">
      <c r="A25" s="8" t="n"/>
      <c r="B25" s="8" t="n"/>
      <c r="C25" s="8" t="n"/>
      <c r="D25" s="9" t="n"/>
      <c r="E25" s="9" t="n"/>
      <c r="F25" s="10">
        <f>E25-D25</f>
        <v/>
      </c>
      <c r="G25" s="8" t="n"/>
      <c r="H25" s="8" t="n"/>
      <c r="I25" s="8" t="n"/>
      <c r="J25" s="11" t="n"/>
      <c r="K25" s="11" t="n"/>
      <c r="L25" s="12">
        <f>IF(AND(J25&lt;&gt;"",G25&lt;&gt;"Agreed"),TODAY()-J25,0)</f>
        <v/>
      </c>
      <c r="M25" s="8" t="n"/>
      <c r="N25" s="8" t="n"/>
    </row>
    <row r="26">
      <c r="A26" s="8" t="n"/>
      <c r="B26" s="8" t="n"/>
      <c r="C26" s="8" t="n"/>
      <c r="D26" s="9" t="n"/>
      <c r="E26" s="9" t="n"/>
      <c r="F26" s="10">
        <f>E26-D26</f>
        <v/>
      </c>
      <c r="G26" s="8" t="n"/>
      <c r="H26" s="8" t="n"/>
      <c r="I26" s="8" t="n"/>
      <c r="J26" s="11" t="n"/>
      <c r="K26" s="11" t="n"/>
      <c r="L26" s="12">
        <f>IF(AND(J26&lt;&gt;"",G26&lt;&gt;"Agreed"),TODAY()-J26,0)</f>
        <v/>
      </c>
      <c r="M26" s="8" t="n"/>
      <c r="N26" s="8" t="n"/>
    </row>
    <row r="27">
      <c r="A27" s="8" t="n"/>
      <c r="B27" s="8" t="n"/>
      <c r="C27" s="8" t="n"/>
      <c r="D27" s="9" t="n"/>
      <c r="E27" s="9" t="n"/>
      <c r="F27" s="10">
        <f>E27-D27</f>
        <v/>
      </c>
      <c r="G27" s="8" t="n"/>
      <c r="H27" s="8" t="n"/>
      <c r="I27" s="8" t="n"/>
      <c r="J27" s="11" t="n"/>
      <c r="K27" s="11" t="n"/>
      <c r="L27" s="12">
        <f>IF(AND(J27&lt;&gt;"",G27&lt;&gt;"Agreed"),TODAY()-J27,0)</f>
        <v/>
      </c>
      <c r="M27" s="8" t="n"/>
      <c r="N27" s="8" t="n"/>
    </row>
    <row r="28">
      <c r="A28" s="8" t="n"/>
      <c r="B28" s="8" t="n"/>
      <c r="C28" s="8" t="n"/>
      <c r="D28" s="9" t="n"/>
      <c r="E28" s="9" t="n"/>
      <c r="F28" s="10">
        <f>E28-D28</f>
        <v/>
      </c>
      <c r="G28" s="8" t="n"/>
      <c r="H28" s="8" t="n"/>
      <c r="I28" s="8" t="n"/>
      <c r="J28" s="11" t="n"/>
      <c r="K28" s="11" t="n"/>
      <c r="L28" s="12">
        <f>IF(AND(J28&lt;&gt;"",G28&lt;&gt;"Agreed"),TODAY()-J28,0)</f>
        <v/>
      </c>
      <c r="M28" s="8" t="n"/>
      <c r="N28" s="8" t="n"/>
    </row>
    <row r="29">
      <c r="A29" s="8" t="n"/>
      <c r="B29" s="8" t="n"/>
      <c r="C29" s="8" t="n"/>
      <c r="D29" s="9" t="n"/>
      <c r="E29" s="9" t="n"/>
      <c r="F29" s="10">
        <f>E29-D29</f>
        <v/>
      </c>
      <c r="G29" s="8" t="n"/>
      <c r="H29" s="8" t="n"/>
      <c r="I29" s="8" t="n"/>
      <c r="J29" s="11" t="n"/>
      <c r="K29" s="11" t="n"/>
      <c r="L29" s="12">
        <f>IF(AND(J29&lt;&gt;"",G29&lt;&gt;"Agreed"),TODAY()-J29,0)</f>
        <v/>
      </c>
      <c r="M29" s="8" t="n"/>
      <c r="N29" s="8" t="n"/>
    </row>
    <row r="30">
      <c r="A30" s="8" t="n"/>
      <c r="B30" s="8" t="n"/>
      <c r="C30" s="8" t="n"/>
      <c r="D30" s="9" t="n"/>
      <c r="E30" s="9" t="n"/>
      <c r="F30" s="10">
        <f>E30-D30</f>
        <v/>
      </c>
      <c r="G30" s="8" t="n"/>
      <c r="H30" s="8" t="n"/>
      <c r="I30" s="8" t="n"/>
      <c r="J30" s="11" t="n"/>
      <c r="K30" s="11" t="n"/>
      <c r="L30" s="12">
        <f>IF(AND(J30&lt;&gt;"",G30&lt;&gt;"Agreed"),TODAY()-J30,0)</f>
        <v/>
      </c>
      <c r="M30" s="8" t="n"/>
      <c r="N30" s="8" t="n"/>
    </row>
    <row r="31">
      <c r="A31" s="8" t="n"/>
      <c r="B31" s="8" t="n"/>
      <c r="C31" s="8" t="n"/>
      <c r="D31" s="9" t="n"/>
      <c r="E31" s="9" t="n"/>
      <c r="F31" s="10">
        <f>E31-D31</f>
        <v/>
      </c>
      <c r="G31" s="8" t="n"/>
      <c r="H31" s="8" t="n"/>
      <c r="I31" s="8" t="n"/>
      <c r="J31" s="11" t="n"/>
      <c r="K31" s="11" t="n"/>
      <c r="L31" s="12">
        <f>IF(AND(J31&lt;&gt;"",G31&lt;&gt;"Agreed"),TODAY()-J31,0)</f>
        <v/>
      </c>
      <c r="M31" s="8" t="n"/>
      <c r="N31" s="8" t="n"/>
    </row>
    <row r="32">
      <c r="A32" s="8" t="n"/>
      <c r="B32" s="8" t="n"/>
      <c r="C32" s="8" t="n"/>
      <c r="D32" s="9" t="n"/>
      <c r="E32" s="9" t="n"/>
      <c r="F32" s="10">
        <f>E32-D32</f>
        <v/>
      </c>
      <c r="G32" s="8" t="n"/>
      <c r="H32" s="8" t="n"/>
      <c r="I32" s="8" t="n"/>
      <c r="J32" s="11" t="n"/>
      <c r="K32" s="11" t="n"/>
      <c r="L32" s="12">
        <f>IF(AND(J32&lt;&gt;"",G32&lt;&gt;"Agreed"),TODAY()-J32,0)</f>
        <v/>
      </c>
      <c r="M32" s="8" t="n"/>
      <c r="N32" s="8" t="n"/>
    </row>
    <row r="33">
      <c r="A33" s="8" t="n"/>
      <c r="B33" s="8" t="n"/>
      <c r="C33" s="8" t="n"/>
      <c r="D33" s="9" t="n"/>
      <c r="E33" s="9" t="n"/>
      <c r="F33" s="10">
        <f>E33-D33</f>
        <v/>
      </c>
      <c r="G33" s="8" t="n"/>
      <c r="H33" s="8" t="n"/>
      <c r="I33" s="8" t="n"/>
      <c r="J33" s="11" t="n"/>
      <c r="K33" s="11" t="n"/>
      <c r="L33" s="12">
        <f>IF(AND(J33&lt;&gt;"",G33&lt;&gt;"Agreed"),TODAY()-J33,0)</f>
        <v/>
      </c>
      <c r="M33" s="8" t="n"/>
      <c r="N33" s="8" t="n"/>
    </row>
    <row r="34">
      <c r="A34" s="8" t="n"/>
      <c r="B34" s="8" t="n"/>
      <c r="C34" s="8" t="n"/>
      <c r="D34" s="9" t="n"/>
      <c r="E34" s="9" t="n"/>
      <c r="F34" s="10">
        <f>E34-D34</f>
        <v/>
      </c>
      <c r="G34" s="8" t="n"/>
      <c r="H34" s="8" t="n"/>
      <c r="I34" s="8" t="n"/>
      <c r="J34" s="11" t="n"/>
      <c r="K34" s="11" t="n"/>
      <c r="L34" s="12">
        <f>IF(AND(J34&lt;&gt;"",G34&lt;&gt;"Agreed"),TODAY()-J34,0)</f>
        <v/>
      </c>
      <c r="M34" s="8" t="n"/>
      <c r="N34" s="8" t="n"/>
    </row>
    <row r="35">
      <c r="A35" s="8" t="n"/>
      <c r="B35" s="8" t="n"/>
      <c r="C35" s="8" t="n"/>
      <c r="D35" s="9" t="n"/>
      <c r="E35" s="9" t="n"/>
      <c r="F35" s="10">
        <f>E35-D35</f>
        <v/>
      </c>
      <c r="G35" s="8" t="n"/>
      <c r="H35" s="8" t="n"/>
      <c r="I35" s="8" t="n"/>
      <c r="J35" s="11" t="n"/>
      <c r="K35" s="11" t="n"/>
      <c r="L35" s="12">
        <f>IF(AND(J35&lt;&gt;"",G35&lt;&gt;"Agreed"),TODAY()-J35,0)</f>
        <v/>
      </c>
      <c r="M35" s="8" t="n"/>
      <c r="N35" s="8" t="n"/>
    </row>
    <row r="36">
      <c r="A36" s="8" t="n"/>
      <c r="B36" s="8" t="n"/>
      <c r="C36" s="8" t="n"/>
      <c r="D36" s="9" t="n"/>
      <c r="E36" s="9" t="n"/>
      <c r="F36" s="10">
        <f>E36-D36</f>
        <v/>
      </c>
      <c r="G36" s="8" t="n"/>
      <c r="H36" s="8" t="n"/>
      <c r="I36" s="8" t="n"/>
      <c r="J36" s="11" t="n"/>
      <c r="K36" s="11" t="n"/>
      <c r="L36" s="12">
        <f>IF(AND(J36&lt;&gt;"",G36&lt;&gt;"Agreed"),TODAY()-J36,0)</f>
        <v/>
      </c>
      <c r="M36" s="8" t="n"/>
      <c r="N36" s="8" t="n"/>
    </row>
    <row r="37">
      <c r="A37" s="8" t="n"/>
      <c r="B37" s="8" t="n"/>
      <c r="C37" s="8" t="n"/>
      <c r="D37" s="9" t="n"/>
      <c r="E37" s="9" t="n"/>
      <c r="F37" s="10">
        <f>E37-D37</f>
        <v/>
      </c>
      <c r="G37" s="8" t="n"/>
      <c r="H37" s="8" t="n"/>
      <c r="I37" s="8" t="n"/>
      <c r="J37" s="11" t="n"/>
      <c r="K37" s="11" t="n"/>
      <c r="L37" s="12">
        <f>IF(AND(J37&lt;&gt;"",G37&lt;&gt;"Agreed"),TODAY()-J37,0)</f>
        <v/>
      </c>
      <c r="M37" s="8" t="n"/>
      <c r="N37" s="8" t="n"/>
    </row>
    <row r="38">
      <c r="A38" s="8" t="n"/>
      <c r="B38" s="8" t="n"/>
      <c r="C38" s="8" t="n"/>
      <c r="D38" s="9" t="n"/>
      <c r="E38" s="9" t="n"/>
      <c r="F38" s="10">
        <f>E38-D38</f>
        <v/>
      </c>
      <c r="G38" s="8" t="n"/>
      <c r="H38" s="8" t="n"/>
      <c r="I38" s="8" t="n"/>
      <c r="J38" s="11" t="n"/>
      <c r="K38" s="11" t="n"/>
      <c r="L38" s="12">
        <f>IF(AND(J38&lt;&gt;"",G38&lt;&gt;"Agreed"),TODAY()-J38,0)</f>
        <v/>
      </c>
      <c r="M38" s="8" t="n"/>
      <c r="N38" s="8" t="n"/>
    </row>
    <row r="39">
      <c r="A39" s="8" t="n"/>
      <c r="B39" s="8" t="n"/>
      <c r="C39" s="8" t="n"/>
      <c r="D39" s="9" t="n"/>
      <c r="E39" s="9" t="n"/>
      <c r="F39" s="10">
        <f>E39-D39</f>
        <v/>
      </c>
      <c r="G39" s="8" t="n"/>
      <c r="H39" s="8" t="n"/>
      <c r="I39" s="8" t="n"/>
      <c r="J39" s="11" t="n"/>
      <c r="K39" s="11" t="n"/>
      <c r="L39" s="12">
        <f>IF(AND(J39&lt;&gt;"",G39&lt;&gt;"Agreed"),TODAY()-J39,0)</f>
        <v/>
      </c>
      <c r="M39" s="8" t="n"/>
      <c r="N39" s="8" t="n"/>
    </row>
    <row r="40">
      <c r="A40" s="8" t="n"/>
      <c r="B40" s="8" t="n"/>
      <c r="C40" s="8" t="n"/>
      <c r="D40" s="9" t="n"/>
      <c r="E40" s="9" t="n"/>
      <c r="F40" s="10">
        <f>E40-D40</f>
        <v/>
      </c>
      <c r="G40" s="8" t="n"/>
      <c r="H40" s="8" t="n"/>
      <c r="I40" s="8" t="n"/>
      <c r="J40" s="11" t="n"/>
      <c r="K40" s="11" t="n"/>
      <c r="L40" s="12">
        <f>IF(AND(J40&lt;&gt;"",G40&lt;&gt;"Agreed"),TODAY()-J40,0)</f>
        <v/>
      </c>
      <c r="M40" s="8" t="n"/>
      <c r="N40" s="8" t="n"/>
    </row>
    <row r="41">
      <c r="A41" s="8" t="n"/>
      <c r="B41" s="8" t="n"/>
      <c r="C41" s="8" t="n"/>
      <c r="D41" s="9" t="n"/>
      <c r="E41" s="9" t="n"/>
      <c r="F41" s="10">
        <f>E41-D41</f>
        <v/>
      </c>
      <c r="G41" s="8" t="n"/>
      <c r="H41" s="8" t="n"/>
      <c r="I41" s="8" t="n"/>
      <c r="J41" s="11" t="n"/>
      <c r="K41" s="11" t="n"/>
      <c r="L41" s="12">
        <f>IF(AND(J41&lt;&gt;"",G41&lt;&gt;"Agreed"),TODAY()-J41,0)</f>
        <v/>
      </c>
      <c r="M41" s="8" t="n"/>
      <c r="N41" s="8" t="n"/>
    </row>
    <row r="42">
      <c r="A42" s="8" t="n"/>
      <c r="B42" s="8" t="n"/>
      <c r="C42" s="8" t="n"/>
      <c r="D42" s="9" t="n"/>
      <c r="E42" s="9" t="n"/>
      <c r="F42" s="10">
        <f>E42-D42</f>
        <v/>
      </c>
      <c r="G42" s="8" t="n"/>
      <c r="H42" s="8" t="n"/>
      <c r="I42" s="8" t="n"/>
      <c r="J42" s="11" t="n"/>
      <c r="K42" s="11" t="n"/>
      <c r="L42" s="12">
        <f>IF(AND(J42&lt;&gt;"",G42&lt;&gt;"Agreed"),TODAY()-J42,0)</f>
        <v/>
      </c>
      <c r="M42" s="8" t="n"/>
      <c r="N42" s="8" t="n"/>
    </row>
    <row r="43">
      <c r="A43" s="8" t="n"/>
      <c r="B43" s="8" t="n"/>
      <c r="C43" s="8" t="n"/>
      <c r="D43" s="9" t="n"/>
      <c r="E43" s="9" t="n"/>
      <c r="F43" s="10">
        <f>E43-D43</f>
        <v/>
      </c>
      <c r="G43" s="8" t="n"/>
      <c r="H43" s="8" t="n"/>
      <c r="I43" s="8" t="n"/>
      <c r="J43" s="11" t="n"/>
      <c r="K43" s="11" t="n"/>
      <c r="L43" s="12">
        <f>IF(AND(J43&lt;&gt;"",G43&lt;&gt;"Agreed"),TODAY()-J43,0)</f>
        <v/>
      </c>
      <c r="M43" s="8" t="n"/>
      <c r="N43" s="8" t="n"/>
    </row>
    <row r="44">
      <c r="A44" s="8" t="n"/>
      <c r="B44" s="8" t="n"/>
      <c r="C44" s="8" t="n"/>
      <c r="D44" s="9" t="n"/>
      <c r="E44" s="9" t="n"/>
      <c r="F44" s="10">
        <f>E44-D44</f>
        <v/>
      </c>
      <c r="G44" s="8" t="n"/>
      <c r="H44" s="8" t="n"/>
      <c r="I44" s="8" t="n"/>
      <c r="J44" s="11" t="n"/>
      <c r="K44" s="11" t="n"/>
      <c r="L44" s="12">
        <f>IF(AND(J44&lt;&gt;"",G44&lt;&gt;"Agreed"),TODAY()-J44,0)</f>
        <v/>
      </c>
      <c r="M44" s="8" t="n"/>
      <c r="N44" s="8" t="n"/>
    </row>
    <row r="45">
      <c r="A45" s="8" t="n"/>
      <c r="B45" s="8" t="n"/>
      <c r="C45" s="8" t="n"/>
      <c r="D45" s="9" t="n"/>
      <c r="E45" s="9" t="n"/>
      <c r="F45" s="10">
        <f>E45-D45</f>
        <v/>
      </c>
      <c r="G45" s="8" t="n"/>
      <c r="H45" s="8" t="n"/>
      <c r="I45" s="8" t="n"/>
      <c r="J45" s="11" t="n"/>
      <c r="K45" s="11" t="n"/>
      <c r="L45" s="12">
        <f>IF(AND(J45&lt;&gt;"",G45&lt;&gt;"Agreed"),TODAY()-J45,0)</f>
        <v/>
      </c>
      <c r="M45" s="8" t="n"/>
      <c r="N45" s="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N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Final Account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3" t="inlineStr">
        <is>
          <t>Submitted value</t>
        </is>
      </c>
      <c r="C5" s="13" t="inlineStr">
        <is>
          <t>Agreed value</t>
        </is>
      </c>
      <c r="E5" s="13" t="inlineStr">
        <is>
          <t>Variance</t>
        </is>
      </c>
      <c r="G5" s="13" t="inlineStr">
        <is>
          <t>Disputed items</t>
        </is>
      </c>
      <c r="I5" s="13" t="inlineStr">
        <is>
          <t>Outstanding items</t>
        </is>
      </c>
    </row>
    <row r="6">
      <c r="A6" s="14">
        <f>SUM('Final Account Tracker'!D6:D45)</f>
        <v/>
      </c>
      <c r="C6" s="14">
        <f>SUM('Final Account Tracker'!E6:E45)</f>
        <v/>
      </c>
      <c r="E6" s="14">
        <f>SUM('Final Account Tracker'!F6:F45)</f>
        <v/>
      </c>
      <c r="G6" s="15">
        <f>COUNTIF('Final Account Tracker'!G6:G45,"Disputed")</f>
        <v/>
      </c>
      <c r="I6" s="15">
        <f>COUNTIF('Final Account Tracker'!G6:G45,"&lt;&gt;Agreed")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