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kulashvili\Desktop\ვორდი\"/>
    </mc:Choice>
  </mc:AlternateContent>
  <bookViews>
    <workbookView xWindow="0" yWindow="0" windowWidth="28800" windowHeight="12255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'Insurance-Reinsurance'!$B$16:$G$31</definedName>
    <definedName name="_xlnm._FilterDatabase" localSheetId="1" hidden="1">IS!$D$6:$D$86</definedName>
    <definedName name="_xlnm.Print_Area" localSheetId="0">BS!$B$6:$E$63</definedName>
    <definedName name="_xlnm.Print_Area" localSheetId="1">IS!$B$6:$E$86</definedName>
  </definedNames>
  <calcPr calcId="171027" calcMode="manual"/>
</workbook>
</file>

<file path=xl/calcChain.xml><?xml version="1.0" encoding="utf-8"?>
<calcChain xmlns="http://schemas.openxmlformats.org/spreadsheetml/2006/main">
  <c r="A8" i="21" l="1"/>
  <c r="E43" i="27" l="1"/>
  <c r="E66" i="27"/>
  <c r="E54" i="27"/>
  <c r="E40" i="27"/>
  <c r="E34" i="27"/>
  <c r="E24" i="27"/>
  <c r="E18" i="27"/>
  <c r="E54" i="26"/>
  <c r="E32" i="26"/>
  <c r="E45" i="26"/>
  <c r="Y54" i="21"/>
  <c r="Y53" i="21"/>
  <c r="Y52" i="21"/>
  <c r="Y51" i="21"/>
  <c r="Y49" i="21"/>
  <c r="Y48" i="21"/>
  <c r="Y47" i="21"/>
  <c r="Y46" i="21"/>
  <c r="Y44" i="21"/>
  <c r="Y43" i="21"/>
  <c r="Y42" i="21"/>
  <c r="Y41" i="21"/>
  <c r="Y40" i="21"/>
  <c r="Y38" i="21"/>
  <c r="Y37" i="21"/>
  <c r="Y36" i="21"/>
  <c r="Y34" i="21"/>
  <c r="Y33" i="21"/>
  <c r="Y32" i="21"/>
  <c r="Y31" i="21"/>
  <c r="Y30" i="21"/>
  <c r="Y28" i="21"/>
  <c r="Y27" i="21"/>
  <c r="Y25" i="21"/>
  <c r="Y24" i="21"/>
  <c r="Y23" i="21"/>
  <c r="Y21" i="21"/>
  <c r="Y20" i="21"/>
  <c r="Y19" i="21"/>
  <c r="Y18" i="21"/>
  <c r="Y17" i="21"/>
  <c r="U54" i="21"/>
  <c r="U53" i="21"/>
  <c r="U52" i="21"/>
  <c r="U51" i="21"/>
  <c r="U49" i="21"/>
  <c r="U48" i="21"/>
  <c r="U47" i="21"/>
  <c r="U46" i="21"/>
  <c r="U44" i="21"/>
  <c r="U43" i="21"/>
  <c r="U42" i="21"/>
  <c r="U41" i="21"/>
  <c r="U40" i="21"/>
  <c r="U38" i="21"/>
  <c r="U37" i="21"/>
  <c r="U36" i="21"/>
  <c r="U34" i="21"/>
  <c r="U33" i="21"/>
  <c r="U32" i="21"/>
  <c r="U31" i="21"/>
  <c r="U30" i="21"/>
  <c r="U28" i="21"/>
  <c r="U27" i="21"/>
  <c r="U25" i="21"/>
  <c r="U24" i="21"/>
  <c r="U23" i="21"/>
  <c r="U21" i="21"/>
  <c r="U20" i="21"/>
  <c r="U19" i="21"/>
  <c r="U18" i="21"/>
  <c r="U17" i="21"/>
  <c r="N54" i="21"/>
  <c r="N53" i="21"/>
  <c r="N52" i="21"/>
  <c r="N51" i="21"/>
  <c r="N49" i="21"/>
  <c r="N48" i="21"/>
  <c r="N47" i="21"/>
  <c r="N46" i="21"/>
  <c r="N44" i="21"/>
  <c r="N43" i="21"/>
  <c r="N42" i="21"/>
  <c r="N41" i="21"/>
  <c r="N40" i="21"/>
  <c r="N38" i="21"/>
  <c r="N37" i="21"/>
  <c r="N36" i="21"/>
  <c r="N34" i="21"/>
  <c r="N33" i="21"/>
  <c r="N32" i="21"/>
  <c r="N31" i="21"/>
  <c r="N30" i="21"/>
  <c r="N28" i="21"/>
  <c r="N27" i="21"/>
  <c r="N25" i="21"/>
  <c r="N24" i="21"/>
  <c r="N23" i="21"/>
  <c r="N21" i="21"/>
  <c r="N20" i="21"/>
  <c r="N19" i="21"/>
  <c r="N18" i="21"/>
  <c r="N17" i="21"/>
  <c r="F54" i="21"/>
  <c r="F53" i="21"/>
  <c r="F52" i="21"/>
  <c r="F51" i="21"/>
  <c r="F49" i="21"/>
  <c r="F48" i="21"/>
  <c r="F47" i="21"/>
  <c r="F46" i="21"/>
  <c r="F44" i="21"/>
  <c r="F43" i="21"/>
  <c r="F42" i="21"/>
  <c r="F41" i="21"/>
  <c r="F40" i="21"/>
  <c r="F38" i="21"/>
  <c r="F37" i="21"/>
  <c r="F36" i="21"/>
  <c r="F34" i="21"/>
  <c r="F33" i="21"/>
  <c r="F32" i="21"/>
  <c r="F31" i="21"/>
  <c r="F30" i="21"/>
  <c r="F28" i="21"/>
  <c r="F27" i="21"/>
  <c r="F25" i="21"/>
  <c r="F24" i="21"/>
  <c r="F23" i="21"/>
  <c r="F21" i="21"/>
  <c r="F20" i="21"/>
  <c r="F19" i="21"/>
  <c r="F18" i="21"/>
  <c r="F17" i="21"/>
  <c r="AL50" i="21"/>
  <c r="AK50" i="21"/>
  <c r="AJ50" i="21"/>
  <c r="AI50" i="21"/>
  <c r="AH50" i="21"/>
  <c r="AG50" i="21"/>
  <c r="AF50" i="21"/>
  <c r="AE50" i="21"/>
  <c r="AD50" i="21"/>
  <c r="AC50" i="21"/>
  <c r="AA50" i="21"/>
  <c r="Z50" i="21"/>
  <c r="X50" i="21"/>
  <c r="W50" i="21"/>
  <c r="V50" i="21"/>
  <c r="T50" i="21"/>
  <c r="S50" i="21"/>
  <c r="R50" i="21"/>
  <c r="Q50" i="21"/>
  <c r="P50" i="21"/>
  <c r="O50" i="21"/>
  <c r="M50" i="21"/>
  <c r="L50" i="21"/>
  <c r="K50" i="21"/>
  <c r="J50" i="21"/>
  <c r="I50" i="21"/>
  <c r="G50" i="21"/>
  <c r="E50" i="21"/>
  <c r="D50" i="21"/>
  <c r="C50" i="21"/>
  <c r="AL45" i="21"/>
  <c r="AK45" i="21"/>
  <c r="AJ45" i="21"/>
  <c r="AI45" i="21"/>
  <c r="AH45" i="21"/>
  <c r="AG45" i="21"/>
  <c r="AF45" i="21"/>
  <c r="AE45" i="21"/>
  <c r="AD45" i="21"/>
  <c r="AC45" i="21"/>
  <c r="AA45" i="21"/>
  <c r="Z45" i="21"/>
  <c r="X45" i="21"/>
  <c r="W45" i="21"/>
  <c r="V45" i="21"/>
  <c r="T45" i="21"/>
  <c r="S45" i="21"/>
  <c r="R45" i="21"/>
  <c r="Q45" i="21"/>
  <c r="P45" i="21"/>
  <c r="O45" i="21"/>
  <c r="M45" i="21"/>
  <c r="L45" i="21"/>
  <c r="K45" i="21"/>
  <c r="J45" i="21"/>
  <c r="I45" i="21"/>
  <c r="G45" i="21"/>
  <c r="E45" i="21"/>
  <c r="D45" i="21"/>
  <c r="C45" i="21"/>
  <c r="AL39" i="21"/>
  <c r="AK39" i="21"/>
  <c r="AJ39" i="21"/>
  <c r="AI39" i="21"/>
  <c r="AH39" i="21"/>
  <c r="AG39" i="21"/>
  <c r="AF39" i="21"/>
  <c r="AE39" i="21"/>
  <c r="AD39" i="21"/>
  <c r="AC39" i="21"/>
  <c r="AA39" i="21"/>
  <c r="Z39" i="21"/>
  <c r="X39" i="21"/>
  <c r="W39" i="21"/>
  <c r="V39" i="21"/>
  <c r="T39" i="21"/>
  <c r="S39" i="21"/>
  <c r="R39" i="21"/>
  <c r="Q39" i="21"/>
  <c r="P39" i="21"/>
  <c r="O39" i="21"/>
  <c r="M39" i="21"/>
  <c r="L39" i="21"/>
  <c r="K39" i="21"/>
  <c r="J39" i="21"/>
  <c r="I39" i="21"/>
  <c r="G39" i="21"/>
  <c r="E39" i="21"/>
  <c r="D39" i="21"/>
  <c r="C39" i="21"/>
  <c r="AL35" i="21"/>
  <c r="AK35" i="21"/>
  <c r="AJ35" i="21"/>
  <c r="AI35" i="21"/>
  <c r="AH35" i="21"/>
  <c r="AG35" i="21"/>
  <c r="AF35" i="21"/>
  <c r="AE35" i="21"/>
  <c r="AD35" i="21"/>
  <c r="AC35" i="21"/>
  <c r="AA35" i="21"/>
  <c r="Z35" i="21"/>
  <c r="X35" i="21"/>
  <c r="W35" i="21"/>
  <c r="V35" i="21"/>
  <c r="T35" i="21"/>
  <c r="S35" i="21"/>
  <c r="R35" i="21"/>
  <c r="Q35" i="21"/>
  <c r="P35" i="21"/>
  <c r="O35" i="21"/>
  <c r="M35" i="21"/>
  <c r="L35" i="21"/>
  <c r="K35" i="21"/>
  <c r="J35" i="21"/>
  <c r="I35" i="21"/>
  <c r="G35" i="21"/>
  <c r="E35" i="21"/>
  <c r="D35" i="21"/>
  <c r="C35" i="21"/>
  <c r="AL29" i="21"/>
  <c r="AK29" i="21"/>
  <c r="AJ29" i="21"/>
  <c r="AI29" i="21"/>
  <c r="AH29" i="21"/>
  <c r="AG29" i="21"/>
  <c r="AF29" i="21"/>
  <c r="AE29" i="21"/>
  <c r="AD29" i="21"/>
  <c r="AC29" i="21"/>
  <c r="AA29" i="21"/>
  <c r="Z29" i="21"/>
  <c r="X29" i="21"/>
  <c r="W29" i="21"/>
  <c r="V29" i="21"/>
  <c r="T29" i="21"/>
  <c r="S29" i="21"/>
  <c r="R29" i="21"/>
  <c r="Q29" i="21"/>
  <c r="P29" i="21"/>
  <c r="O29" i="21"/>
  <c r="M29" i="21"/>
  <c r="L29" i="21"/>
  <c r="K29" i="21"/>
  <c r="J29" i="21"/>
  <c r="I29" i="21"/>
  <c r="H29" i="21"/>
  <c r="G29" i="21"/>
  <c r="E29" i="21"/>
  <c r="D29" i="21"/>
  <c r="C29" i="21"/>
  <c r="AL26" i="21"/>
  <c r="AK26" i="21"/>
  <c r="AJ26" i="21"/>
  <c r="AI26" i="21"/>
  <c r="AH26" i="21"/>
  <c r="AG26" i="21"/>
  <c r="AF26" i="21"/>
  <c r="AE26" i="21"/>
  <c r="AD26" i="21"/>
  <c r="AC26" i="21"/>
  <c r="AA26" i="21"/>
  <c r="Z26" i="21"/>
  <c r="X26" i="21"/>
  <c r="W26" i="21"/>
  <c r="V26" i="21"/>
  <c r="T26" i="21"/>
  <c r="S26" i="21"/>
  <c r="R26" i="21"/>
  <c r="Q26" i="21"/>
  <c r="P26" i="21"/>
  <c r="O26" i="21"/>
  <c r="M26" i="21"/>
  <c r="L26" i="21"/>
  <c r="K26" i="21"/>
  <c r="J26" i="21"/>
  <c r="I26" i="21"/>
  <c r="H26" i="21"/>
  <c r="G26" i="21"/>
  <c r="E26" i="21"/>
  <c r="D26" i="21"/>
  <c r="C26" i="21"/>
  <c r="AL22" i="21"/>
  <c r="AK22" i="21"/>
  <c r="AJ22" i="21"/>
  <c r="AI22" i="21"/>
  <c r="AH22" i="21"/>
  <c r="AG22" i="21"/>
  <c r="AF22" i="21"/>
  <c r="AE22" i="21"/>
  <c r="AD22" i="21"/>
  <c r="AC22" i="21"/>
  <c r="AA22" i="21"/>
  <c r="Z22" i="21"/>
  <c r="X22" i="21"/>
  <c r="W22" i="21"/>
  <c r="V22" i="21"/>
  <c r="T22" i="21"/>
  <c r="S22" i="21"/>
  <c r="R22" i="21"/>
  <c r="Q22" i="21"/>
  <c r="P22" i="21"/>
  <c r="O22" i="21"/>
  <c r="M22" i="21"/>
  <c r="L22" i="21"/>
  <c r="K22" i="21"/>
  <c r="J22" i="21"/>
  <c r="I22" i="21"/>
  <c r="G22" i="21"/>
  <c r="E22" i="21"/>
  <c r="D22" i="21"/>
  <c r="C22" i="21"/>
  <c r="AL16" i="21"/>
  <c r="AK16" i="21"/>
  <c r="AJ16" i="21"/>
  <c r="AI16" i="21"/>
  <c r="AH16" i="21"/>
  <c r="AG16" i="21"/>
  <c r="AF16" i="21"/>
  <c r="AE16" i="21"/>
  <c r="AD16" i="21"/>
  <c r="AC16" i="21"/>
  <c r="AA16" i="21"/>
  <c r="Z16" i="21"/>
  <c r="X16" i="21"/>
  <c r="W16" i="21"/>
  <c r="V16" i="21"/>
  <c r="T16" i="21"/>
  <c r="S16" i="21"/>
  <c r="R16" i="21"/>
  <c r="Q16" i="21"/>
  <c r="P16" i="21"/>
  <c r="O16" i="21"/>
  <c r="M16" i="21"/>
  <c r="L16" i="21"/>
  <c r="K16" i="21"/>
  <c r="J16" i="21"/>
  <c r="I16" i="21"/>
  <c r="G16" i="21"/>
  <c r="E16" i="21"/>
  <c r="D16" i="21"/>
  <c r="C16" i="21"/>
  <c r="E46" i="27" l="1"/>
  <c r="E27" i="27"/>
  <c r="E55" i="26"/>
  <c r="T55" i="21"/>
  <c r="H55" i="21"/>
  <c r="N26" i="21"/>
  <c r="AF55" i="21"/>
  <c r="AJ55" i="21"/>
  <c r="P55" i="21"/>
  <c r="G55" i="21"/>
  <c r="Q55" i="21"/>
  <c r="AA55" i="21"/>
  <c r="N35" i="21"/>
  <c r="U26" i="21"/>
  <c r="Y22" i="21"/>
  <c r="S55" i="21"/>
  <c r="Y39" i="21"/>
  <c r="L55" i="21"/>
  <c r="M55" i="21"/>
  <c r="D55" i="21"/>
  <c r="Z55" i="21"/>
  <c r="F16" i="21"/>
  <c r="F26" i="21"/>
  <c r="F35" i="21"/>
  <c r="N16" i="21"/>
  <c r="N22" i="21"/>
  <c r="V55" i="21"/>
  <c r="AI55" i="21"/>
  <c r="N29" i="21"/>
  <c r="X55" i="21"/>
  <c r="AC55" i="21"/>
  <c r="Y45" i="21"/>
  <c r="Y50" i="21"/>
  <c r="U35" i="21"/>
  <c r="U45" i="21"/>
  <c r="W55" i="21"/>
  <c r="I55" i="21"/>
  <c r="J55" i="21"/>
  <c r="O55" i="21"/>
  <c r="AD55" i="21"/>
  <c r="AH55" i="21"/>
  <c r="F22" i="21"/>
  <c r="F45" i="21"/>
  <c r="F50" i="21"/>
  <c r="N45" i="21"/>
  <c r="N50" i="21"/>
  <c r="U16" i="21"/>
  <c r="U22" i="21"/>
  <c r="U50" i="21"/>
  <c r="Y16" i="21"/>
  <c r="Y26" i="21"/>
  <c r="Y29" i="21"/>
  <c r="Y35" i="21"/>
  <c r="C55" i="21"/>
  <c r="AE55" i="21"/>
  <c r="AK55" i="21"/>
  <c r="F29" i="21"/>
  <c r="F39" i="21"/>
  <c r="AG55" i="21"/>
  <c r="E55" i="21"/>
  <c r="K55" i="21"/>
  <c r="R55" i="21"/>
  <c r="AL55" i="21"/>
  <c r="N39" i="21"/>
  <c r="U29" i="21"/>
  <c r="U39" i="21"/>
  <c r="E48" i="27" l="1"/>
  <c r="E77" i="27" s="1"/>
  <c r="E79" i="27" s="1"/>
  <c r="U55" i="21"/>
  <c r="F55" i="21"/>
  <c r="N55" i="21"/>
  <c r="Y55" i="21"/>
</calcChain>
</file>

<file path=xl/sharedStrings.xml><?xml version="1.0" encoding="utf-8"?>
<sst xmlns="http://schemas.openxmlformats.org/spreadsheetml/2006/main" count="332" uniqueCount="248">
  <si>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</si>
  <si>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</si>
  <si>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</si>
  <si>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</si>
  <si>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</si>
  <si>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</si>
  <si>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</si>
  <si>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</si>
  <si>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</si>
  <si>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</si>
  <si>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</si>
  <si>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</si>
  <si>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</si>
  <si>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</si>
  <si>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</si>
  <si>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</si>
  <si>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</si>
  <si>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</si>
  <si>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</si>
  <si>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</si>
  <si>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</si>
  <si>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</si>
  <si>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</si>
  <si>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</si>
  <si>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</si>
  <si>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</si>
  <si>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</si>
  <si>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</si>
  <si>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</si>
  <si>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</si>
  <si>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</si>
  <si>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</si>
  <si>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</si>
  <si>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</si>
  <si>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</si>
  <si>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</si>
  <si>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</si>
  <si>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</si>
  <si>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</si>
  <si>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</si>
  <si>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</si>
  <si>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</si>
  <si>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</si>
  <si>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</si>
  <si>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</si>
  <si>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</si>
  <si>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</si>
  <si>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</si>
  <si>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</si>
  <si>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</si>
  <si>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</si>
  <si>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</si>
  <si>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</si>
  <si>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</si>
  <si>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</si>
  <si>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</si>
  <si>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</si>
  <si>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</si>
  <si>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</si>
  <si>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</si>
  <si>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</si>
  <si>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</si>
  <si>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</si>
  <si>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</si>
  <si>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</si>
  <si>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</si>
  <si>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</si>
  <si>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</si>
  <si>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</si>
  <si>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</si>
  <si>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</si>
  <si>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</si>
  <si>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</si>
  <si>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</si>
  <si>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</si>
  <si>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</si>
  <si>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</si>
  <si>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</si>
  <si>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</si>
  <si>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</si>
  <si>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</si>
  <si>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</si>
  <si>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</si>
  <si>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</si>
  <si>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</si>
  <si>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</si>
  <si>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</si>
  <si>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</si>
  <si>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</si>
  <si>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</si>
  <si>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</si>
  <si>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</si>
  <si>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</si>
  <si>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</si>
  <si>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</si>
  <si>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</si>
  <si>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</si>
  <si>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</si>
  <si>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</si>
  <si>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</si>
  <si>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</si>
  <si>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</si>
  <si>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</si>
  <si>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</si>
  <si>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</si>
  <si>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</si>
  <si>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</si>
  <si>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</si>
  <si>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</si>
  <si>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</si>
  <si>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</si>
  <si>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</si>
  <si>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</si>
  <si>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</si>
  <si>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</si>
  <si>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</si>
  <si>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</si>
  <si>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</si>
  <si>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</si>
  <si>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</si>
  <si>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</si>
  <si>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</si>
  <si>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</si>
  <si>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</si>
  <si>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</si>
  <si>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</si>
  <si>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</si>
  <si>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</si>
  <si>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</si>
  <si>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</si>
  <si>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</si>
  <si>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</si>
  <si>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</si>
  <si>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</si>
  <si>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</si>
  <si>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</si>
  <si>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</si>
  <si>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</si>
  <si>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</si>
  <si>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</si>
  <si>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</si>
  <si>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</si>
  <si>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</si>
  <si>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</si>
  <si>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</si>
  <si>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</si>
  <si>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</si>
  <si>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</si>
  <si>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</si>
  <si>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</si>
  <si>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</si>
  <si>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</si>
  <si>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</si>
  <si>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</si>
  <si>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</si>
  <si>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</si>
  <si>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</si>
  <si>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</si>
  <si>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</si>
  <si>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</si>
  <si>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</si>
  <si>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</si>
  <si>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</si>
  <si>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</si>
  <si>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</si>
  <si>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</si>
  <si>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</si>
  <si>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</si>
  <si>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</si>
  <si>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</si>
  <si>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</si>
  <si>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</si>
  <si>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</si>
  <si>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</si>
  <si>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</si>
  <si>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</si>
  <si>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</si>
  <si>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</si>
  <si>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</si>
  <si>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</si>
  <si>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</si>
  <si>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</si>
  <si>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</si>
  <si>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</si>
  <si>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</si>
  <si>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</si>
  <si>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</si>
  <si>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</si>
  <si>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</si>
  <si>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</si>
  <si>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</si>
  <si>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</si>
  <si>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</si>
  <si>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</si>
  <si>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</si>
  <si>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</si>
  <si>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</si>
  <si>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</si>
  <si>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</si>
  <si>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</si>
  <si>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</si>
  <si>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</si>
  <si>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</si>
  <si>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</si>
  <si>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</si>
  <si>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</si>
  <si>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</si>
  <si>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</si>
  <si>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</si>
  <si>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</si>
  <si>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</si>
  <si>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</si>
  <si>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</si>
  <si>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</si>
  <si>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</si>
  <si>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</si>
  <si>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</si>
  <si>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</si>
  <si>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</si>
  <si>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</si>
  <si>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</si>
  <si>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</si>
  <si>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</si>
  <si>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</si>
  <si>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</si>
  <si>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</si>
  <si>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</si>
  <si>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</si>
  <si>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</si>
  <si>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</si>
  <si>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</si>
  <si>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</si>
  <si>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</si>
  <si>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</si>
  <si>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</si>
  <si>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</si>
  <si>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</si>
  <si>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</si>
  <si>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</si>
  <si>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</si>
  <si>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</si>
  <si>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</si>
  <si>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</si>
  <si>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სექტემბერი, 2017</t>
  </si>
  <si>
    <t>ანგარიშგების პერიოდი: 01/01/2017 - 30/09/2017</t>
  </si>
  <si>
    <t>საანგარიშო პერიოდი: 01/01/2017 - 30/09/2017</t>
  </si>
  <si>
    <t>ფინანსური მდგომარეობის ანგარიშგება  (საბალანსო უწყისი)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</si>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</sst>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19">
    <xf numFmtId="0" fontId="0" fillId="0" borderId="0" xfId="0"/>
    <xf numFmtId="0" fontId="3" fillId="0" borderId="48" xfId="319" applyFont="1" applyFill="1" applyBorder="1" applyAlignment="1">
      <alignment horizontal="center" vertical="top" wrapText="1"/>
    </xf>
    <xf numFmtId="0" fontId="3" fillId="0" borderId="49" xfId="319" applyFont="1" applyFill="1" applyBorder="1" applyAlignment="1">
      <alignment vertical="top"/>
    </xf>
    <xf numFmtId="0" fontId="3" fillId="0" borderId="50" xfId="319" applyFont="1" applyFill="1" applyBorder="1" applyAlignment="1">
      <alignment horizontal="center" vertical="top" wrapText="1"/>
    </xf>
    <xf numFmtId="0" fontId="3" fillId="0" borderId="0" xfId="319" applyFont="1" applyFill="1" applyAlignment="1">
      <alignment vertical="center"/>
    </xf>
    <xf numFmtId="0" fontId="4" fillId="0" borderId="51" xfId="386" applyNumberFormat="1" applyFont="1" applyFill="1" applyBorder="1" applyAlignment="1">
      <alignment horizontal="center" vertical="center"/>
    </xf>
    <xf numFmtId="0" fontId="4" fillId="0" borderId="52" xfId="319" applyFont="1" applyFill="1" applyBorder="1" applyAlignment="1">
      <alignment horizontal="center" vertical="center"/>
    </xf>
    <xf numFmtId="0" fontId="4" fillId="0" borderId="53" xfId="386" applyNumberFormat="1" applyFont="1" applyFill="1" applyBorder="1" applyAlignment="1">
      <alignment horizontal="left" vertical="center"/>
    </xf>
    <xf numFmtId="0" fontId="4" fillId="0" borderId="0" xfId="319" applyFont="1" applyFill="1" applyAlignment="1">
      <alignment vertical="center"/>
    </xf>
    <xf numFmtId="0" fontId="4" fillId="0" borderId="55" xfId="386" applyNumberFormat="1" applyFont="1" applyFill="1" applyBorder="1" applyAlignment="1">
      <alignment horizontal="center" vertical="center"/>
    </xf>
    <xf numFmtId="0" fontId="4" fillId="0" borderId="56" xfId="319" applyFont="1" applyFill="1" applyBorder="1" applyAlignment="1">
      <alignment horizontal="center" vertical="center"/>
    </xf>
    <xf numFmtId="0" fontId="4" fillId="0" borderId="57" xfId="386" applyNumberFormat="1" applyFont="1" applyFill="1" applyBorder="1" applyAlignment="1">
      <alignment horizontal="left" vertical="center"/>
    </xf>
    <xf numFmtId="0" fontId="4" fillId="0" borderId="59" xfId="386" applyNumberFormat="1" applyFont="1" applyFill="1" applyBorder="1" applyAlignment="1">
      <alignment horizontal="center" vertical="center"/>
    </xf>
    <xf numFmtId="49" fontId="4" fillId="0" borderId="0" xfId="319" applyNumberFormat="1" applyFont="1" applyFill="1" applyAlignment="1">
      <alignment horizontal="center" vertical="center"/>
    </xf>
    <xf numFmtId="0" fontId="4" fillId="0" borderId="0" xfId="319" applyFont="1" applyFill="1" applyBorder="1" applyAlignment="1">
      <alignment horizontal="center" vertical="center"/>
    </xf>
    <xf numFmtId="0" fontId="4" fillId="0" borderId="0" xfId="319" applyFont="1" applyFill="1" applyBorder="1" applyAlignment="1">
      <alignment vertical="center" wrapText="1"/>
    </xf>
    <xf numFmtId="41" fontId="4" fillId="0" borderId="0" xfId="319" applyNumberFormat="1" applyFont="1" applyFill="1" applyBorder="1" applyAlignment="1">
      <alignment vertical="center"/>
    </xf>
    <xf numFmtId="49" fontId="3" fillId="0" borderId="0" xfId="319" applyNumberFormat="1" applyFont="1" applyFill="1" applyBorder="1" applyAlignment="1">
      <alignment vertical="center"/>
    </xf>
    <xf numFmtId="0" fontId="3" fillId="0" borderId="0" xfId="319" applyFont="1" applyFill="1" applyBorder="1" applyAlignment="1">
      <alignment horizontal="center" vertical="center"/>
    </xf>
    <xf numFmtId="0" fontId="3" fillId="0" borderId="0" xfId="319" applyFont="1" applyFill="1" applyBorder="1" applyAlignment="1">
      <alignment vertical="center"/>
    </xf>
    <xf numFmtId="49" fontId="3" fillId="0" borderId="0" xfId="319" applyNumberFormat="1" applyFont="1" applyFill="1" applyAlignment="1">
      <alignment vertical="center"/>
    </xf>
    <xf numFmtId="0" fontId="107" fillId="0" borderId="0" xfId="319" applyFont="1" applyFill="1" applyAlignment="1">
      <alignment vertical="center"/>
    </xf>
    <xf numFmtId="0" fontId="3" fillId="0" borderId="48" xfId="319" applyFont="1" applyFill="1" applyBorder="1" applyAlignment="1">
      <alignment horizontal="center" vertical="top"/>
    </xf>
    <xf numFmtId="0" fontId="3" fillId="0" borderId="49" xfId="319" applyFont="1" applyFill="1" applyBorder="1" applyAlignment="1">
      <alignment horizontal="center" vertical="top"/>
    </xf>
    <xf numFmtId="0" fontId="3" fillId="0" borderId="0" xfId="319" applyFont="1" applyFill="1" applyBorder="1" applyAlignment="1">
      <alignment horizontal="center" vertical="top"/>
    </xf>
    <xf numFmtId="0" fontId="4" fillId="0" borderId="0" xfId="319" applyFont="1" applyFill="1" applyBorder="1" applyAlignment="1">
      <alignment vertical="center"/>
    </xf>
    <xf numFmtId="0" fontId="4" fillId="0" borderId="0" xfId="319" applyFont="1" applyFill="1" applyBorder="1" applyAlignment="1">
      <alignment horizontal="center" vertical="center" wrapText="1"/>
    </xf>
    <xf numFmtId="0" fontId="4" fillId="0" borderId="51" xfId="319" applyFont="1" applyBorder="1" applyAlignment="1">
      <alignment horizontal="center" vertical="center"/>
    </xf>
    <xf numFmtId="0" fontId="3" fillId="0" borderId="52" xfId="319" applyFont="1" applyFill="1" applyBorder="1" applyAlignment="1">
      <alignment horizontal="center" vertical="center"/>
    </xf>
    <xf numFmtId="0" fontId="3" fillId="0" borderId="53" xfId="386" applyNumberFormat="1" applyFont="1" applyFill="1" applyBorder="1" applyAlignment="1">
      <alignment horizontal="left" vertical="center"/>
    </xf>
    <xf numFmtId="0" fontId="4" fillId="0" borderId="55" xfId="319" applyFont="1" applyBorder="1" applyAlignment="1">
      <alignment horizontal="center" vertical="center"/>
    </xf>
    <xf numFmtId="0" fontId="3" fillId="0" borderId="56" xfId="319" applyFont="1" applyFill="1" applyBorder="1" applyAlignment="1">
      <alignment horizontal="center" vertical="center"/>
    </xf>
    <xf numFmtId="0" fontId="3" fillId="0" borderId="57" xfId="575" applyNumberFormat="1" applyFont="1" applyFill="1" applyBorder="1" applyAlignment="1">
      <alignment horizontal="left" vertical="center"/>
    </xf>
    <xf numFmtId="0" fontId="3" fillId="0" borderId="57" xfId="386" applyNumberFormat="1" applyFont="1" applyFill="1" applyBorder="1" applyAlignment="1">
      <alignment horizontal="left" vertical="center"/>
    </xf>
    <xf numFmtId="0" fontId="3" fillId="0" borderId="57" xfId="386" applyNumberFormat="1" applyFont="1" applyFill="1" applyBorder="1" applyAlignment="1">
      <alignment horizontal="left" vertical="center" wrapText="1"/>
    </xf>
    <xf numFmtId="49" fontId="4" fillId="0" borderId="59" xfId="319" applyNumberFormat="1" applyFont="1" applyBorder="1" applyAlignment="1">
      <alignment horizontal="center" vertical="center"/>
    </xf>
    <xf numFmtId="0" fontId="4" fillId="36" borderId="60" xfId="386" applyNumberFormat="1" applyFont="1" applyFill="1" applyBorder="1" applyAlignment="1">
      <alignment horizontal="center" vertical="center"/>
    </xf>
    <xf numFmtId="0" fontId="4" fillId="36" borderId="60" xfId="386" applyNumberFormat="1" applyFont="1" applyFill="1" applyBorder="1" applyAlignment="1">
      <alignment vertical="center"/>
    </xf>
    <xf numFmtId="0" fontId="4" fillId="0" borderId="0" xfId="386" applyNumberFormat="1" applyFont="1" applyFill="1" applyBorder="1" applyAlignment="1">
      <alignment horizontal="left" vertical="center"/>
    </xf>
    <xf numFmtId="0" fontId="3" fillId="0" borderId="0" xfId="386" applyNumberFormat="1" applyFont="1" applyFill="1" applyBorder="1" applyAlignment="1">
      <alignment horizontal="left" vertical="center"/>
    </xf>
    <xf numFmtId="0" fontId="4" fillId="0" borderId="0" xfId="386" applyNumberFormat="1" applyFont="1" applyFill="1" applyBorder="1" applyAlignment="1">
      <alignment horizontal="left" vertical="center" wrapText="1"/>
    </xf>
    <xf numFmtId="165" fontId="4" fillId="0" borderId="0" xfId="145" applyNumberFormat="1" applyFont="1" applyFill="1" applyBorder="1" applyAlignment="1">
      <alignment horizontal="right" vertical="center"/>
    </xf>
    <xf numFmtId="49" fontId="4" fillId="0" borderId="47" xfId="319" applyNumberFormat="1" applyFont="1" applyBorder="1" applyAlignment="1">
      <alignment horizontal="center" vertical="center"/>
    </xf>
    <xf numFmtId="0" fontId="4" fillId="36" borderId="6" xfId="386" applyNumberFormat="1" applyFont="1" applyFill="1" applyBorder="1" applyAlignment="1">
      <alignment horizontal="center" vertical="center"/>
    </xf>
    <xf numFmtId="0" fontId="4" fillId="36" borderId="49" xfId="386" applyNumberFormat="1" applyFont="1" applyFill="1" applyBorder="1" applyAlignment="1">
      <alignment vertical="center"/>
    </xf>
    <xf numFmtId="0" fontId="3" fillId="0" borderId="53" xfId="575" applyNumberFormat="1" applyFont="1" applyFill="1" applyBorder="1" applyAlignment="1">
      <alignment horizontal="left" vertical="center"/>
    </xf>
    <xf numFmtId="0" fontId="4" fillId="0" borderId="55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1" xfId="386" applyNumberFormat="1" applyFont="1" applyFill="1" applyBorder="1" applyAlignment="1">
      <alignment horizontal="left" vertical="center"/>
    </xf>
    <xf numFmtId="0" fontId="3" fillId="0" borderId="53" xfId="386" applyFont="1" applyFill="1" applyBorder="1" applyAlignment="1">
      <alignment horizontal="left" vertical="center"/>
    </xf>
    <xf numFmtId="0" fontId="3" fillId="0" borderId="57" xfId="386" applyFont="1" applyFill="1" applyBorder="1" applyAlignment="1">
      <alignment horizontal="left" vertical="center"/>
    </xf>
    <xf numFmtId="49" fontId="4" fillId="0" borderId="64" xfId="319" applyNumberFormat="1" applyFont="1" applyBorder="1" applyAlignment="1">
      <alignment horizontal="center" vertical="center"/>
    </xf>
    <xf numFmtId="0" fontId="3" fillId="0" borderId="60" xfId="319" applyFont="1" applyFill="1" applyBorder="1" applyAlignment="1">
      <alignment horizontal="center" vertical="center"/>
    </xf>
    <xf numFmtId="0" fontId="3" fillId="0" borderId="61" xfId="386" applyFont="1" applyFill="1" applyBorder="1" applyAlignment="1">
      <alignment horizontal="left" vertical="center"/>
    </xf>
    <xf numFmtId="0" fontId="3" fillId="0" borderId="0" xfId="386" applyFont="1" applyFill="1" applyBorder="1" applyAlignment="1">
      <alignment horizontal="left" vertical="center"/>
    </xf>
    <xf numFmtId="165" fontId="3" fillId="0" borderId="0" xfId="145" applyNumberFormat="1" applyFont="1" applyFill="1" applyBorder="1" applyAlignment="1">
      <alignment horizontal="right" vertical="center"/>
    </xf>
    <xf numFmtId="0" fontId="4" fillId="0" borderId="57" xfId="386" applyFont="1" applyFill="1" applyBorder="1" applyAlignment="1">
      <alignment horizontal="left" vertical="center"/>
    </xf>
    <xf numFmtId="0" fontId="4" fillId="0" borderId="0" xfId="386" applyFont="1" applyFill="1" applyBorder="1" applyAlignment="1">
      <alignment horizontal="left" vertical="center"/>
    </xf>
    <xf numFmtId="0" fontId="4" fillId="0" borderId="0" xfId="319" applyFont="1" applyFill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4" xfId="145" applyNumberFormat="1" applyFont="1" applyFill="1" applyBorder="1" applyAlignment="1">
      <alignment horizontal="right" vertical="center"/>
    </xf>
    <xf numFmtId="165" fontId="110" fillId="36" borderId="58" xfId="145" applyNumberFormat="1" applyFont="1" applyFill="1" applyBorder="1" applyAlignment="1">
      <alignment horizontal="right" vertical="center"/>
    </xf>
    <xf numFmtId="165" fontId="110" fillId="36" borderId="63" xfId="145" applyNumberFormat="1" applyFont="1" applyFill="1" applyBorder="1" applyAlignment="1">
      <alignment horizontal="right" vertical="center"/>
    </xf>
    <xf numFmtId="165" fontId="110" fillId="36" borderId="73" xfId="145" applyNumberFormat="1" applyFont="1" applyFill="1" applyBorder="1" applyAlignment="1">
      <alignment horizontal="right" vertical="center"/>
    </xf>
    <xf numFmtId="0" fontId="3" fillId="0" borderId="57" xfId="386" applyNumberFormat="1" applyFont="1" applyFill="1" applyBorder="1" applyAlignment="1">
      <alignment vertical="center" wrapText="1"/>
    </xf>
    <xf numFmtId="0" fontId="3" fillId="0" borderId="57" xfId="319" applyNumberFormat="1" applyFont="1" applyFill="1" applyBorder="1" applyAlignment="1">
      <alignment horizontal="left" vertical="center"/>
    </xf>
    <xf numFmtId="0" fontId="3" fillId="0" borderId="53" xfId="319" applyFont="1" applyFill="1" applyBorder="1" applyAlignment="1">
      <alignment vertical="center"/>
    </xf>
    <xf numFmtId="0" fontId="3" fillId="0" borderId="57" xfId="319" applyFont="1" applyFill="1" applyBorder="1" applyAlignment="1">
      <alignment vertical="center"/>
    </xf>
    <xf numFmtId="0" fontId="3" fillId="0" borderId="47" xfId="319" applyFont="1" applyFill="1" applyBorder="1" applyAlignment="1">
      <alignment horizontal="center" vertical="top" wrapText="1"/>
    </xf>
    <xf numFmtId="0" fontId="4" fillId="36" borderId="60" xfId="319" applyFont="1" applyFill="1" applyBorder="1" applyAlignment="1">
      <alignment vertical="center" wrapText="1"/>
    </xf>
    <xf numFmtId="0" fontId="4" fillId="36" borderId="56" xfId="319" applyFont="1" applyFill="1" applyBorder="1" applyAlignment="1">
      <alignment horizontal="center" vertical="center"/>
    </xf>
    <xf numFmtId="0" fontId="4" fillId="36" borderId="56" xfId="319" applyFont="1" applyFill="1" applyBorder="1" applyAlignment="1">
      <alignment vertical="center"/>
    </xf>
    <xf numFmtId="0" fontId="4" fillId="36" borderId="62" xfId="319" applyFont="1" applyFill="1" applyBorder="1" applyAlignment="1">
      <alignment horizontal="center" vertical="center"/>
    </xf>
    <xf numFmtId="0" fontId="4" fillId="36" borderId="62" xfId="319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319" applyFont="1" applyFill="1" applyBorder="1" applyAlignment="1">
      <alignment horizontal="center" vertical="center" wrapText="1"/>
    </xf>
    <xf numFmtId="0" fontId="5" fillId="36" borderId="60" xfId="319" applyFont="1" applyFill="1" applyBorder="1" applyAlignment="1">
      <alignment vertical="center"/>
    </xf>
    <xf numFmtId="165" fontId="115" fillId="36" borderId="54" xfId="145" applyNumberFormat="1" applyFont="1" applyFill="1" applyBorder="1" applyAlignment="1">
      <alignment horizontal="right" vertical="center"/>
    </xf>
    <xf numFmtId="165" fontId="115" fillId="36" borderId="58" xfId="145" applyNumberFormat="1" applyFont="1" applyFill="1" applyBorder="1" applyAlignment="1">
      <alignment horizontal="right" vertical="center"/>
    </xf>
    <xf numFmtId="165" fontId="110" fillId="0" borderId="0" xfId="145" applyNumberFormat="1" applyFont="1" applyFill="1" applyBorder="1" applyAlignment="1">
      <alignment horizontal="right" vertical="center"/>
    </xf>
    <xf numFmtId="165" fontId="110" fillId="36" borderId="50" xfId="145" applyNumberFormat="1" applyFont="1" applyFill="1" applyBorder="1" applyAlignment="1">
      <alignment horizontal="right" vertical="center"/>
    </xf>
    <xf numFmtId="165" fontId="115" fillId="36" borderId="63" xfId="145" applyNumberFormat="1" applyFont="1" applyFill="1" applyBorder="1" applyAlignment="1">
      <alignment horizontal="right" vertical="center"/>
    </xf>
    <xf numFmtId="0" fontId="114" fillId="0" borderId="8" xfId="319" applyFont="1" applyFill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5" xfId="231" applyNumberFormat="1" applyFont="1" applyBorder="1" applyAlignment="1" applyProtection="1">
      <alignment vertical="center" wrapText="1"/>
      <protection locked="0"/>
    </xf>
    <xf numFmtId="165" fontId="115" fillId="0" borderId="45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Fill="1" applyBorder="1" applyAlignment="1">
      <alignment vertical="center" wrapText="1"/>
    </xf>
    <xf numFmtId="165" fontId="115" fillId="0" borderId="3" xfId="231" applyNumberFormat="1" applyFont="1" applyFill="1" applyBorder="1" applyAlignment="1">
      <alignment vertical="center"/>
    </xf>
    <xf numFmtId="165" fontId="115" fillId="46" borderId="45" xfId="231" applyNumberFormat="1" applyFont="1" applyFill="1" applyBorder="1" applyAlignment="1">
      <alignment vertical="center" wrapText="1"/>
    </xf>
    <xf numFmtId="165" fontId="115" fillId="46" borderId="45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5" xfId="388" applyNumberFormat="1" applyFont="1" applyFill="1" applyBorder="1" applyAlignment="1">
      <alignment vertical="center"/>
    </xf>
    <xf numFmtId="165" fontId="115" fillId="0" borderId="45" xfId="231" applyNumberFormat="1" applyFont="1" applyFill="1" applyBorder="1" applyAlignment="1">
      <alignment vertical="center" wrapText="1"/>
    </xf>
    <xf numFmtId="165" fontId="115" fillId="0" borderId="45" xfId="231" applyNumberFormat="1" applyFont="1" applyFill="1" applyBorder="1" applyAlignment="1">
      <alignment vertical="center"/>
    </xf>
    <xf numFmtId="0" fontId="115" fillId="36" borderId="46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0" fillId="47" borderId="32" xfId="231" applyNumberFormat="1" applyFont="1" applyFill="1" applyBorder="1" applyAlignment="1" applyProtection="1">
      <alignment vertical="center" wrapText="1"/>
      <protection locked="0"/>
    </xf>
    <xf numFmtId="165" fontId="112" fillId="45" borderId="3" xfId="388" applyNumberFormat="1" applyFont="1" applyFill="1" applyBorder="1"/>
    <xf numFmtId="165" fontId="112" fillId="0" borderId="45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0" fillId="47" borderId="40" xfId="231" applyNumberFormat="1" applyFont="1" applyFill="1" applyBorder="1" applyAlignment="1" applyProtection="1">
      <alignment vertical="center" wrapText="1"/>
      <protection locked="0"/>
    </xf>
    <xf numFmtId="165" fontId="110" fillId="47" borderId="41" xfId="231" applyNumberFormat="1" applyFont="1" applyFill="1" applyBorder="1" applyAlignment="1" applyProtection="1">
      <alignment vertical="center" wrapText="1"/>
      <protection locked="0"/>
    </xf>
    <xf numFmtId="165" fontId="110" fillId="47" borderId="39" xfId="231" applyNumberFormat="1" applyFont="1" applyFill="1" applyBorder="1" applyAlignment="1" applyProtection="1">
      <alignment vertical="center" wrapText="1"/>
      <protection locked="0"/>
    </xf>
    <xf numFmtId="165" fontId="110" fillId="47" borderId="42" xfId="231" applyNumberFormat="1" applyFont="1" applyFill="1" applyBorder="1" applyAlignment="1" applyProtection="1">
      <alignment vertical="center" wrapText="1"/>
      <protection locked="0"/>
    </xf>
    <xf numFmtId="165" fontId="110" fillId="47" borderId="43" xfId="231" applyNumberFormat="1" applyFont="1" applyFill="1" applyBorder="1" applyAlignment="1" applyProtection="1">
      <alignment vertical="center" wrapText="1"/>
      <protection locked="0"/>
    </xf>
    <xf numFmtId="165" fontId="110" fillId="47" borderId="44" xfId="231" applyNumberFormat="1" applyFont="1" applyFill="1" applyBorder="1" applyAlignment="1" applyProtection="1">
      <alignment vertical="center" wrapText="1"/>
      <protection locked="0"/>
    </xf>
    <xf numFmtId="165" fontId="110" fillId="46" borderId="44" xfId="231" applyNumberFormat="1" applyFont="1" applyFill="1" applyBorder="1" applyAlignment="1">
      <alignment vertical="center" wrapText="1"/>
    </xf>
    <xf numFmtId="165" fontId="110" fillId="47" borderId="25" xfId="231" applyNumberFormat="1" applyFont="1" applyFill="1" applyBorder="1" applyAlignment="1" applyProtection="1">
      <alignment vertical="center" wrapText="1"/>
      <protection locked="0"/>
    </xf>
    <xf numFmtId="165" fontId="110" fillId="47" borderId="38" xfId="231" applyNumberFormat="1" applyFont="1" applyFill="1" applyBorder="1" applyAlignment="1" applyProtection="1">
      <alignment vertical="center" wrapText="1"/>
      <protection locked="0"/>
    </xf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0" borderId="3" xfId="231" applyNumberFormat="1" applyFont="1" applyFill="1" applyBorder="1" applyAlignment="1">
      <alignment vertical="center" wrapText="1"/>
    </xf>
    <xf numFmtId="165" fontId="112" fillId="46" borderId="45" xfId="231" applyNumberFormat="1" applyFont="1" applyFill="1" applyBorder="1" applyAlignment="1">
      <alignment wrapText="1"/>
    </xf>
    <xf numFmtId="165" fontId="112" fillId="46" borderId="3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5" xfId="388" applyNumberFormat="1" applyFont="1" applyFill="1" applyBorder="1"/>
    <xf numFmtId="165" fontId="112" fillId="0" borderId="45" xfId="231" applyNumberFormat="1" applyFont="1" applyFill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5" xfId="231" applyNumberFormat="1" applyFont="1" applyBorder="1" applyAlignment="1" applyProtection="1">
      <alignment horizontal="center" vertical="center"/>
      <protection locked="0"/>
    </xf>
    <xf numFmtId="165" fontId="110" fillId="0" borderId="45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Fill="1" applyBorder="1" applyAlignment="1">
      <alignment horizontal="center" vertical="center"/>
    </xf>
    <xf numFmtId="165" fontId="110" fillId="0" borderId="3" xfId="231" applyNumberFormat="1" applyFont="1" applyFill="1" applyBorder="1" applyAlignment="1">
      <alignment vertical="center" wrapText="1"/>
    </xf>
    <xf numFmtId="165" fontId="110" fillId="46" borderId="45" xfId="231" applyNumberFormat="1" applyFont="1" applyFill="1" applyBorder="1" applyAlignment="1">
      <alignment horizontal="center" vertical="center"/>
    </xf>
    <xf numFmtId="165" fontId="110" fillId="46" borderId="45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5" xfId="388" applyNumberFormat="1" applyFont="1" applyFill="1" applyBorder="1" applyAlignment="1">
      <alignment horizontal="center" vertical="center"/>
    </xf>
    <xf numFmtId="165" fontId="110" fillId="45" borderId="45" xfId="388" applyNumberFormat="1" applyFont="1" applyFill="1" applyBorder="1" applyAlignment="1">
      <alignment vertical="center"/>
    </xf>
    <xf numFmtId="165" fontId="110" fillId="0" borderId="45" xfId="231" applyNumberFormat="1" applyFont="1" applyFill="1" applyBorder="1" applyAlignment="1">
      <alignment horizontal="center" vertical="center"/>
    </xf>
    <xf numFmtId="165" fontId="110" fillId="0" borderId="45" xfId="231" applyNumberFormat="1" applyFont="1" applyFill="1" applyBorder="1" applyAlignment="1">
      <alignment vertical="center" wrapText="1"/>
    </xf>
    <xf numFmtId="0" fontId="110" fillId="0" borderId="0" xfId="319" applyFont="1" applyFill="1" applyAlignment="1"/>
    <xf numFmtId="0" fontId="117" fillId="0" borderId="0" xfId="319" applyFont="1" applyFill="1" applyAlignment="1"/>
    <xf numFmtId="0" fontId="115" fillId="0" borderId="0" xfId="0" applyFont="1" applyBorder="1" applyAlignment="1">
      <alignment vertical="center"/>
    </xf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10" fillId="0" borderId="0" xfId="0" applyFont="1" applyBorder="1" applyAlignment="1">
      <alignment vertical="center"/>
    </xf>
    <xf numFmtId="14" fontId="110" fillId="0" borderId="0" xfId="0" applyNumberFormat="1" applyFont="1" applyBorder="1" applyAlignment="1">
      <alignment vertical="center"/>
    </xf>
    <xf numFmtId="0" fontId="115" fillId="0" borderId="0" xfId="0" applyFont="1" applyAlignment="1" applyProtection="1">
      <alignment vertical="center"/>
    </xf>
    <xf numFmtId="165" fontId="110" fillId="44" borderId="26" xfId="231" applyNumberFormat="1" applyFont="1" applyFill="1" applyBorder="1" applyAlignment="1">
      <alignment vertical="center"/>
    </xf>
    <xf numFmtId="0" fontId="110" fillId="0" borderId="0" xfId="0" applyFont="1" applyAlignment="1" applyProtection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0" borderId="29" xfId="231" applyNumberFormat="1" applyFont="1" applyFill="1" applyBorder="1" applyAlignment="1">
      <alignment vertical="center" wrapText="1"/>
    </xf>
    <xf numFmtId="165" fontId="112" fillId="0" borderId="35" xfId="231" applyNumberFormat="1" applyFont="1" applyFill="1" applyBorder="1" applyAlignment="1">
      <alignment vertical="center" wrapText="1"/>
    </xf>
    <xf numFmtId="165" fontId="112" fillId="46" borderId="30" xfId="231" applyNumberFormat="1" applyFont="1" applyFill="1" applyBorder="1" applyAlignment="1">
      <alignment wrapText="1"/>
    </xf>
    <xf numFmtId="165" fontId="112" fillId="46" borderId="32" xfId="231" applyNumberFormat="1" applyFont="1" applyFill="1" applyBorder="1" applyAlignment="1">
      <alignment wrapText="1"/>
    </xf>
    <xf numFmtId="165" fontId="112" fillId="46" borderId="26" xfId="231" applyNumberFormat="1" applyFont="1" applyFill="1" applyBorder="1" applyAlignment="1">
      <alignment wrapText="1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46" borderId="29" xfId="231" applyNumberFormat="1" applyFont="1" applyFill="1" applyBorder="1" applyAlignment="1">
      <alignment wrapText="1"/>
    </xf>
    <xf numFmtId="165" fontId="112" fillId="46" borderId="35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Fill="1" applyBorder="1" applyAlignment="1">
      <alignment vertical="center" wrapText="1"/>
    </xf>
    <xf numFmtId="165" fontId="112" fillId="0" borderId="33" xfId="231" applyNumberFormat="1" applyFont="1" applyFill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Fill="1" applyAlignment="1">
      <alignment horizontal="right" vertical="center"/>
    </xf>
    <xf numFmtId="0" fontId="115" fillId="48" borderId="66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Fill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Fill="1" applyBorder="1" applyAlignment="1">
      <alignment vertical="center" wrapText="1"/>
    </xf>
    <xf numFmtId="165" fontId="115" fillId="0" borderId="27" xfId="231" applyNumberFormat="1" applyFont="1" applyFill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9" xfId="231" applyNumberFormat="1" applyFont="1" applyFill="1" applyBorder="1" applyAlignment="1">
      <alignment vertical="center" wrapText="1"/>
    </xf>
    <xf numFmtId="2" fontId="115" fillId="0" borderId="77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2" fontId="115" fillId="0" borderId="78" xfId="319" applyNumberFormat="1" applyFont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0" fontId="115" fillId="45" borderId="77" xfId="380" applyFont="1" applyFill="1" applyBorder="1" applyAlignment="1">
      <alignment vertical="center" wrapText="1"/>
    </xf>
    <xf numFmtId="2" fontId="115" fillId="45" borderId="78" xfId="380" applyNumberFormat="1" applyFont="1" applyFill="1" applyBorder="1" applyAlignment="1">
      <alignment vertical="center" wrapText="1"/>
    </xf>
    <xf numFmtId="0" fontId="115" fillId="45" borderId="78" xfId="380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165" fontId="111" fillId="44" borderId="79" xfId="231" applyNumberFormat="1" applyFont="1" applyFill="1" applyBorder="1" applyAlignment="1">
      <alignment vertical="center" wrapText="1"/>
    </xf>
    <xf numFmtId="2" fontId="115" fillId="45" borderId="77" xfId="380" applyNumberFormat="1" applyFont="1" applyFill="1" applyBorder="1" applyAlignment="1">
      <alignment vertical="center" wrapText="1"/>
    </xf>
    <xf numFmtId="0" fontId="115" fillId="45" borderId="77" xfId="380" applyFont="1" applyFill="1" applyBorder="1" applyAlignment="1">
      <alignment horizontal="left" vertical="center" wrapText="1"/>
    </xf>
    <xf numFmtId="0" fontId="115" fillId="0" borderId="75" xfId="380" applyFont="1" applyFill="1" applyBorder="1" applyAlignment="1">
      <alignment vertical="center" wrapText="1"/>
    </xf>
    <xf numFmtId="0" fontId="115" fillId="0" borderId="78" xfId="380" applyFont="1" applyFill="1" applyBorder="1" applyAlignment="1">
      <alignment vertical="center" wrapText="1"/>
    </xf>
    <xf numFmtId="49" fontId="110" fillId="48" borderId="72" xfId="380" applyNumberFormat="1" applyFont="1" applyFill="1" applyBorder="1" applyAlignment="1">
      <alignment horizontal="center" vertical="center"/>
    </xf>
    <xf numFmtId="49" fontId="115" fillId="0" borderId="83" xfId="380" applyNumberFormat="1" applyFont="1" applyBorder="1" applyAlignment="1">
      <alignment horizontal="right" vertical="center"/>
    </xf>
    <xf numFmtId="49" fontId="115" fillId="0" borderId="84" xfId="380" applyNumberFormat="1" applyFont="1" applyBorder="1" applyAlignment="1">
      <alignment horizontal="right" vertical="center"/>
    </xf>
    <xf numFmtId="49" fontId="115" fillId="0" borderId="85" xfId="380" applyNumberFormat="1" applyFont="1" applyBorder="1" applyAlignment="1">
      <alignment horizontal="right" vertical="center"/>
    </xf>
    <xf numFmtId="49" fontId="115" fillId="0" borderId="85" xfId="380" applyNumberFormat="1" applyFont="1" applyFill="1" applyBorder="1" applyAlignment="1">
      <alignment horizontal="right" vertical="center"/>
    </xf>
    <xf numFmtId="49" fontId="115" fillId="0" borderId="83" xfId="380" applyNumberFormat="1" applyFont="1" applyFill="1" applyBorder="1" applyAlignment="1">
      <alignment horizontal="right" vertical="center"/>
    </xf>
    <xf numFmtId="49" fontId="110" fillId="48" borderId="81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0" fontId="3" fillId="0" borderId="0" xfId="319" applyFont="1" applyFill="1" applyBorder="1" applyAlignment="1" applyProtection="1">
      <alignment horizontal="center" vertical="center"/>
      <protection locked="0"/>
    </xf>
    <xf numFmtId="0" fontId="108" fillId="0" borderId="0" xfId="319" applyFont="1" applyFill="1" applyBorder="1" applyAlignment="1">
      <alignment horizontal="center" vertical="center" wrapText="1"/>
    </xf>
    <xf numFmtId="0" fontId="3" fillId="0" borderId="0" xfId="319" applyFont="1" applyFill="1" applyBorder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319" applyFont="1" applyFill="1" applyAlignment="1">
      <alignment horizontal="center" vertical="center"/>
    </xf>
    <xf numFmtId="0" fontId="1" fillId="0" borderId="0" xfId="319" applyFont="1" applyAlignment="1">
      <alignment vertical="center"/>
    </xf>
    <xf numFmtId="0" fontId="3" fillId="0" borderId="0" xfId="319" applyFont="1" applyFill="1" applyBorder="1" applyAlignment="1" applyProtection="1">
      <alignment horizontal="left"/>
      <protection locked="0"/>
    </xf>
    <xf numFmtId="0" fontId="108" fillId="0" borderId="0" xfId="386" applyFont="1" applyFill="1" applyBorder="1" applyAlignment="1">
      <alignment horizontal="center" vertical="center"/>
    </xf>
    <xf numFmtId="0" fontId="108" fillId="0" borderId="0" xfId="319" applyFont="1" applyFill="1" applyBorder="1" applyAlignment="1">
      <alignment horizontal="center" vertical="center"/>
    </xf>
    <xf numFmtId="0" fontId="4" fillId="0" borderId="0" xfId="319" applyFont="1" applyFill="1" applyAlignment="1">
      <alignment horizontal="left" vertical="center"/>
    </xf>
    <xf numFmtId="0" fontId="107" fillId="0" borderId="0" xfId="319" applyFont="1" applyFill="1" applyAlignment="1">
      <alignment horizontal="center" vertical="center"/>
    </xf>
    <xf numFmtId="0" fontId="110" fillId="36" borderId="68" xfId="388" applyFont="1" applyFill="1" applyBorder="1" applyAlignment="1">
      <alignment horizontal="center" vertical="center" wrapText="1"/>
    </xf>
    <xf numFmtId="0" fontId="110" fillId="36" borderId="69" xfId="388" applyFont="1" applyFill="1" applyBorder="1" applyAlignment="1">
      <alignment horizontal="center" vertical="center" wrapText="1"/>
    </xf>
    <xf numFmtId="0" fontId="110" fillId="49" borderId="80" xfId="388" applyFont="1" applyFill="1" applyBorder="1" applyAlignment="1">
      <alignment horizontal="center" vertical="center" textRotation="90"/>
    </xf>
    <xf numFmtId="0" fontId="110" fillId="49" borderId="81" xfId="388" applyFont="1" applyFill="1" applyBorder="1" applyAlignment="1">
      <alignment horizontal="center" vertical="center" textRotation="90"/>
    </xf>
    <xf numFmtId="0" fontId="110" fillId="49" borderId="82" xfId="388" applyFont="1" applyFill="1" applyBorder="1" applyAlignment="1">
      <alignment horizontal="center" vertical="center" textRotation="90"/>
    </xf>
    <xf numFmtId="0" fontId="110" fillId="49" borderId="74" xfId="0" applyNumberFormat="1" applyFont="1" applyFill="1" applyBorder="1" applyAlignment="1" applyProtection="1">
      <alignment horizontal="center" vertical="center" wrapText="1"/>
    </xf>
    <xf numFmtId="0" fontId="110" fillId="49" borderId="75" xfId="0" applyNumberFormat="1" applyFont="1" applyFill="1" applyBorder="1" applyAlignment="1" applyProtection="1">
      <alignment horizontal="center" vertical="center" wrapText="1"/>
    </xf>
    <xf numFmtId="0" fontId="110" fillId="49" borderId="76" xfId="0" applyNumberFormat="1" applyFont="1" applyFill="1" applyBorder="1" applyAlignment="1" applyProtection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5" xfId="0" applyNumberFormat="1" applyFont="1" applyFill="1" applyBorder="1" applyAlignment="1" applyProtection="1">
      <alignment horizontal="center" vertical="center" wrapText="1"/>
    </xf>
    <xf numFmtId="0" fontId="116" fillId="48" borderId="43" xfId="0" applyNumberFormat="1" applyFont="1" applyFill="1" applyBorder="1" applyAlignment="1" applyProtection="1">
      <alignment horizontal="center" vertical="center" wrapText="1"/>
    </xf>
    <xf numFmtId="0" fontId="113" fillId="36" borderId="41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 applyProtection="1">
      <alignment horizontal="center" vertical="top" textRotation="90" wrapText="1"/>
    </xf>
    <xf numFmtId="0" fontId="115" fillId="36" borderId="67" xfId="0" applyFont="1" applyFill="1" applyBorder="1" applyAlignment="1" applyProtection="1">
      <alignment horizontal="center" vertical="top" textRotation="90" wrapText="1"/>
    </xf>
    <xf numFmtId="0" fontId="115" fillId="36" borderId="13" xfId="0" applyFont="1" applyFill="1" applyBorder="1" applyAlignment="1" applyProtection="1">
      <alignment horizontal="center" vertical="top" textRotation="90" wrapText="1"/>
    </xf>
    <xf numFmtId="0" fontId="115" fillId="36" borderId="25" xfId="0" applyFont="1" applyFill="1" applyBorder="1" applyAlignment="1" applyProtection="1">
      <alignment horizontal="center" vertical="top" textRotation="90" wrapText="1"/>
    </xf>
    <xf numFmtId="0" fontId="116" fillId="36" borderId="43" xfId="0" applyNumberFormat="1" applyFont="1" applyFill="1" applyBorder="1" applyAlignment="1" applyProtection="1">
      <alignment horizontal="center" vertical="center" wrapText="1"/>
    </xf>
    <xf numFmtId="0" fontId="116" fillId="49" borderId="70" xfId="0" applyNumberFormat="1" applyFont="1" applyFill="1" applyBorder="1" applyAlignment="1" applyProtection="1">
      <alignment horizontal="center" vertical="center" wrapText="1"/>
    </xf>
    <xf numFmtId="0" fontId="115" fillId="48" borderId="43" xfId="0" applyNumberFormat="1" applyFont="1" applyFill="1" applyBorder="1" applyAlignment="1" applyProtection="1">
      <alignment horizontal="center" vertical="top" textRotation="90" wrapText="1"/>
    </xf>
    <xf numFmtId="0" fontId="115" fillId="48" borderId="13" xfId="0" applyNumberFormat="1" applyFont="1" applyFill="1" applyBorder="1" applyAlignment="1" applyProtection="1">
      <alignment horizontal="center" vertical="top" textRotation="90" wrapText="1"/>
    </xf>
    <xf numFmtId="0" fontId="115" fillId="48" borderId="25" xfId="0" applyNumberFormat="1" applyFont="1" applyFill="1" applyBorder="1" applyAlignment="1" applyProtection="1">
      <alignment horizontal="center" vertical="top" textRotation="90" wrapText="1"/>
    </xf>
    <xf numFmtId="0" fontId="115" fillId="36" borderId="13" xfId="0" applyFont="1" applyFill="1" applyBorder="1" applyAlignment="1" applyProtection="1">
      <alignment horizontal="center" vertical="center" textRotation="90" wrapText="1"/>
    </xf>
    <xf numFmtId="0" fontId="115" fillId="36" borderId="25" xfId="0" applyFont="1" applyFill="1" applyBorder="1" applyAlignment="1" applyProtection="1">
      <alignment horizontal="center" vertical="center" textRotation="90" wrapText="1"/>
    </xf>
    <xf numFmtId="0" fontId="116" fillId="36" borderId="70" xfId="0" applyNumberFormat="1" applyFont="1" applyFill="1" applyBorder="1" applyAlignment="1" applyProtection="1">
      <alignment horizontal="center" vertical="center" wrapText="1"/>
    </xf>
    <xf numFmtId="0" fontId="116" fillId="36" borderId="71" xfId="0" applyNumberFormat="1" applyFont="1" applyFill="1" applyBorder="1" applyAlignment="1" applyProtection="1">
      <alignment horizontal="center" vertical="center" wrapText="1"/>
    </xf>
    <xf numFmtId="0" fontId="110" fillId="0" borderId="0" xfId="0" applyFont="1" applyBorder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65" xfId="0" applyNumberFormat="1" applyFont="1" applyFill="1" applyBorder="1" applyAlignment="1" applyProtection="1">
      <alignment horizontal="center" vertical="center" wrapText="1"/>
    </xf>
    <xf numFmtId="0" fontId="115" fillId="36" borderId="34" xfId="0" applyFont="1" applyFill="1" applyBorder="1" applyAlignment="1" applyProtection="1">
      <alignment horizontal="center" vertical="top" textRotation="90" wrapText="1"/>
    </xf>
    <xf numFmtId="0" fontId="115" fillId="36" borderId="66" xfId="0" applyFont="1" applyFill="1" applyBorder="1" applyAlignment="1" applyProtection="1">
      <alignment horizontal="center" vertical="top" textRotation="90" wrapText="1"/>
    </xf>
    <xf numFmtId="0" fontId="110" fillId="0" borderId="0" xfId="0" applyFont="1" applyBorder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4" fillId="0" borderId="0" xfId="319" applyFont="1" applyFill="1" applyAlignment="1">
      <alignment horizontal="center" vertical="center"/>
    </xf>
    <xf numFmtId="0" fontId="117" fillId="0" borderId="0" xfId="319" applyFont="1" applyFill="1" applyAlignment="1">
      <alignment horizontal="center" vertical="center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1010000}"/>
    <cellStyle name="Currency [0] _טאלדן מוטורס" xfId="259" xr:uid="{00000000-0005-0000-0000-000002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49020000}"/>
    <cellStyle name="Percent % Long Underline" xfId="586" xr:uid="{00000000-0005-0000-0000-00004A020000}"/>
    <cellStyle name="Percent %_Worksheet in  US Financial Statements Ref. Workbook - Single Co" xfId="587" xr:uid="{00000000-0005-0000-0000-00004B020000}"/>
    <cellStyle name="Percent (0)" xfId="588" xr:uid="{00000000-0005-0000-0000-00004C020000}"/>
    <cellStyle name="Percent [2]" xfId="589" xr:uid="{00000000-0005-0000-0000-00004D020000}"/>
    <cellStyle name="Percent [2] 2" xfId="590" xr:uid="{00000000-0005-0000-0000-00004E020000}"/>
    <cellStyle name="Percent [2] 3" xfId="591" xr:uid="{00000000-0005-0000-0000-00004F020000}"/>
    <cellStyle name="Percent [2] 4" xfId="592" xr:uid="{00000000-0005-0000-0000-000050020000}"/>
    <cellStyle name="Percent [2] 5" xfId="593" xr:uid="{00000000-0005-0000-0000-000051020000}"/>
    <cellStyle name="Percent [2] 6" xfId="594" xr:uid="{00000000-0005-0000-0000-000052020000}"/>
    <cellStyle name="Percent [2] 7" xfId="595" xr:uid="{00000000-0005-0000-0000-000053020000}"/>
    <cellStyle name="Percent [2] 8" xfId="596" xr:uid="{00000000-0005-0000-0000-000054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102926</xdr:rowOff>
    </xdr:from>
    <xdr:to>
      <xdr:col>3</xdr:col>
      <xdr:colOff>785811</xdr:colOff>
      <xdr:row>3</xdr:row>
      <xdr:rowOff>166689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8E3EC2-AFB3-4D63-A7B5-B49C029940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07"/>
        <a:stretch/>
      </xdr:blipFill>
      <xdr:spPr>
        <a:xfrm>
          <a:off x="0" y="102926"/>
          <a:ext cx="2476499" cy="635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785811</xdr:colOff>
      <xdr:row>3</xdr:row>
      <xdr:rowOff>159013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831754-7CC7-4678-A039-06963057D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07"/>
        <a:stretch/>
      </xdr:blipFill>
      <xdr:spPr>
        <a:xfrm>
          <a:off x="0" y="95250"/>
          <a:ext cx="2476499" cy="635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154782</xdr:rowOff>
    </xdr:from>
    <xdr:to>
      <xdr:col>1</xdr:col>
      <xdr:colOff>2083593</xdr:colOff>
      <xdr:row>4</xdr:row>
      <xdr:rowOff>123295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47BA15-C825-4830-B533-DE4BED0C9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07"/>
        <a:stretch/>
      </xdr:blipFill>
      <xdr:spPr>
        <a:xfrm>
          <a:off x="0" y="154782"/>
          <a:ext cx="2476499" cy="635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3"/>
  <sheetViews>
    <sheetView showGridLines="0" tabSelected="1" zoomScale="80" zoomScaleNormal="80" workbookViewId="0">
      <pane ySplit="11" topLeftCell="A12" activePane="bottomLeft" state="frozen"/>
      <selection pane="bottomLeft" activeCell="H16" sqref="H16"/>
    </sheetView>
  </sheetViews>
  <sheetFormatPr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6" width="12.85546875" style="4" customWidth="1"/>
    <col min="7" max="16384" width="9.140625" style="4"/>
  </cols>
  <sheetData>
    <row r="5" spans="2:6">
      <c r="B5" s="8" t="s">
        <v>247</v>
      </c>
      <c r="D5" s="8"/>
    </row>
    <row r="6" spans="2:6" s="8" customFormat="1" ht="15" customHeight="1">
      <c r="B6" s="274" t="s">
        <v>82</v>
      </c>
      <c r="C6" s="274"/>
      <c r="D6" s="74" t="s">
        <v>242</v>
      </c>
      <c r="E6" s="318" t="s">
        <v>234</v>
      </c>
    </row>
    <row r="7" spans="2:6" s="8" customFormat="1" ht="15" customHeight="1">
      <c r="B7" s="275" t="s">
        <v>243</v>
      </c>
      <c r="C7" s="275"/>
      <c r="D7" s="275"/>
      <c r="E7" s="275"/>
      <c r="F7" s="75"/>
    </row>
    <row r="8" spans="2:6" ht="5.0999999999999996" customHeight="1">
      <c r="B8" s="8"/>
      <c r="C8" s="8"/>
    </row>
    <row r="9" spans="2:6" ht="15" customHeight="1">
      <c r="B9" s="58"/>
      <c r="C9" s="276" t="s">
        <v>246</v>
      </c>
      <c r="D9" s="277"/>
      <c r="E9" s="277"/>
    </row>
    <row r="10" spans="2:6" ht="15" customHeight="1" thickBot="1">
      <c r="E10" s="317" t="s">
        <v>83</v>
      </c>
    </row>
    <row r="11" spans="2:6" ht="30" customHeight="1" thickBot="1">
      <c r="B11" s="68" t="s">
        <v>84</v>
      </c>
      <c r="C11" s="1" t="s">
        <v>85</v>
      </c>
      <c r="D11" s="2"/>
      <c r="E11" s="3" t="s">
        <v>86</v>
      </c>
    </row>
    <row r="12" spans="2:6" ht="5.0999999999999996" customHeight="1">
      <c r="C12" s="14"/>
      <c r="D12" s="19"/>
      <c r="E12" s="76"/>
    </row>
    <row r="13" spans="2:6" ht="15.75" thickBot="1">
      <c r="C13" s="272" t="s">
        <v>87</v>
      </c>
      <c r="D13" s="272"/>
      <c r="E13" s="272"/>
    </row>
    <row r="14" spans="2:6" s="8" customFormat="1" ht="15" customHeight="1">
      <c r="B14" s="5" t="s">
        <v>88</v>
      </c>
      <c r="C14" s="6">
        <v>1</v>
      </c>
      <c r="D14" s="29" t="s">
        <v>237</v>
      </c>
      <c r="E14" s="60">
        <v>4511575.83</v>
      </c>
    </row>
    <row r="15" spans="2:6" s="8" customFormat="1" ht="15" customHeight="1">
      <c r="B15" s="9" t="s">
        <v>89</v>
      </c>
      <c r="C15" s="10">
        <v>2</v>
      </c>
      <c r="D15" s="33" t="s">
        <v>90</v>
      </c>
      <c r="E15" s="61">
        <v>3857618.83</v>
      </c>
    </row>
    <row r="16" spans="2:6" s="8" customFormat="1" ht="15" customHeight="1">
      <c r="B16" s="9" t="s">
        <v>91</v>
      </c>
      <c r="C16" s="10">
        <v>3</v>
      </c>
      <c r="D16" s="33" t="s">
        <v>92</v>
      </c>
      <c r="E16" s="61">
        <v>0</v>
      </c>
    </row>
    <row r="17" spans="2:5" s="8" customFormat="1" ht="15" customHeight="1">
      <c r="B17" s="9" t="s">
        <v>93</v>
      </c>
      <c r="C17" s="10">
        <v>4</v>
      </c>
      <c r="D17" s="34" t="s">
        <v>94</v>
      </c>
      <c r="E17" s="61">
        <v>0</v>
      </c>
    </row>
    <row r="18" spans="2:5" s="8" customFormat="1" ht="30">
      <c r="B18" s="9" t="s">
        <v>95</v>
      </c>
      <c r="C18" s="10">
        <v>5</v>
      </c>
      <c r="D18" s="64" t="s">
        <v>96</v>
      </c>
      <c r="E18" s="61">
        <v>0</v>
      </c>
    </row>
    <row r="19" spans="2:5" s="8" customFormat="1" ht="15" customHeight="1">
      <c r="B19" s="9" t="s">
        <v>97</v>
      </c>
      <c r="C19" s="10">
        <v>6</v>
      </c>
      <c r="D19" s="34" t="s">
        <v>98</v>
      </c>
      <c r="E19" s="61">
        <v>7725285.7199999997</v>
      </c>
    </row>
    <row r="20" spans="2:5" s="8" customFormat="1" ht="15" customHeight="1">
      <c r="B20" s="9" t="s">
        <v>99</v>
      </c>
      <c r="C20" s="10">
        <v>7</v>
      </c>
      <c r="D20" s="33" t="s">
        <v>100</v>
      </c>
      <c r="E20" s="61">
        <v>4008475.9000000004</v>
      </c>
    </row>
    <row r="21" spans="2:5" s="8" customFormat="1" ht="15" customHeight="1">
      <c r="B21" s="9" t="s">
        <v>101</v>
      </c>
      <c r="C21" s="10">
        <v>8</v>
      </c>
      <c r="D21" s="34" t="s">
        <v>102</v>
      </c>
      <c r="E21" s="61">
        <v>0</v>
      </c>
    </row>
    <row r="22" spans="2:5" s="8" customFormat="1" ht="15" customHeight="1">
      <c r="B22" s="9" t="s">
        <v>103</v>
      </c>
      <c r="C22" s="10">
        <v>9</v>
      </c>
      <c r="D22" s="33" t="s">
        <v>104</v>
      </c>
      <c r="E22" s="61">
        <v>0</v>
      </c>
    </row>
    <row r="23" spans="2:5" s="8" customFormat="1" ht="15" customHeight="1">
      <c r="B23" s="9" t="s">
        <v>105</v>
      </c>
      <c r="C23" s="10">
        <v>10</v>
      </c>
      <c r="D23" s="33" t="s">
        <v>106</v>
      </c>
      <c r="E23" s="61">
        <v>0</v>
      </c>
    </row>
    <row r="24" spans="2:5" s="8" customFormat="1" ht="15" customHeight="1">
      <c r="B24" s="9" t="s">
        <v>107</v>
      </c>
      <c r="C24" s="10">
        <v>11</v>
      </c>
      <c r="D24" s="33" t="s">
        <v>108</v>
      </c>
      <c r="E24" s="61">
        <v>0</v>
      </c>
    </row>
    <row r="25" spans="2:5" s="8" customFormat="1" ht="15" customHeight="1">
      <c r="B25" s="9" t="s">
        <v>109</v>
      </c>
      <c r="C25" s="10">
        <v>12</v>
      </c>
      <c r="D25" s="33" t="s">
        <v>110</v>
      </c>
      <c r="E25" s="61">
        <v>5441522.3399999999</v>
      </c>
    </row>
    <row r="26" spans="2:5" s="8" customFormat="1" ht="15" customHeight="1">
      <c r="B26" s="9" t="s">
        <v>111</v>
      </c>
      <c r="C26" s="10">
        <v>13</v>
      </c>
      <c r="D26" s="33" t="s">
        <v>112</v>
      </c>
      <c r="E26" s="61">
        <v>347975.01999999996</v>
      </c>
    </row>
    <row r="27" spans="2:5" s="8" customFormat="1" ht="15" customHeight="1">
      <c r="B27" s="9" t="s">
        <v>113</v>
      </c>
      <c r="C27" s="10">
        <v>14</v>
      </c>
      <c r="D27" s="33" t="s">
        <v>114</v>
      </c>
      <c r="E27" s="61">
        <v>860079.31</v>
      </c>
    </row>
    <row r="28" spans="2:5" s="8" customFormat="1" ht="15" customHeight="1">
      <c r="B28" s="9" t="s">
        <v>115</v>
      </c>
      <c r="C28" s="10">
        <v>15</v>
      </c>
      <c r="D28" s="33" t="s">
        <v>116</v>
      </c>
      <c r="E28" s="61">
        <v>0</v>
      </c>
    </row>
    <row r="29" spans="2:5" s="8" customFormat="1" ht="15" customHeight="1">
      <c r="B29" s="9" t="s">
        <v>117</v>
      </c>
      <c r="C29" s="10">
        <v>16</v>
      </c>
      <c r="D29" s="33" t="s">
        <v>118</v>
      </c>
      <c r="E29" s="61">
        <v>425879.41000000003</v>
      </c>
    </row>
    <row r="30" spans="2:5" s="8" customFormat="1" ht="15" customHeight="1">
      <c r="B30" s="9" t="s">
        <v>119</v>
      </c>
      <c r="C30" s="10">
        <v>17</v>
      </c>
      <c r="D30" s="33" t="s">
        <v>120</v>
      </c>
      <c r="E30" s="61">
        <v>246021.98</v>
      </c>
    </row>
    <row r="31" spans="2:5" s="8" customFormat="1" ht="15" customHeight="1">
      <c r="B31" s="9" t="s">
        <v>121</v>
      </c>
      <c r="C31" s="10">
        <v>18</v>
      </c>
      <c r="D31" s="65" t="s">
        <v>122</v>
      </c>
      <c r="E31" s="61">
        <v>452921.85</v>
      </c>
    </row>
    <row r="32" spans="2:5" s="8" customFormat="1" ht="15" customHeight="1" thickBot="1">
      <c r="B32" s="12" t="s">
        <v>123</v>
      </c>
      <c r="C32" s="47">
        <v>19</v>
      </c>
      <c r="D32" s="77" t="s">
        <v>124</v>
      </c>
      <c r="E32" s="62">
        <f>SUM(E14:E31)</f>
        <v>27877356.190000001</v>
      </c>
    </row>
    <row r="33" spans="2:6" ht="5.0999999999999996" customHeight="1">
      <c r="B33" s="13"/>
      <c r="C33" s="14"/>
      <c r="D33" s="15"/>
      <c r="E33" s="16"/>
      <c r="F33" s="8"/>
    </row>
    <row r="34" spans="2:6" ht="15.75" thickBot="1">
      <c r="B34" s="13"/>
      <c r="C34" s="272" t="s">
        <v>125</v>
      </c>
      <c r="D34" s="272"/>
      <c r="E34" s="272"/>
    </row>
    <row r="35" spans="2:6" s="8" customFormat="1" ht="15" customHeight="1">
      <c r="B35" s="5" t="s">
        <v>126</v>
      </c>
      <c r="C35" s="6">
        <v>20</v>
      </c>
      <c r="D35" s="66" t="s">
        <v>127</v>
      </c>
      <c r="E35" s="60">
        <v>10475331.1</v>
      </c>
    </row>
    <row r="36" spans="2:6" s="8" customFormat="1" ht="15" customHeight="1">
      <c r="B36" s="9" t="s">
        <v>128</v>
      </c>
      <c r="C36" s="10">
        <v>21</v>
      </c>
      <c r="D36" s="67" t="s">
        <v>129</v>
      </c>
      <c r="E36" s="61">
        <v>7776577.6799999997</v>
      </c>
    </row>
    <row r="37" spans="2:6" s="8" customFormat="1" ht="15" customHeight="1">
      <c r="B37" s="9" t="s">
        <v>130</v>
      </c>
      <c r="C37" s="10">
        <v>22</v>
      </c>
      <c r="D37" s="34" t="s">
        <v>131</v>
      </c>
      <c r="E37" s="61">
        <v>21719.42</v>
      </c>
    </row>
    <row r="38" spans="2:6" s="8" customFormat="1" ht="15" customHeight="1">
      <c r="B38" s="9" t="s">
        <v>132</v>
      </c>
      <c r="C38" s="10">
        <v>23</v>
      </c>
      <c r="D38" s="67" t="s">
        <v>133</v>
      </c>
      <c r="E38" s="61">
        <v>0</v>
      </c>
    </row>
    <row r="39" spans="2:6" s="8" customFormat="1" ht="15" customHeight="1">
      <c r="B39" s="9" t="s">
        <v>134</v>
      </c>
      <c r="C39" s="10">
        <v>24</v>
      </c>
      <c r="D39" s="67" t="s">
        <v>135</v>
      </c>
      <c r="E39" s="61">
        <v>0</v>
      </c>
    </row>
    <row r="40" spans="2:6" s="8" customFormat="1" ht="15" customHeight="1">
      <c r="B40" s="9" t="s">
        <v>136</v>
      </c>
      <c r="C40" s="10">
        <v>25</v>
      </c>
      <c r="D40" s="67" t="s">
        <v>137</v>
      </c>
      <c r="E40" s="61">
        <v>0</v>
      </c>
    </row>
    <row r="41" spans="2:6" s="8" customFormat="1" ht="15" customHeight="1">
      <c r="B41" s="9" t="s">
        <v>138</v>
      </c>
      <c r="C41" s="10">
        <v>26</v>
      </c>
      <c r="D41" s="67" t="s">
        <v>139</v>
      </c>
      <c r="E41" s="61">
        <v>0</v>
      </c>
    </row>
    <row r="42" spans="2:6" s="8" customFormat="1" ht="15" customHeight="1">
      <c r="B42" s="9" t="s">
        <v>140</v>
      </c>
      <c r="C42" s="10">
        <v>27</v>
      </c>
      <c r="D42" s="67" t="s">
        <v>141</v>
      </c>
      <c r="E42" s="61">
        <v>1920986.78</v>
      </c>
    </row>
    <row r="43" spans="2:6" s="8" customFormat="1" ht="15" customHeight="1">
      <c r="B43" s="9" t="s">
        <v>142</v>
      </c>
      <c r="C43" s="10">
        <v>28</v>
      </c>
      <c r="D43" s="67" t="s">
        <v>143</v>
      </c>
      <c r="E43" s="61">
        <v>0</v>
      </c>
    </row>
    <row r="44" spans="2:6" s="8" customFormat="1" ht="15" customHeight="1">
      <c r="B44" s="9" t="s">
        <v>144</v>
      </c>
      <c r="C44" s="10">
        <v>29</v>
      </c>
      <c r="D44" s="67" t="s">
        <v>145</v>
      </c>
      <c r="E44" s="61">
        <v>2688444.5060000005</v>
      </c>
    </row>
    <row r="45" spans="2:6" s="8" customFormat="1" ht="15" customHeight="1" thickBot="1">
      <c r="B45" s="12" t="s">
        <v>146</v>
      </c>
      <c r="C45" s="47">
        <v>30</v>
      </c>
      <c r="D45" s="69" t="s">
        <v>147</v>
      </c>
      <c r="E45" s="62">
        <f>SUM(E35:E44)</f>
        <v>22883059.486000005</v>
      </c>
    </row>
    <row r="46" spans="2:6" s="19" customFormat="1" ht="5.0999999999999996" customHeight="1">
      <c r="B46" s="17"/>
      <c r="C46" s="18"/>
      <c r="D46" s="15"/>
      <c r="E46" s="16"/>
    </row>
    <row r="47" spans="2:6" ht="15.75" thickBot="1">
      <c r="B47" s="20"/>
      <c r="C47" s="272" t="s">
        <v>148</v>
      </c>
      <c r="D47" s="272"/>
      <c r="E47" s="272"/>
    </row>
    <row r="48" spans="2:6" s="8" customFormat="1" ht="15" customHeight="1">
      <c r="B48" s="5" t="s">
        <v>149</v>
      </c>
      <c r="C48" s="6">
        <v>31</v>
      </c>
      <c r="D48" s="66" t="s">
        <v>150</v>
      </c>
      <c r="E48" s="60">
        <v>6681870</v>
      </c>
    </row>
    <row r="49" spans="2:5" s="8" customFormat="1" ht="15" customHeight="1">
      <c r="B49" s="9" t="s">
        <v>151</v>
      </c>
      <c r="C49" s="10">
        <v>32</v>
      </c>
      <c r="D49" s="67" t="s">
        <v>152</v>
      </c>
      <c r="E49" s="61">
        <v>0</v>
      </c>
    </row>
    <row r="50" spans="2:5" s="8" customFormat="1" ht="15" customHeight="1">
      <c r="B50" s="9" t="s">
        <v>153</v>
      </c>
      <c r="C50" s="10">
        <v>33</v>
      </c>
      <c r="D50" s="67" t="s">
        <v>154</v>
      </c>
      <c r="E50" s="61">
        <v>0</v>
      </c>
    </row>
    <row r="51" spans="2:5" s="8" customFormat="1" ht="15" customHeight="1">
      <c r="B51" s="9" t="s">
        <v>155</v>
      </c>
      <c r="C51" s="10">
        <v>34</v>
      </c>
      <c r="D51" s="67" t="s">
        <v>156</v>
      </c>
      <c r="E51" s="61">
        <v>-2734259.9762303149</v>
      </c>
    </row>
    <row r="52" spans="2:5" s="8" customFormat="1" ht="15" customHeight="1">
      <c r="B52" s="9" t="s">
        <v>157</v>
      </c>
      <c r="C52" s="10">
        <v>35</v>
      </c>
      <c r="D52" s="67" t="s">
        <v>158</v>
      </c>
      <c r="E52" s="61">
        <v>1046686.6340000043</v>
      </c>
    </row>
    <row r="53" spans="2:5" s="8" customFormat="1" ht="15" customHeight="1">
      <c r="B53" s="9" t="s">
        <v>159</v>
      </c>
      <c r="C53" s="10">
        <v>36</v>
      </c>
      <c r="D53" s="67" t="s">
        <v>160</v>
      </c>
      <c r="E53" s="61">
        <v>0</v>
      </c>
    </row>
    <row r="54" spans="2:5" s="8" customFormat="1" ht="15" customHeight="1">
      <c r="B54" s="9" t="s">
        <v>161</v>
      </c>
      <c r="C54" s="70">
        <v>37</v>
      </c>
      <c r="D54" s="71" t="s">
        <v>162</v>
      </c>
      <c r="E54" s="61">
        <f>SUM(E48+E49-E50+E51+E52+E53)</f>
        <v>4994296.6577696893</v>
      </c>
    </row>
    <row r="55" spans="2:5" s="8" customFormat="1" ht="15" customHeight="1" thickBot="1">
      <c r="B55" s="12" t="s">
        <v>163</v>
      </c>
      <c r="C55" s="72">
        <v>38</v>
      </c>
      <c r="D55" s="73" t="s">
        <v>164</v>
      </c>
      <c r="E55" s="63">
        <f>E45+E54</f>
        <v>27877356.143769696</v>
      </c>
    </row>
    <row r="56" spans="2:5" s="19" customFormat="1"/>
    <row r="57" spans="2:5" s="19" customFormat="1"/>
    <row r="58" spans="2:5">
      <c r="C58" s="273"/>
      <c r="D58" s="273"/>
      <c r="E58" s="273"/>
    </row>
    <row r="59" spans="2:5">
      <c r="C59" s="271"/>
      <c r="D59" s="271"/>
      <c r="E59" s="271"/>
    </row>
    <row r="60" spans="2:5">
      <c r="C60" s="273"/>
      <c r="D60" s="273"/>
      <c r="E60" s="273"/>
    </row>
    <row r="61" spans="2:5">
      <c r="C61" s="271"/>
      <c r="D61" s="271"/>
      <c r="E61" s="271"/>
    </row>
    <row r="62" spans="2:5" ht="15" customHeight="1">
      <c r="C62" s="273"/>
      <c r="D62" s="273"/>
      <c r="E62" s="273"/>
    </row>
    <row r="63" spans="2:5">
      <c r="C63" s="271"/>
      <c r="D63" s="271"/>
      <c r="E63" s="271"/>
    </row>
  </sheetData>
  <mergeCells count="12">
    <mergeCell ref="B6:C6"/>
    <mergeCell ref="B7:E7"/>
    <mergeCell ref="C9:E9"/>
    <mergeCell ref="C13:E13"/>
    <mergeCell ref="C62:E62"/>
    <mergeCell ref="C63:E63"/>
    <mergeCell ref="C34:E34"/>
    <mergeCell ref="C47:E47"/>
    <mergeCell ref="C58:E58"/>
    <mergeCell ref="C59:E59"/>
    <mergeCell ref="C60:E60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6:H86"/>
  <sheetViews>
    <sheetView showGridLines="0" zoomScale="80" zoomScaleNormal="80" workbookViewId="0">
      <pane ySplit="11" topLeftCell="A36" activePane="bottomLeft" state="frozen"/>
      <selection activeCell="C120" sqref="C120"/>
      <selection pane="bottomLeft" activeCell="B7" sqref="B7:E7"/>
    </sheetView>
  </sheetViews>
  <sheetFormatPr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16384" width="9.140625" style="4"/>
  </cols>
  <sheetData>
    <row r="6" spans="2:6" ht="15" customHeight="1">
      <c r="B6" s="281" t="s">
        <v>82</v>
      </c>
      <c r="C6" s="281"/>
      <c r="D6" s="58" t="s">
        <v>242</v>
      </c>
      <c r="E6" s="215" t="s">
        <v>235</v>
      </c>
    </row>
    <row r="7" spans="2:6" ht="15" customHeight="1">
      <c r="B7" s="275" t="s">
        <v>244</v>
      </c>
      <c r="C7" s="275"/>
      <c r="D7" s="275"/>
      <c r="E7" s="275"/>
      <c r="F7" s="75"/>
    </row>
    <row r="8" spans="2:6" ht="5.0999999999999996" customHeight="1"/>
    <row r="9" spans="2:6" s="21" customFormat="1" ht="15" customHeight="1">
      <c r="D9" s="282" t="s">
        <v>165</v>
      </c>
      <c r="E9" s="282"/>
    </row>
    <row r="10" spans="2:6" ht="15" customHeight="1" thickBot="1">
      <c r="E10" s="83" t="s">
        <v>83</v>
      </c>
    </row>
    <row r="11" spans="2:6" s="24" customFormat="1" ht="30" customHeight="1" thickBot="1">
      <c r="B11" s="68" t="s">
        <v>84</v>
      </c>
      <c r="C11" s="22" t="s">
        <v>85</v>
      </c>
      <c r="D11" s="23"/>
      <c r="E11" s="3" t="s">
        <v>86</v>
      </c>
    </row>
    <row r="12" spans="2:6" s="19" customFormat="1" ht="5.0999999999999996" customHeight="1">
      <c r="C12" s="25"/>
      <c r="D12" s="25"/>
      <c r="E12" s="26"/>
    </row>
    <row r="13" spans="2:6" s="19" customFormat="1" ht="15" customHeight="1" thickBot="1">
      <c r="C13" s="279" t="s">
        <v>166</v>
      </c>
      <c r="D13" s="279"/>
      <c r="E13" s="279"/>
    </row>
    <row r="14" spans="2:6" ht="15" customHeight="1">
      <c r="B14" s="27" t="s">
        <v>88</v>
      </c>
      <c r="C14" s="28">
        <v>1</v>
      </c>
      <c r="D14" s="29" t="s">
        <v>167</v>
      </c>
      <c r="E14" s="78">
        <v>13845753.066590035</v>
      </c>
    </row>
    <row r="15" spans="2:6" ht="15" customHeight="1">
      <c r="B15" s="30" t="s">
        <v>89</v>
      </c>
      <c r="C15" s="31">
        <v>2</v>
      </c>
      <c r="D15" s="32" t="s">
        <v>168</v>
      </c>
      <c r="E15" s="79">
        <v>6852514.7535580499</v>
      </c>
    </row>
    <row r="16" spans="2:6" ht="15" customHeight="1">
      <c r="B16" s="30" t="s">
        <v>91</v>
      </c>
      <c r="C16" s="31">
        <v>3</v>
      </c>
      <c r="D16" s="33" t="s">
        <v>169</v>
      </c>
      <c r="E16" s="79">
        <v>5053411.0000000009</v>
      </c>
    </row>
    <row r="17" spans="2:8" ht="15" customHeight="1">
      <c r="B17" s="30" t="s">
        <v>93</v>
      </c>
      <c r="C17" s="31">
        <v>4</v>
      </c>
      <c r="D17" s="34" t="s">
        <v>170</v>
      </c>
      <c r="E17" s="79">
        <v>4966816.83</v>
      </c>
    </row>
    <row r="18" spans="2:8" s="8" customFormat="1" ht="15" customHeight="1">
      <c r="B18" s="30" t="s">
        <v>95</v>
      </c>
      <c r="C18" s="10">
        <v>5</v>
      </c>
      <c r="D18" s="11" t="s">
        <v>171</v>
      </c>
      <c r="E18" s="61">
        <f>E14-E15-E16+E17</f>
        <v>6906644.1430319846</v>
      </c>
    </row>
    <row r="19" spans="2:8" ht="15" customHeight="1">
      <c r="B19" s="30" t="s">
        <v>97</v>
      </c>
      <c r="C19" s="31">
        <v>6</v>
      </c>
      <c r="D19" s="32" t="s">
        <v>172</v>
      </c>
      <c r="E19" s="79">
        <v>5286818.9500000011</v>
      </c>
    </row>
    <row r="20" spans="2:8" ht="15" customHeight="1">
      <c r="B20" s="30" t="s">
        <v>99</v>
      </c>
      <c r="C20" s="31">
        <v>7</v>
      </c>
      <c r="D20" s="32" t="s">
        <v>173</v>
      </c>
      <c r="E20" s="79">
        <v>1328026.0660000003</v>
      </c>
    </row>
    <row r="21" spans="2:8" ht="15" customHeight="1">
      <c r="B21" s="30" t="s">
        <v>101</v>
      </c>
      <c r="C21" s="31">
        <v>8</v>
      </c>
      <c r="D21" s="33" t="s">
        <v>174</v>
      </c>
      <c r="E21" s="79">
        <v>139447.01000000007</v>
      </c>
    </row>
    <row r="22" spans="2:8" ht="15" customHeight="1">
      <c r="B22" s="30" t="s">
        <v>103</v>
      </c>
      <c r="C22" s="31">
        <v>9</v>
      </c>
      <c r="D22" s="33" t="s">
        <v>175</v>
      </c>
      <c r="E22" s="79">
        <v>322682.2</v>
      </c>
    </row>
    <row r="23" spans="2:8" ht="15" customHeight="1">
      <c r="B23" s="30" t="s">
        <v>105</v>
      </c>
      <c r="C23" s="31">
        <v>10</v>
      </c>
      <c r="D23" s="33" t="s">
        <v>176</v>
      </c>
      <c r="E23" s="79">
        <v>261588.76999999996</v>
      </c>
      <c r="G23" s="19"/>
      <c r="H23" s="19"/>
    </row>
    <row r="24" spans="2:8" s="8" customFormat="1" ht="15" customHeight="1">
      <c r="B24" s="30" t="s">
        <v>107</v>
      </c>
      <c r="C24" s="10">
        <v>11</v>
      </c>
      <c r="D24" s="11" t="s">
        <v>177</v>
      </c>
      <c r="E24" s="61">
        <f>E19-E20+E21-E22-E23</f>
        <v>3513968.9240000006</v>
      </c>
      <c r="G24" s="25"/>
      <c r="H24" s="25"/>
    </row>
    <row r="25" spans="2:8" s="8" customFormat="1" ht="15" customHeight="1">
      <c r="B25" s="30" t="s">
        <v>109</v>
      </c>
      <c r="C25" s="10">
        <v>12</v>
      </c>
      <c r="D25" s="11" t="s">
        <v>178</v>
      </c>
      <c r="E25" s="61">
        <v>0</v>
      </c>
      <c r="G25" s="25"/>
    </row>
    <row r="26" spans="2:8" s="8" customFormat="1" ht="15" customHeight="1">
      <c r="B26" s="30" t="s">
        <v>111</v>
      </c>
      <c r="C26" s="10">
        <v>13</v>
      </c>
      <c r="D26" s="11" t="s">
        <v>179</v>
      </c>
      <c r="E26" s="61">
        <v>249116.68000000028</v>
      </c>
      <c r="G26" s="25"/>
    </row>
    <row r="27" spans="2:8" s="8" customFormat="1" ht="15" customHeight="1" thickBot="1">
      <c r="B27" s="35" t="s">
        <v>113</v>
      </c>
      <c r="C27" s="36">
        <v>14</v>
      </c>
      <c r="D27" s="37" t="s">
        <v>180</v>
      </c>
      <c r="E27" s="62">
        <f>E18-E24-E25+E26</f>
        <v>3641791.8990319842</v>
      </c>
    </row>
    <row r="28" spans="2:8" ht="5.0999999999999996" customHeight="1">
      <c r="C28" s="14"/>
      <c r="D28" s="38"/>
      <c r="E28" s="16"/>
    </row>
    <row r="29" spans="2:8" ht="15" customHeight="1" thickBot="1">
      <c r="C29" s="279" t="s">
        <v>181</v>
      </c>
      <c r="D29" s="279"/>
      <c r="E29" s="279"/>
    </row>
    <row r="30" spans="2:8" ht="15" customHeight="1">
      <c r="B30" s="27" t="s">
        <v>115</v>
      </c>
      <c r="C30" s="28">
        <v>15</v>
      </c>
      <c r="D30" s="29" t="s">
        <v>167</v>
      </c>
      <c r="E30" s="78">
        <v>5288164.5034099696</v>
      </c>
    </row>
    <row r="31" spans="2:8" ht="15" customHeight="1">
      <c r="B31" s="30" t="s">
        <v>117</v>
      </c>
      <c r="C31" s="31">
        <v>16</v>
      </c>
      <c r="D31" s="32" t="s">
        <v>168</v>
      </c>
      <c r="E31" s="79">
        <v>1247138.3264419504</v>
      </c>
      <c r="G31" s="39"/>
    </row>
    <row r="32" spans="2:8" ht="15" customHeight="1">
      <c r="B32" s="30" t="s">
        <v>119</v>
      </c>
      <c r="C32" s="31">
        <v>17</v>
      </c>
      <c r="D32" s="33" t="s">
        <v>169</v>
      </c>
      <c r="E32" s="79">
        <v>0</v>
      </c>
      <c r="G32" s="39"/>
    </row>
    <row r="33" spans="2:7" ht="15" customHeight="1">
      <c r="B33" s="30" t="s">
        <v>121</v>
      </c>
      <c r="C33" s="31">
        <v>18</v>
      </c>
      <c r="D33" s="33" t="s">
        <v>170</v>
      </c>
      <c r="E33" s="79">
        <v>0</v>
      </c>
    </row>
    <row r="34" spans="2:7" s="8" customFormat="1" ht="15" customHeight="1">
      <c r="B34" s="30" t="s">
        <v>123</v>
      </c>
      <c r="C34" s="10">
        <v>19</v>
      </c>
      <c r="D34" s="11" t="s">
        <v>182</v>
      </c>
      <c r="E34" s="61">
        <f>E30-E31-E32+E33</f>
        <v>4041026.1769680195</v>
      </c>
    </row>
    <row r="35" spans="2:7" ht="15" customHeight="1">
      <c r="B35" s="30" t="s">
        <v>126</v>
      </c>
      <c r="C35" s="31">
        <v>20</v>
      </c>
      <c r="D35" s="32" t="s">
        <v>172</v>
      </c>
      <c r="E35" s="79">
        <v>668400.53</v>
      </c>
      <c r="G35" s="39"/>
    </row>
    <row r="36" spans="2:7" ht="15" customHeight="1">
      <c r="B36" s="30" t="s">
        <v>128</v>
      </c>
      <c r="C36" s="31">
        <v>21</v>
      </c>
      <c r="D36" s="32" t="s">
        <v>183</v>
      </c>
      <c r="E36" s="79">
        <v>331203.50399999996</v>
      </c>
    </row>
    <row r="37" spans="2:7" ht="15" customHeight="1">
      <c r="B37" s="30" t="s">
        <v>130</v>
      </c>
      <c r="C37" s="31">
        <v>22</v>
      </c>
      <c r="D37" s="33" t="s">
        <v>174</v>
      </c>
      <c r="E37" s="79">
        <v>314886.28999999998</v>
      </c>
    </row>
    <row r="38" spans="2:7" ht="15" customHeight="1">
      <c r="B38" s="30" t="s">
        <v>132</v>
      </c>
      <c r="C38" s="31">
        <v>23</v>
      </c>
      <c r="D38" s="33" t="s">
        <v>175</v>
      </c>
      <c r="E38" s="79">
        <v>79770</v>
      </c>
    </row>
    <row r="39" spans="2:7" ht="15" customHeight="1">
      <c r="B39" s="30" t="s">
        <v>134</v>
      </c>
      <c r="C39" s="31">
        <v>24</v>
      </c>
      <c r="D39" s="33" t="s">
        <v>184</v>
      </c>
      <c r="E39" s="79">
        <v>0</v>
      </c>
    </row>
    <row r="40" spans="2:7" s="8" customFormat="1" ht="15" customHeight="1">
      <c r="B40" s="30" t="s">
        <v>136</v>
      </c>
      <c r="C40" s="10">
        <v>25</v>
      </c>
      <c r="D40" s="11" t="s">
        <v>185</v>
      </c>
      <c r="E40" s="61">
        <f>E35-E36+E37-E38-E39</f>
        <v>572313.31600000011</v>
      </c>
    </row>
    <row r="41" spans="2:7" ht="15" customHeight="1">
      <c r="B41" s="30" t="s">
        <v>138</v>
      </c>
      <c r="C41" s="31">
        <v>26</v>
      </c>
      <c r="D41" s="32" t="s">
        <v>186</v>
      </c>
      <c r="E41" s="79">
        <v>0</v>
      </c>
    </row>
    <row r="42" spans="2:7" ht="15" customHeight="1">
      <c r="B42" s="30" t="s">
        <v>140</v>
      </c>
      <c r="C42" s="31">
        <v>27</v>
      </c>
      <c r="D42" s="33" t="s">
        <v>187</v>
      </c>
      <c r="E42" s="79">
        <v>0</v>
      </c>
    </row>
    <row r="43" spans="2:7" s="8" customFormat="1" ht="15" customHeight="1">
      <c r="B43" s="30" t="s">
        <v>142</v>
      </c>
      <c r="C43" s="10">
        <v>28</v>
      </c>
      <c r="D43" s="11" t="s">
        <v>188</v>
      </c>
      <c r="E43" s="61">
        <f>E41-E42</f>
        <v>0</v>
      </c>
    </row>
    <row r="44" spans="2:7" s="8" customFormat="1" ht="15" customHeight="1">
      <c r="B44" s="30" t="s">
        <v>144</v>
      </c>
      <c r="C44" s="10">
        <v>29</v>
      </c>
      <c r="D44" s="11" t="s">
        <v>189</v>
      </c>
      <c r="E44" s="61">
        <v>0</v>
      </c>
    </row>
    <row r="45" spans="2:7" s="8" customFormat="1" ht="15" customHeight="1">
      <c r="B45" s="30" t="s">
        <v>146</v>
      </c>
      <c r="C45" s="10">
        <v>30</v>
      </c>
      <c r="D45" s="11" t="s">
        <v>179</v>
      </c>
      <c r="E45" s="61">
        <v>0</v>
      </c>
    </row>
    <row r="46" spans="2:7" s="8" customFormat="1" ht="15" customHeight="1" thickBot="1">
      <c r="B46" s="35" t="s">
        <v>149</v>
      </c>
      <c r="C46" s="36">
        <v>31</v>
      </c>
      <c r="D46" s="37" t="s">
        <v>190</v>
      </c>
      <c r="E46" s="62">
        <f>E34-E40+E43-E44+E45</f>
        <v>3468712.8609680193</v>
      </c>
    </row>
    <row r="47" spans="2:7" s="25" customFormat="1" ht="5.0999999999999996" customHeight="1" thickBot="1">
      <c r="C47" s="14"/>
      <c r="D47" s="40"/>
      <c r="E47" s="80"/>
    </row>
    <row r="48" spans="2:7" s="8" customFormat="1" ht="15" customHeight="1" thickBot="1">
      <c r="B48" s="42" t="s">
        <v>151</v>
      </c>
      <c r="C48" s="43">
        <v>32</v>
      </c>
      <c r="D48" s="44" t="s">
        <v>191</v>
      </c>
      <c r="E48" s="81">
        <f>E27+E46</f>
        <v>7110504.7600000035</v>
      </c>
    </row>
    <row r="49" spans="2:5" ht="5.0999999999999996" customHeight="1">
      <c r="C49" s="14"/>
      <c r="D49" s="40"/>
      <c r="E49" s="16"/>
    </row>
    <row r="50" spans="2:5" ht="15" customHeight="1" thickBot="1">
      <c r="C50" s="14"/>
      <c r="D50" s="279" t="s">
        <v>192</v>
      </c>
      <c r="E50" s="279"/>
    </row>
    <row r="51" spans="2:5" ht="15" customHeight="1">
      <c r="B51" s="27" t="s">
        <v>153</v>
      </c>
      <c r="C51" s="28">
        <v>33</v>
      </c>
      <c r="D51" s="45" t="s">
        <v>193</v>
      </c>
      <c r="E51" s="78">
        <v>0</v>
      </c>
    </row>
    <row r="52" spans="2:5" ht="15" customHeight="1">
      <c r="B52" s="30" t="s">
        <v>155</v>
      </c>
      <c r="C52" s="31">
        <v>34</v>
      </c>
      <c r="D52" s="32" t="s">
        <v>194</v>
      </c>
      <c r="E52" s="79">
        <v>0</v>
      </c>
    </row>
    <row r="53" spans="2:5" ht="15" customHeight="1">
      <c r="B53" s="46" t="s">
        <v>157</v>
      </c>
      <c r="C53" s="31">
        <v>35</v>
      </c>
      <c r="D53" s="32" t="s">
        <v>195</v>
      </c>
      <c r="E53" s="79">
        <v>0</v>
      </c>
    </row>
    <row r="54" spans="2:5" s="8" customFormat="1" ht="15" customHeight="1" thickBot="1">
      <c r="B54" s="35" t="s">
        <v>159</v>
      </c>
      <c r="C54" s="36">
        <v>36</v>
      </c>
      <c r="D54" s="37" t="s">
        <v>196</v>
      </c>
      <c r="E54" s="62">
        <f>E51-E52-E53</f>
        <v>0</v>
      </c>
    </row>
    <row r="55" spans="2:5" ht="5.0999999999999996" customHeight="1">
      <c r="C55" s="14"/>
      <c r="D55" s="38"/>
      <c r="E55" s="16"/>
    </row>
    <row r="56" spans="2:5" ht="15" customHeight="1" thickBot="1">
      <c r="C56" s="279" t="s">
        <v>197</v>
      </c>
      <c r="D56" s="279"/>
      <c r="E56" s="279"/>
    </row>
    <row r="57" spans="2:5" ht="15" customHeight="1">
      <c r="B57" s="27" t="s">
        <v>161</v>
      </c>
      <c r="C57" s="28">
        <v>37</v>
      </c>
      <c r="D57" s="29" t="s">
        <v>198</v>
      </c>
      <c r="E57" s="78">
        <v>425426.99000000005</v>
      </c>
    </row>
    <row r="58" spans="2:5" ht="15" customHeight="1">
      <c r="B58" s="30" t="s">
        <v>163</v>
      </c>
      <c r="C58" s="31">
        <v>38</v>
      </c>
      <c r="D58" s="33" t="s">
        <v>199</v>
      </c>
      <c r="E58" s="79">
        <v>0</v>
      </c>
    </row>
    <row r="59" spans="2:5" ht="15" customHeight="1">
      <c r="B59" s="30" t="s">
        <v>200</v>
      </c>
      <c r="C59" s="31">
        <v>39</v>
      </c>
      <c r="D59" s="33" t="s">
        <v>201</v>
      </c>
      <c r="E59" s="79">
        <v>0</v>
      </c>
    </row>
    <row r="60" spans="2:5" ht="15" customHeight="1">
      <c r="B60" s="30" t="s">
        <v>202</v>
      </c>
      <c r="C60" s="31">
        <v>40</v>
      </c>
      <c r="D60" s="33" t="s">
        <v>203</v>
      </c>
      <c r="E60" s="79">
        <v>0</v>
      </c>
    </row>
    <row r="61" spans="2:5" ht="15" customHeight="1">
      <c r="B61" s="30" t="s">
        <v>204</v>
      </c>
      <c r="C61" s="31">
        <v>41</v>
      </c>
      <c r="D61" s="33" t="s">
        <v>106</v>
      </c>
      <c r="E61" s="79">
        <v>0</v>
      </c>
    </row>
    <row r="62" spans="2:5" ht="15" customHeight="1">
      <c r="B62" s="30" t="s">
        <v>205</v>
      </c>
      <c r="C62" s="31">
        <v>42</v>
      </c>
      <c r="D62" s="33" t="s">
        <v>108</v>
      </c>
      <c r="E62" s="79">
        <v>0</v>
      </c>
    </row>
    <row r="63" spans="2:5" ht="15" customHeight="1">
      <c r="B63" s="30" t="s">
        <v>206</v>
      </c>
      <c r="C63" s="31">
        <v>43</v>
      </c>
      <c r="D63" s="33" t="s">
        <v>116</v>
      </c>
      <c r="E63" s="79">
        <v>0</v>
      </c>
    </row>
    <row r="64" spans="2:5" ht="15" customHeight="1">
      <c r="B64" s="30" t="s">
        <v>207</v>
      </c>
      <c r="C64" s="31">
        <v>44</v>
      </c>
      <c r="D64" s="33" t="s">
        <v>208</v>
      </c>
      <c r="E64" s="79">
        <v>0</v>
      </c>
    </row>
    <row r="65" spans="2:5" ht="15" customHeight="1">
      <c r="B65" s="30" t="s">
        <v>209</v>
      </c>
      <c r="C65" s="31">
        <v>45</v>
      </c>
      <c r="D65" s="33" t="s">
        <v>210</v>
      </c>
      <c r="E65" s="79">
        <v>0</v>
      </c>
    </row>
    <row r="66" spans="2:5" s="38" customFormat="1" ht="15" customHeight="1" thickBot="1">
      <c r="B66" s="35" t="s">
        <v>211</v>
      </c>
      <c r="C66" s="47">
        <v>46</v>
      </c>
      <c r="D66" s="48" t="s">
        <v>212</v>
      </c>
      <c r="E66" s="62">
        <f>SUM(E57:E65)</f>
        <v>425426.99000000005</v>
      </c>
    </row>
    <row r="67" spans="2:5" s="38" customFormat="1" ht="5.0999999999999996" customHeight="1">
      <c r="C67" s="14"/>
      <c r="E67" s="41"/>
    </row>
    <row r="68" spans="2:5" s="38" customFormat="1" ht="15" customHeight="1" thickBot="1">
      <c r="C68" s="280" t="s">
        <v>213</v>
      </c>
      <c r="D68" s="280"/>
      <c r="E68" s="280"/>
    </row>
    <row r="69" spans="2:5" ht="15" customHeight="1">
      <c r="B69" s="27" t="s">
        <v>214</v>
      </c>
      <c r="C69" s="28">
        <v>47</v>
      </c>
      <c r="D69" s="49" t="s">
        <v>215</v>
      </c>
      <c r="E69" s="78">
        <v>1608837.3599999999</v>
      </c>
    </row>
    <row r="70" spans="2:5" ht="15" customHeight="1">
      <c r="B70" s="30" t="s">
        <v>216</v>
      </c>
      <c r="C70" s="31">
        <v>48</v>
      </c>
      <c r="D70" s="50" t="s">
        <v>217</v>
      </c>
      <c r="E70" s="79">
        <v>4121753.9899999998</v>
      </c>
    </row>
    <row r="71" spans="2:5" ht="15" customHeight="1">
      <c r="B71" s="30" t="s">
        <v>218</v>
      </c>
      <c r="C71" s="31">
        <v>49</v>
      </c>
      <c r="D71" s="50" t="s">
        <v>219</v>
      </c>
      <c r="E71" s="79">
        <v>67524.899999999994</v>
      </c>
    </row>
    <row r="72" spans="2:5" ht="15" customHeight="1">
      <c r="B72" s="30" t="s">
        <v>220</v>
      </c>
      <c r="C72" s="31">
        <v>50</v>
      </c>
      <c r="D72" s="50" t="s">
        <v>221</v>
      </c>
      <c r="E72" s="79">
        <v>232746.47999999998</v>
      </c>
    </row>
    <row r="73" spans="2:5" ht="15" customHeight="1">
      <c r="B73" s="30" t="s">
        <v>222</v>
      </c>
      <c r="C73" s="31">
        <v>51</v>
      </c>
      <c r="D73" s="50" t="s">
        <v>223</v>
      </c>
      <c r="E73" s="79">
        <v>0</v>
      </c>
    </row>
    <row r="74" spans="2:5" ht="15" customHeight="1">
      <c r="B74" s="30" t="s">
        <v>224</v>
      </c>
      <c r="C74" s="31">
        <v>52</v>
      </c>
      <c r="D74" s="50" t="s">
        <v>225</v>
      </c>
      <c r="E74" s="79">
        <v>0</v>
      </c>
    </row>
    <row r="75" spans="2:5" ht="15" customHeight="1" thickBot="1">
      <c r="B75" s="51" t="s">
        <v>226</v>
      </c>
      <c r="C75" s="52">
        <v>53</v>
      </c>
      <c r="D75" s="53" t="s">
        <v>227</v>
      </c>
      <c r="E75" s="82">
        <v>-273672.98000000021</v>
      </c>
    </row>
    <row r="76" spans="2:5" s="19" customFormat="1" ht="5.0999999999999996" customHeight="1" thickBot="1">
      <c r="C76" s="18"/>
      <c r="D76" s="54"/>
      <c r="E76" s="55"/>
    </row>
    <row r="77" spans="2:5" s="8" customFormat="1" ht="15" customHeight="1">
      <c r="B77" s="27" t="s">
        <v>228</v>
      </c>
      <c r="C77" s="6">
        <v>54</v>
      </c>
      <c r="D77" s="7" t="s">
        <v>229</v>
      </c>
      <c r="E77" s="60">
        <f>E48+E54+E66-E69-E70-E71-E72-E73-E74+E75</f>
        <v>1231396.0400000045</v>
      </c>
    </row>
    <row r="78" spans="2:5" s="8" customFormat="1" ht="15" customHeight="1">
      <c r="B78" s="30" t="s">
        <v>230</v>
      </c>
      <c r="C78" s="10">
        <v>55</v>
      </c>
      <c r="D78" s="56" t="s">
        <v>231</v>
      </c>
      <c r="E78" s="61">
        <v>184709.40600000025</v>
      </c>
    </row>
    <row r="79" spans="2:5" s="8" customFormat="1" ht="15" customHeight="1" thickBot="1">
      <c r="B79" s="35" t="s">
        <v>232</v>
      </c>
      <c r="C79" s="36">
        <v>56</v>
      </c>
      <c r="D79" s="37" t="s">
        <v>233</v>
      </c>
      <c r="E79" s="62">
        <f>E77-E78</f>
        <v>1046686.6340000043</v>
      </c>
    </row>
    <row r="80" spans="2:5">
      <c r="D80" s="57"/>
    </row>
    <row r="81" spans="3:5">
      <c r="C81" s="278"/>
      <c r="D81" s="278"/>
      <c r="E81" s="278"/>
    </row>
    <row r="82" spans="3:5">
      <c r="C82" s="271"/>
      <c r="D82" s="271"/>
      <c r="E82" s="271"/>
    </row>
    <row r="83" spans="3:5">
      <c r="C83" s="278"/>
      <c r="D83" s="278"/>
      <c r="E83" s="278"/>
    </row>
    <row r="84" spans="3:5">
      <c r="C84" s="271"/>
      <c r="D84" s="271"/>
      <c r="E84" s="271"/>
    </row>
    <row r="85" spans="3:5">
      <c r="C85" s="278"/>
      <c r="D85" s="278"/>
      <c r="E85" s="278"/>
    </row>
    <row r="86" spans="3:5">
      <c r="C86" s="271"/>
      <c r="D86" s="271"/>
      <c r="E86" s="271"/>
    </row>
  </sheetData>
  <mergeCells count="14">
    <mergeCell ref="B6:C6"/>
    <mergeCell ref="B7:E7"/>
    <mergeCell ref="D9:E9"/>
    <mergeCell ref="C13:E13"/>
    <mergeCell ref="C83:E83"/>
    <mergeCell ref="C84:E84"/>
    <mergeCell ref="C85:E85"/>
    <mergeCell ref="C86:E86"/>
    <mergeCell ref="C29:E29"/>
    <mergeCell ref="D50:E50"/>
    <mergeCell ref="C56:E56"/>
    <mergeCell ref="C68:E68"/>
    <mergeCell ref="C81:E81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6:AL55"/>
  <sheetViews>
    <sheetView showGridLines="0" zoomScale="80" zoomScaleNormal="80" zoomScaleSheetLayoutView="50" workbookViewId="0">
      <pane xSplit="2" ySplit="15" topLeftCell="I16" activePane="bottomRight" state="frozen"/>
      <selection pane="topRight" activeCell="C1" sqref="C1"/>
      <selection pane="bottomLeft" activeCell="A6" sqref="A6"/>
      <selection pane="bottomRight" activeCell="A7" sqref="A7"/>
    </sheetView>
  </sheetViews>
  <sheetFormatPr defaultRowHeight="12.75" outlineLevelRow="1" outlineLevelCol="1"/>
  <cols>
    <col min="1" max="1" width="5.85546875" style="165" customWidth="1"/>
    <col min="2" max="2" width="80.7109375" style="165" customWidth="1"/>
    <col min="3" max="6" width="8.7109375" style="165" customWidth="1"/>
    <col min="7" max="7" width="12.7109375" style="165" customWidth="1"/>
    <col min="8" max="8" width="10.7109375" style="165" customWidth="1"/>
    <col min="9" max="27" width="12.7109375" style="165" customWidth="1"/>
    <col min="28" max="28" width="3" style="165" customWidth="1"/>
    <col min="29" max="36" width="10.7109375" style="165" customWidth="1" outlineLevel="1"/>
    <col min="37" max="38" width="12.7109375" style="165" customWidth="1" outlineLevel="1"/>
    <col min="39" max="39" width="2.7109375" style="165" customWidth="1"/>
    <col min="40" max="16384" width="9.140625" style="165"/>
  </cols>
  <sheetData>
    <row r="6" spans="1:38" ht="15" customHeight="1" outlineLevel="1">
      <c r="A6" s="162" t="s">
        <v>239</v>
      </c>
      <c r="B6" s="163"/>
      <c r="C6" s="164"/>
      <c r="D6" s="164"/>
      <c r="E6" s="164"/>
      <c r="F6" s="164"/>
      <c r="G6" s="164"/>
      <c r="H6" s="164"/>
    </row>
    <row r="7" spans="1:38" ht="15" customHeight="1" outlineLevel="1">
      <c r="A7" s="166" t="s">
        <v>238</v>
      </c>
      <c r="C7" s="164"/>
      <c r="D7" s="164"/>
      <c r="E7" s="164"/>
      <c r="F7" s="164"/>
      <c r="G7" s="164"/>
      <c r="H7" s="164"/>
    </row>
    <row r="8" spans="1:38" ht="15" customHeight="1" outlineLevel="1">
      <c r="A8" s="167" t="str">
        <f>BS!B6&amp;BS!D6</f>
        <v>მზღვეველი: სს "თიბისი დაზღვევა"</v>
      </c>
      <c r="C8" s="164"/>
      <c r="D8" s="164"/>
      <c r="E8" s="164"/>
      <c r="F8" s="164"/>
      <c r="G8" s="164"/>
      <c r="H8" s="164"/>
    </row>
    <row r="9" spans="1:38" ht="15" customHeight="1" outlineLevel="1">
      <c r="A9" s="168" t="s">
        <v>245</v>
      </c>
      <c r="C9" s="164"/>
      <c r="D9" s="164"/>
      <c r="E9" s="164"/>
      <c r="F9" s="164"/>
      <c r="G9" s="164"/>
      <c r="H9" s="164"/>
    </row>
    <row r="10" spans="1:38" ht="5.0999999999999996" customHeight="1" outlineLevel="1">
      <c r="A10" s="164"/>
      <c r="B10" s="164"/>
      <c r="C10" s="164"/>
      <c r="D10" s="164"/>
      <c r="E10" s="164"/>
      <c r="F10" s="164"/>
      <c r="G10" s="164"/>
      <c r="H10" s="164"/>
    </row>
    <row r="11" spans="1:38" ht="15" customHeight="1" outlineLevel="1">
      <c r="A11" s="164"/>
      <c r="B11" s="164"/>
      <c r="C11" s="310" t="s">
        <v>80</v>
      </c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C11" s="315" t="s">
        <v>81</v>
      </c>
      <c r="AD11" s="315"/>
      <c r="AE11" s="315"/>
      <c r="AF11" s="315"/>
      <c r="AG11" s="315"/>
      <c r="AH11" s="315"/>
      <c r="AI11" s="315"/>
      <c r="AJ11" s="315"/>
      <c r="AK11" s="315"/>
      <c r="AL11" s="315"/>
    </row>
    <row r="12" spans="1:38" ht="15" customHeight="1" outlineLevel="1" thickBot="1">
      <c r="A12" s="164"/>
      <c r="B12" s="164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</row>
    <row r="13" spans="1:38" s="169" customFormat="1" ht="37.5" customHeight="1">
      <c r="A13" s="285" t="s">
        <v>23</v>
      </c>
      <c r="B13" s="288" t="s">
        <v>68</v>
      </c>
      <c r="C13" s="293" t="s">
        <v>22</v>
      </c>
      <c r="D13" s="294"/>
      <c r="E13" s="294"/>
      <c r="F13" s="294"/>
      <c r="G13" s="294"/>
      <c r="H13" s="303" t="s">
        <v>236</v>
      </c>
      <c r="I13" s="301" t="s">
        <v>69</v>
      </c>
      <c r="J13" s="301"/>
      <c r="K13" s="301" t="s">
        <v>70</v>
      </c>
      <c r="L13" s="301"/>
      <c r="M13" s="301"/>
      <c r="N13" s="301"/>
      <c r="O13" s="301"/>
      <c r="P13" s="301" t="s">
        <v>71</v>
      </c>
      <c r="Q13" s="308"/>
      <c r="R13" s="309" t="s">
        <v>72</v>
      </c>
      <c r="S13" s="301"/>
      <c r="T13" s="301"/>
      <c r="U13" s="301"/>
      <c r="V13" s="301"/>
      <c r="W13" s="301"/>
      <c r="X13" s="301"/>
      <c r="Y13" s="301"/>
      <c r="Z13" s="301" t="s">
        <v>75</v>
      </c>
      <c r="AA13" s="302"/>
      <c r="AC13" s="312" t="s">
        <v>69</v>
      </c>
      <c r="AD13" s="301"/>
      <c r="AE13" s="301" t="s">
        <v>70</v>
      </c>
      <c r="AF13" s="301"/>
      <c r="AG13" s="301" t="s">
        <v>76</v>
      </c>
      <c r="AH13" s="301"/>
      <c r="AI13" s="301" t="s">
        <v>77</v>
      </c>
      <c r="AJ13" s="301"/>
      <c r="AK13" s="301" t="s">
        <v>75</v>
      </c>
      <c r="AL13" s="302"/>
    </row>
    <row r="14" spans="1:38" s="169" customFormat="1" ht="45.75" customHeight="1">
      <c r="A14" s="286"/>
      <c r="B14" s="289"/>
      <c r="C14" s="291" t="s">
        <v>15</v>
      </c>
      <c r="D14" s="292"/>
      <c r="E14" s="292"/>
      <c r="F14" s="292"/>
      <c r="G14" s="116" t="s">
        <v>16</v>
      </c>
      <c r="H14" s="304"/>
      <c r="I14" s="306" t="s">
        <v>0</v>
      </c>
      <c r="J14" s="306" t="s">
        <v>1</v>
      </c>
      <c r="K14" s="296" t="s">
        <v>0</v>
      </c>
      <c r="L14" s="296"/>
      <c r="M14" s="296"/>
      <c r="N14" s="296"/>
      <c r="O14" s="116" t="s">
        <v>1</v>
      </c>
      <c r="P14" s="299" t="s">
        <v>78</v>
      </c>
      <c r="Q14" s="297" t="s">
        <v>79</v>
      </c>
      <c r="R14" s="295" t="s">
        <v>73</v>
      </c>
      <c r="S14" s="296"/>
      <c r="T14" s="296"/>
      <c r="U14" s="296"/>
      <c r="V14" s="296" t="s">
        <v>74</v>
      </c>
      <c r="W14" s="296"/>
      <c r="X14" s="296"/>
      <c r="Y14" s="296"/>
      <c r="Z14" s="299" t="s">
        <v>17</v>
      </c>
      <c r="AA14" s="297" t="s">
        <v>18</v>
      </c>
      <c r="AC14" s="313" t="s">
        <v>0</v>
      </c>
      <c r="AD14" s="299" t="s">
        <v>1</v>
      </c>
      <c r="AE14" s="299" t="s">
        <v>0</v>
      </c>
      <c r="AF14" s="299" t="s">
        <v>1</v>
      </c>
      <c r="AG14" s="299" t="s">
        <v>78</v>
      </c>
      <c r="AH14" s="299" t="s">
        <v>79</v>
      </c>
      <c r="AI14" s="299" t="s">
        <v>73</v>
      </c>
      <c r="AJ14" s="299" t="s">
        <v>74</v>
      </c>
      <c r="AK14" s="299" t="s">
        <v>17</v>
      </c>
      <c r="AL14" s="297" t="s">
        <v>18</v>
      </c>
    </row>
    <row r="15" spans="1:38" s="169" customFormat="1" ht="102.75" customHeight="1" thickBot="1">
      <c r="A15" s="287"/>
      <c r="B15" s="290"/>
      <c r="C15" s="216" t="s">
        <v>19</v>
      </c>
      <c r="D15" s="117" t="s">
        <v>20</v>
      </c>
      <c r="E15" s="117" t="s">
        <v>21</v>
      </c>
      <c r="F15" s="118" t="s">
        <v>10</v>
      </c>
      <c r="G15" s="118" t="s">
        <v>10</v>
      </c>
      <c r="H15" s="305"/>
      <c r="I15" s="307"/>
      <c r="J15" s="307"/>
      <c r="K15" s="103" t="s">
        <v>19</v>
      </c>
      <c r="L15" s="103" t="s">
        <v>20</v>
      </c>
      <c r="M15" s="103" t="s">
        <v>21</v>
      </c>
      <c r="N15" s="59" t="s">
        <v>10</v>
      </c>
      <c r="O15" s="59" t="s">
        <v>10</v>
      </c>
      <c r="P15" s="300"/>
      <c r="Q15" s="298"/>
      <c r="R15" s="102" t="s">
        <v>19</v>
      </c>
      <c r="S15" s="103" t="s">
        <v>20</v>
      </c>
      <c r="T15" s="103" t="s">
        <v>21</v>
      </c>
      <c r="U15" s="59" t="s">
        <v>10</v>
      </c>
      <c r="V15" s="103" t="s">
        <v>19</v>
      </c>
      <c r="W15" s="103" t="s">
        <v>20</v>
      </c>
      <c r="X15" s="103" t="s">
        <v>21</v>
      </c>
      <c r="Y15" s="59" t="s">
        <v>10</v>
      </c>
      <c r="Z15" s="300"/>
      <c r="AA15" s="298"/>
      <c r="AC15" s="314"/>
      <c r="AD15" s="300"/>
      <c r="AE15" s="300"/>
      <c r="AF15" s="300"/>
      <c r="AG15" s="300"/>
      <c r="AH15" s="300"/>
      <c r="AI15" s="300"/>
      <c r="AJ15" s="300"/>
      <c r="AK15" s="300"/>
      <c r="AL15" s="298"/>
    </row>
    <row r="16" spans="1:38" s="171" customFormat="1" ht="20.100000000000001" customHeight="1" outlineLevel="1" thickBot="1">
      <c r="A16" s="262" t="s">
        <v>24</v>
      </c>
      <c r="B16" s="248" t="s">
        <v>25</v>
      </c>
      <c r="C16" s="172">
        <f t="shared" ref="C16:AL16" si="0">SUM(C17:C20)</f>
        <v>53</v>
      </c>
      <c r="D16" s="104">
        <f t="shared" si="0"/>
        <v>0</v>
      </c>
      <c r="E16" s="104">
        <f t="shared" si="0"/>
        <v>0</v>
      </c>
      <c r="F16" s="104">
        <f t="shared" si="0"/>
        <v>53</v>
      </c>
      <c r="G16" s="104">
        <f t="shared" si="0"/>
        <v>0</v>
      </c>
      <c r="H16" s="119"/>
      <c r="I16" s="104">
        <f t="shared" si="0"/>
        <v>5288164.5034099696</v>
      </c>
      <c r="J16" s="104">
        <f t="shared" si="0"/>
        <v>1247138.3252846161</v>
      </c>
      <c r="K16" s="104">
        <f t="shared" si="0"/>
        <v>5288164.5034099696</v>
      </c>
      <c r="L16" s="104">
        <f t="shared" si="0"/>
        <v>0</v>
      </c>
      <c r="M16" s="104">
        <f t="shared" si="0"/>
        <v>0</v>
      </c>
      <c r="N16" s="139">
        <f>SUM(N17:N20)</f>
        <v>5288164.5034099696</v>
      </c>
      <c r="O16" s="104">
        <f t="shared" si="0"/>
        <v>1247138.3264419504</v>
      </c>
      <c r="P16" s="104">
        <f t="shared" si="0"/>
        <v>5288164.5034099696</v>
      </c>
      <c r="Q16" s="170">
        <f t="shared" si="0"/>
        <v>4041026.1769680195</v>
      </c>
      <c r="R16" s="104">
        <f t="shared" si="0"/>
        <v>668400.53</v>
      </c>
      <c r="S16" s="104">
        <f t="shared" si="0"/>
        <v>0</v>
      </c>
      <c r="T16" s="104">
        <f t="shared" si="0"/>
        <v>0</v>
      </c>
      <c r="U16" s="139">
        <f t="shared" si="0"/>
        <v>668400.53</v>
      </c>
      <c r="V16" s="104">
        <f t="shared" si="0"/>
        <v>337197.02600000007</v>
      </c>
      <c r="W16" s="104">
        <f t="shared" si="0"/>
        <v>0</v>
      </c>
      <c r="X16" s="104">
        <f t="shared" si="0"/>
        <v>0</v>
      </c>
      <c r="Y16" s="139">
        <f>SUM(Y17:Y20)</f>
        <v>337197.02600000007</v>
      </c>
      <c r="Z16" s="104">
        <f t="shared" si="0"/>
        <v>983286.83154699998</v>
      </c>
      <c r="AA16" s="170">
        <f t="shared" si="0"/>
        <v>572313.52442639996</v>
      </c>
      <c r="AC16" s="172">
        <f t="shared" si="0"/>
        <v>0</v>
      </c>
      <c r="AD16" s="104">
        <f t="shared" si="0"/>
        <v>0</v>
      </c>
      <c r="AE16" s="104">
        <f t="shared" si="0"/>
        <v>0</v>
      </c>
      <c r="AF16" s="104">
        <f t="shared" si="0"/>
        <v>0</v>
      </c>
      <c r="AG16" s="104">
        <f t="shared" si="0"/>
        <v>0</v>
      </c>
      <c r="AH16" s="104">
        <f t="shared" si="0"/>
        <v>0</v>
      </c>
      <c r="AI16" s="104">
        <f t="shared" si="0"/>
        <v>0</v>
      </c>
      <c r="AJ16" s="104">
        <f t="shared" si="0"/>
        <v>0</v>
      </c>
      <c r="AK16" s="104">
        <f t="shared" si="0"/>
        <v>0</v>
      </c>
      <c r="AL16" s="170">
        <f t="shared" si="0"/>
        <v>0</v>
      </c>
    </row>
    <row r="17" spans="1:38" s="174" customFormat="1" ht="20.100000000000001" customHeight="1" outlineLevel="1">
      <c r="A17" s="263"/>
      <c r="B17" s="249" t="s">
        <v>26</v>
      </c>
      <c r="C17" s="217">
        <v>53</v>
      </c>
      <c r="D17" s="84">
        <v>0</v>
      </c>
      <c r="E17" s="84">
        <v>0</v>
      </c>
      <c r="F17" s="86">
        <f>SUM(C17:E17)</f>
        <v>53</v>
      </c>
      <c r="G17" s="86">
        <v>0</v>
      </c>
      <c r="H17" s="123"/>
      <c r="I17" s="85">
        <v>5288164.5034099696</v>
      </c>
      <c r="J17" s="85">
        <v>1247138.3252846161</v>
      </c>
      <c r="K17" s="85">
        <v>5288164.5034099696</v>
      </c>
      <c r="L17" s="85">
        <v>0</v>
      </c>
      <c r="M17" s="85">
        <v>0</v>
      </c>
      <c r="N17" s="144">
        <f>SUM(K17:M17)</f>
        <v>5288164.5034099696</v>
      </c>
      <c r="O17" s="145">
        <v>1247138.3264419504</v>
      </c>
      <c r="P17" s="85">
        <v>5288164.5034099696</v>
      </c>
      <c r="Q17" s="218">
        <v>4041026.1769680195</v>
      </c>
      <c r="R17" s="85">
        <v>668400.53</v>
      </c>
      <c r="S17" s="85">
        <v>0</v>
      </c>
      <c r="T17" s="85">
        <v>0</v>
      </c>
      <c r="U17" s="144">
        <f>SUM(R17:T17)</f>
        <v>668400.53</v>
      </c>
      <c r="V17" s="85">
        <v>337197.02600000007</v>
      </c>
      <c r="W17" s="85">
        <v>0</v>
      </c>
      <c r="X17" s="85">
        <v>0</v>
      </c>
      <c r="Y17" s="144">
        <f>SUM(V17:X17)</f>
        <v>337197.02600000007</v>
      </c>
      <c r="Z17" s="85">
        <v>983286.83154699998</v>
      </c>
      <c r="AA17" s="218">
        <v>572313.52442639996</v>
      </c>
      <c r="AC17" s="175"/>
      <c r="AD17" s="121"/>
      <c r="AE17" s="121"/>
      <c r="AF17" s="121"/>
      <c r="AG17" s="121"/>
      <c r="AH17" s="121"/>
      <c r="AI17" s="121"/>
      <c r="AJ17" s="121"/>
      <c r="AK17" s="121"/>
      <c r="AL17" s="173"/>
    </row>
    <row r="18" spans="1:38" ht="20.100000000000001" customHeight="1" outlineLevel="1">
      <c r="A18" s="264"/>
      <c r="B18" s="250" t="s">
        <v>27</v>
      </c>
      <c r="C18" s="217">
        <v>0</v>
      </c>
      <c r="D18" s="84">
        <v>0</v>
      </c>
      <c r="E18" s="84">
        <v>0</v>
      </c>
      <c r="F18" s="88">
        <f>SUM(C18:E18)</f>
        <v>0</v>
      </c>
      <c r="G18" s="88">
        <v>0</v>
      </c>
      <c r="H18" s="124"/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146">
        <f>SUM(K18:M18)</f>
        <v>0</v>
      </c>
      <c r="O18" s="147">
        <v>0</v>
      </c>
      <c r="P18" s="87">
        <v>0</v>
      </c>
      <c r="Q18" s="219">
        <v>0</v>
      </c>
      <c r="R18" s="87">
        <v>0</v>
      </c>
      <c r="S18" s="87">
        <v>0</v>
      </c>
      <c r="T18" s="87">
        <v>0</v>
      </c>
      <c r="U18" s="146">
        <f>SUM(R18:T18)</f>
        <v>0</v>
      </c>
      <c r="V18" s="87">
        <v>0</v>
      </c>
      <c r="W18" s="87">
        <v>0</v>
      </c>
      <c r="X18" s="87">
        <v>0</v>
      </c>
      <c r="Y18" s="146">
        <f>SUM(V18:X18)</f>
        <v>0</v>
      </c>
      <c r="Z18" s="87">
        <v>0</v>
      </c>
      <c r="AA18" s="219">
        <v>0</v>
      </c>
      <c r="AC18" s="177"/>
      <c r="AD18" s="132"/>
      <c r="AE18" s="132"/>
      <c r="AF18" s="132"/>
      <c r="AG18" s="132"/>
      <c r="AH18" s="132"/>
      <c r="AI18" s="132"/>
      <c r="AJ18" s="132"/>
      <c r="AK18" s="132"/>
      <c r="AL18" s="176"/>
    </row>
    <row r="19" spans="1:38" ht="20.100000000000001" customHeight="1" outlineLevel="1">
      <c r="A19" s="264"/>
      <c r="B19" s="250" t="s">
        <v>28</v>
      </c>
      <c r="C19" s="217">
        <v>0</v>
      </c>
      <c r="D19" s="84">
        <v>0</v>
      </c>
      <c r="E19" s="84">
        <v>0</v>
      </c>
      <c r="F19" s="88">
        <f>SUM(C19:E19)</f>
        <v>0</v>
      </c>
      <c r="G19" s="88">
        <v>0</v>
      </c>
      <c r="H19" s="124"/>
      <c r="I19" s="87">
        <v>0</v>
      </c>
      <c r="J19" s="87">
        <v>0</v>
      </c>
      <c r="K19" s="87">
        <v>0</v>
      </c>
      <c r="L19" s="87">
        <v>0</v>
      </c>
      <c r="M19" s="87">
        <v>0</v>
      </c>
      <c r="N19" s="146">
        <f>SUM(K19:M19)</f>
        <v>0</v>
      </c>
      <c r="O19" s="147">
        <v>0</v>
      </c>
      <c r="P19" s="87">
        <v>0</v>
      </c>
      <c r="Q19" s="219">
        <v>0</v>
      </c>
      <c r="R19" s="87">
        <v>0</v>
      </c>
      <c r="S19" s="87">
        <v>0</v>
      </c>
      <c r="T19" s="87">
        <v>0</v>
      </c>
      <c r="U19" s="146">
        <f>SUM(R19:T19)</f>
        <v>0</v>
      </c>
      <c r="V19" s="87">
        <v>0</v>
      </c>
      <c r="W19" s="87">
        <v>0</v>
      </c>
      <c r="X19" s="87">
        <v>0</v>
      </c>
      <c r="Y19" s="146">
        <f>SUM(V19:X19)</f>
        <v>0</v>
      </c>
      <c r="Z19" s="87">
        <v>0</v>
      </c>
      <c r="AA19" s="219">
        <v>0</v>
      </c>
      <c r="AC19" s="177"/>
      <c r="AD19" s="132"/>
      <c r="AE19" s="132"/>
      <c r="AF19" s="132"/>
      <c r="AG19" s="132"/>
      <c r="AH19" s="132"/>
      <c r="AI19" s="132"/>
      <c r="AJ19" s="132"/>
      <c r="AK19" s="132"/>
      <c r="AL19" s="176"/>
    </row>
    <row r="20" spans="1:38" ht="20.100000000000001" customHeight="1" outlineLevel="1" thickBot="1">
      <c r="A20" s="265"/>
      <c r="B20" s="251" t="s">
        <v>29</v>
      </c>
      <c r="C20" s="217">
        <v>0</v>
      </c>
      <c r="D20" s="84">
        <v>0</v>
      </c>
      <c r="E20" s="84">
        <v>0</v>
      </c>
      <c r="F20" s="90">
        <f>SUM(C20:E20)</f>
        <v>0</v>
      </c>
      <c r="G20" s="90">
        <v>0</v>
      </c>
      <c r="H20" s="125"/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148">
        <f>SUM(K20:M20)</f>
        <v>0</v>
      </c>
      <c r="O20" s="149">
        <v>0</v>
      </c>
      <c r="P20" s="89">
        <v>0</v>
      </c>
      <c r="Q20" s="220">
        <v>0</v>
      </c>
      <c r="R20" s="89">
        <v>0</v>
      </c>
      <c r="S20" s="89">
        <v>0</v>
      </c>
      <c r="T20" s="89">
        <v>0</v>
      </c>
      <c r="U20" s="148">
        <f>SUM(R20:T20)</f>
        <v>0</v>
      </c>
      <c r="V20" s="89">
        <v>0</v>
      </c>
      <c r="W20" s="89">
        <v>0</v>
      </c>
      <c r="X20" s="89">
        <v>0</v>
      </c>
      <c r="Y20" s="148">
        <f>SUM(V20:X20)</f>
        <v>0</v>
      </c>
      <c r="Z20" s="89">
        <v>0</v>
      </c>
      <c r="AA20" s="220">
        <v>0</v>
      </c>
      <c r="AC20" s="179"/>
      <c r="AD20" s="133"/>
      <c r="AE20" s="133"/>
      <c r="AF20" s="133"/>
      <c r="AG20" s="133"/>
      <c r="AH20" s="133"/>
      <c r="AI20" s="133"/>
      <c r="AJ20" s="133"/>
      <c r="AK20" s="133"/>
      <c r="AL20" s="178"/>
    </row>
    <row r="21" spans="1:38" ht="20.100000000000001" customHeight="1" outlineLevel="1" thickBot="1">
      <c r="A21" s="262" t="s">
        <v>30</v>
      </c>
      <c r="B21" s="252" t="s">
        <v>11</v>
      </c>
      <c r="C21" s="221">
        <v>3</v>
      </c>
      <c r="D21" s="105">
        <v>2773</v>
      </c>
      <c r="E21" s="105">
        <v>1</v>
      </c>
      <c r="F21" s="106">
        <f>SUM(C21:E21)</f>
        <v>2777</v>
      </c>
      <c r="G21" s="106">
        <v>2559</v>
      </c>
      <c r="H21" s="119"/>
      <c r="I21" s="105">
        <v>63306.35953424</v>
      </c>
      <c r="J21" s="105">
        <v>0</v>
      </c>
      <c r="K21" s="105">
        <v>32</v>
      </c>
      <c r="L21" s="105">
        <v>63244.35953424</v>
      </c>
      <c r="M21" s="105">
        <v>30</v>
      </c>
      <c r="N21" s="142">
        <f>SUM(K21:M21)</f>
        <v>63306.35953424</v>
      </c>
      <c r="O21" s="105">
        <v>0</v>
      </c>
      <c r="P21" s="105">
        <v>16214.36058995987</v>
      </c>
      <c r="Q21" s="222">
        <v>16214.36058995987</v>
      </c>
      <c r="R21" s="105">
        <v>0</v>
      </c>
      <c r="S21" s="105">
        <v>2006.61</v>
      </c>
      <c r="T21" s="105">
        <v>0</v>
      </c>
      <c r="U21" s="142">
        <f>SUM(R21:T21)</f>
        <v>2006.61</v>
      </c>
      <c r="V21" s="105">
        <v>0</v>
      </c>
      <c r="W21" s="105">
        <v>2006.61</v>
      </c>
      <c r="X21" s="105">
        <v>0</v>
      </c>
      <c r="Y21" s="142">
        <f>SUM(V21:X21)</f>
        <v>2006.61</v>
      </c>
      <c r="Z21" s="105">
        <v>2006.61</v>
      </c>
      <c r="AA21" s="222">
        <v>2006.61</v>
      </c>
      <c r="AC21" s="180"/>
      <c r="AD21" s="181"/>
      <c r="AE21" s="181"/>
      <c r="AF21" s="181"/>
      <c r="AG21" s="181"/>
      <c r="AH21" s="181"/>
      <c r="AI21" s="181"/>
      <c r="AJ21" s="181"/>
      <c r="AK21" s="181"/>
      <c r="AL21" s="182"/>
    </row>
    <row r="22" spans="1:38" ht="20.100000000000001" customHeight="1" outlineLevel="1" thickBot="1">
      <c r="A22" s="262" t="s">
        <v>31</v>
      </c>
      <c r="B22" s="252" t="s">
        <v>32</v>
      </c>
      <c r="C22" s="172">
        <f>SUM(C23:C24)</f>
        <v>1462</v>
      </c>
      <c r="D22" s="104">
        <f>SUM(D23:D24)</f>
        <v>4352</v>
      </c>
      <c r="E22" s="104">
        <f>SUM(E23:E24)</f>
        <v>738</v>
      </c>
      <c r="F22" s="104">
        <f>SUM(F23:F24)</f>
        <v>6552</v>
      </c>
      <c r="G22" s="104">
        <f>SUM(G23:G24)</f>
        <v>6841</v>
      </c>
      <c r="H22" s="126"/>
      <c r="I22" s="104">
        <f t="shared" ref="I22:AA22" si="1">SUM(I23:I24)</f>
        <v>430851.96780812024</v>
      </c>
      <c r="J22" s="104">
        <f t="shared" si="1"/>
        <v>16108.577186023507</v>
      </c>
      <c r="K22" s="104">
        <f t="shared" si="1"/>
        <v>149997.07795314648</v>
      </c>
      <c r="L22" s="104">
        <f t="shared" si="1"/>
        <v>245398.35171277099</v>
      </c>
      <c r="M22" s="104">
        <f t="shared" si="1"/>
        <v>16299.807074289982</v>
      </c>
      <c r="N22" s="139">
        <f t="shared" si="1"/>
        <v>411695.23674020747</v>
      </c>
      <c r="O22" s="104">
        <f t="shared" si="1"/>
        <v>16108.577186023507</v>
      </c>
      <c r="P22" s="104">
        <f t="shared" si="1"/>
        <v>301183.06878985942</v>
      </c>
      <c r="Q22" s="170">
        <f t="shared" si="1"/>
        <v>285571.46629883588</v>
      </c>
      <c r="R22" s="104">
        <f t="shared" si="1"/>
        <v>0</v>
      </c>
      <c r="S22" s="104">
        <f t="shared" si="1"/>
        <v>0</v>
      </c>
      <c r="T22" s="104">
        <f t="shared" si="1"/>
        <v>0</v>
      </c>
      <c r="U22" s="139">
        <f t="shared" si="1"/>
        <v>0</v>
      </c>
      <c r="V22" s="104">
        <f t="shared" si="1"/>
        <v>0</v>
      </c>
      <c r="W22" s="104">
        <f t="shared" si="1"/>
        <v>0</v>
      </c>
      <c r="X22" s="104">
        <f t="shared" si="1"/>
        <v>0</v>
      </c>
      <c r="Y22" s="139">
        <f t="shared" si="1"/>
        <v>0</v>
      </c>
      <c r="Z22" s="104">
        <f t="shared" si="1"/>
        <v>4950</v>
      </c>
      <c r="AA22" s="170">
        <f t="shared" si="1"/>
        <v>4950</v>
      </c>
      <c r="AC22" s="183">
        <f t="shared" ref="AC22:AL22" si="2">SUM(AC23:AC24)</f>
        <v>0</v>
      </c>
      <c r="AD22" s="184">
        <f t="shared" si="2"/>
        <v>0</v>
      </c>
      <c r="AE22" s="184">
        <f t="shared" si="2"/>
        <v>0</v>
      </c>
      <c r="AF22" s="184">
        <f t="shared" si="2"/>
        <v>0</v>
      </c>
      <c r="AG22" s="184">
        <f t="shared" si="2"/>
        <v>0</v>
      </c>
      <c r="AH22" s="184">
        <f t="shared" si="2"/>
        <v>0</v>
      </c>
      <c r="AI22" s="184">
        <f t="shared" si="2"/>
        <v>0</v>
      </c>
      <c r="AJ22" s="184">
        <f t="shared" si="2"/>
        <v>0</v>
      </c>
      <c r="AK22" s="184">
        <f t="shared" si="2"/>
        <v>0</v>
      </c>
      <c r="AL22" s="185">
        <f t="shared" si="2"/>
        <v>0</v>
      </c>
    </row>
    <row r="23" spans="1:38" ht="20.100000000000001" customHeight="1" outlineLevel="1">
      <c r="A23" s="263"/>
      <c r="B23" s="253" t="s">
        <v>33</v>
      </c>
      <c r="C23" s="223">
        <v>47</v>
      </c>
      <c r="D23" s="91">
        <v>0</v>
      </c>
      <c r="E23" s="91">
        <v>0</v>
      </c>
      <c r="F23" s="92">
        <f>SUM(C23:E23)</f>
        <v>47</v>
      </c>
      <c r="G23" s="92">
        <v>13</v>
      </c>
      <c r="H23" s="127"/>
      <c r="I23" s="91">
        <v>65675.301351580012</v>
      </c>
      <c r="J23" s="91">
        <v>16108.577186023507</v>
      </c>
      <c r="K23" s="91">
        <v>65675.301351580012</v>
      </c>
      <c r="L23" s="91">
        <v>0</v>
      </c>
      <c r="M23" s="91">
        <v>0</v>
      </c>
      <c r="N23" s="150">
        <f>SUM(K23:M23)</f>
        <v>65675.301351580012</v>
      </c>
      <c r="O23" s="151">
        <v>16108.577186023507</v>
      </c>
      <c r="P23" s="91">
        <v>63238.48889949001</v>
      </c>
      <c r="Q23" s="224">
        <v>47626.886408466504</v>
      </c>
      <c r="R23" s="91">
        <v>0</v>
      </c>
      <c r="S23" s="91">
        <v>0</v>
      </c>
      <c r="T23" s="91">
        <v>0</v>
      </c>
      <c r="U23" s="150">
        <f>SUM(R23:T23)</f>
        <v>0</v>
      </c>
      <c r="V23" s="91">
        <v>0</v>
      </c>
      <c r="W23" s="91">
        <v>0</v>
      </c>
      <c r="X23" s="91">
        <v>0</v>
      </c>
      <c r="Y23" s="150">
        <f>SUM(V23:X23)</f>
        <v>0</v>
      </c>
      <c r="Z23" s="91">
        <v>0</v>
      </c>
      <c r="AA23" s="224">
        <v>0</v>
      </c>
      <c r="AC23" s="187"/>
      <c r="AD23" s="134"/>
      <c r="AE23" s="134"/>
      <c r="AF23" s="134"/>
      <c r="AG23" s="134"/>
      <c r="AH23" s="134"/>
      <c r="AI23" s="134"/>
      <c r="AJ23" s="134"/>
      <c r="AK23" s="134"/>
      <c r="AL23" s="186"/>
    </row>
    <row r="24" spans="1:38" ht="20.100000000000001" customHeight="1" outlineLevel="1" thickBot="1">
      <c r="A24" s="266"/>
      <c r="B24" s="254" t="s">
        <v>34</v>
      </c>
      <c r="C24" s="225">
        <v>1415</v>
      </c>
      <c r="D24" s="93">
        <v>4352</v>
      </c>
      <c r="E24" s="93">
        <v>738</v>
      </c>
      <c r="F24" s="94">
        <f>SUM(C24:E24)</f>
        <v>6505</v>
      </c>
      <c r="G24" s="94">
        <v>6828</v>
      </c>
      <c r="H24" s="125"/>
      <c r="I24" s="93">
        <v>365176.66645654023</v>
      </c>
      <c r="J24" s="93">
        <v>0</v>
      </c>
      <c r="K24" s="93">
        <v>84321.776601566467</v>
      </c>
      <c r="L24" s="93">
        <v>245398.35171277099</v>
      </c>
      <c r="M24" s="93">
        <v>16299.807074289982</v>
      </c>
      <c r="N24" s="152">
        <f>SUM(K24:M24)</f>
        <v>346019.93538862746</v>
      </c>
      <c r="O24" s="153">
        <v>0</v>
      </c>
      <c r="P24" s="93">
        <v>237944.57989036938</v>
      </c>
      <c r="Q24" s="226">
        <v>237944.57989036938</v>
      </c>
      <c r="R24" s="93">
        <v>0</v>
      </c>
      <c r="S24" s="93">
        <v>0</v>
      </c>
      <c r="T24" s="93">
        <v>0</v>
      </c>
      <c r="U24" s="152">
        <f>SUM(R24:T24)</f>
        <v>0</v>
      </c>
      <c r="V24" s="93">
        <v>0</v>
      </c>
      <c r="W24" s="93">
        <v>0</v>
      </c>
      <c r="X24" s="93">
        <v>0</v>
      </c>
      <c r="Y24" s="152">
        <f>SUM(V24:X24)</f>
        <v>0</v>
      </c>
      <c r="Z24" s="93">
        <v>4950</v>
      </c>
      <c r="AA24" s="226">
        <v>4950</v>
      </c>
      <c r="AC24" s="189"/>
      <c r="AD24" s="135"/>
      <c r="AE24" s="135"/>
      <c r="AF24" s="135"/>
      <c r="AG24" s="135"/>
      <c r="AH24" s="135"/>
      <c r="AI24" s="135"/>
      <c r="AJ24" s="135"/>
      <c r="AK24" s="135"/>
      <c r="AL24" s="188"/>
    </row>
    <row r="25" spans="1:38" ht="20.100000000000001" customHeight="1" outlineLevel="1" thickBot="1">
      <c r="A25" s="262" t="s">
        <v>35</v>
      </c>
      <c r="B25" s="252" t="s">
        <v>2</v>
      </c>
      <c r="C25" s="227">
        <v>0</v>
      </c>
      <c r="D25" s="107">
        <v>0</v>
      </c>
      <c r="E25" s="107">
        <v>0</v>
      </c>
      <c r="F25" s="108">
        <f>SUM(C25:E25)</f>
        <v>0</v>
      </c>
      <c r="G25" s="108">
        <v>0</v>
      </c>
      <c r="H25" s="119"/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40">
        <f>SUM(K25:M25)</f>
        <v>0</v>
      </c>
      <c r="O25" s="107">
        <v>0</v>
      </c>
      <c r="P25" s="107">
        <v>0</v>
      </c>
      <c r="Q25" s="228">
        <v>0</v>
      </c>
      <c r="R25" s="107">
        <v>0</v>
      </c>
      <c r="S25" s="107">
        <v>0</v>
      </c>
      <c r="T25" s="107">
        <v>0</v>
      </c>
      <c r="U25" s="140">
        <f>SUM(R25:T25)</f>
        <v>0</v>
      </c>
      <c r="V25" s="107">
        <v>0</v>
      </c>
      <c r="W25" s="107">
        <v>0</v>
      </c>
      <c r="X25" s="107">
        <v>0</v>
      </c>
      <c r="Y25" s="140">
        <f>SUM(V25:X25)</f>
        <v>0</v>
      </c>
      <c r="Z25" s="107">
        <v>0</v>
      </c>
      <c r="AA25" s="228">
        <v>0</v>
      </c>
      <c r="AC25" s="190"/>
      <c r="AD25" s="191"/>
      <c r="AE25" s="191"/>
      <c r="AF25" s="191"/>
      <c r="AG25" s="191"/>
      <c r="AH25" s="191"/>
      <c r="AI25" s="191"/>
      <c r="AJ25" s="191"/>
      <c r="AK25" s="191"/>
      <c r="AL25" s="192"/>
    </row>
    <row r="26" spans="1:38" ht="30" customHeight="1" outlineLevel="1" thickBot="1">
      <c r="A26" s="262" t="s">
        <v>36</v>
      </c>
      <c r="B26" s="252" t="s">
        <v>37</v>
      </c>
      <c r="C26" s="172">
        <f t="shared" ref="C26:AA26" si="3">SUM(C27:C28)</f>
        <v>2593</v>
      </c>
      <c r="D26" s="104">
        <f t="shared" si="3"/>
        <v>8701</v>
      </c>
      <c r="E26" s="104">
        <f t="shared" si="3"/>
        <v>739</v>
      </c>
      <c r="F26" s="104">
        <f t="shared" si="3"/>
        <v>12033</v>
      </c>
      <c r="G26" s="104">
        <f t="shared" si="3"/>
        <v>11008</v>
      </c>
      <c r="H26" s="104">
        <f t="shared" si="3"/>
        <v>12033</v>
      </c>
      <c r="I26" s="104">
        <f t="shared" si="3"/>
        <v>9706189.5747644845</v>
      </c>
      <c r="J26" s="104">
        <f t="shared" si="3"/>
        <v>5807581.9672926879</v>
      </c>
      <c r="K26" s="104">
        <f t="shared" si="3"/>
        <v>2137588.7447909112</v>
      </c>
      <c r="L26" s="104">
        <f t="shared" si="3"/>
        <v>6308652.1363198981</v>
      </c>
      <c r="M26" s="104">
        <f t="shared" si="3"/>
        <v>912681.47277301888</v>
      </c>
      <c r="N26" s="139">
        <f t="shared" si="3"/>
        <v>9358922.353883829</v>
      </c>
      <c r="O26" s="104">
        <f t="shared" si="3"/>
        <v>5807581.9642963046</v>
      </c>
      <c r="P26" s="104">
        <f t="shared" si="3"/>
        <v>5977174.716478413</v>
      </c>
      <c r="Q26" s="170">
        <f t="shared" si="3"/>
        <v>4537715.6237613494</v>
      </c>
      <c r="R26" s="104">
        <f t="shared" si="3"/>
        <v>694261.54</v>
      </c>
      <c r="S26" s="104">
        <f t="shared" si="3"/>
        <v>3212803.0700000003</v>
      </c>
      <c r="T26" s="104">
        <f t="shared" si="3"/>
        <v>617533.34000000008</v>
      </c>
      <c r="U26" s="139">
        <f t="shared" si="3"/>
        <v>4524597.95</v>
      </c>
      <c r="V26" s="104">
        <f t="shared" si="3"/>
        <v>553737.60100000002</v>
      </c>
      <c r="W26" s="104">
        <f t="shared" si="3"/>
        <v>2321382.5820000004</v>
      </c>
      <c r="X26" s="104">
        <f t="shared" si="3"/>
        <v>489304.7570000001</v>
      </c>
      <c r="Y26" s="139">
        <f t="shared" si="3"/>
        <v>3364424.9400000004</v>
      </c>
      <c r="Z26" s="104">
        <f t="shared" si="3"/>
        <v>4212499.0900000008</v>
      </c>
      <c r="AA26" s="170">
        <f t="shared" si="3"/>
        <v>2775700.4569999999</v>
      </c>
      <c r="AC26" s="183">
        <f t="shared" ref="AC26:AL26" si="4">SUM(AC27:AC28)</f>
        <v>0</v>
      </c>
      <c r="AD26" s="184">
        <f t="shared" si="4"/>
        <v>0</v>
      </c>
      <c r="AE26" s="184">
        <f t="shared" si="4"/>
        <v>0</v>
      </c>
      <c r="AF26" s="184">
        <f t="shared" si="4"/>
        <v>0</v>
      </c>
      <c r="AG26" s="184">
        <f t="shared" si="4"/>
        <v>0</v>
      </c>
      <c r="AH26" s="184">
        <f t="shared" si="4"/>
        <v>0</v>
      </c>
      <c r="AI26" s="184">
        <f t="shared" si="4"/>
        <v>0</v>
      </c>
      <c r="AJ26" s="184">
        <f t="shared" si="4"/>
        <v>0</v>
      </c>
      <c r="AK26" s="184">
        <f t="shared" si="4"/>
        <v>0</v>
      </c>
      <c r="AL26" s="185">
        <f t="shared" si="4"/>
        <v>0</v>
      </c>
    </row>
    <row r="27" spans="1:38" ht="20.100000000000001" customHeight="1" outlineLevel="1">
      <c r="A27" s="267"/>
      <c r="B27" s="253" t="s">
        <v>38</v>
      </c>
      <c r="C27" s="217">
        <v>2593</v>
      </c>
      <c r="D27" s="85">
        <v>8701</v>
      </c>
      <c r="E27" s="85">
        <v>739</v>
      </c>
      <c r="F27" s="86">
        <f>SUM(C27:E27)</f>
        <v>12033</v>
      </c>
      <c r="G27" s="86">
        <v>11008</v>
      </c>
      <c r="H27" s="86">
        <v>12033</v>
      </c>
      <c r="I27" s="85">
        <v>9706189.5747644845</v>
      </c>
      <c r="J27" s="85">
        <v>5807581.9672926879</v>
      </c>
      <c r="K27" s="85">
        <v>2137588.7447909112</v>
      </c>
      <c r="L27" s="85">
        <v>6308652.1363198981</v>
      </c>
      <c r="M27" s="85">
        <v>912681.47277301888</v>
      </c>
      <c r="N27" s="144">
        <f>SUM(K27:M27)</f>
        <v>9358922.353883829</v>
      </c>
      <c r="O27" s="145">
        <v>5807581.9642963046</v>
      </c>
      <c r="P27" s="85">
        <v>5977174.716478413</v>
      </c>
      <c r="Q27" s="218">
        <v>4537715.6237613494</v>
      </c>
      <c r="R27" s="85">
        <v>694261.54</v>
      </c>
      <c r="S27" s="85">
        <v>3212803.0700000003</v>
      </c>
      <c r="T27" s="85">
        <v>617533.34000000008</v>
      </c>
      <c r="U27" s="144">
        <f>SUM(R27:T27)</f>
        <v>4524597.95</v>
      </c>
      <c r="V27" s="85">
        <v>553737.60100000002</v>
      </c>
      <c r="W27" s="85">
        <v>2321382.5820000004</v>
      </c>
      <c r="X27" s="85">
        <v>489304.7570000001</v>
      </c>
      <c r="Y27" s="144">
        <f>SUM(V27:X27)</f>
        <v>3364424.9400000004</v>
      </c>
      <c r="Z27" s="85">
        <v>4212499.0900000008</v>
      </c>
      <c r="AA27" s="218">
        <v>2775700.4569999999</v>
      </c>
      <c r="AC27" s="175"/>
      <c r="AD27" s="121"/>
      <c r="AE27" s="121"/>
      <c r="AF27" s="121"/>
      <c r="AG27" s="121"/>
      <c r="AH27" s="121"/>
      <c r="AI27" s="121"/>
      <c r="AJ27" s="121"/>
      <c r="AK27" s="121"/>
      <c r="AL27" s="173"/>
    </row>
    <row r="28" spans="1:38" ht="20.100000000000001" customHeight="1" outlineLevel="1" thickBot="1">
      <c r="A28" s="265"/>
      <c r="B28" s="255" t="s">
        <v>39</v>
      </c>
      <c r="C28" s="229">
        <v>0</v>
      </c>
      <c r="D28" s="95">
        <v>0</v>
      </c>
      <c r="E28" s="95">
        <v>0</v>
      </c>
      <c r="F28" s="95">
        <f>SUM(C28:E28)</f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154">
        <f>SUM(K28:M28)</f>
        <v>0</v>
      </c>
      <c r="O28" s="155">
        <v>0</v>
      </c>
      <c r="P28" s="95">
        <v>0</v>
      </c>
      <c r="Q28" s="230">
        <v>0</v>
      </c>
      <c r="R28" s="95">
        <v>0</v>
      </c>
      <c r="S28" s="95">
        <v>0</v>
      </c>
      <c r="T28" s="95">
        <v>0</v>
      </c>
      <c r="U28" s="154">
        <f>SUM(R28:T28)</f>
        <v>0</v>
      </c>
      <c r="V28" s="95">
        <v>0</v>
      </c>
      <c r="W28" s="95">
        <v>0</v>
      </c>
      <c r="X28" s="95">
        <v>0</v>
      </c>
      <c r="Y28" s="154">
        <f>SUM(V28:X28)</f>
        <v>0</v>
      </c>
      <c r="Z28" s="95">
        <v>0</v>
      </c>
      <c r="AA28" s="230">
        <v>0</v>
      </c>
      <c r="AC28" s="194"/>
      <c r="AD28" s="120"/>
      <c r="AE28" s="120"/>
      <c r="AF28" s="120"/>
      <c r="AG28" s="120"/>
      <c r="AH28" s="120"/>
      <c r="AI28" s="120"/>
      <c r="AJ28" s="120"/>
      <c r="AK28" s="120"/>
      <c r="AL28" s="193"/>
    </row>
    <row r="29" spans="1:38" ht="30" customHeight="1" outlineLevel="1" thickBot="1">
      <c r="A29" s="262" t="s">
        <v>40</v>
      </c>
      <c r="B29" s="252" t="s">
        <v>41</v>
      </c>
      <c r="C29" s="231">
        <f t="shared" ref="C29:AA29" si="5">SUM(C30:C32)</f>
        <v>1968</v>
      </c>
      <c r="D29" s="109">
        <f t="shared" si="5"/>
        <v>6652</v>
      </c>
      <c r="E29" s="109">
        <f t="shared" si="5"/>
        <v>738</v>
      </c>
      <c r="F29" s="110">
        <f t="shared" si="5"/>
        <v>9358</v>
      </c>
      <c r="G29" s="110">
        <f t="shared" si="5"/>
        <v>9449</v>
      </c>
      <c r="H29" s="109">
        <f t="shared" si="5"/>
        <v>9358</v>
      </c>
      <c r="I29" s="109">
        <f t="shared" si="5"/>
        <v>1006104.8747927691</v>
      </c>
      <c r="J29" s="109">
        <f t="shared" si="5"/>
        <v>634694.7929087911</v>
      </c>
      <c r="K29" s="109">
        <f t="shared" si="5"/>
        <v>203049.94591764937</v>
      </c>
      <c r="L29" s="109">
        <f t="shared" si="5"/>
        <v>721824.81264873792</v>
      </c>
      <c r="M29" s="109">
        <f t="shared" si="5"/>
        <v>39060.319196199969</v>
      </c>
      <c r="N29" s="115">
        <f t="shared" si="5"/>
        <v>963935.07776258723</v>
      </c>
      <c r="O29" s="109">
        <f t="shared" si="5"/>
        <v>634694.79290879134</v>
      </c>
      <c r="P29" s="109">
        <f t="shared" si="5"/>
        <v>596683.4318169594</v>
      </c>
      <c r="Q29" s="232">
        <f t="shared" si="5"/>
        <v>432238.53508623288</v>
      </c>
      <c r="R29" s="109">
        <f t="shared" si="5"/>
        <v>67242.490000000005</v>
      </c>
      <c r="S29" s="109">
        <f t="shared" si="5"/>
        <v>316311.69999999995</v>
      </c>
      <c r="T29" s="109">
        <f t="shared" si="5"/>
        <v>24477.11</v>
      </c>
      <c r="U29" s="115">
        <f t="shared" si="5"/>
        <v>408031.29999999993</v>
      </c>
      <c r="V29" s="109">
        <f t="shared" si="5"/>
        <v>55963.257000000005</v>
      </c>
      <c r="W29" s="109">
        <f t="shared" si="5"/>
        <v>217081.46299999996</v>
      </c>
      <c r="X29" s="109">
        <f t="shared" si="5"/>
        <v>19422.774000000001</v>
      </c>
      <c r="Y29" s="115">
        <f t="shared" si="5"/>
        <v>292467.49399999995</v>
      </c>
      <c r="Z29" s="109">
        <f t="shared" si="5"/>
        <v>457503.22</v>
      </c>
      <c r="AA29" s="269">
        <f t="shared" si="5"/>
        <v>295882.83799999999</v>
      </c>
      <c r="AC29" s="196">
        <f t="shared" ref="AC29:AL29" si="6">SUM(AC30:AC32)</f>
        <v>0</v>
      </c>
      <c r="AD29" s="197">
        <f t="shared" si="6"/>
        <v>0</v>
      </c>
      <c r="AE29" s="197">
        <f t="shared" si="6"/>
        <v>0</v>
      </c>
      <c r="AF29" s="197">
        <f t="shared" si="6"/>
        <v>0</v>
      </c>
      <c r="AG29" s="197">
        <f t="shared" si="6"/>
        <v>0</v>
      </c>
      <c r="AH29" s="197">
        <f t="shared" si="6"/>
        <v>0</v>
      </c>
      <c r="AI29" s="197">
        <f t="shared" si="6"/>
        <v>0</v>
      </c>
      <c r="AJ29" s="197">
        <f t="shared" si="6"/>
        <v>0</v>
      </c>
      <c r="AK29" s="197">
        <f t="shared" si="6"/>
        <v>0</v>
      </c>
      <c r="AL29" s="195">
        <f t="shared" si="6"/>
        <v>0</v>
      </c>
    </row>
    <row r="30" spans="1:38" ht="30" customHeight="1" outlineLevel="1">
      <c r="A30" s="263"/>
      <c r="B30" s="253" t="s">
        <v>42</v>
      </c>
      <c r="C30" s="217">
        <v>0</v>
      </c>
      <c r="D30" s="85">
        <v>0</v>
      </c>
      <c r="E30" s="85">
        <v>0</v>
      </c>
      <c r="F30" s="86">
        <f>SUM(C30:E30)</f>
        <v>0</v>
      </c>
      <c r="G30" s="86">
        <v>0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0</v>
      </c>
      <c r="N30" s="144">
        <f>SUM(K30:M30)</f>
        <v>0</v>
      </c>
      <c r="O30" s="145">
        <v>0</v>
      </c>
      <c r="P30" s="85">
        <v>0</v>
      </c>
      <c r="Q30" s="218">
        <v>0</v>
      </c>
      <c r="R30" s="85">
        <v>0</v>
      </c>
      <c r="S30" s="85">
        <v>0</v>
      </c>
      <c r="T30" s="85">
        <v>0</v>
      </c>
      <c r="U30" s="144">
        <f>SUM(R30:T30)</f>
        <v>0</v>
      </c>
      <c r="V30" s="85">
        <v>0</v>
      </c>
      <c r="W30" s="85">
        <v>0</v>
      </c>
      <c r="X30" s="85">
        <v>0</v>
      </c>
      <c r="Y30" s="144">
        <f>SUM(V30:X30)</f>
        <v>0</v>
      </c>
      <c r="Z30" s="85">
        <v>0</v>
      </c>
      <c r="AA30" s="218">
        <v>0</v>
      </c>
      <c r="AC30" s="175"/>
      <c r="AD30" s="121"/>
      <c r="AE30" s="121"/>
      <c r="AF30" s="121"/>
      <c r="AG30" s="121"/>
      <c r="AH30" s="121"/>
      <c r="AI30" s="121"/>
      <c r="AJ30" s="121"/>
      <c r="AK30" s="121"/>
      <c r="AL30" s="173"/>
    </row>
    <row r="31" spans="1:38" ht="30" customHeight="1" outlineLevel="1">
      <c r="A31" s="264"/>
      <c r="B31" s="256" t="s">
        <v>3</v>
      </c>
      <c r="C31" s="233">
        <v>1968</v>
      </c>
      <c r="D31" s="96">
        <v>6652</v>
      </c>
      <c r="E31" s="96">
        <v>738</v>
      </c>
      <c r="F31" s="96">
        <f>SUM(C31:E31)</f>
        <v>9358</v>
      </c>
      <c r="G31" s="96">
        <v>9449</v>
      </c>
      <c r="H31" s="96">
        <v>9358</v>
      </c>
      <c r="I31" s="96">
        <v>1006104.8747927691</v>
      </c>
      <c r="J31" s="96">
        <v>634694.7929087911</v>
      </c>
      <c r="K31" s="96">
        <v>203049.94591764937</v>
      </c>
      <c r="L31" s="96">
        <v>721824.81264873792</v>
      </c>
      <c r="M31" s="96">
        <v>39060.319196199969</v>
      </c>
      <c r="N31" s="156">
        <f>SUM(K31:M31)</f>
        <v>963935.07776258723</v>
      </c>
      <c r="O31" s="157">
        <v>634694.79290879134</v>
      </c>
      <c r="P31" s="96">
        <v>596683.4318169594</v>
      </c>
      <c r="Q31" s="234">
        <v>432238.53508623288</v>
      </c>
      <c r="R31" s="96">
        <v>67242.490000000005</v>
      </c>
      <c r="S31" s="96">
        <v>316311.69999999995</v>
      </c>
      <c r="T31" s="96">
        <v>24477.11</v>
      </c>
      <c r="U31" s="156">
        <f>SUM(R31:T31)</f>
        <v>408031.29999999993</v>
      </c>
      <c r="V31" s="96">
        <v>55963.257000000005</v>
      </c>
      <c r="W31" s="96">
        <v>217081.46299999996</v>
      </c>
      <c r="X31" s="96">
        <v>19422.774000000001</v>
      </c>
      <c r="Y31" s="156">
        <f>SUM(V31:X31)</f>
        <v>292467.49399999995</v>
      </c>
      <c r="Z31" s="96">
        <v>457503.22</v>
      </c>
      <c r="AA31" s="234">
        <v>295882.83799999999</v>
      </c>
      <c r="AC31" s="199"/>
      <c r="AD31" s="122"/>
      <c r="AE31" s="122"/>
      <c r="AF31" s="122"/>
      <c r="AG31" s="122"/>
      <c r="AH31" s="122"/>
      <c r="AI31" s="122"/>
      <c r="AJ31" s="122"/>
      <c r="AK31" s="122"/>
      <c r="AL31" s="198"/>
    </row>
    <row r="32" spans="1:38" ht="20.100000000000001" customHeight="1" outlineLevel="1" thickBot="1">
      <c r="A32" s="266"/>
      <c r="B32" s="255" t="s">
        <v>43</v>
      </c>
      <c r="C32" s="235">
        <v>0</v>
      </c>
      <c r="D32" s="97">
        <v>0</v>
      </c>
      <c r="E32" s="97">
        <v>0</v>
      </c>
      <c r="F32" s="98">
        <f>SUM(C32:E32)</f>
        <v>0</v>
      </c>
      <c r="G32" s="98">
        <v>0</v>
      </c>
      <c r="H32" s="125"/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143">
        <f>SUM(K32:M32)</f>
        <v>0</v>
      </c>
      <c r="O32" s="113">
        <v>0</v>
      </c>
      <c r="P32" s="97">
        <v>0</v>
      </c>
      <c r="Q32" s="236">
        <v>0</v>
      </c>
      <c r="R32" s="97">
        <v>0</v>
      </c>
      <c r="S32" s="97">
        <v>0</v>
      </c>
      <c r="T32" s="97">
        <v>0</v>
      </c>
      <c r="U32" s="143">
        <f>SUM(R32:T32)</f>
        <v>0</v>
      </c>
      <c r="V32" s="97">
        <v>0</v>
      </c>
      <c r="W32" s="97">
        <v>0</v>
      </c>
      <c r="X32" s="97">
        <v>0</v>
      </c>
      <c r="Y32" s="143">
        <f>SUM(V32:X32)</f>
        <v>0</v>
      </c>
      <c r="Z32" s="97">
        <v>0</v>
      </c>
      <c r="AA32" s="236">
        <v>0</v>
      </c>
      <c r="AC32" s="201"/>
      <c r="AD32" s="136"/>
      <c r="AE32" s="136"/>
      <c r="AF32" s="136"/>
      <c r="AG32" s="136"/>
      <c r="AH32" s="136"/>
      <c r="AI32" s="136"/>
      <c r="AJ32" s="136"/>
      <c r="AK32" s="136"/>
      <c r="AL32" s="200"/>
    </row>
    <row r="33" spans="1:38" ht="20.100000000000001" customHeight="1" outlineLevel="1" thickBot="1">
      <c r="A33" s="262" t="s">
        <v>44</v>
      </c>
      <c r="B33" s="252" t="s">
        <v>4</v>
      </c>
      <c r="C33" s="227">
        <v>0</v>
      </c>
      <c r="D33" s="107">
        <v>0</v>
      </c>
      <c r="E33" s="107">
        <v>0</v>
      </c>
      <c r="F33" s="108">
        <f>SUM(C33:E33)</f>
        <v>0</v>
      </c>
      <c r="G33" s="108">
        <v>0</v>
      </c>
      <c r="H33" s="128"/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40">
        <f>SUM(K33:M33)</f>
        <v>0</v>
      </c>
      <c r="O33" s="107">
        <v>0</v>
      </c>
      <c r="P33" s="107">
        <v>0</v>
      </c>
      <c r="Q33" s="228">
        <v>0</v>
      </c>
      <c r="R33" s="107">
        <v>0</v>
      </c>
      <c r="S33" s="107">
        <v>0</v>
      </c>
      <c r="T33" s="107">
        <v>0</v>
      </c>
      <c r="U33" s="140">
        <f>SUM(R33:T33)</f>
        <v>0</v>
      </c>
      <c r="V33" s="107">
        <v>0</v>
      </c>
      <c r="W33" s="107">
        <v>0</v>
      </c>
      <c r="X33" s="107">
        <v>0</v>
      </c>
      <c r="Y33" s="140">
        <f>SUM(V33:X33)</f>
        <v>0</v>
      </c>
      <c r="Z33" s="107">
        <v>0</v>
      </c>
      <c r="AA33" s="228">
        <v>0</v>
      </c>
      <c r="AC33" s="190"/>
      <c r="AD33" s="191"/>
      <c r="AE33" s="191"/>
      <c r="AF33" s="191"/>
      <c r="AG33" s="191"/>
      <c r="AH33" s="191"/>
      <c r="AI33" s="191"/>
      <c r="AJ33" s="191"/>
      <c r="AK33" s="191"/>
      <c r="AL33" s="192"/>
    </row>
    <row r="34" spans="1:38" ht="20.100000000000001" customHeight="1" outlineLevel="1" thickBot="1">
      <c r="A34" s="268" t="s">
        <v>45</v>
      </c>
      <c r="B34" s="257" t="s">
        <v>12</v>
      </c>
      <c r="C34" s="237">
        <v>0</v>
      </c>
      <c r="D34" s="111">
        <v>0</v>
      </c>
      <c r="E34" s="111">
        <v>0</v>
      </c>
      <c r="F34" s="112">
        <f>SUM(C34:E34)</f>
        <v>0</v>
      </c>
      <c r="G34" s="112">
        <v>0</v>
      </c>
      <c r="H34" s="129">
        <v>0</v>
      </c>
      <c r="I34" s="111">
        <v>0</v>
      </c>
      <c r="J34" s="111">
        <v>0</v>
      </c>
      <c r="K34" s="111">
        <v>0</v>
      </c>
      <c r="L34" s="111">
        <v>0</v>
      </c>
      <c r="M34" s="111">
        <v>0</v>
      </c>
      <c r="N34" s="141">
        <f>SUM(K34:M34)</f>
        <v>0</v>
      </c>
      <c r="O34" s="111">
        <v>0</v>
      </c>
      <c r="P34" s="111">
        <v>0</v>
      </c>
      <c r="Q34" s="238">
        <v>0</v>
      </c>
      <c r="R34" s="111">
        <v>0</v>
      </c>
      <c r="S34" s="111">
        <v>0</v>
      </c>
      <c r="T34" s="111">
        <v>0</v>
      </c>
      <c r="U34" s="141">
        <f>SUM(R34:T34)</f>
        <v>0</v>
      </c>
      <c r="V34" s="111">
        <v>0</v>
      </c>
      <c r="W34" s="111">
        <v>0</v>
      </c>
      <c r="X34" s="111">
        <v>0</v>
      </c>
      <c r="Y34" s="141">
        <f>SUM(V34:X34)</f>
        <v>0</v>
      </c>
      <c r="Z34" s="111">
        <v>0</v>
      </c>
      <c r="AA34" s="238">
        <v>0</v>
      </c>
      <c r="AC34" s="202"/>
      <c r="AD34" s="203"/>
      <c r="AE34" s="203"/>
      <c r="AF34" s="203"/>
      <c r="AG34" s="203"/>
      <c r="AH34" s="203"/>
      <c r="AI34" s="203"/>
      <c r="AJ34" s="203"/>
      <c r="AK34" s="203"/>
      <c r="AL34" s="204"/>
    </row>
    <row r="35" spans="1:38" ht="30" customHeight="1" outlineLevel="1" thickBot="1">
      <c r="A35" s="262" t="s">
        <v>46</v>
      </c>
      <c r="B35" s="252" t="s">
        <v>47</v>
      </c>
      <c r="C35" s="231">
        <f>SUM(C36:C37)</f>
        <v>0</v>
      </c>
      <c r="D35" s="109">
        <f>SUM(D36:D37)</f>
        <v>0</v>
      </c>
      <c r="E35" s="109">
        <f>SUM(E36:E37)</f>
        <v>0</v>
      </c>
      <c r="F35" s="110">
        <f>SUM(F36:F37)</f>
        <v>0</v>
      </c>
      <c r="G35" s="110">
        <f>SUM(G36:G37)</f>
        <v>0</v>
      </c>
      <c r="H35" s="119"/>
      <c r="I35" s="109">
        <f t="shared" ref="I35:AA35" si="7">SUM(I36:I37)</f>
        <v>0</v>
      </c>
      <c r="J35" s="109">
        <f t="shared" si="7"/>
        <v>0</v>
      </c>
      <c r="K35" s="109">
        <f t="shared" si="7"/>
        <v>0</v>
      </c>
      <c r="L35" s="109">
        <f t="shared" si="7"/>
        <v>0</v>
      </c>
      <c r="M35" s="109">
        <f t="shared" si="7"/>
        <v>0</v>
      </c>
      <c r="N35" s="115">
        <f t="shared" si="7"/>
        <v>0</v>
      </c>
      <c r="O35" s="109">
        <f t="shared" si="7"/>
        <v>0</v>
      </c>
      <c r="P35" s="109">
        <f t="shared" si="7"/>
        <v>0</v>
      </c>
      <c r="Q35" s="232">
        <f t="shared" si="7"/>
        <v>0</v>
      </c>
      <c r="R35" s="109">
        <f t="shared" si="7"/>
        <v>0</v>
      </c>
      <c r="S35" s="109">
        <f t="shared" si="7"/>
        <v>0</v>
      </c>
      <c r="T35" s="109">
        <f t="shared" si="7"/>
        <v>0</v>
      </c>
      <c r="U35" s="115">
        <f t="shared" si="7"/>
        <v>0</v>
      </c>
      <c r="V35" s="109">
        <f t="shared" si="7"/>
        <v>0</v>
      </c>
      <c r="W35" s="109">
        <f t="shared" si="7"/>
        <v>0</v>
      </c>
      <c r="X35" s="109">
        <f t="shared" si="7"/>
        <v>0</v>
      </c>
      <c r="Y35" s="115">
        <f t="shared" si="7"/>
        <v>0</v>
      </c>
      <c r="Z35" s="109">
        <f t="shared" si="7"/>
        <v>0</v>
      </c>
      <c r="AA35" s="232">
        <f t="shared" si="7"/>
        <v>0</v>
      </c>
      <c r="AC35" s="196">
        <f t="shared" ref="AC35:AL35" si="8">SUM(AC36:AC37)</f>
        <v>0</v>
      </c>
      <c r="AD35" s="197">
        <f t="shared" si="8"/>
        <v>0</v>
      </c>
      <c r="AE35" s="197">
        <f t="shared" si="8"/>
        <v>0</v>
      </c>
      <c r="AF35" s="197">
        <f t="shared" si="8"/>
        <v>0</v>
      </c>
      <c r="AG35" s="197">
        <f t="shared" si="8"/>
        <v>0</v>
      </c>
      <c r="AH35" s="197">
        <f t="shared" si="8"/>
        <v>0</v>
      </c>
      <c r="AI35" s="197">
        <f t="shared" si="8"/>
        <v>0</v>
      </c>
      <c r="AJ35" s="197">
        <f t="shared" si="8"/>
        <v>0</v>
      </c>
      <c r="AK35" s="197">
        <f t="shared" si="8"/>
        <v>0</v>
      </c>
      <c r="AL35" s="195">
        <f t="shared" si="8"/>
        <v>0</v>
      </c>
    </row>
    <row r="36" spans="1:38" ht="20.100000000000001" customHeight="1" outlineLevel="1">
      <c r="A36" s="267"/>
      <c r="B36" s="253" t="s">
        <v>48</v>
      </c>
      <c r="C36" s="239">
        <v>0</v>
      </c>
      <c r="D36" s="99">
        <v>0</v>
      </c>
      <c r="E36" s="99">
        <v>0</v>
      </c>
      <c r="F36" s="99">
        <f>SUM(C36:E36)</f>
        <v>0</v>
      </c>
      <c r="G36" s="99">
        <v>0</v>
      </c>
      <c r="H36" s="123"/>
      <c r="I36" s="99">
        <v>0</v>
      </c>
      <c r="J36" s="99">
        <v>0</v>
      </c>
      <c r="K36" s="99">
        <v>0</v>
      </c>
      <c r="L36" s="99">
        <v>0</v>
      </c>
      <c r="M36" s="99">
        <v>0</v>
      </c>
      <c r="N36" s="158">
        <f>SUM(K36:M36)</f>
        <v>0</v>
      </c>
      <c r="O36" s="159">
        <v>0</v>
      </c>
      <c r="P36" s="99">
        <v>0</v>
      </c>
      <c r="Q36" s="240">
        <v>0</v>
      </c>
      <c r="R36" s="99">
        <v>0</v>
      </c>
      <c r="S36" s="99">
        <v>0</v>
      </c>
      <c r="T36" s="99">
        <v>0</v>
      </c>
      <c r="U36" s="158">
        <f>SUM(R36:T36)</f>
        <v>0</v>
      </c>
      <c r="V36" s="99">
        <v>0</v>
      </c>
      <c r="W36" s="99">
        <v>0</v>
      </c>
      <c r="X36" s="99">
        <v>0</v>
      </c>
      <c r="Y36" s="158">
        <f>SUM(V36:X36)</f>
        <v>0</v>
      </c>
      <c r="Z36" s="99">
        <v>0</v>
      </c>
      <c r="AA36" s="240">
        <v>0</v>
      </c>
      <c r="AC36" s="206"/>
      <c r="AD36" s="137"/>
      <c r="AE36" s="137"/>
      <c r="AF36" s="137"/>
      <c r="AG36" s="137"/>
      <c r="AH36" s="137"/>
      <c r="AI36" s="137"/>
      <c r="AJ36" s="137"/>
      <c r="AK36" s="137"/>
      <c r="AL36" s="205"/>
    </row>
    <row r="37" spans="1:38" ht="20.100000000000001" customHeight="1" outlineLevel="1" thickBot="1">
      <c r="A37" s="265"/>
      <c r="B37" s="255" t="s">
        <v>49</v>
      </c>
      <c r="C37" s="229">
        <v>0</v>
      </c>
      <c r="D37" s="95">
        <v>0</v>
      </c>
      <c r="E37" s="95">
        <v>0</v>
      </c>
      <c r="F37" s="95">
        <f>SUM(C37:E37)</f>
        <v>0</v>
      </c>
      <c r="G37" s="95">
        <v>0</v>
      </c>
      <c r="H37" s="124"/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154">
        <f>SUM(K37:M37)</f>
        <v>0</v>
      </c>
      <c r="O37" s="155">
        <v>0</v>
      </c>
      <c r="P37" s="95">
        <v>0</v>
      </c>
      <c r="Q37" s="230">
        <v>0</v>
      </c>
      <c r="R37" s="95">
        <v>0</v>
      </c>
      <c r="S37" s="95">
        <v>0</v>
      </c>
      <c r="T37" s="95">
        <v>0</v>
      </c>
      <c r="U37" s="154">
        <f>SUM(R37:T37)</f>
        <v>0</v>
      </c>
      <c r="V37" s="95">
        <v>0</v>
      </c>
      <c r="W37" s="95">
        <v>0</v>
      </c>
      <c r="X37" s="95">
        <v>0</v>
      </c>
      <c r="Y37" s="154">
        <f>SUM(V37:X37)</f>
        <v>0</v>
      </c>
      <c r="Z37" s="95">
        <v>0</v>
      </c>
      <c r="AA37" s="230">
        <v>0</v>
      </c>
      <c r="AC37" s="194"/>
      <c r="AD37" s="120"/>
      <c r="AE37" s="120"/>
      <c r="AF37" s="120"/>
      <c r="AG37" s="120"/>
      <c r="AH37" s="120"/>
      <c r="AI37" s="120"/>
      <c r="AJ37" s="120"/>
      <c r="AK37" s="120"/>
      <c r="AL37" s="193"/>
    </row>
    <row r="38" spans="1:38" ht="20.100000000000001" customHeight="1" outlineLevel="1" thickBot="1">
      <c r="A38" s="262" t="s">
        <v>50</v>
      </c>
      <c r="B38" s="252" t="s">
        <v>13</v>
      </c>
      <c r="C38" s="227">
        <v>0</v>
      </c>
      <c r="D38" s="107">
        <v>0</v>
      </c>
      <c r="E38" s="107">
        <v>0</v>
      </c>
      <c r="F38" s="108">
        <f>SUM(C38:E38)</f>
        <v>0</v>
      </c>
      <c r="G38" s="108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40">
        <f>SUM(K38:M38)</f>
        <v>0</v>
      </c>
      <c r="O38" s="107">
        <v>0</v>
      </c>
      <c r="P38" s="107">
        <v>0</v>
      </c>
      <c r="Q38" s="228">
        <v>0</v>
      </c>
      <c r="R38" s="107">
        <v>0</v>
      </c>
      <c r="S38" s="107">
        <v>0</v>
      </c>
      <c r="T38" s="107">
        <v>0</v>
      </c>
      <c r="U38" s="140">
        <f>SUM(R38:T38)</f>
        <v>0</v>
      </c>
      <c r="V38" s="107">
        <v>0</v>
      </c>
      <c r="W38" s="107">
        <v>0</v>
      </c>
      <c r="X38" s="107">
        <v>0</v>
      </c>
      <c r="Y38" s="140">
        <f>SUM(V38:X38)</f>
        <v>0</v>
      </c>
      <c r="Z38" s="107">
        <v>0</v>
      </c>
      <c r="AA38" s="228">
        <v>0</v>
      </c>
      <c r="AC38" s="190"/>
      <c r="AD38" s="191"/>
      <c r="AE38" s="191"/>
      <c r="AF38" s="191"/>
      <c r="AG38" s="191"/>
      <c r="AH38" s="191"/>
      <c r="AI38" s="191"/>
      <c r="AJ38" s="191"/>
      <c r="AK38" s="191"/>
      <c r="AL38" s="192"/>
    </row>
    <row r="39" spans="1:38" ht="30" customHeight="1" outlineLevel="1" thickBot="1">
      <c r="A39" s="262" t="s">
        <v>51</v>
      </c>
      <c r="B39" s="252" t="s">
        <v>14</v>
      </c>
      <c r="C39" s="231">
        <f>SUM(C40:C41)</f>
        <v>0</v>
      </c>
      <c r="D39" s="109">
        <f>SUM(D40:D41)</f>
        <v>0</v>
      </c>
      <c r="E39" s="109">
        <f>SUM(E40:E41)</f>
        <v>0</v>
      </c>
      <c r="F39" s="110">
        <f>SUM(F40:F41)</f>
        <v>0</v>
      </c>
      <c r="G39" s="110">
        <f>SUM(G40:G41)</f>
        <v>0</v>
      </c>
      <c r="H39" s="125"/>
      <c r="I39" s="109">
        <f t="shared" ref="I39:AA39" si="9">SUM(I40:I41)</f>
        <v>0</v>
      </c>
      <c r="J39" s="109">
        <f t="shared" si="9"/>
        <v>0</v>
      </c>
      <c r="K39" s="109">
        <f t="shared" si="9"/>
        <v>0</v>
      </c>
      <c r="L39" s="109">
        <f t="shared" si="9"/>
        <v>0</v>
      </c>
      <c r="M39" s="109">
        <f t="shared" si="9"/>
        <v>0</v>
      </c>
      <c r="N39" s="115">
        <f t="shared" si="9"/>
        <v>0</v>
      </c>
      <c r="O39" s="109">
        <f t="shared" si="9"/>
        <v>0</v>
      </c>
      <c r="P39" s="109">
        <f t="shared" si="9"/>
        <v>0</v>
      </c>
      <c r="Q39" s="232">
        <f t="shared" si="9"/>
        <v>0</v>
      </c>
      <c r="R39" s="109">
        <f t="shared" si="9"/>
        <v>0</v>
      </c>
      <c r="S39" s="109">
        <f t="shared" si="9"/>
        <v>0</v>
      </c>
      <c r="T39" s="109">
        <f t="shared" si="9"/>
        <v>0</v>
      </c>
      <c r="U39" s="115">
        <f t="shared" si="9"/>
        <v>0</v>
      </c>
      <c r="V39" s="109">
        <f t="shared" si="9"/>
        <v>0</v>
      </c>
      <c r="W39" s="109">
        <f t="shared" si="9"/>
        <v>0</v>
      </c>
      <c r="X39" s="109">
        <f t="shared" si="9"/>
        <v>0</v>
      </c>
      <c r="Y39" s="115">
        <f t="shared" si="9"/>
        <v>0</v>
      </c>
      <c r="Z39" s="109">
        <f t="shared" si="9"/>
        <v>0</v>
      </c>
      <c r="AA39" s="232">
        <f t="shared" si="9"/>
        <v>0</v>
      </c>
      <c r="AC39" s="196">
        <f t="shared" ref="AC39:AL39" si="10">SUM(AC40:AC41)</f>
        <v>0</v>
      </c>
      <c r="AD39" s="197">
        <f t="shared" si="10"/>
        <v>0</v>
      </c>
      <c r="AE39" s="197">
        <f t="shared" si="10"/>
        <v>0</v>
      </c>
      <c r="AF39" s="197">
        <f t="shared" si="10"/>
        <v>0</v>
      </c>
      <c r="AG39" s="197">
        <f t="shared" si="10"/>
        <v>0</v>
      </c>
      <c r="AH39" s="197">
        <f t="shared" si="10"/>
        <v>0</v>
      </c>
      <c r="AI39" s="197">
        <f t="shared" si="10"/>
        <v>0</v>
      </c>
      <c r="AJ39" s="197">
        <f t="shared" si="10"/>
        <v>0</v>
      </c>
      <c r="AK39" s="197">
        <f t="shared" si="10"/>
        <v>0</v>
      </c>
      <c r="AL39" s="195">
        <f t="shared" si="10"/>
        <v>0</v>
      </c>
    </row>
    <row r="40" spans="1:38" ht="20.100000000000001" customHeight="1" outlineLevel="1">
      <c r="A40" s="267"/>
      <c r="B40" s="258" t="s">
        <v>52</v>
      </c>
      <c r="C40" s="223">
        <v>0</v>
      </c>
      <c r="D40" s="91">
        <v>0</v>
      </c>
      <c r="E40" s="91">
        <v>0</v>
      </c>
      <c r="F40" s="92">
        <f>SUM(C40:E40)</f>
        <v>0</v>
      </c>
      <c r="G40" s="92">
        <v>0</v>
      </c>
      <c r="H40" s="127"/>
      <c r="I40" s="91">
        <v>0</v>
      </c>
      <c r="J40" s="91">
        <v>0</v>
      </c>
      <c r="K40" s="91">
        <v>0</v>
      </c>
      <c r="L40" s="91">
        <v>0</v>
      </c>
      <c r="M40" s="91">
        <v>0</v>
      </c>
      <c r="N40" s="150">
        <f>SUM(K40:M40)</f>
        <v>0</v>
      </c>
      <c r="O40" s="151">
        <v>0</v>
      </c>
      <c r="P40" s="91">
        <v>0</v>
      </c>
      <c r="Q40" s="224">
        <v>0</v>
      </c>
      <c r="R40" s="91">
        <v>0</v>
      </c>
      <c r="S40" s="91">
        <v>0</v>
      </c>
      <c r="T40" s="91">
        <v>0</v>
      </c>
      <c r="U40" s="150">
        <f>SUM(R40:T40)</f>
        <v>0</v>
      </c>
      <c r="V40" s="91">
        <v>0</v>
      </c>
      <c r="W40" s="91">
        <v>0</v>
      </c>
      <c r="X40" s="91">
        <v>0</v>
      </c>
      <c r="Y40" s="150">
        <f>SUM(V40:X40)</f>
        <v>0</v>
      </c>
      <c r="Z40" s="91">
        <v>0</v>
      </c>
      <c r="AA40" s="224">
        <v>0</v>
      </c>
      <c r="AC40" s="187"/>
      <c r="AD40" s="134"/>
      <c r="AE40" s="134"/>
      <c r="AF40" s="134"/>
      <c r="AG40" s="134"/>
      <c r="AH40" s="134"/>
      <c r="AI40" s="134"/>
      <c r="AJ40" s="134"/>
      <c r="AK40" s="134"/>
      <c r="AL40" s="186"/>
    </row>
    <row r="41" spans="1:38" ht="20.100000000000001" customHeight="1" outlineLevel="1" thickBot="1">
      <c r="A41" s="265"/>
      <c r="B41" s="255" t="s">
        <v>53</v>
      </c>
      <c r="C41" s="229">
        <v>0</v>
      </c>
      <c r="D41" s="95">
        <v>0</v>
      </c>
      <c r="E41" s="95">
        <v>0</v>
      </c>
      <c r="F41" s="95">
        <f>SUM(C41:E41)</f>
        <v>0</v>
      </c>
      <c r="G41" s="95">
        <v>0</v>
      </c>
      <c r="H41" s="130"/>
      <c r="I41" s="95">
        <v>0</v>
      </c>
      <c r="J41" s="95">
        <v>0</v>
      </c>
      <c r="K41" s="95">
        <v>0</v>
      </c>
      <c r="L41" s="95">
        <v>0</v>
      </c>
      <c r="M41" s="95">
        <v>0</v>
      </c>
      <c r="N41" s="154">
        <f>SUM(K41:M41)</f>
        <v>0</v>
      </c>
      <c r="O41" s="155">
        <v>0</v>
      </c>
      <c r="P41" s="95">
        <v>0</v>
      </c>
      <c r="Q41" s="230">
        <v>0</v>
      </c>
      <c r="R41" s="95">
        <v>0</v>
      </c>
      <c r="S41" s="95">
        <v>0</v>
      </c>
      <c r="T41" s="95">
        <v>0</v>
      </c>
      <c r="U41" s="154">
        <f>SUM(R41:T41)</f>
        <v>0</v>
      </c>
      <c r="V41" s="95">
        <v>0</v>
      </c>
      <c r="W41" s="95">
        <v>0</v>
      </c>
      <c r="X41" s="95">
        <v>0</v>
      </c>
      <c r="Y41" s="154">
        <f>SUM(V41:X41)</f>
        <v>0</v>
      </c>
      <c r="Z41" s="95">
        <v>0</v>
      </c>
      <c r="AA41" s="230">
        <v>0</v>
      </c>
      <c r="AC41" s="194"/>
      <c r="AD41" s="120"/>
      <c r="AE41" s="120"/>
      <c r="AF41" s="120"/>
      <c r="AG41" s="120"/>
      <c r="AH41" s="120"/>
      <c r="AI41" s="120"/>
      <c r="AJ41" s="120"/>
      <c r="AK41" s="120"/>
      <c r="AL41" s="193"/>
    </row>
    <row r="42" spans="1:38" ht="20.100000000000001" customHeight="1" outlineLevel="1" thickBot="1">
      <c r="A42" s="262" t="s">
        <v>54</v>
      </c>
      <c r="B42" s="252" t="s">
        <v>5</v>
      </c>
      <c r="C42" s="221">
        <v>860</v>
      </c>
      <c r="D42" s="105">
        <v>1</v>
      </c>
      <c r="E42" s="105">
        <v>0</v>
      </c>
      <c r="F42" s="106">
        <f>SUM(C42:E42)</f>
        <v>861</v>
      </c>
      <c r="G42" s="106">
        <v>233</v>
      </c>
      <c r="H42" s="126"/>
      <c r="I42" s="105">
        <v>132203.75693000012</v>
      </c>
      <c r="J42" s="105">
        <v>11729.539068220931</v>
      </c>
      <c r="K42" s="105">
        <v>131406.96092999983</v>
      </c>
      <c r="L42" s="105">
        <v>796.79600000000028</v>
      </c>
      <c r="M42" s="105">
        <v>0</v>
      </c>
      <c r="N42" s="142">
        <f>SUM(K42:M42)</f>
        <v>132203.75692999983</v>
      </c>
      <c r="O42" s="105">
        <v>11729.541034449432</v>
      </c>
      <c r="P42" s="105">
        <v>72418.968785690158</v>
      </c>
      <c r="Q42" s="222">
        <v>66549.962370511435</v>
      </c>
      <c r="R42" s="105">
        <v>0</v>
      </c>
      <c r="S42" s="105">
        <v>0</v>
      </c>
      <c r="T42" s="105">
        <v>0</v>
      </c>
      <c r="U42" s="142">
        <f>SUM(R42:T42)</f>
        <v>0</v>
      </c>
      <c r="V42" s="105">
        <v>0</v>
      </c>
      <c r="W42" s="105">
        <v>0</v>
      </c>
      <c r="X42" s="105">
        <v>0</v>
      </c>
      <c r="Y42" s="142">
        <f>SUM(V42:X42)</f>
        <v>0</v>
      </c>
      <c r="Z42" s="105">
        <v>10000</v>
      </c>
      <c r="AA42" s="222">
        <v>10000</v>
      </c>
      <c r="AC42" s="207"/>
      <c r="AD42" s="208"/>
      <c r="AE42" s="208"/>
      <c r="AF42" s="208"/>
      <c r="AG42" s="208"/>
      <c r="AH42" s="208"/>
      <c r="AI42" s="208"/>
      <c r="AJ42" s="208"/>
      <c r="AK42" s="208"/>
      <c r="AL42" s="209"/>
    </row>
    <row r="43" spans="1:38" ht="30" customHeight="1" outlineLevel="1" thickBot="1">
      <c r="A43" s="262" t="s">
        <v>55</v>
      </c>
      <c r="B43" s="252" t="s">
        <v>240</v>
      </c>
      <c r="C43" s="227">
        <v>556</v>
      </c>
      <c r="D43" s="107">
        <v>779</v>
      </c>
      <c r="E43" s="107">
        <v>0</v>
      </c>
      <c r="F43" s="108">
        <f>SUM(C43:E43)</f>
        <v>1335</v>
      </c>
      <c r="G43" s="108">
        <v>1262</v>
      </c>
      <c r="H43" s="128"/>
      <c r="I43" s="107">
        <v>2281318.4993977915</v>
      </c>
      <c r="J43" s="107">
        <v>365594.02780654619</v>
      </c>
      <c r="K43" s="107">
        <v>2180518.0223094411</v>
      </c>
      <c r="L43" s="107">
        <v>95414.170138859947</v>
      </c>
      <c r="M43" s="107">
        <v>0</v>
      </c>
      <c r="N43" s="140">
        <f>SUM(K43:M43)</f>
        <v>2275932.1924483012</v>
      </c>
      <c r="O43" s="107">
        <v>365594.02780654607</v>
      </c>
      <c r="P43" s="107">
        <v>1552503.6050630116</v>
      </c>
      <c r="Q43" s="228">
        <v>1294427.4778714175</v>
      </c>
      <c r="R43" s="107">
        <v>293445.37</v>
      </c>
      <c r="S43" s="107">
        <v>1022</v>
      </c>
      <c r="T43" s="107">
        <v>0</v>
      </c>
      <c r="U43" s="140">
        <f>SUM(R43:T43)</f>
        <v>294467.37</v>
      </c>
      <c r="V43" s="107">
        <v>241156.12</v>
      </c>
      <c r="W43" s="107">
        <v>1022</v>
      </c>
      <c r="X43" s="107">
        <v>0</v>
      </c>
      <c r="Y43" s="140">
        <f>SUM(V43:X43)</f>
        <v>242178.12</v>
      </c>
      <c r="Z43" s="107">
        <v>382067.37</v>
      </c>
      <c r="AA43" s="228">
        <v>329778.12</v>
      </c>
      <c r="AC43" s="190"/>
      <c r="AD43" s="191"/>
      <c r="AE43" s="191"/>
      <c r="AF43" s="191"/>
      <c r="AG43" s="191"/>
      <c r="AH43" s="191"/>
      <c r="AI43" s="191"/>
      <c r="AJ43" s="191"/>
      <c r="AK43" s="191"/>
      <c r="AL43" s="192"/>
    </row>
    <row r="44" spans="1:38" ht="20.100000000000001" customHeight="1" outlineLevel="1" thickBot="1">
      <c r="A44" s="262" t="s">
        <v>56</v>
      </c>
      <c r="B44" s="252" t="s">
        <v>6</v>
      </c>
      <c r="C44" s="227">
        <v>5</v>
      </c>
      <c r="D44" s="107">
        <v>0</v>
      </c>
      <c r="E44" s="107">
        <v>0</v>
      </c>
      <c r="F44" s="108">
        <f>SUM(C44:E44)</f>
        <v>5</v>
      </c>
      <c r="G44" s="108">
        <v>1</v>
      </c>
      <c r="H44" s="128"/>
      <c r="I44" s="107">
        <v>8809</v>
      </c>
      <c r="J44" s="107">
        <v>0</v>
      </c>
      <c r="K44" s="107">
        <v>8809</v>
      </c>
      <c r="L44" s="107">
        <v>0</v>
      </c>
      <c r="M44" s="107">
        <v>0</v>
      </c>
      <c r="N44" s="140">
        <f>SUM(K44:M44)</f>
        <v>8809</v>
      </c>
      <c r="O44" s="107">
        <v>0</v>
      </c>
      <c r="P44" s="107">
        <v>5309.7793522299999</v>
      </c>
      <c r="Q44" s="228">
        <v>5309.7793522299999</v>
      </c>
      <c r="R44" s="107">
        <v>400</v>
      </c>
      <c r="S44" s="107">
        <v>750</v>
      </c>
      <c r="T44" s="107">
        <v>0</v>
      </c>
      <c r="U44" s="140">
        <f>SUM(R44:T44)</f>
        <v>1150</v>
      </c>
      <c r="V44" s="107">
        <v>400</v>
      </c>
      <c r="W44" s="107">
        <v>750</v>
      </c>
      <c r="X44" s="107">
        <v>0</v>
      </c>
      <c r="Y44" s="140">
        <f>SUM(V44:X44)</f>
        <v>1150</v>
      </c>
      <c r="Z44" s="107">
        <v>1150</v>
      </c>
      <c r="AA44" s="228">
        <v>1150</v>
      </c>
      <c r="AC44" s="190"/>
      <c r="AD44" s="191"/>
      <c r="AE44" s="191"/>
      <c r="AF44" s="191"/>
      <c r="AG44" s="191"/>
      <c r="AH44" s="191"/>
      <c r="AI44" s="191"/>
      <c r="AJ44" s="191"/>
      <c r="AK44" s="191"/>
      <c r="AL44" s="192"/>
    </row>
    <row r="45" spans="1:38" ht="20.100000000000001" customHeight="1" outlineLevel="1" thickBot="1">
      <c r="A45" s="262" t="s">
        <v>57</v>
      </c>
      <c r="B45" s="252" t="s">
        <v>7</v>
      </c>
      <c r="C45" s="172">
        <f>SUM(C46:C48)</f>
        <v>0</v>
      </c>
      <c r="D45" s="104">
        <f>SUM(D46:D48)</f>
        <v>0</v>
      </c>
      <c r="E45" s="104">
        <f>SUM(E46:E48)</f>
        <v>0</v>
      </c>
      <c r="F45" s="104">
        <f>SUM(F46:F48)</f>
        <v>0</v>
      </c>
      <c r="G45" s="104">
        <f>SUM(G46:G48)</f>
        <v>0</v>
      </c>
      <c r="H45" s="128"/>
      <c r="I45" s="104">
        <f t="shared" ref="I45:AA45" si="11">SUM(I46:I48)</f>
        <v>0</v>
      </c>
      <c r="J45" s="104">
        <f t="shared" si="11"/>
        <v>0</v>
      </c>
      <c r="K45" s="104">
        <f t="shared" si="11"/>
        <v>0</v>
      </c>
      <c r="L45" s="104">
        <f t="shared" si="11"/>
        <v>0</v>
      </c>
      <c r="M45" s="104">
        <f t="shared" si="11"/>
        <v>0</v>
      </c>
      <c r="N45" s="139">
        <f t="shared" si="11"/>
        <v>0</v>
      </c>
      <c r="O45" s="104">
        <f t="shared" si="11"/>
        <v>0</v>
      </c>
      <c r="P45" s="104">
        <f t="shared" si="11"/>
        <v>1511.1111111099999</v>
      </c>
      <c r="Q45" s="170">
        <f t="shared" si="11"/>
        <v>1511.1111111099999</v>
      </c>
      <c r="R45" s="104">
        <f t="shared" si="11"/>
        <v>0</v>
      </c>
      <c r="S45" s="104">
        <f t="shared" si="11"/>
        <v>0</v>
      </c>
      <c r="T45" s="104">
        <f t="shared" si="11"/>
        <v>0</v>
      </c>
      <c r="U45" s="139">
        <f t="shared" si="11"/>
        <v>0</v>
      </c>
      <c r="V45" s="104">
        <f t="shared" si="11"/>
        <v>0</v>
      </c>
      <c r="W45" s="104">
        <f t="shared" si="11"/>
        <v>0</v>
      </c>
      <c r="X45" s="104">
        <f t="shared" si="11"/>
        <v>0</v>
      </c>
      <c r="Y45" s="139">
        <f t="shared" si="11"/>
        <v>0</v>
      </c>
      <c r="Z45" s="104">
        <f t="shared" si="11"/>
        <v>0</v>
      </c>
      <c r="AA45" s="170">
        <f t="shared" si="11"/>
        <v>0</v>
      </c>
      <c r="AC45" s="183">
        <f t="shared" ref="AC45:AL45" si="12">SUM(AC46:AC48)</f>
        <v>0</v>
      </c>
      <c r="AD45" s="184">
        <f t="shared" si="12"/>
        <v>0</v>
      </c>
      <c r="AE45" s="184">
        <f t="shared" si="12"/>
        <v>0</v>
      </c>
      <c r="AF45" s="184">
        <f t="shared" si="12"/>
        <v>0</v>
      </c>
      <c r="AG45" s="184">
        <f t="shared" si="12"/>
        <v>0</v>
      </c>
      <c r="AH45" s="184">
        <f t="shared" si="12"/>
        <v>0</v>
      </c>
      <c r="AI45" s="184">
        <f t="shared" si="12"/>
        <v>0</v>
      </c>
      <c r="AJ45" s="184">
        <f t="shared" si="12"/>
        <v>0</v>
      </c>
      <c r="AK45" s="184">
        <f t="shared" si="12"/>
        <v>0</v>
      </c>
      <c r="AL45" s="185">
        <f t="shared" si="12"/>
        <v>0</v>
      </c>
    </row>
    <row r="46" spans="1:38" ht="30" customHeight="1" outlineLevel="1">
      <c r="A46" s="263"/>
      <c r="B46" s="253" t="s">
        <v>58</v>
      </c>
      <c r="C46" s="241">
        <v>0</v>
      </c>
      <c r="D46" s="100">
        <v>0</v>
      </c>
      <c r="E46" s="100">
        <v>0</v>
      </c>
      <c r="F46" s="101">
        <f>SUM(C46:E46)</f>
        <v>0</v>
      </c>
      <c r="G46" s="101">
        <v>0</v>
      </c>
      <c r="H46" s="127"/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60">
        <f>SUM(K46:M46)</f>
        <v>0</v>
      </c>
      <c r="O46" s="161">
        <v>0</v>
      </c>
      <c r="P46" s="100">
        <v>1511.1111111099999</v>
      </c>
      <c r="Q46" s="242">
        <v>1511.1111111099999</v>
      </c>
      <c r="R46" s="100">
        <v>0</v>
      </c>
      <c r="S46" s="100">
        <v>0</v>
      </c>
      <c r="T46" s="100">
        <v>0</v>
      </c>
      <c r="U46" s="160">
        <f>SUM(R46:T46)</f>
        <v>0</v>
      </c>
      <c r="V46" s="100">
        <v>0</v>
      </c>
      <c r="W46" s="100">
        <v>0</v>
      </c>
      <c r="X46" s="100">
        <v>0</v>
      </c>
      <c r="Y46" s="160">
        <f>SUM(V46:X46)</f>
        <v>0</v>
      </c>
      <c r="Z46" s="100">
        <v>0</v>
      </c>
      <c r="AA46" s="242">
        <v>0</v>
      </c>
      <c r="AC46" s="211"/>
      <c r="AD46" s="138"/>
      <c r="AE46" s="138"/>
      <c r="AF46" s="138"/>
      <c r="AG46" s="138"/>
      <c r="AH46" s="138"/>
      <c r="AI46" s="138"/>
      <c r="AJ46" s="138"/>
      <c r="AK46" s="138"/>
      <c r="AL46" s="210"/>
    </row>
    <row r="47" spans="1:38" ht="20.100000000000001" customHeight="1" outlineLevel="1">
      <c r="A47" s="264"/>
      <c r="B47" s="256" t="s">
        <v>59</v>
      </c>
      <c r="C47" s="233">
        <v>0</v>
      </c>
      <c r="D47" s="96">
        <v>0</v>
      </c>
      <c r="E47" s="96">
        <v>0</v>
      </c>
      <c r="F47" s="96">
        <f>SUM(C47:E47)</f>
        <v>0</v>
      </c>
      <c r="G47" s="96">
        <v>0</v>
      </c>
      <c r="H47" s="124"/>
      <c r="I47" s="96">
        <v>0</v>
      </c>
      <c r="J47" s="96">
        <v>0</v>
      </c>
      <c r="K47" s="96">
        <v>0</v>
      </c>
      <c r="L47" s="96">
        <v>0</v>
      </c>
      <c r="M47" s="96">
        <v>0</v>
      </c>
      <c r="N47" s="156">
        <f>SUM(K47:M47)</f>
        <v>0</v>
      </c>
      <c r="O47" s="157">
        <v>0</v>
      </c>
      <c r="P47" s="96">
        <v>0</v>
      </c>
      <c r="Q47" s="234">
        <v>0</v>
      </c>
      <c r="R47" s="96">
        <v>0</v>
      </c>
      <c r="S47" s="96">
        <v>0</v>
      </c>
      <c r="T47" s="96">
        <v>0</v>
      </c>
      <c r="U47" s="156">
        <f>SUM(R47:T47)</f>
        <v>0</v>
      </c>
      <c r="V47" s="96">
        <v>0</v>
      </c>
      <c r="W47" s="96">
        <v>0</v>
      </c>
      <c r="X47" s="96">
        <v>0</v>
      </c>
      <c r="Y47" s="156">
        <f>SUM(V47:X47)</f>
        <v>0</v>
      </c>
      <c r="Z47" s="96">
        <v>0</v>
      </c>
      <c r="AA47" s="234">
        <v>0</v>
      </c>
      <c r="AC47" s="199"/>
      <c r="AD47" s="122"/>
      <c r="AE47" s="122"/>
      <c r="AF47" s="122"/>
      <c r="AG47" s="122"/>
      <c r="AH47" s="122"/>
      <c r="AI47" s="122"/>
      <c r="AJ47" s="122"/>
      <c r="AK47" s="122"/>
      <c r="AL47" s="198"/>
    </row>
    <row r="48" spans="1:38" ht="20.100000000000001" customHeight="1" outlineLevel="1" thickBot="1">
      <c r="A48" s="265"/>
      <c r="B48" s="255" t="s">
        <v>60</v>
      </c>
      <c r="C48" s="235">
        <v>0</v>
      </c>
      <c r="D48" s="97">
        <v>0</v>
      </c>
      <c r="E48" s="97">
        <v>0</v>
      </c>
      <c r="F48" s="98">
        <f>SUM(C48:E48)</f>
        <v>0</v>
      </c>
      <c r="G48" s="98">
        <v>0</v>
      </c>
      <c r="H48" s="125"/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143">
        <f>SUM(K48:M48)</f>
        <v>0</v>
      </c>
      <c r="O48" s="113">
        <v>0</v>
      </c>
      <c r="P48" s="97">
        <v>0</v>
      </c>
      <c r="Q48" s="236">
        <v>0</v>
      </c>
      <c r="R48" s="97">
        <v>0</v>
      </c>
      <c r="S48" s="97">
        <v>0</v>
      </c>
      <c r="T48" s="97">
        <v>0</v>
      </c>
      <c r="U48" s="143">
        <f>SUM(R48:T48)</f>
        <v>0</v>
      </c>
      <c r="V48" s="97">
        <v>0</v>
      </c>
      <c r="W48" s="97">
        <v>0</v>
      </c>
      <c r="X48" s="97">
        <v>0</v>
      </c>
      <c r="Y48" s="143">
        <f>SUM(V48:X48)</f>
        <v>0</v>
      </c>
      <c r="Z48" s="97">
        <v>0</v>
      </c>
      <c r="AA48" s="236">
        <v>0</v>
      </c>
      <c r="AC48" s="201"/>
      <c r="AD48" s="136"/>
      <c r="AE48" s="136"/>
      <c r="AF48" s="136"/>
      <c r="AG48" s="136"/>
      <c r="AH48" s="136"/>
      <c r="AI48" s="136"/>
      <c r="AJ48" s="136"/>
      <c r="AK48" s="136"/>
      <c r="AL48" s="200"/>
    </row>
    <row r="49" spans="1:38" ht="20.100000000000001" customHeight="1" outlineLevel="1" thickBot="1">
      <c r="A49" s="262" t="s">
        <v>61</v>
      </c>
      <c r="B49" s="252" t="s">
        <v>8</v>
      </c>
      <c r="C49" s="227">
        <v>0</v>
      </c>
      <c r="D49" s="107">
        <v>8375</v>
      </c>
      <c r="E49" s="107">
        <v>0</v>
      </c>
      <c r="F49" s="108">
        <f>SUM(C49:E49)</f>
        <v>8375</v>
      </c>
      <c r="G49" s="108">
        <v>5967</v>
      </c>
      <c r="H49" s="128"/>
      <c r="I49" s="107">
        <v>451703.97398849949</v>
      </c>
      <c r="J49" s="107">
        <v>0</v>
      </c>
      <c r="K49" s="107">
        <v>0</v>
      </c>
      <c r="L49" s="107">
        <v>451349.12248165248</v>
      </c>
      <c r="M49" s="107">
        <v>0</v>
      </c>
      <c r="N49" s="140">
        <f>SUM(K49:M49)</f>
        <v>451349.12248165248</v>
      </c>
      <c r="O49" s="107">
        <v>0</v>
      </c>
      <c r="P49" s="107">
        <v>182014.65368332219</v>
      </c>
      <c r="Q49" s="228">
        <v>182014.65368332219</v>
      </c>
      <c r="R49" s="107">
        <v>0</v>
      </c>
      <c r="S49" s="107">
        <v>21050.819999999996</v>
      </c>
      <c r="T49" s="107">
        <v>0</v>
      </c>
      <c r="U49" s="140">
        <f>SUM(R49:T49)</f>
        <v>21050.819999999996</v>
      </c>
      <c r="V49" s="107">
        <v>0</v>
      </c>
      <c r="W49" s="107">
        <v>21050.819999999996</v>
      </c>
      <c r="X49" s="107">
        <v>0</v>
      </c>
      <c r="Y49" s="140">
        <f>SUM(V49:X49)</f>
        <v>21050.819999999996</v>
      </c>
      <c r="Z49" s="107">
        <v>43985.999999999993</v>
      </c>
      <c r="AA49" s="228">
        <v>43985.999999999993</v>
      </c>
      <c r="AC49" s="190"/>
      <c r="AD49" s="191"/>
      <c r="AE49" s="191"/>
      <c r="AF49" s="191"/>
      <c r="AG49" s="191"/>
      <c r="AH49" s="191"/>
      <c r="AI49" s="191"/>
      <c r="AJ49" s="191"/>
      <c r="AK49" s="191"/>
      <c r="AL49" s="192"/>
    </row>
    <row r="50" spans="1:38" ht="30" customHeight="1" outlineLevel="1" thickBot="1">
      <c r="A50" s="262" t="s">
        <v>62</v>
      </c>
      <c r="B50" s="252" t="s">
        <v>241</v>
      </c>
      <c r="C50" s="231">
        <f>SUM(C51:C53)</f>
        <v>37</v>
      </c>
      <c r="D50" s="109">
        <f>SUM(D51:D53)</f>
        <v>1</v>
      </c>
      <c r="E50" s="109">
        <f>SUM(E51:E53)</f>
        <v>0</v>
      </c>
      <c r="F50" s="110">
        <f>SUM(F51:F53)</f>
        <v>38</v>
      </c>
      <c r="G50" s="110">
        <f>SUM(G51:G53)</f>
        <v>38</v>
      </c>
      <c r="H50" s="128"/>
      <c r="I50" s="109">
        <f t="shared" ref="I50:AA50" si="13">SUM(I51:I53)</f>
        <v>209305.80674678</v>
      </c>
      <c r="J50" s="109">
        <f t="shared" si="13"/>
        <v>16805.850072656198</v>
      </c>
      <c r="K50" s="109">
        <f t="shared" si="13"/>
        <v>178599.96680922012</v>
      </c>
      <c r="L50" s="109">
        <f t="shared" si="13"/>
        <v>1000</v>
      </c>
      <c r="M50" s="109">
        <f t="shared" si="13"/>
        <v>0</v>
      </c>
      <c r="N50" s="115">
        <f t="shared" si="13"/>
        <v>179599.96680922012</v>
      </c>
      <c r="O50" s="109">
        <f t="shared" si="13"/>
        <v>16805.8549376562</v>
      </c>
      <c r="P50" s="109">
        <f t="shared" si="13"/>
        <v>87328.404589439975</v>
      </c>
      <c r="Q50" s="232">
        <f t="shared" si="13"/>
        <v>85091.146459968615</v>
      </c>
      <c r="R50" s="109">
        <f t="shared" si="13"/>
        <v>35514.9</v>
      </c>
      <c r="S50" s="109">
        <f t="shared" si="13"/>
        <v>0</v>
      </c>
      <c r="T50" s="109">
        <f t="shared" si="13"/>
        <v>0</v>
      </c>
      <c r="U50" s="115">
        <f t="shared" si="13"/>
        <v>35514.9</v>
      </c>
      <c r="V50" s="109">
        <f t="shared" si="13"/>
        <v>35514.9</v>
      </c>
      <c r="W50" s="109">
        <f t="shared" si="13"/>
        <v>0</v>
      </c>
      <c r="X50" s="109">
        <f t="shared" si="13"/>
        <v>0</v>
      </c>
      <c r="Y50" s="115">
        <f t="shared" si="13"/>
        <v>35514.9</v>
      </c>
      <c r="Z50" s="109">
        <f t="shared" si="13"/>
        <v>50514.9</v>
      </c>
      <c r="AA50" s="232">
        <f t="shared" si="13"/>
        <v>50514.9</v>
      </c>
      <c r="AC50" s="196">
        <f t="shared" ref="AC50:AL50" si="14">SUM(AC51:AC53)</f>
        <v>0</v>
      </c>
      <c r="AD50" s="197">
        <f t="shared" si="14"/>
        <v>0</v>
      </c>
      <c r="AE50" s="197">
        <f t="shared" si="14"/>
        <v>0</v>
      </c>
      <c r="AF50" s="197">
        <f t="shared" si="14"/>
        <v>0</v>
      </c>
      <c r="AG50" s="197">
        <f t="shared" si="14"/>
        <v>0</v>
      </c>
      <c r="AH50" s="197">
        <f t="shared" si="14"/>
        <v>0</v>
      </c>
      <c r="AI50" s="197">
        <f t="shared" si="14"/>
        <v>0</v>
      </c>
      <c r="AJ50" s="197">
        <f t="shared" si="14"/>
        <v>0</v>
      </c>
      <c r="AK50" s="197">
        <f t="shared" si="14"/>
        <v>0</v>
      </c>
      <c r="AL50" s="195">
        <f t="shared" si="14"/>
        <v>0</v>
      </c>
    </row>
    <row r="51" spans="1:38" ht="20.100000000000001" customHeight="1" outlineLevel="1">
      <c r="A51" s="263"/>
      <c r="B51" s="259" t="s">
        <v>63</v>
      </c>
      <c r="C51" s="239">
        <v>0</v>
      </c>
      <c r="D51" s="99">
        <v>0</v>
      </c>
      <c r="E51" s="99">
        <v>0</v>
      </c>
      <c r="F51" s="99">
        <f>SUM(C51:E51)</f>
        <v>0</v>
      </c>
      <c r="G51" s="99">
        <v>0</v>
      </c>
      <c r="H51" s="127"/>
      <c r="I51" s="99">
        <v>0</v>
      </c>
      <c r="J51" s="99">
        <v>0</v>
      </c>
      <c r="K51" s="99">
        <v>0</v>
      </c>
      <c r="L51" s="99">
        <v>0</v>
      </c>
      <c r="M51" s="99">
        <v>0</v>
      </c>
      <c r="N51" s="158">
        <f>SUM(K51:M51)</f>
        <v>0</v>
      </c>
      <c r="O51" s="159">
        <v>0</v>
      </c>
      <c r="P51" s="99">
        <v>0</v>
      </c>
      <c r="Q51" s="240">
        <v>0</v>
      </c>
      <c r="R51" s="99">
        <v>0</v>
      </c>
      <c r="S51" s="99">
        <v>0</v>
      </c>
      <c r="T51" s="99">
        <v>0</v>
      </c>
      <c r="U51" s="158">
        <f>SUM(R51:T51)</f>
        <v>0</v>
      </c>
      <c r="V51" s="99">
        <v>0</v>
      </c>
      <c r="W51" s="99">
        <v>0</v>
      </c>
      <c r="X51" s="99">
        <v>0</v>
      </c>
      <c r="Y51" s="158">
        <f>SUM(V51:X51)</f>
        <v>0</v>
      </c>
      <c r="Z51" s="99">
        <v>0</v>
      </c>
      <c r="AA51" s="240">
        <v>0</v>
      </c>
      <c r="AC51" s="206"/>
      <c r="AD51" s="137"/>
      <c r="AE51" s="137"/>
      <c r="AF51" s="137"/>
      <c r="AG51" s="137"/>
      <c r="AH51" s="137"/>
      <c r="AI51" s="137"/>
      <c r="AJ51" s="137"/>
      <c r="AK51" s="137"/>
      <c r="AL51" s="205"/>
    </row>
    <row r="52" spans="1:38" ht="20.100000000000001" customHeight="1" outlineLevel="1">
      <c r="A52" s="264"/>
      <c r="B52" s="260" t="s">
        <v>64</v>
      </c>
      <c r="C52" s="243">
        <v>0</v>
      </c>
      <c r="D52" s="87">
        <v>0</v>
      </c>
      <c r="E52" s="87">
        <v>0</v>
      </c>
      <c r="F52" s="88">
        <f>SUM(C52:E52)</f>
        <v>0</v>
      </c>
      <c r="G52" s="88">
        <v>0</v>
      </c>
      <c r="H52" s="124"/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146">
        <f>SUM(K52:M52)</f>
        <v>0</v>
      </c>
      <c r="O52" s="147">
        <v>0</v>
      </c>
      <c r="P52" s="87">
        <v>0</v>
      </c>
      <c r="Q52" s="219">
        <v>0</v>
      </c>
      <c r="R52" s="87">
        <v>0</v>
      </c>
      <c r="S52" s="87">
        <v>0</v>
      </c>
      <c r="T52" s="87">
        <v>0</v>
      </c>
      <c r="U52" s="146">
        <f>SUM(R52:T52)</f>
        <v>0</v>
      </c>
      <c r="V52" s="87">
        <v>0</v>
      </c>
      <c r="W52" s="87">
        <v>0</v>
      </c>
      <c r="X52" s="87">
        <v>0</v>
      </c>
      <c r="Y52" s="146">
        <f>SUM(V52:X52)</f>
        <v>0</v>
      </c>
      <c r="Z52" s="87">
        <v>0</v>
      </c>
      <c r="AA52" s="219">
        <v>0</v>
      </c>
      <c r="AC52" s="177"/>
      <c r="AD52" s="132"/>
      <c r="AE52" s="132"/>
      <c r="AF52" s="132"/>
      <c r="AG52" s="132"/>
      <c r="AH52" s="132"/>
      <c r="AI52" s="132"/>
      <c r="AJ52" s="132"/>
      <c r="AK52" s="132"/>
      <c r="AL52" s="176"/>
    </row>
    <row r="53" spans="1:38" ht="20.100000000000001" customHeight="1" outlineLevel="1" thickBot="1">
      <c r="A53" s="265"/>
      <c r="B53" s="261" t="s">
        <v>65</v>
      </c>
      <c r="C53" s="244">
        <v>37</v>
      </c>
      <c r="D53" s="113">
        <v>1</v>
      </c>
      <c r="E53" s="113">
        <v>0</v>
      </c>
      <c r="F53" s="114">
        <f>SUM(C53:E53)</f>
        <v>38</v>
      </c>
      <c r="G53" s="114">
        <v>38</v>
      </c>
      <c r="H53" s="125"/>
      <c r="I53" s="113">
        <v>209305.80674678</v>
      </c>
      <c r="J53" s="113">
        <v>16805.850072656198</v>
      </c>
      <c r="K53" s="113">
        <v>178599.96680922012</v>
      </c>
      <c r="L53" s="113">
        <v>1000</v>
      </c>
      <c r="M53" s="113">
        <v>0</v>
      </c>
      <c r="N53" s="143">
        <f>SUM(K53:M53)</f>
        <v>179599.96680922012</v>
      </c>
      <c r="O53" s="113">
        <v>16805.8549376562</v>
      </c>
      <c r="P53" s="113">
        <v>87328.404589439975</v>
      </c>
      <c r="Q53" s="245">
        <v>85091.146459968615</v>
      </c>
      <c r="R53" s="113">
        <v>35514.9</v>
      </c>
      <c r="S53" s="113">
        <v>0</v>
      </c>
      <c r="T53" s="113">
        <v>0</v>
      </c>
      <c r="U53" s="143">
        <f>SUM(R53:T53)</f>
        <v>35514.9</v>
      </c>
      <c r="V53" s="113">
        <v>35514.9</v>
      </c>
      <c r="W53" s="113">
        <v>0</v>
      </c>
      <c r="X53" s="113">
        <v>0</v>
      </c>
      <c r="Y53" s="143">
        <f>SUM(V53:X53)</f>
        <v>35514.9</v>
      </c>
      <c r="Z53" s="113">
        <v>50514.9</v>
      </c>
      <c r="AA53" s="245">
        <v>50514.9</v>
      </c>
      <c r="AC53" s="201"/>
      <c r="AD53" s="136"/>
      <c r="AE53" s="136"/>
      <c r="AF53" s="136"/>
      <c r="AG53" s="136"/>
      <c r="AH53" s="136"/>
      <c r="AI53" s="136"/>
      <c r="AJ53" s="136"/>
      <c r="AK53" s="136"/>
      <c r="AL53" s="200"/>
    </row>
    <row r="54" spans="1:38" ht="20.100000000000001" customHeight="1" outlineLevel="1" thickBot="1">
      <c r="A54" s="262" t="s">
        <v>66</v>
      </c>
      <c r="B54" s="252" t="s">
        <v>9</v>
      </c>
      <c r="C54" s="221">
        <v>0</v>
      </c>
      <c r="D54" s="105">
        <v>0</v>
      </c>
      <c r="E54" s="105">
        <v>0</v>
      </c>
      <c r="F54" s="106">
        <f>SUM(C54:E54)</f>
        <v>0</v>
      </c>
      <c r="G54" s="106">
        <v>0</v>
      </c>
      <c r="H54" s="131"/>
      <c r="I54" s="105">
        <v>0</v>
      </c>
      <c r="J54" s="105">
        <v>0</v>
      </c>
      <c r="K54" s="105">
        <v>0</v>
      </c>
      <c r="L54" s="105">
        <v>0</v>
      </c>
      <c r="M54" s="105">
        <v>0</v>
      </c>
      <c r="N54" s="142">
        <f>SUM(K54:M54)</f>
        <v>0</v>
      </c>
      <c r="O54" s="105">
        <v>0</v>
      </c>
      <c r="P54" s="105">
        <v>0</v>
      </c>
      <c r="Q54" s="222">
        <v>0</v>
      </c>
      <c r="R54" s="105">
        <v>0</v>
      </c>
      <c r="S54" s="105">
        <v>0</v>
      </c>
      <c r="T54" s="105">
        <v>0</v>
      </c>
      <c r="U54" s="142">
        <f>SUM(R54:T54)</f>
        <v>0</v>
      </c>
      <c r="V54" s="105">
        <v>0</v>
      </c>
      <c r="W54" s="105">
        <v>0</v>
      </c>
      <c r="X54" s="105">
        <v>0</v>
      </c>
      <c r="Y54" s="142">
        <f>SUM(V54:X54)</f>
        <v>0</v>
      </c>
      <c r="Z54" s="105">
        <v>0</v>
      </c>
      <c r="AA54" s="222">
        <v>0</v>
      </c>
      <c r="AC54" s="207"/>
      <c r="AD54" s="208"/>
      <c r="AE54" s="208"/>
      <c r="AF54" s="208"/>
      <c r="AG54" s="208"/>
      <c r="AH54" s="208"/>
      <c r="AI54" s="208"/>
      <c r="AJ54" s="208"/>
      <c r="AK54" s="208"/>
      <c r="AL54" s="209"/>
    </row>
    <row r="55" spans="1:38" ht="20.100000000000001" customHeight="1" outlineLevel="1" thickBot="1">
      <c r="A55" s="283" t="s">
        <v>67</v>
      </c>
      <c r="B55" s="284"/>
      <c r="C55" s="246">
        <f>C16+C21+C22+C25+C26+C29+C33+C34+C35+C38+C39+C42+C43+C44+C45+C49+C50+C54</f>
        <v>7537</v>
      </c>
      <c r="D55" s="115">
        <f t="shared" ref="D55:AL55" si="15">D16+D21+D22+D25+D26+D29+D33+D34+D35+D38+D39+D42+D43+D44+D45+D49+D50+D54</f>
        <v>31634</v>
      </c>
      <c r="E55" s="115">
        <f t="shared" si="15"/>
        <v>2216</v>
      </c>
      <c r="F55" s="115">
        <f t="shared" si="15"/>
        <v>41387</v>
      </c>
      <c r="G55" s="115">
        <f t="shared" si="15"/>
        <v>37358</v>
      </c>
      <c r="H55" s="115">
        <f t="shared" si="15"/>
        <v>21391</v>
      </c>
      <c r="I55" s="115">
        <f t="shared" si="15"/>
        <v>19577958.317372654</v>
      </c>
      <c r="J55" s="115">
        <f t="shared" si="15"/>
        <v>8099653.0796195427</v>
      </c>
      <c r="K55" s="115">
        <f t="shared" si="15"/>
        <v>10278166.222120337</v>
      </c>
      <c r="L55" s="115">
        <f t="shared" si="15"/>
        <v>7887679.7488361597</v>
      </c>
      <c r="M55" s="115">
        <f t="shared" si="15"/>
        <v>968071.59904350888</v>
      </c>
      <c r="N55" s="115">
        <f t="shared" si="15"/>
        <v>19133917.570000008</v>
      </c>
      <c r="O55" s="115">
        <f t="shared" si="15"/>
        <v>8099653.0846117213</v>
      </c>
      <c r="P55" s="115">
        <f t="shared" si="15"/>
        <v>14080506.603669966</v>
      </c>
      <c r="Q55" s="247">
        <f t="shared" si="15"/>
        <v>10947670.293552956</v>
      </c>
      <c r="R55" s="115">
        <f t="shared" si="15"/>
        <v>1759264.83</v>
      </c>
      <c r="S55" s="115">
        <f t="shared" si="15"/>
        <v>3553944.1999999997</v>
      </c>
      <c r="T55" s="115">
        <f t="shared" si="15"/>
        <v>642010.45000000007</v>
      </c>
      <c r="U55" s="115">
        <f t="shared" si="15"/>
        <v>5955219.4800000004</v>
      </c>
      <c r="V55" s="115">
        <f t="shared" si="15"/>
        <v>1223968.9040000001</v>
      </c>
      <c r="W55" s="115">
        <f t="shared" si="15"/>
        <v>2563293.4750000001</v>
      </c>
      <c r="X55" s="115">
        <f t="shared" si="15"/>
        <v>508727.53100000008</v>
      </c>
      <c r="Y55" s="115">
        <f t="shared" si="15"/>
        <v>4295989.9100000011</v>
      </c>
      <c r="Z55" s="115">
        <f t="shared" si="15"/>
        <v>6147964.0215470009</v>
      </c>
      <c r="AA55" s="247">
        <f t="shared" si="15"/>
        <v>4086282.4494264</v>
      </c>
      <c r="AB55" s="270"/>
      <c r="AC55" s="212">
        <f t="shared" si="15"/>
        <v>0</v>
      </c>
      <c r="AD55" s="213">
        <f t="shared" si="15"/>
        <v>0</v>
      </c>
      <c r="AE55" s="213">
        <f t="shared" si="15"/>
        <v>0</v>
      </c>
      <c r="AF55" s="213">
        <f t="shared" si="15"/>
        <v>0</v>
      </c>
      <c r="AG55" s="213">
        <f t="shared" si="15"/>
        <v>0</v>
      </c>
      <c r="AH55" s="213">
        <f t="shared" si="15"/>
        <v>0</v>
      </c>
      <c r="AI55" s="213">
        <f t="shared" si="15"/>
        <v>0</v>
      </c>
      <c r="AJ55" s="213">
        <f t="shared" si="15"/>
        <v>0</v>
      </c>
      <c r="AK55" s="213">
        <f t="shared" si="15"/>
        <v>0</v>
      </c>
      <c r="AL55" s="214">
        <f t="shared" si="15"/>
        <v>0</v>
      </c>
    </row>
  </sheetData>
  <mergeCells count="37">
    <mergeCell ref="C11:AA12"/>
    <mergeCell ref="AI13:AJ13"/>
    <mergeCell ref="AC13:AD13"/>
    <mergeCell ref="AC14:AC15"/>
    <mergeCell ref="AD14:AD15"/>
    <mergeCell ref="AA14:AA15"/>
    <mergeCell ref="AG14:AG15"/>
    <mergeCell ref="AH14:AH15"/>
    <mergeCell ref="AC11:AL12"/>
    <mergeCell ref="AE13:AF13"/>
    <mergeCell ref="AE14:AE15"/>
    <mergeCell ref="AF14:AF15"/>
    <mergeCell ref="AK13:AL13"/>
    <mergeCell ref="AK14:AK15"/>
    <mergeCell ref="AL14:AL15"/>
    <mergeCell ref="AG13:AH13"/>
    <mergeCell ref="H13:H15"/>
    <mergeCell ref="I13:J13"/>
    <mergeCell ref="I14:I15"/>
    <mergeCell ref="J14:J15"/>
    <mergeCell ref="K13:O13"/>
    <mergeCell ref="K14:N14"/>
    <mergeCell ref="R14:U14"/>
    <mergeCell ref="Q14:Q15"/>
    <mergeCell ref="AI14:AI15"/>
    <mergeCell ref="AJ14:AJ15"/>
    <mergeCell ref="Z13:AA13"/>
    <mergeCell ref="Z14:Z15"/>
    <mergeCell ref="P13:Q13"/>
    <mergeCell ref="P14:P15"/>
    <mergeCell ref="R13:Y13"/>
    <mergeCell ref="V14:Y14"/>
    <mergeCell ref="A55:B55"/>
    <mergeCell ref="A13:A15"/>
    <mergeCell ref="B13:B15"/>
    <mergeCell ref="C14:F14"/>
    <mergeCell ref="C13:G13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F17:F20 H32:H33 N21 I16:J16 N17:N20 Y17:Y21 U17:U21 Z14:AA16 H35:H37 H39:H55" unlockedFormula="1"/>
    <ignoredError sqref="C22:F22 C55:F55 K55:M55 U55:Y55 U54 F24 F23 F54" formula="1"/>
    <ignoredError sqref="C26:F26 G22 H29 N22:N55 I22:J22 K22:M22 O22 P14:Q16 Y51:Y53 Y54 U51:U53 V22:X22 R50:T50 R45:T45 R39:T39 R35:T35 R29:T29 R22:T22 U22:U28 U29:U50 V29:X29 V35:X35 V39:X39 V45:X45 V50:X50 Y29:Y50 Y22:Y28 Z22:AA22 R26:T26 V26:X26 Z26:AA26 Z29:AA29 Z35:AA35 Z39:AA39 Z45:AA45 Z50:AA50 P22:Q22 G26 I26:J26 K26:M26 O26 P26:Q26 F25 C29:F29 F27 G29 I29:J29 K29:M29 O29 P29:Q29 F28 C35:F35 F30 G35 I35:J35 K35:M35 O35 P35:Q35 F31 F32 F33 F34 C39:F39 F36 G39 I39:J39 K39:M39 O39 P39:Q39 F37 F38 C45:F45 F40 G45 I45:J45 K45:M45 O45 P45:Q45 F41 F42 F43 F44 C50:F50 F46 G50 I50:J50 K50:M50 O50 P50:Q50 F47 F48 F49 F53 F51 F52" formula="1" unlockedFormula="1"/>
    <ignoredError sqref="A16:A5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Natalia Akulashvili</cp:lastModifiedBy>
  <cp:lastPrinted>2017-11-06T09:51:58Z</cp:lastPrinted>
  <dcterms:created xsi:type="dcterms:W3CDTF">1996-10-14T23:33:28Z</dcterms:created>
  <dcterms:modified xsi:type="dcterms:W3CDTF">2017-11-14T08:50:02Z</dcterms:modified>
</cp:coreProperties>
</file>