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hidasheli\OneDrive - TBCInsurance\Desktop\_FSA - Quarterly - TBCinsurance.ge\2021\Q'4\"/>
    </mc:Choice>
  </mc:AlternateContent>
  <xr:revisionPtr revIDLastSave="0" documentId="13_ncr:1_{2BD65F19-EBDB-43FF-A9CA-1EEBF97B9C91}" xr6:coauthVersionLast="47" xr6:coauthVersionMax="47" xr10:uidLastSave="{00000000-0000-0000-0000-000000000000}"/>
  <bookViews>
    <workbookView xWindow="-120" yWindow="-120" windowWidth="29040" windowHeight="1584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54" i="21" l="1"/>
  <c r="AK54" i="21"/>
  <c r="AJ54" i="21"/>
  <c r="AI54" i="21"/>
  <c r="AH54" i="21"/>
  <c r="AG54" i="21"/>
  <c r="AF54" i="21"/>
  <c r="AE54" i="21"/>
  <c r="AD54" i="21"/>
  <c r="AC54" i="21"/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L15" i="21"/>
  <c r="AK15" i="21"/>
  <c r="AJ15" i="21"/>
  <c r="AI15" i="21"/>
  <c r="AH15" i="21"/>
  <c r="AG15" i="21"/>
  <c r="AF15" i="21"/>
  <c r="AE15" i="21"/>
  <c r="AD15" i="21"/>
  <c r="AC15" i="21"/>
  <c r="F34" i="21"/>
  <c r="U34" i="21"/>
  <c r="F38" i="21"/>
  <c r="U38" i="21"/>
  <c r="P15" i="21"/>
  <c r="Q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G44" i="21"/>
  <c r="G28" i="21"/>
  <c r="AN44" i="21"/>
  <c r="G21" i="21"/>
  <c r="G49" i="21"/>
  <c r="G25" i="21"/>
  <c r="AP44" i="21"/>
  <c r="AO44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N49" i="21" l="1"/>
  <c r="N34" i="21"/>
  <c r="N21" i="21"/>
  <c r="N15" i="21"/>
  <c r="N44" i="21"/>
  <c r="P54" i="21"/>
  <c r="U54" i="21"/>
  <c r="V54" i="21"/>
  <c r="W54" i="21"/>
  <c r="O54" i="21"/>
  <c r="H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C54" i="21"/>
  <c r="M54" i="21"/>
  <c r="Y54" i="21"/>
  <c r="R54" i="21"/>
  <c r="S54" i="21"/>
  <c r="T54" i="21"/>
  <c r="L54" i="21"/>
  <c r="E45" i="27"/>
  <c r="E26" i="27"/>
  <c r="N54" i="21" l="1"/>
  <c r="E47" i="27"/>
  <c r="E76" i="27" s="1"/>
  <c r="E78" i="27" s="1"/>
  <c r="AO34" i="21" l="1"/>
  <c r="AO38" i="21"/>
  <c r="AN34" i="21"/>
  <c r="AP38" i="21" l="1"/>
  <c r="AP34" i="21"/>
  <c r="AN38" i="21"/>
  <c r="AO21" i="21" l="1"/>
  <c r="AP25" i="21"/>
  <c r="AN25" i="21"/>
  <c r="AO25" i="21"/>
  <c r="AP28" i="21"/>
  <c r="AN28" i="21"/>
  <c r="AO28" i="21"/>
  <c r="AN15" i="21"/>
  <c r="AO15" i="21"/>
  <c r="AP49" i="21"/>
  <c r="AN49" i="21"/>
  <c r="AO49" i="21"/>
  <c r="AO54" i="21" l="1"/>
  <c r="AP21" i="21"/>
  <c r="AP15" i="21"/>
  <c r="AP54" i="21" s="1"/>
  <c r="AN21" i="21"/>
  <c r="AN54" i="21" s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<sst xmlns="http://schemas.openxmlformats.org/spreadsheetml/2006/main" count="335" uniqueCount="247">
  <si>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</si>
  <si>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</si>
  <si>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</si>
  <si>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</si>
  <si>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</si>
  <si>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</si>
  <si>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</si>
  <si>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</si>
  <si>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</si>
  <si>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</si>
  <si>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</si>
  <si>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</si>
  <si>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</si>
  <si>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</si>
  <si>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</si>
  <si>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</si>
  <si>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</si>
  <si>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</si>
  <si>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</si>
  <si>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</si>
  <si>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</si>
  <si>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</si>
  <si>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</si>
  <si>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</si>
  <si>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</si>
  <si>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</si>
  <si>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</si>
  <si>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</si>
  <si>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</si>
  <si>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</si>
  <si>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</si>
  <si>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</si>
  <si>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</si>
  <si>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</si>
  <si>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</si>
  <si>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</si>
  <si>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</si>
  <si>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</si>
  <si>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</si>
  <si>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</si>
  <si>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</si>
  <si>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</si>
  <si>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</si>
  <si>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</si>
  <si>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</si>
  <si>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</si>
  <si>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</si>
  <si>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</si>
  <si>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</si>
  <si>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</si>
  <si>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</si>
  <si>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</si>
  <si>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</si>
  <si>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</si>
  <si>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</si>
  <si>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</si>
  <si>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</si>
  <si>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</si>
  <si>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</si>
  <si>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</si>
  <si>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</si>
  <si>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</si>
  <si>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</si>
  <si>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</si>
  <si>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</si>
  <si>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</si>
  <si>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</si>
  <si>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</si>
  <si>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</si>
  <si>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</si>
  <si>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</si>
  <si>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</si>
  <si>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</si>
  <si>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</si>
  <si>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</si>
  <si>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</si>
  <si>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</si>
  <si>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</si>
  <si>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</si>
  <si>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</si>
  <si>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</si>
  <si>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</si>
  <si>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</si>
  <si>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</si>
  <si>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</si>
  <si>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</si>
  <si>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</si>
  <si>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</si>
  <si>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</si>
  <si>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</si>
  <si>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</si>
  <si>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</si>
  <si>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</si>
  <si>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</si>
  <si>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</si>
  <si>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</si>
  <si>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</si>
  <si>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</si>
  <si>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</si>
  <si>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</si>
  <si>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</si>
  <si>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</si>
  <si>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</si>
  <si>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</si>
  <si>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</si>
  <si>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</si>
  <si>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</si>
  <si>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</si>
  <si>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</si>
  <si>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</si>
  <si>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</si>
  <si>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</si>
  <si>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</si>
  <si>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</si>
  <si>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</si>
  <si>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</si>
  <si>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</si>
  <si>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</si>
  <si>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</si>
  <si>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</si>
  <si>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</si>
  <si>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</si>
  <si>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</si>
  <si>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</si>
  <si>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</si>
  <si>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</si>
  <si>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</si>
  <si>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</si>
  <si>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</si>
  <si>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</si>
  <si>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</si>
  <si>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</si>
  <si>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</si>
  <si>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</si>
  <si>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</si>
  <si>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</si>
  <si>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</si>
  <si>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</si>
  <si>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</si>
  <si>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</si>
  <si>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</si>
  <si>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</si>
  <si>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</si>
  <si>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</si>
  <si>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</si>
  <si>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</si>
  <si>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</si>
  <si>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</si>
  <si>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</si>
  <si>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</si>
  <si>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</si>
  <si>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</si>
  <si>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</si>
  <si>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</si>
  <si>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</si>
  <si>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</si>
  <si>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</si>
  <si>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</si>
  <si>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</si>
  <si>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</si>
  <si>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</si>
  <si>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</si>
  <si>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</si>
  <si>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</si>
  <si>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</si>
  <si>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</si>
  <si>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</si>
  <si>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</si>
  <si>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</si>
  <si>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</si>
  <si>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</si>
  <si>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</si>
  <si>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</si>
  <si>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</si>
  <si>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</si>
  <si>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</si>
  <si>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</si>
  <si>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</si>
  <si>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</si>
  <si>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</si>
  <si>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</si>
  <si>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</si>
  <si>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</si>
  <si>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</si>
  <si>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</si>
  <si>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</si>
  <si>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</si>
  <si>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</si>
  <si>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</si>
  <si>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</si>
  <si>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</si>
  <si>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</si>
  <si>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</si>
  <si>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</si>
  <si>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</si>
  <si>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</si>
  <si>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</si>
  <si>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</si>
  <si>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</si>
  <si>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</si>
  <si>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</si>
  <si>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</si>
  <si>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</si>
  <si>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</si>
  <si>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</si>
  <si>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</si>
  <si>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</si>
  <si>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</si>
  <si>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</si>
  <si>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</si>
  <si>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</si>
  <si>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</si>
  <si>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</si>
  <si>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</si>
  <si>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</si>
  <si>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</si>
  <si>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</si>
  <si>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</si>
  <si>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</si>
  <si>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</si>
  <si>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</si>
  <si>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</si>
  <si>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</si>
  <si>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</si>
  <si>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</si>
  <si>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</si>
  <si>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</si>
  <si>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</si>
  <si>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</si>
  <si>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</si>
  <si>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</si>
  <si>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</si>
  <si>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</si>
  <si>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</si>
  <si>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</si>
  <si>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</si>
  <si>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</si>
  <si>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</si>
  <si>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</si>
  <si>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</si>
  <si>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</si>
  <si>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</si>
  <si>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</si>
  <si>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</si>
  <si>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დეკემბერი, 2021</t>
  </si>
  <si>
    <t>ანგარიშგების პერიოდი: 01/01/2021-31/12/2021</t>
  </si>
  <si>
    <t>საანგარიშო პერიოდი: 01/01/2021-31/12/2021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</si>
</sst>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1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12" activePane="bottomLeft" state="frozen"/>
      <selection pane="bottomLeft" activeCell="B5" sqref="B5:C5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03" t="s">
        <v>82</v>
      </c>
      <c r="C5" s="303"/>
      <c r="D5" s="65" t="s">
        <v>243</v>
      </c>
      <c r="E5" s="180" t="s">
        <v>235</v>
      </c>
    </row>
    <row r="6" spans="2:6" s="8" customFormat="1" ht="15" customHeight="1">
      <c r="B6" s="304" t="s">
        <v>244</v>
      </c>
      <c r="C6" s="304"/>
      <c r="D6" s="304"/>
      <c r="E6" s="304"/>
      <c r="F6" s="66"/>
    </row>
    <row r="7" spans="2:6" ht="5.0999999999999996" customHeight="1">
      <c r="B7" s="8"/>
      <c r="C7" s="8"/>
    </row>
    <row r="8" spans="2:6" ht="15" customHeight="1">
      <c r="B8" s="49"/>
      <c r="C8" s="305" t="s">
        <v>83</v>
      </c>
      <c r="D8" s="306"/>
      <c r="E8" s="306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07" t="s">
        <v>88</v>
      </c>
      <c r="D12" s="307"/>
      <c r="E12" s="307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14663003.710000001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46903126.990000002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2903466.31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32609797.460000005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3885994.3299999996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1424797.46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8873159.2300000023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1474490.71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1422837.38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3072761.0600000005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51806.115564464431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3905756.7700000005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121190997.52556446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07" t="s">
        <v>126</v>
      </c>
      <c r="D33" s="307"/>
      <c r="E33" s="307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56766105.870000005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23233258.270000003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0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1413417.90503034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54481.56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8783531.6310968064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90250795.236127168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07" t="s">
        <v>149</v>
      </c>
      <c r="D46" s="307"/>
      <c r="E46" s="307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10048295.528477974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13410036.789576057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30940202.318054032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121190997.5541812</v>
      </c>
    </row>
    <row r="56" spans="2:5">
      <c r="E56" s="234"/>
    </row>
    <row r="57" spans="2:5">
      <c r="C57" s="308"/>
      <c r="D57" s="308"/>
      <c r="E57" s="308"/>
    </row>
    <row r="58" spans="2:5">
      <c r="C58" s="309"/>
      <c r="D58" s="309"/>
      <c r="E58" s="309"/>
    </row>
    <row r="59" spans="2:5">
      <c r="C59" s="308"/>
      <c r="D59" s="308"/>
      <c r="E59" s="308"/>
    </row>
    <row r="60" spans="2:5">
      <c r="C60" s="309"/>
      <c r="D60" s="309"/>
      <c r="E60" s="309"/>
    </row>
    <row r="61" spans="2:5" ht="15" customHeight="1">
      <c r="C61" s="308"/>
      <c r="D61" s="308"/>
      <c r="E61" s="308"/>
    </row>
    <row r="62" spans="2:5">
      <c r="C62" s="309"/>
      <c r="D62" s="309"/>
      <c r="E62" s="309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activeCell="B6" sqref="B6:E6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10" t="s">
        <v>82</v>
      </c>
      <c r="C5" s="310"/>
      <c r="D5" s="49" t="str">
        <f>BS!D5</f>
        <v>სს "თიბისი დაზღვევა"</v>
      </c>
      <c r="E5" s="180" t="s">
        <v>236</v>
      </c>
    </row>
    <row r="6" spans="2:6" ht="15" customHeight="1">
      <c r="B6" s="311" t="s">
        <v>245</v>
      </c>
      <c r="C6" s="304"/>
      <c r="D6" s="304"/>
      <c r="E6" s="304"/>
      <c r="F6" s="66"/>
    </row>
    <row r="7" spans="2:6" ht="5.0999999999999996" customHeight="1"/>
    <row r="8" spans="2:6" s="19" customFormat="1" ht="15" customHeight="1">
      <c r="D8" s="312" t="s">
        <v>166</v>
      </c>
      <c r="E8" s="312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13" t="s">
        <v>167</v>
      </c>
      <c r="D12" s="313"/>
      <c r="E12" s="313"/>
    </row>
    <row r="13" spans="2:6" ht="15" customHeight="1">
      <c r="B13" s="24" t="s">
        <v>89</v>
      </c>
      <c r="C13" s="25">
        <v>1</v>
      </c>
      <c r="D13" s="26" t="s">
        <v>168</v>
      </c>
      <c r="E13" s="70">
        <v>82541705.631023452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10022881.66129576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11471461.619999992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740114.4820000024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61787476.831727706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38460118.500507578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1625146.7232534201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2382750.5099999988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-58822.80999999999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5126207.0500000007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34150338.04725416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-5971213.3295121957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21665925.454961352</v>
      </c>
    </row>
    <row r="27" spans="2:7" ht="5.0999999999999996" customHeight="1">
      <c r="C27" s="14"/>
      <c r="D27" s="35"/>
      <c r="E27" s="16"/>
    </row>
    <row r="28" spans="2:7" ht="15" customHeight="1" thickBot="1">
      <c r="C28" s="313" t="s">
        <v>182</v>
      </c>
      <c r="D28" s="313"/>
      <c r="E28" s="313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31232787.222550571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5851568.7821000246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190576.53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-3498.6700000000019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25187143.240450542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10623562.309999999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7945763.1437465809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1237790.3500000001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759676.33000000019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3155913.1862534177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-11833783.129999999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10197446.924197126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31863372.379158478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13" t="s">
        <v>193</v>
      </c>
      <c r="E49" s="313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13" t="s">
        <v>198</v>
      </c>
      <c r="D55" s="313"/>
      <c r="E55" s="313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5340792.6400000006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275151.34999999998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-982266.95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4633677.04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15" t="s">
        <v>214</v>
      </c>
      <c r="D67" s="315"/>
      <c r="E67" s="315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11440261.517344419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7634330.6100000013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192626.74999999994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1980256.4200000004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108440.56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980817.30237813143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16121950.86419219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2711914.0746161332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13410036.789576057</v>
      </c>
    </row>
    <row r="79" spans="2:5">
      <c r="D79" s="35"/>
    </row>
    <row r="80" spans="2:5">
      <c r="C80" s="314"/>
      <c r="D80" s="314"/>
      <c r="E80" s="314"/>
    </row>
    <row r="81" spans="3:5">
      <c r="C81" s="309"/>
      <c r="D81" s="309"/>
      <c r="E81" s="309"/>
    </row>
    <row r="82" spans="3:5">
      <c r="C82" s="314"/>
      <c r="D82" s="314"/>
      <c r="E82" s="314"/>
    </row>
    <row r="83" spans="3:5">
      <c r="C83" s="309"/>
      <c r="D83" s="309"/>
      <c r="E83" s="309"/>
    </row>
    <row r="84" spans="3:5">
      <c r="C84" s="314"/>
      <c r="D84" s="314"/>
      <c r="E84" s="314"/>
    </row>
    <row r="85" spans="3:5">
      <c r="C85" s="309"/>
      <c r="D85" s="309"/>
      <c r="E85" s="309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8.85546875" defaultRowHeight="12.75" outlineLevelRow="1" outlineLevelCol="1"/>
  <cols>
    <col min="1" max="1" width="5.85546875" style="143" customWidth="1"/>
    <col min="2" max="2" width="80.5703125" style="143" customWidth="1"/>
    <col min="3" max="3" width="8.5703125" style="143" customWidth="1"/>
    <col min="4" max="4" width="10.140625" style="143" customWidth="1"/>
    <col min="5" max="5" width="8.5703125" style="143" customWidth="1"/>
    <col min="6" max="6" width="10.42578125" style="143" customWidth="1"/>
    <col min="7" max="7" width="12.5703125" style="143" customWidth="1"/>
    <col min="8" max="8" width="10.5703125" style="143" customWidth="1"/>
    <col min="9" max="10" width="12.5703125" style="143" customWidth="1"/>
    <col min="11" max="16" width="12.5703125" style="143" customWidth="1" outlineLevel="1"/>
    <col min="17" max="17" width="12.5703125" style="143" customWidth="1"/>
    <col min="18" max="27" width="12.5703125" style="143" customWidth="1" outlineLevel="1"/>
    <col min="28" max="28" width="3" style="143" customWidth="1"/>
    <col min="29" max="36" width="10.5703125" style="143" customWidth="1" outlineLevel="1"/>
    <col min="37" max="38" width="12.5703125" style="143" customWidth="1" outlineLevel="1"/>
    <col min="39" max="39" width="2.5703125" style="143" customWidth="1"/>
    <col min="40" max="41" width="8.85546875" style="143"/>
    <col min="42" max="42" width="10.42578125" style="143" bestFit="1" customWidth="1"/>
    <col min="43" max="16384" width="8.85546875" style="143"/>
  </cols>
  <sheetData>
    <row r="5" spans="1:42" ht="15" customHeight="1" outlineLevel="1">
      <c r="A5" s="141" t="s">
        <v>240</v>
      </c>
      <c r="B5" s="142"/>
    </row>
    <row r="6" spans="1:42" ht="15" customHeight="1" outlineLevel="1">
      <c r="A6" s="144" t="s">
        <v>239</v>
      </c>
    </row>
    <row r="7" spans="1:42" ht="15" customHeight="1" outlineLevel="1">
      <c r="A7" s="144" t="str">
        <f>BS!B5&amp;BS!D5</f>
        <v>მზღვეველი: სს "თიბისი დაზღვევა"</v>
      </c>
    </row>
    <row r="8" spans="1:42" ht="15" customHeight="1" outlineLevel="1">
      <c r="A8" s="145" t="s">
        <v>246</v>
      </c>
    </row>
    <row r="9" spans="1:42" ht="5.0999999999999996" customHeight="1" outlineLevel="1"/>
    <row r="10" spans="1:42" ht="15" customHeight="1" outlineLevel="1">
      <c r="C10" s="322" t="s">
        <v>80</v>
      </c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C10" s="332" t="s">
        <v>81</v>
      </c>
      <c r="AD10" s="332"/>
      <c r="AE10" s="332"/>
      <c r="AF10" s="332"/>
      <c r="AG10" s="332"/>
      <c r="AH10" s="332"/>
      <c r="AI10" s="332"/>
      <c r="AJ10" s="332"/>
      <c r="AK10" s="332"/>
      <c r="AL10" s="332"/>
    </row>
    <row r="11" spans="1:42" ht="15" customHeight="1" outlineLevel="1" thickBot="1">
      <c r="C11" s="323"/>
      <c r="D11" s="323"/>
      <c r="E11" s="323"/>
      <c r="F11" s="323"/>
      <c r="G11" s="323"/>
      <c r="H11" s="322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</row>
    <row r="12" spans="1:42" ht="37.5" customHeight="1">
      <c r="A12" s="350" t="s">
        <v>23</v>
      </c>
      <c r="B12" s="353" t="s">
        <v>68</v>
      </c>
      <c r="C12" s="358" t="s">
        <v>22</v>
      </c>
      <c r="D12" s="359"/>
      <c r="E12" s="359"/>
      <c r="F12" s="359"/>
      <c r="G12" s="360"/>
      <c r="H12" s="335" t="s">
        <v>237</v>
      </c>
      <c r="I12" s="338" t="s">
        <v>69</v>
      </c>
      <c r="J12" s="324"/>
      <c r="K12" s="324" t="s">
        <v>70</v>
      </c>
      <c r="L12" s="324"/>
      <c r="M12" s="324"/>
      <c r="N12" s="324"/>
      <c r="O12" s="324"/>
      <c r="P12" s="324" t="s">
        <v>71</v>
      </c>
      <c r="Q12" s="347"/>
      <c r="R12" s="325" t="s">
        <v>72</v>
      </c>
      <c r="S12" s="324"/>
      <c r="T12" s="324"/>
      <c r="U12" s="324"/>
      <c r="V12" s="324"/>
      <c r="W12" s="324"/>
      <c r="X12" s="324"/>
      <c r="Y12" s="324"/>
      <c r="Z12" s="324" t="s">
        <v>75</v>
      </c>
      <c r="AA12" s="334"/>
      <c r="AC12" s="325" t="s">
        <v>69</v>
      </c>
      <c r="AD12" s="324"/>
      <c r="AE12" s="324" t="s">
        <v>70</v>
      </c>
      <c r="AF12" s="324"/>
      <c r="AG12" s="324" t="s">
        <v>76</v>
      </c>
      <c r="AH12" s="324"/>
      <c r="AI12" s="324" t="s">
        <v>77</v>
      </c>
      <c r="AJ12" s="324"/>
      <c r="AK12" s="324" t="s">
        <v>75</v>
      </c>
      <c r="AL12" s="334"/>
      <c r="AN12" s="319" t="s">
        <v>22</v>
      </c>
      <c r="AO12" s="320"/>
      <c r="AP12" s="321"/>
    </row>
    <row r="13" spans="1:42" ht="45.75" customHeight="1">
      <c r="A13" s="351"/>
      <c r="B13" s="354"/>
      <c r="C13" s="356" t="s">
        <v>15</v>
      </c>
      <c r="D13" s="357"/>
      <c r="E13" s="357"/>
      <c r="F13" s="357"/>
      <c r="G13" s="267" t="s">
        <v>16</v>
      </c>
      <c r="H13" s="336"/>
      <c r="I13" s="339" t="s">
        <v>0</v>
      </c>
      <c r="J13" s="341" t="s">
        <v>1</v>
      </c>
      <c r="K13" s="343" t="s">
        <v>0</v>
      </c>
      <c r="L13" s="343"/>
      <c r="M13" s="343"/>
      <c r="N13" s="343"/>
      <c r="O13" s="107" t="s">
        <v>1</v>
      </c>
      <c r="P13" s="328" t="s">
        <v>78</v>
      </c>
      <c r="Q13" s="345" t="s">
        <v>79</v>
      </c>
      <c r="R13" s="344" t="s">
        <v>73</v>
      </c>
      <c r="S13" s="343"/>
      <c r="T13" s="343"/>
      <c r="U13" s="343"/>
      <c r="V13" s="343" t="s">
        <v>74</v>
      </c>
      <c r="W13" s="343"/>
      <c r="X13" s="343"/>
      <c r="Y13" s="343"/>
      <c r="Z13" s="328" t="s">
        <v>17</v>
      </c>
      <c r="AA13" s="330" t="s">
        <v>18</v>
      </c>
      <c r="AC13" s="326" t="s">
        <v>0</v>
      </c>
      <c r="AD13" s="328" t="s">
        <v>1</v>
      </c>
      <c r="AE13" s="328" t="s">
        <v>0</v>
      </c>
      <c r="AF13" s="328" t="s">
        <v>1</v>
      </c>
      <c r="AG13" s="328" t="s">
        <v>78</v>
      </c>
      <c r="AH13" s="328" t="s">
        <v>79</v>
      </c>
      <c r="AI13" s="328" t="s">
        <v>73</v>
      </c>
      <c r="AJ13" s="328" t="s">
        <v>74</v>
      </c>
      <c r="AK13" s="328" t="s">
        <v>17</v>
      </c>
      <c r="AL13" s="330" t="s">
        <v>18</v>
      </c>
      <c r="AN13" s="316" t="s">
        <v>16</v>
      </c>
      <c r="AO13" s="317"/>
      <c r="AP13" s="318"/>
    </row>
    <row r="14" spans="1:42" ht="102.75" customHeight="1" thickBot="1">
      <c r="A14" s="352"/>
      <c r="B14" s="355"/>
      <c r="C14" s="181" t="s">
        <v>19</v>
      </c>
      <c r="D14" s="108" t="s">
        <v>20</v>
      </c>
      <c r="E14" s="108" t="s">
        <v>21</v>
      </c>
      <c r="F14" s="109" t="s">
        <v>10</v>
      </c>
      <c r="G14" s="268" t="s">
        <v>10</v>
      </c>
      <c r="H14" s="337"/>
      <c r="I14" s="340"/>
      <c r="J14" s="342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29"/>
      <c r="Q14" s="346"/>
      <c r="R14" s="265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29"/>
      <c r="AA14" s="331"/>
      <c r="AC14" s="327"/>
      <c r="AD14" s="329"/>
      <c r="AE14" s="329"/>
      <c r="AF14" s="329"/>
      <c r="AG14" s="329"/>
      <c r="AH14" s="329"/>
      <c r="AI14" s="329"/>
      <c r="AJ14" s="329"/>
      <c r="AK14" s="329"/>
      <c r="AL14" s="331"/>
      <c r="AN14" s="239" t="s">
        <v>19</v>
      </c>
      <c r="AO14" s="235" t="s">
        <v>21</v>
      </c>
      <c r="AP14" s="240" t="s">
        <v>20</v>
      </c>
    </row>
    <row r="15" spans="1:42" s="144" customFormat="1" ht="20.100000000000001" customHeight="1" outlineLevel="1" thickBot="1">
      <c r="A15" s="227" t="s">
        <v>24</v>
      </c>
      <c r="B15" s="213" t="s">
        <v>25</v>
      </c>
      <c r="C15" s="147">
        <f t="shared" ref="C15:AL15" si="0">SUM(C16:C19)</f>
        <v>1254</v>
      </c>
      <c r="D15" s="95">
        <f t="shared" si="0"/>
        <v>2012545</v>
      </c>
      <c r="E15" s="95">
        <f t="shared" si="0"/>
        <v>0</v>
      </c>
      <c r="F15" s="95">
        <f t="shared" si="0"/>
        <v>2013799</v>
      </c>
      <c r="G15" s="248">
        <f t="shared" ref="G15" si="1">SUM(G16:G19)</f>
        <v>1602</v>
      </c>
      <c r="H15" s="286"/>
      <c r="I15" s="270">
        <f t="shared" ref="I15:J15" si="2">SUM(I16:I19)</f>
        <v>31196242.568417121</v>
      </c>
      <c r="J15" s="95">
        <f t="shared" si="2"/>
        <v>6126088.702100005</v>
      </c>
      <c r="K15" s="95">
        <f t="shared" ref="K15:M15" si="3">SUM(K16:K19)</f>
        <v>13755107.700188056</v>
      </c>
      <c r="L15" s="95">
        <f t="shared" si="3"/>
        <v>17436943.256305747</v>
      </c>
      <c r="M15" s="95">
        <f t="shared" si="3"/>
        <v>0</v>
      </c>
      <c r="N15" s="118">
        <f>SUM(N16:N19)</f>
        <v>31192050.956493802</v>
      </c>
      <c r="O15" s="95">
        <f t="shared" ref="O15:P15" si="4">SUM(O16:O19)</f>
        <v>5835041.3621000247</v>
      </c>
      <c r="P15" s="95">
        <f t="shared" si="4"/>
        <v>31001474.426493801</v>
      </c>
      <c r="Q15" s="248">
        <f t="shared" ref="Q15" si="5">SUM(Q16:Q19)</f>
        <v>25162934.394393772</v>
      </c>
      <c r="R15" s="147">
        <f t="shared" si="0"/>
        <v>9748657.5999999996</v>
      </c>
      <c r="S15" s="95">
        <f t="shared" si="0"/>
        <v>874904.71</v>
      </c>
      <c r="T15" s="95">
        <f t="shared" si="0"/>
        <v>0</v>
      </c>
      <c r="U15" s="118">
        <f t="shared" si="0"/>
        <v>10623562.309999999</v>
      </c>
      <c r="V15" s="95">
        <f t="shared" ref="V15:Y15" si="6">SUM(V16:V19)</f>
        <v>2459072.9887534184</v>
      </c>
      <c r="W15" s="95">
        <f t="shared" si="6"/>
        <v>218726.17750000011</v>
      </c>
      <c r="X15" s="95">
        <f t="shared" si="6"/>
        <v>0</v>
      </c>
      <c r="Y15" s="118">
        <f t="shared" si="6"/>
        <v>2677799.1662534187</v>
      </c>
      <c r="Z15" s="95">
        <f t="shared" ref="Z15:AA15" si="7">SUM(Z16:Z19)</f>
        <v>11861352.658257728</v>
      </c>
      <c r="AA15" s="146">
        <f t="shared" si="7"/>
        <v>3155913.1945111477</v>
      </c>
      <c r="AC15" s="147">
        <f t="shared" si="0"/>
        <v>40736.266056770008</v>
      </c>
      <c r="AD15" s="95">
        <f t="shared" si="0"/>
        <v>16527.420000000002</v>
      </c>
      <c r="AE15" s="95">
        <f t="shared" si="0"/>
        <v>40736.266056770008</v>
      </c>
      <c r="AF15" s="95">
        <f t="shared" si="0"/>
        <v>16527.419999999998</v>
      </c>
      <c r="AG15" s="95">
        <f t="shared" si="0"/>
        <v>40736.266056770008</v>
      </c>
      <c r="AH15" s="95">
        <f t="shared" si="0"/>
        <v>24208.846056770006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1">
        <f t="shared" ref="AN15" si="8">SUM(AN16:AN19)</f>
        <v>374</v>
      </c>
      <c r="AO15" s="236">
        <f t="shared" ref="AO15:AP15" si="9">SUM(AO16:AO19)</f>
        <v>0</v>
      </c>
      <c r="AP15" s="242">
        <f t="shared" si="9"/>
        <v>1228</v>
      </c>
    </row>
    <row r="16" spans="1:42" s="149" customFormat="1" ht="20.100000000000001" customHeight="1" outlineLevel="1">
      <c r="A16" s="228"/>
      <c r="B16" s="214" t="s">
        <v>26</v>
      </c>
      <c r="C16" s="188">
        <v>1254</v>
      </c>
      <c r="D16" s="83">
        <v>2011497</v>
      </c>
      <c r="E16" s="83">
        <v>0</v>
      </c>
      <c r="F16" s="84">
        <v>2012751</v>
      </c>
      <c r="G16" s="253">
        <v>618</v>
      </c>
      <c r="H16" s="287"/>
      <c r="I16" s="76">
        <v>31032371.610860121</v>
      </c>
      <c r="J16" s="77">
        <v>6043544.8021000046</v>
      </c>
      <c r="K16" s="77">
        <v>13755107.700188056</v>
      </c>
      <c r="L16" s="77">
        <v>17276218.838748746</v>
      </c>
      <c r="M16" s="77">
        <v>0</v>
      </c>
      <c r="N16" s="123">
        <f t="shared" ref="N16" si="10">SUM(K16:M16)</f>
        <v>31031326.538936801</v>
      </c>
      <c r="O16" s="124">
        <v>5753716.8321000244</v>
      </c>
      <c r="P16" s="77">
        <v>30877162.698936801</v>
      </c>
      <c r="Q16" s="249">
        <v>25100901.456836771</v>
      </c>
      <c r="R16" s="208">
        <v>9748657.5999999996</v>
      </c>
      <c r="S16" s="77">
        <v>874904.71</v>
      </c>
      <c r="T16" s="77">
        <v>0</v>
      </c>
      <c r="U16" s="123">
        <f>SUM(R16:T16)</f>
        <v>10623562.309999999</v>
      </c>
      <c r="V16" s="77">
        <v>2459072.9887534184</v>
      </c>
      <c r="W16" s="77">
        <v>218726.17750000011</v>
      </c>
      <c r="X16" s="77">
        <v>0</v>
      </c>
      <c r="Y16" s="123">
        <f>SUM(V16:X16)</f>
        <v>2677799.1662534187</v>
      </c>
      <c r="Z16" s="77">
        <v>11859489.586134916</v>
      </c>
      <c r="AA16" s="183">
        <v>3154050.1223883349</v>
      </c>
      <c r="AC16" s="183">
        <v>40736.266056770008</v>
      </c>
      <c r="AD16" s="183">
        <v>16527.420000000002</v>
      </c>
      <c r="AE16" s="183">
        <v>40736.266056770008</v>
      </c>
      <c r="AF16" s="183">
        <v>16527.419999999998</v>
      </c>
      <c r="AG16" s="183">
        <v>40736.266056770008</v>
      </c>
      <c r="AH16" s="183">
        <v>24208.846056770006</v>
      </c>
      <c r="AI16" s="183">
        <v>0</v>
      </c>
      <c r="AJ16" s="183">
        <v>0</v>
      </c>
      <c r="AK16" s="183">
        <v>0</v>
      </c>
      <c r="AL16" s="183">
        <v>0</v>
      </c>
      <c r="AN16" s="298">
        <v>374</v>
      </c>
      <c r="AO16" s="299">
        <v>0</v>
      </c>
      <c r="AP16" s="300">
        <v>244</v>
      </c>
    </row>
    <row r="17" spans="1:42" ht="20.100000000000001" customHeight="1" outlineLevel="1">
      <c r="A17" s="229"/>
      <c r="B17" s="215" t="s">
        <v>27</v>
      </c>
      <c r="C17" s="182">
        <v>0</v>
      </c>
      <c r="D17" s="76">
        <v>0</v>
      </c>
      <c r="E17" s="76">
        <v>0</v>
      </c>
      <c r="F17" s="80">
        <v>0</v>
      </c>
      <c r="G17" s="269">
        <v>0</v>
      </c>
      <c r="H17" s="288"/>
      <c r="I17" s="271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0">
        <v>0</v>
      </c>
      <c r="R17" s="208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4">
        <v>0</v>
      </c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N17" s="182">
        <v>0</v>
      </c>
      <c r="AO17" s="76">
        <v>0</v>
      </c>
      <c r="AP17" s="243">
        <v>0</v>
      </c>
    </row>
    <row r="18" spans="1:42" ht="20.100000000000001" customHeight="1" outlineLevel="1">
      <c r="A18" s="229"/>
      <c r="B18" s="215" t="s">
        <v>28</v>
      </c>
      <c r="C18" s="182">
        <v>0</v>
      </c>
      <c r="D18" s="76">
        <v>0</v>
      </c>
      <c r="E18" s="76">
        <v>0</v>
      </c>
      <c r="F18" s="80">
        <v>0</v>
      </c>
      <c r="G18" s="269">
        <v>0</v>
      </c>
      <c r="H18" s="288"/>
      <c r="I18" s="271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0">
        <v>0</v>
      </c>
      <c r="R18" s="208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4">
        <v>0</v>
      </c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N18" s="182">
        <v>0</v>
      </c>
      <c r="AO18" s="76">
        <v>0</v>
      </c>
      <c r="AP18" s="243">
        <v>0</v>
      </c>
    </row>
    <row r="19" spans="1:42" ht="20.100000000000001" customHeight="1" outlineLevel="1" thickBot="1">
      <c r="A19" s="230"/>
      <c r="B19" s="216" t="s">
        <v>29</v>
      </c>
      <c r="C19" s="182">
        <v>0</v>
      </c>
      <c r="D19" s="76">
        <v>1048</v>
      </c>
      <c r="E19" s="76">
        <v>0</v>
      </c>
      <c r="F19" s="82">
        <v>1048</v>
      </c>
      <c r="G19" s="269">
        <v>984</v>
      </c>
      <c r="H19" s="289"/>
      <c r="I19" s="272">
        <v>163870.95755699996</v>
      </c>
      <c r="J19" s="81">
        <v>82543.899999999994</v>
      </c>
      <c r="K19" s="81">
        <v>0</v>
      </c>
      <c r="L19" s="81">
        <v>160724.41755700007</v>
      </c>
      <c r="M19" s="81">
        <v>0</v>
      </c>
      <c r="N19" s="127">
        <f t="shared" si="11"/>
        <v>160724.41755700007</v>
      </c>
      <c r="O19" s="128">
        <v>81324.530000000479</v>
      </c>
      <c r="P19" s="81">
        <v>124311.72755700006</v>
      </c>
      <c r="Q19" s="251">
        <v>62032.937556999575</v>
      </c>
      <c r="R19" s="266">
        <v>0</v>
      </c>
      <c r="S19" s="81">
        <v>0</v>
      </c>
      <c r="T19" s="81">
        <v>0</v>
      </c>
      <c r="U19" s="127">
        <f t="shared" si="12"/>
        <v>0</v>
      </c>
      <c r="V19" s="81">
        <v>0</v>
      </c>
      <c r="W19" s="81">
        <v>0</v>
      </c>
      <c r="X19" s="81">
        <v>0</v>
      </c>
      <c r="Y19" s="127">
        <f t="shared" si="13"/>
        <v>0</v>
      </c>
      <c r="Z19" s="81">
        <v>1863.0721228129519</v>
      </c>
      <c r="AA19" s="185">
        <v>1863.0721228129519</v>
      </c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N19" s="182">
        <v>0</v>
      </c>
      <c r="AO19" s="76">
        <v>0</v>
      </c>
      <c r="AP19" s="243">
        <v>984</v>
      </c>
    </row>
    <row r="20" spans="1:42" ht="20.100000000000001" customHeight="1" outlineLevel="1" thickBot="1">
      <c r="A20" s="227" t="s">
        <v>30</v>
      </c>
      <c r="B20" s="217" t="s">
        <v>11</v>
      </c>
      <c r="C20" s="186">
        <v>10</v>
      </c>
      <c r="D20" s="96">
        <v>27143</v>
      </c>
      <c r="E20" s="96">
        <v>0</v>
      </c>
      <c r="F20" s="97">
        <v>27153</v>
      </c>
      <c r="G20" s="252">
        <v>5856</v>
      </c>
      <c r="H20" s="286"/>
      <c r="I20" s="273">
        <v>785804.66524999961</v>
      </c>
      <c r="J20" s="96">
        <v>0</v>
      </c>
      <c r="K20" s="96">
        <v>221</v>
      </c>
      <c r="L20" s="96">
        <v>785583.66525001847</v>
      </c>
      <c r="M20" s="96">
        <v>0</v>
      </c>
      <c r="N20" s="121">
        <f t="shared" si="11"/>
        <v>785804.66525001847</v>
      </c>
      <c r="O20" s="96">
        <v>0</v>
      </c>
      <c r="P20" s="96">
        <v>718252.15525001846</v>
      </c>
      <c r="Q20" s="252">
        <v>718252.15525001846</v>
      </c>
      <c r="R20" s="186">
        <v>0</v>
      </c>
      <c r="S20" s="96">
        <v>51984.393940000002</v>
      </c>
      <c r="T20" s="96">
        <v>0</v>
      </c>
      <c r="U20" s="121">
        <f t="shared" si="12"/>
        <v>51984.393940000002</v>
      </c>
      <c r="V20" s="96">
        <v>0</v>
      </c>
      <c r="W20" s="96">
        <v>51984.393940000002</v>
      </c>
      <c r="X20" s="96">
        <v>0</v>
      </c>
      <c r="Y20" s="121">
        <f t="shared" si="13"/>
        <v>51984.393940000002</v>
      </c>
      <c r="Z20" s="96">
        <v>76312.281345207957</v>
      </c>
      <c r="AA20" s="187">
        <v>76312.281345207957</v>
      </c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N20" s="186">
        <v>10</v>
      </c>
      <c r="AO20" s="96">
        <v>0</v>
      </c>
      <c r="AP20" s="187">
        <v>5846</v>
      </c>
    </row>
    <row r="21" spans="1:42" ht="20.100000000000001" customHeight="1" outlineLevel="1" thickBot="1">
      <c r="A21" s="227" t="s">
        <v>31</v>
      </c>
      <c r="B21" s="217" t="s">
        <v>32</v>
      </c>
      <c r="C21" s="147">
        <f>SUM(C22:C23)</f>
        <v>18698</v>
      </c>
      <c r="D21" s="95">
        <f>SUM(D22:D23)</f>
        <v>28124</v>
      </c>
      <c r="E21" s="95">
        <f>SUM(E22:E23)</f>
        <v>391</v>
      </c>
      <c r="F21" s="95">
        <f>SUM(F22:F23)</f>
        <v>47213</v>
      </c>
      <c r="G21" s="248">
        <f>SUM(G22:G23)</f>
        <v>26747</v>
      </c>
      <c r="H21" s="290"/>
      <c r="I21" s="270">
        <f>SUM(I22:I23)</f>
        <v>2223231.7503736378</v>
      </c>
      <c r="J21" s="95">
        <f>SUM(J22:J23)</f>
        <v>91580.36</v>
      </c>
      <c r="K21" s="95">
        <f t="shared" ref="K21:Q21" si="14">SUM(K22:K23)</f>
        <v>711311.23583223764</v>
      </c>
      <c r="L21" s="95">
        <f t="shared" si="14"/>
        <v>1444007.7029197891</v>
      </c>
      <c r="M21" s="95">
        <f t="shared" si="14"/>
        <v>18367.028000000078</v>
      </c>
      <c r="N21" s="118">
        <f t="shared" ref="N21:U21" si="15">SUM(N22:N23)</f>
        <v>2173685.9667520267</v>
      </c>
      <c r="O21" s="95">
        <f t="shared" si="14"/>
        <v>91580.36000000003</v>
      </c>
      <c r="P21" s="95">
        <f t="shared" si="14"/>
        <v>2060078.9867520267</v>
      </c>
      <c r="Q21" s="248">
        <f t="shared" si="14"/>
        <v>1965698.2967520268</v>
      </c>
      <c r="R21" s="147">
        <f t="shared" si="15"/>
        <v>5005.83</v>
      </c>
      <c r="S21" s="95">
        <f t="shared" si="15"/>
        <v>6697.63</v>
      </c>
      <c r="T21" s="95">
        <f t="shared" si="15"/>
        <v>0</v>
      </c>
      <c r="U21" s="118">
        <f t="shared" si="15"/>
        <v>11703.46</v>
      </c>
      <c r="V21" s="95">
        <f t="shared" ref="V21:X21" si="16">SUM(V22:V23)</f>
        <v>1626.4575</v>
      </c>
      <c r="W21" s="95">
        <f t="shared" si="16"/>
        <v>6697.63</v>
      </c>
      <c r="X21" s="95">
        <f t="shared" si="16"/>
        <v>0</v>
      </c>
      <c r="Y21" s="118">
        <f t="shared" ref="Y21:AA21" si="17">SUM(Y22:Y23)</f>
        <v>8324.0874999999996</v>
      </c>
      <c r="Z21" s="95">
        <f t="shared" si="17"/>
        <v>210288.44271086593</v>
      </c>
      <c r="AA21" s="146">
        <f t="shared" si="17"/>
        <v>83185.020210865943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1">
        <f>SUM(AN22:AN23)</f>
        <v>13973</v>
      </c>
      <c r="AO21" s="236">
        <f>SUM(AO22:AO23)</f>
        <v>1</v>
      </c>
      <c r="AP21" s="242">
        <f>SUM(AP22:AP23)</f>
        <v>12773</v>
      </c>
    </row>
    <row r="22" spans="1:42" ht="20.100000000000001" customHeight="1" outlineLevel="1">
      <c r="A22" s="228"/>
      <c r="B22" s="218" t="s">
        <v>33</v>
      </c>
      <c r="C22" s="188">
        <v>15117</v>
      </c>
      <c r="D22" s="83">
        <v>13712</v>
      </c>
      <c r="E22" s="83">
        <v>0</v>
      </c>
      <c r="F22" s="84">
        <v>28829</v>
      </c>
      <c r="G22" s="253">
        <v>10973</v>
      </c>
      <c r="H22" s="291"/>
      <c r="I22" s="274">
        <v>1035351.707934625</v>
      </c>
      <c r="J22" s="83">
        <v>91580.36</v>
      </c>
      <c r="K22" s="83">
        <v>464484.04322323005</v>
      </c>
      <c r="L22" s="83">
        <v>569487.43491971027</v>
      </c>
      <c r="M22" s="83">
        <v>0</v>
      </c>
      <c r="N22" s="129">
        <f t="shared" ref="N22:N24" si="19">SUM(K22:M22)</f>
        <v>1033971.4781429403</v>
      </c>
      <c r="O22" s="130">
        <v>91580.36000000003</v>
      </c>
      <c r="P22" s="83">
        <v>1008974.8381429403</v>
      </c>
      <c r="Q22" s="253">
        <v>914594.14814294036</v>
      </c>
      <c r="R22" s="188">
        <v>5005.83</v>
      </c>
      <c r="S22" s="83">
        <v>0</v>
      </c>
      <c r="T22" s="83">
        <v>0</v>
      </c>
      <c r="U22" s="129">
        <f t="shared" ref="U22:U24" si="20">SUM(R22:T22)</f>
        <v>5005.83</v>
      </c>
      <c r="V22" s="83">
        <v>1626.4575</v>
      </c>
      <c r="W22" s="83">
        <v>0</v>
      </c>
      <c r="X22" s="83">
        <v>0</v>
      </c>
      <c r="Y22" s="129">
        <f t="shared" ref="Y22:Y24" si="21">SUM(V22:X22)</f>
        <v>1626.4575</v>
      </c>
      <c r="Z22" s="83">
        <v>177793.21055785965</v>
      </c>
      <c r="AA22" s="189">
        <v>50689.788057859667</v>
      </c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N22" s="188">
        <v>10959</v>
      </c>
      <c r="AO22" s="83">
        <v>0</v>
      </c>
      <c r="AP22" s="189">
        <v>14</v>
      </c>
    </row>
    <row r="23" spans="1:42" ht="20.100000000000001" customHeight="1" outlineLevel="1" thickBot="1">
      <c r="A23" s="230"/>
      <c r="B23" s="219" t="s">
        <v>34</v>
      </c>
      <c r="C23" s="190">
        <v>3581</v>
      </c>
      <c r="D23" s="85">
        <v>14412</v>
      </c>
      <c r="E23" s="85">
        <v>391</v>
      </c>
      <c r="F23" s="86">
        <v>18384</v>
      </c>
      <c r="G23" s="254">
        <v>15774</v>
      </c>
      <c r="H23" s="289"/>
      <c r="I23" s="275">
        <v>1187880.0424390128</v>
      </c>
      <c r="J23" s="85">
        <v>0</v>
      </c>
      <c r="K23" s="85">
        <v>246827.19260900759</v>
      </c>
      <c r="L23" s="85">
        <v>874520.26800007885</v>
      </c>
      <c r="M23" s="85">
        <v>18367.028000000078</v>
      </c>
      <c r="N23" s="131">
        <f t="shared" si="19"/>
        <v>1139714.4886090865</v>
      </c>
      <c r="O23" s="132">
        <v>0</v>
      </c>
      <c r="P23" s="85">
        <v>1051104.1486090864</v>
      </c>
      <c r="Q23" s="254">
        <v>1051104.1486090864</v>
      </c>
      <c r="R23" s="190">
        <v>0</v>
      </c>
      <c r="S23" s="85">
        <v>6697.63</v>
      </c>
      <c r="T23" s="85">
        <v>0</v>
      </c>
      <c r="U23" s="131">
        <f t="shared" si="20"/>
        <v>6697.63</v>
      </c>
      <c r="V23" s="85">
        <v>0</v>
      </c>
      <c r="W23" s="85">
        <v>6697.63</v>
      </c>
      <c r="X23" s="85">
        <v>0</v>
      </c>
      <c r="Y23" s="131">
        <f t="shared" si="21"/>
        <v>6697.63</v>
      </c>
      <c r="Z23" s="85">
        <v>32495.232153006273</v>
      </c>
      <c r="AA23" s="191">
        <v>32495.232153006273</v>
      </c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N23" s="190">
        <v>3014</v>
      </c>
      <c r="AO23" s="85">
        <v>1</v>
      </c>
      <c r="AP23" s="191">
        <v>12759</v>
      </c>
    </row>
    <row r="24" spans="1:42" ht="20.100000000000001" customHeight="1" outlineLevel="1" thickBot="1">
      <c r="A24" s="227" t="s">
        <v>35</v>
      </c>
      <c r="B24" s="217" t="s">
        <v>2</v>
      </c>
      <c r="C24" s="192">
        <v>33355</v>
      </c>
      <c r="D24" s="98">
        <v>1306</v>
      </c>
      <c r="E24" s="98">
        <v>0</v>
      </c>
      <c r="F24" s="99">
        <v>34661</v>
      </c>
      <c r="G24" s="255">
        <v>29090</v>
      </c>
      <c r="H24" s="286"/>
      <c r="I24" s="276">
        <v>18046463.731166415</v>
      </c>
      <c r="J24" s="98">
        <v>0</v>
      </c>
      <c r="K24" s="98">
        <v>17598251.219999693</v>
      </c>
      <c r="L24" s="98">
        <v>430085.37</v>
      </c>
      <c r="M24" s="98">
        <v>0</v>
      </c>
      <c r="N24" s="119">
        <f t="shared" si="19"/>
        <v>18028336.589999694</v>
      </c>
      <c r="O24" s="98">
        <v>0</v>
      </c>
      <c r="P24" s="98">
        <v>12825821.999999695</v>
      </c>
      <c r="Q24" s="255">
        <v>12825821.999999695</v>
      </c>
      <c r="R24" s="192">
        <v>11074046.519998956</v>
      </c>
      <c r="S24" s="98">
        <v>5055.68</v>
      </c>
      <c r="T24" s="98">
        <v>0</v>
      </c>
      <c r="U24" s="119">
        <f t="shared" si="20"/>
        <v>11079102.199998956</v>
      </c>
      <c r="V24" s="98">
        <v>11074046.519998956</v>
      </c>
      <c r="W24" s="98">
        <v>5055.68</v>
      </c>
      <c r="X24" s="98">
        <v>0</v>
      </c>
      <c r="Y24" s="119">
        <f t="shared" si="21"/>
        <v>11079102.199998956</v>
      </c>
      <c r="Z24" s="98">
        <v>12808147.815998953</v>
      </c>
      <c r="AA24" s="193">
        <v>12808147.815998953</v>
      </c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N24" s="192">
        <v>28107</v>
      </c>
      <c r="AO24" s="98">
        <v>0</v>
      </c>
      <c r="AP24" s="193">
        <v>983</v>
      </c>
    </row>
    <row r="25" spans="1:42" ht="30" customHeight="1" outlineLevel="1" thickBot="1">
      <c r="A25" s="227" t="s">
        <v>36</v>
      </c>
      <c r="B25" s="217" t="s">
        <v>37</v>
      </c>
      <c r="C25" s="147">
        <f t="shared" ref="C25:U25" si="22">SUM(C26:C27)</f>
        <v>8224</v>
      </c>
      <c r="D25" s="95">
        <f t="shared" si="22"/>
        <v>18405</v>
      </c>
      <c r="E25" s="95">
        <f t="shared" si="22"/>
        <v>391</v>
      </c>
      <c r="F25" s="95">
        <f t="shared" si="22"/>
        <v>27020</v>
      </c>
      <c r="G25" s="248">
        <f t="shared" ref="G25" si="23">SUM(G26:G27)</f>
        <v>22493</v>
      </c>
      <c r="H25" s="292">
        <f t="shared" si="22"/>
        <v>26818</v>
      </c>
      <c r="I25" s="270">
        <f t="shared" ref="I25:J25" si="24">SUM(I26:I27)</f>
        <v>35936092.374582648</v>
      </c>
      <c r="J25" s="95">
        <f t="shared" si="24"/>
        <v>481505.87000000617</v>
      </c>
      <c r="K25" s="95">
        <f t="shared" ref="K25:M25" si="25">SUM(K26:K27)</f>
        <v>11052938.046491392</v>
      </c>
      <c r="L25" s="95">
        <f t="shared" si="25"/>
        <v>22830079.496825099</v>
      </c>
      <c r="M25" s="95">
        <f t="shared" si="25"/>
        <v>363430.31599988509</v>
      </c>
      <c r="N25" s="118">
        <f t="shared" si="22"/>
        <v>34246447.859316379</v>
      </c>
      <c r="O25" s="95">
        <f t="shared" si="22"/>
        <v>481357.11000003375</v>
      </c>
      <c r="P25" s="95">
        <f t="shared" ref="P25:Q25" si="26">SUM(P26:P27)</f>
        <v>29435841.089316379</v>
      </c>
      <c r="Q25" s="248">
        <f t="shared" si="26"/>
        <v>29188590.019316345</v>
      </c>
      <c r="R25" s="147">
        <f t="shared" si="22"/>
        <v>6567897.089999998</v>
      </c>
      <c r="S25" s="95">
        <f t="shared" si="22"/>
        <v>14292116.690000001</v>
      </c>
      <c r="T25" s="95">
        <f t="shared" si="22"/>
        <v>263306.5</v>
      </c>
      <c r="U25" s="118">
        <f t="shared" si="22"/>
        <v>21123320.280000001</v>
      </c>
      <c r="V25" s="95">
        <f t="shared" ref="V25:X25" si="27">SUM(V26:V27)</f>
        <v>6509999.2669999981</v>
      </c>
      <c r="W25" s="95">
        <f t="shared" si="27"/>
        <v>14283987.590000002</v>
      </c>
      <c r="X25" s="95">
        <f t="shared" si="27"/>
        <v>150797.984</v>
      </c>
      <c r="Y25" s="118">
        <f t="shared" ref="Y25" si="28">SUM(Y26:Y27)</f>
        <v>20944784.841000002</v>
      </c>
      <c r="Z25" s="95">
        <f t="shared" ref="Z25:AA25" si="29">SUM(Z26:Z27)</f>
        <v>19287869.243020792</v>
      </c>
      <c r="AA25" s="146">
        <f t="shared" si="29"/>
        <v>16774393.764020793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1">
        <f t="shared" ref="AN25" si="31">SUM(AN26:AN27)</f>
        <v>6520</v>
      </c>
      <c r="AO25" s="236">
        <f t="shared" ref="AO25:AP25" si="32">SUM(AO26:AO27)</f>
        <v>1</v>
      </c>
      <c r="AP25" s="242">
        <f t="shared" si="32"/>
        <v>15972</v>
      </c>
    </row>
    <row r="26" spans="1:42" ht="20.100000000000001" customHeight="1" outlineLevel="1">
      <c r="A26" s="228"/>
      <c r="B26" s="218" t="s">
        <v>38</v>
      </c>
      <c r="C26" s="182">
        <v>8224</v>
      </c>
      <c r="D26" s="77">
        <v>18405</v>
      </c>
      <c r="E26" s="77">
        <v>391</v>
      </c>
      <c r="F26" s="78">
        <v>27020</v>
      </c>
      <c r="G26" s="249">
        <v>22493</v>
      </c>
      <c r="H26" s="293">
        <v>26818</v>
      </c>
      <c r="I26" s="76">
        <v>35936092.374582648</v>
      </c>
      <c r="J26" s="77">
        <v>481505.87000000617</v>
      </c>
      <c r="K26" s="77">
        <v>11052938.046491392</v>
      </c>
      <c r="L26" s="77">
        <v>22830079.496825099</v>
      </c>
      <c r="M26" s="77">
        <v>363430.31599988509</v>
      </c>
      <c r="N26" s="123">
        <f t="shared" ref="N26:N27" si="33">SUM(K26:M26)</f>
        <v>34246447.859316379</v>
      </c>
      <c r="O26" s="124">
        <v>481357.11000003375</v>
      </c>
      <c r="P26" s="77">
        <v>29435841.089316379</v>
      </c>
      <c r="Q26" s="249">
        <v>29188590.019316345</v>
      </c>
      <c r="R26" s="182">
        <v>6567897.089999998</v>
      </c>
      <c r="S26" s="77">
        <v>14292116.690000001</v>
      </c>
      <c r="T26" s="77">
        <v>263306.5</v>
      </c>
      <c r="U26" s="123">
        <f t="shared" ref="U26:U27" si="34">SUM(R26:T26)</f>
        <v>21123320.280000001</v>
      </c>
      <c r="V26" s="77">
        <v>6509999.2669999981</v>
      </c>
      <c r="W26" s="77">
        <v>14283987.590000002</v>
      </c>
      <c r="X26" s="77">
        <v>150797.984</v>
      </c>
      <c r="Y26" s="123">
        <f t="shared" ref="Y26:Y27" si="35">SUM(V26:X26)</f>
        <v>20944784.841000002</v>
      </c>
      <c r="Z26" s="77">
        <v>19287869.243020792</v>
      </c>
      <c r="AA26" s="183">
        <v>16774393.764020793</v>
      </c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N26" s="182">
        <v>6520</v>
      </c>
      <c r="AO26" s="77">
        <v>1</v>
      </c>
      <c r="AP26" s="183">
        <v>15972</v>
      </c>
    </row>
    <row r="27" spans="1:42" ht="20.100000000000001" customHeight="1" outlineLevel="1" thickBot="1">
      <c r="A27" s="230"/>
      <c r="B27" s="220" t="s">
        <v>39</v>
      </c>
      <c r="C27" s="194">
        <v>0</v>
      </c>
      <c r="D27" s="87">
        <v>0</v>
      </c>
      <c r="E27" s="87">
        <v>0</v>
      </c>
      <c r="F27" s="87">
        <v>0</v>
      </c>
      <c r="G27" s="256">
        <v>0</v>
      </c>
      <c r="H27" s="293">
        <v>0</v>
      </c>
      <c r="I27" s="277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6">
        <v>0</v>
      </c>
      <c r="R27" s="194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5">
        <v>0</v>
      </c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N27" s="194">
        <v>0</v>
      </c>
      <c r="AO27" s="87">
        <v>0</v>
      </c>
      <c r="AP27" s="195">
        <v>0</v>
      </c>
    </row>
    <row r="28" spans="1:42" ht="30" customHeight="1" outlineLevel="1" thickBot="1">
      <c r="A28" s="227" t="s">
        <v>40</v>
      </c>
      <c r="B28" s="217" t="s">
        <v>41</v>
      </c>
      <c r="C28" s="196">
        <f t="shared" ref="C28:U28" si="36">SUM(C29:C31)</f>
        <v>13945</v>
      </c>
      <c r="D28" s="100">
        <f t="shared" si="36"/>
        <v>477441</v>
      </c>
      <c r="E28" s="100">
        <f t="shared" si="36"/>
        <v>1</v>
      </c>
      <c r="F28" s="101">
        <f t="shared" si="36"/>
        <v>491387</v>
      </c>
      <c r="G28" s="257">
        <f t="shared" ref="G28" si="37">SUM(G29:G31)</f>
        <v>62302</v>
      </c>
      <c r="H28" s="294">
        <f t="shared" si="36"/>
        <v>986789</v>
      </c>
      <c r="I28" s="278">
        <f t="shared" ref="I28:J28" si="38">SUM(I29:I31)</f>
        <v>4906073.1889106873</v>
      </c>
      <c r="J28" s="100">
        <f t="shared" si="38"/>
        <v>0</v>
      </c>
      <c r="K28" s="100">
        <f t="shared" ref="K28:M28" si="39">SUM(K29:K31)</f>
        <v>1068425.1013020328</v>
      </c>
      <c r="L28" s="100">
        <f t="shared" si="39"/>
        <v>3677121.7972888192</v>
      </c>
      <c r="M28" s="100">
        <f t="shared" si="39"/>
        <v>345.80499999999302</v>
      </c>
      <c r="N28" s="106">
        <f t="shared" si="36"/>
        <v>4745892.7035908522</v>
      </c>
      <c r="O28" s="100">
        <f t="shared" si="36"/>
        <v>-49.591000000651611</v>
      </c>
      <c r="P28" s="100">
        <f t="shared" ref="P28:Q28" si="40">SUM(P29:P31)</f>
        <v>4361988.9535908522</v>
      </c>
      <c r="Q28" s="257">
        <f t="shared" si="40"/>
        <v>4362038.5645908527</v>
      </c>
      <c r="R28" s="196">
        <f t="shared" si="36"/>
        <v>620774.93290849682</v>
      </c>
      <c r="S28" s="100">
        <f t="shared" si="36"/>
        <v>1723551.0736601311</v>
      </c>
      <c r="T28" s="100">
        <f t="shared" si="36"/>
        <v>0</v>
      </c>
      <c r="U28" s="106">
        <f t="shared" si="36"/>
        <v>2344326.0065686279</v>
      </c>
      <c r="V28" s="100">
        <f t="shared" ref="V28:X28" si="41">SUM(V29:V31)</f>
        <v>618170.93290849682</v>
      </c>
      <c r="W28" s="100">
        <f t="shared" si="41"/>
        <v>1707579.4956601311</v>
      </c>
      <c r="X28" s="100">
        <f t="shared" si="41"/>
        <v>0</v>
      </c>
      <c r="Y28" s="106">
        <f t="shared" ref="Y28" si="42">SUM(Y29:Y31)</f>
        <v>2325750.4285686282</v>
      </c>
      <c r="Z28" s="100">
        <f t="shared" ref="Z28:AA28" si="43">SUM(Z29:Z31)</f>
        <v>2508615.0153122651</v>
      </c>
      <c r="AA28" s="232">
        <f t="shared" si="43"/>
        <v>2501730.4273122652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4">
        <f t="shared" ref="AN28" si="45">SUM(AN29:AN31)</f>
        <v>8392</v>
      </c>
      <c r="AO28" s="237">
        <f t="shared" ref="AO28:AP28" si="46">SUM(AO29:AO31)</f>
        <v>1</v>
      </c>
      <c r="AP28" s="245">
        <f t="shared" si="46"/>
        <v>53909</v>
      </c>
    </row>
    <row r="29" spans="1:42" ht="30" customHeight="1" outlineLevel="1">
      <c r="A29" s="228"/>
      <c r="B29" s="218" t="s">
        <v>42</v>
      </c>
      <c r="C29" s="182">
        <v>7000</v>
      </c>
      <c r="D29" s="77">
        <v>457134</v>
      </c>
      <c r="E29" s="77">
        <v>0</v>
      </c>
      <c r="F29" s="78">
        <v>464134</v>
      </c>
      <c r="G29" s="253">
        <v>39006</v>
      </c>
      <c r="H29" s="293">
        <v>956350</v>
      </c>
      <c r="I29" s="76">
        <v>1275348.2777777801</v>
      </c>
      <c r="J29" s="77">
        <v>0</v>
      </c>
      <c r="K29" s="77">
        <v>59018.5</v>
      </c>
      <c r="L29" s="77">
        <v>1216329.7777777801</v>
      </c>
      <c r="M29" s="77">
        <v>0</v>
      </c>
      <c r="N29" s="123">
        <f t="shared" ref="N29:N33" si="47">SUM(K29:M29)</f>
        <v>1275348.2777777801</v>
      </c>
      <c r="O29" s="124">
        <v>0</v>
      </c>
      <c r="P29" s="77">
        <v>1255406.2677777801</v>
      </c>
      <c r="Q29" s="249">
        <v>1255406.2677777801</v>
      </c>
      <c r="R29" s="182">
        <v>6256.8829084967401</v>
      </c>
      <c r="S29" s="77">
        <v>111996.713660131</v>
      </c>
      <c r="T29" s="77">
        <v>0</v>
      </c>
      <c r="U29" s="123">
        <f t="shared" ref="U29:U33" si="48">SUM(R29:T29)</f>
        <v>118253.59656862775</v>
      </c>
      <c r="V29" s="77">
        <v>6256.8829084967401</v>
      </c>
      <c r="W29" s="77">
        <v>111996.713660131</v>
      </c>
      <c r="X29" s="77">
        <v>0</v>
      </c>
      <c r="Y29" s="123">
        <f t="shared" ref="Y29:Y33" si="49">SUM(V29:X29)</f>
        <v>118253.59656862775</v>
      </c>
      <c r="Z29" s="77">
        <v>100211.97</v>
      </c>
      <c r="AA29" s="183">
        <v>100211.97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2">
        <v>2632</v>
      </c>
      <c r="AO29" s="77">
        <v>0</v>
      </c>
      <c r="AP29" s="183">
        <v>36374</v>
      </c>
    </row>
    <row r="30" spans="1:42" ht="30" customHeight="1" outlineLevel="1">
      <c r="A30" s="229"/>
      <c r="B30" s="221" t="s">
        <v>3</v>
      </c>
      <c r="C30" s="198">
        <v>6945</v>
      </c>
      <c r="D30" s="88">
        <v>20307</v>
      </c>
      <c r="E30" s="88">
        <v>1</v>
      </c>
      <c r="F30" s="88">
        <v>27253</v>
      </c>
      <c r="G30" s="258">
        <v>23296</v>
      </c>
      <c r="H30" s="293">
        <v>30439</v>
      </c>
      <c r="I30" s="279">
        <v>3630724.911132907</v>
      </c>
      <c r="J30" s="88">
        <v>0</v>
      </c>
      <c r="K30" s="88">
        <v>1009406.6013020328</v>
      </c>
      <c r="L30" s="88">
        <v>2460792.0195110394</v>
      </c>
      <c r="M30" s="88">
        <v>345.80499999999302</v>
      </c>
      <c r="N30" s="135">
        <f t="shared" si="47"/>
        <v>3470544.4258130724</v>
      </c>
      <c r="O30" s="136">
        <v>-49.591000000651611</v>
      </c>
      <c r="P30" s="88">
        <v>3106582.6858130721</v>
      </c>
      <c r="Q30" s="258">
        <v>3106632.2968130731</v>
      </c>
      <c r="R30" s="198">
        <v>614518.05000000005</v>
      </c>
      <c r="S30" s="88">
        <v>1611554.36</v>
      </c>
      <c r="T30" s="88">
        <v>0</v>
      </c>
      <c r="U30" s="135">
        <f t="shared" si="48"/>
        <v>2226072.41</v>
      </c>
      <c r="V30" s="88">
        <v>611914.05000000005</v>
      </c>
      <c r="W30" s="88">
        <v>1595582.7820000001</v>
      </c>
      <c r="X30" s="88">
        <v>0</v>
      </c>
      <c r="Y30" s="135">
        <f t="shared" si="49"/>
        <v>2207496.8320000004</v>
      </c>
      <c r="Z30" s="88">
        <v>2408403.0453122649</v>
      </c>
      <c r="AA30" s="199">
        <v>2401518.4573122649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198">
        <v>5760</v>
      </c>
      <c r="AO30" s="88">
        <v>1</v>
      </c>
      <c r="AP30" s="199">
        <v>17535</v>
      </c>
    </row>
    <row r="31" spans="1:42" ht="20.100000000000001" customHeight="1" outlineLevel="1" thickBot="1">
      <c r="A31" s="230"/>
      <c r="B31" s="220" t="s">
        <v>43</v>
      </c>
      <c r="C31" s="200">
        <v>0</v>
      </c>
      <c r="D31" s="89">
        <v>0</v>
      </c>
      <c r="E31" s="89">
        <v>0</v>
      </c>
      <c r="F31" s="90">
        <v>0</v>
      </c>
      <c r="G31" s="259">
        <v>0</v>
      </c>
      <c r="H31" s="289"/>
      <c r="I31" s="280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59">
        <v>0</v>
      </c>
      <c r="R31" s="200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1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0">
        <v>0</v>
      </c>
      <c r="AO31" s="89">
        <v>0</v>
      </c>
      <c r="AP31" s="201">
        <v>0</v>
      </c>
    </row>
    <row r="32" spans="1:42" ht="20.100000000000001" customHeight="1" outlineLevel="1" thickBot="1">
      <c r="A32" s="227" t="s">
        <v>44</v>
      </c>
      <c r="B32" s="301" t="s">
        <v>4</v>
      </c>
      <c r="C32" s="192">
        <v>0</v>
      </c>
      <c r="D32" s="98">
        <v>0</v>
      </c>
      <c r="E32" s="98">
        <v>0</v>
      </c>
      <c r="F32" s="99">
        <v>0</v>
      </c>
      <c r="G32" s="255">
        <v>0</v>
      </c>
      <c r="H32" s="286"/>
      <c r="I32" s="276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5">
        <v>0</v>
      </c>
      <c r="R32" s="192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3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2">
        <v>0</v>
      </c>
      <c r="AO32" s="98">
        <v>0</v>
      </c>
      <c r="AP32" s="193">
        <v>0</v>
      </c>
    </row>
    <row r="33" spans="1:42" ht="20.100000000000001" customHeight="1" outlineLevel="1" thickBot="1">
      <c r="A33" s="231" t="s">
        <v>45</v>
      </c>
      <c r="B33" s="222" t="s">
        <v>12</v>
      </c>
      <c r="C33" s="202">
        <v>0</v>
      </c>
      <c r="D33" s="102">
        <v>0</v>
      </c>
      <c r="E33" s="102">
        <v>0</v>
      </c>
      <c r="F33" s="103">
        <v>0</v>
      </c>
      <c r="G33" s="260">
        <v>0</v>
      </c>
      <c r="H33" s="293">
        <v>0</v>
      </c>
      <c r="I33" s="281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0">
        <v>0</v>
      </c>
      <c r="R33" s="202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3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2">
        <v>0</v>
      </c>
      <c r="AO33" s="102">
        <v>0</v>
      </c>
      <c r="AP33" s="203">
        <v>0</v>
      </c>
    </row>
    <row r="34" spans="1:42" ht="30" customHeight="1" outlineLevel="1" thickBot="1">
      <c r="A34" s="227" t="s">
        <v>46</v>
      </c>
      <c r="B34" s="217" t="s">
        <v>47</v>
      </c>
      <c r="C34" s="196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57">
        <f>SUM(G35:G36)</f>
        <v>0</v>
      </c>
      <c r="H34" s="286"/>
      <c r="I34" s="278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57">
        <f t="shared" si="50"/>
        <v>0</v>
      </c>
      <c r="R34" s="196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197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4">
        <f>SUM(AN35:AN36)</f>
        <v>0</v>
      </c>
      <c r="AO34" s="237">
        <f>SUM(AO35:AO36)</f>
        <v>0</v>
      </c>
      <c r="AP34" s="245">
        <f>SUM(AP35:AP36)</f>
        <v>0</v>
      </c>
    </row>
    <row r="35" spans="1:42" ht="20.100000000000001" customHeight="1" outlineLevel="1">
      <c r="A35" s="228"/>
      <c r="B35" s="218" t="s">
        <v>48</v>
      </c>
      <c r="C35" s="204">
        <v>0</v>
      </c>
      <c r="D35" s="91">
        <v>0</v>
      </c>
      <c r="E35" s="91">
        <v>0</v>
      </c>
      <c r="F35" s="91">
        <v>0</v>
      </c>
      <c r="G35" s="261">
        <v>0</v>
      </c>
      <c r="H35" s="287"/>
      <c r="I35" s="282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1">
        <v>0</v>
      </c>
      <c r="R35" s="204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5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4">
        <v>0</v>
      </c>
      <c r="AO35" s="91">
        <v>0</v>
      </c>
      <c r="AP35" s="205">
        <v>0</v>
      </c>
    </row>
    <row r="36" spans="1:42" ht="20.100000000000001" customHeight="1" outlineLevel="1" thickBot="1">
      <c r="A36" s="230"/>
      <c r="B36" s="220" t="s">
        <v>49</v>
      </c>
      <c r="C36" s="194">
        <v>0</v>
      </c>
      <c r="D36" s="87">
        <v>0</v>
      </c>
      <c r="E36" s="87">
        <v>0</v>
      </c>
      <c r="F36" s="87">
        <v>0</v>
      </c>
      <c r="G36" s="256">
        <v>0</v>
      </c>
      <c r="H36" s="289"/>
      <c r="I36" s="277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6">
        <v>0</v>
      </c>
      <c r="R36" s="194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5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4">
        <v>0</v>
      </c>
      <c r="AO36" s="87">
        <v>0</v>
      </c>
      <c r="AP36" s="195">
        <v>0</v>
      </c>
    </row>
    <row r="37" spans="1:42" ht="20.100000000000001" customHeight="1" outlineLevel="1" thickBot="1">
      <c r="A37" s="227" t="s">
        <v>50</v>
      </c>
      <c r="B37" s="301" t="s">
        <v>13</v>
      </c>
      <c r="C37" s="192">
        <v>0</v>
      </c>
      <c r="D37" s="98">
        <v>0</v>
      </c>
      <c r="E37" s="98">
        <v>0</v>
      </c>
      <c r="F37" s="99">
        <v>0</v>
      </c>
      <c r="G37" s="255">
        <v>0</v>
      </c>
      <c r="H37" s="302">
        <v>0</v>
      </c>
      <c r="I37" s="276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0</v>
      </c>
      <c r="Q37" s="255">
        <v>0</v>
      </c>
      <c r="R37" s="192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3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2">
        <v>0</v>
      </c>
      <c r="AO37" s="98">
        <v>0</v>
      </c>
      <c r="AP37" s="193">
        <v>0</v>
      </c>
    </row>
    <row r="38" spans="1:42" ht="30" customHeight="1" outlineLevel="1" thickBot="1">
      <c r="A38" s="227" t="s">
        <v>51</v>
      </c>
      <c r="B38" s="301" t="s">
        <v>14</v>
      </c>
      <c r="C38" s="196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57">
        <f>SUM(G39:G40)</f>
        <v>0</v>
      </c>
      <c r="H38" s="286"/>
      <c r="I38" s="278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57">
        <f t="shared" si="58"/>
        <v>0</v>
      </c>
      <c r="R38" s="196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197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4">
        <f>SUM(AN39:AN40)</f>
        <v>0</v>
      </c>
      <c r="AO38" s="237">
        <f>SUM(AO39:AO40)</f>
        <v>0</v>
      </c>
      <c r="AP38" s="245">
        <f>SUM(AP39:AP40)</f>
        <v>0</v>
      </c>
    </row>
    <row r="39" spans="1:42" ht="20.100000000000001" customHeight="1" outlineLevel="1">
      <c r="A39" s="228"/>
      <c r="B39" s="223" t="s">
        <v>52</v>
      </c>
      <c r="C39" s="188">
        <v>0</v>
      </c>
      <c r="D39" s="83">
        <v>0</v>
      </c>
      <c r="E39" s="83">
        <v>0</v>
      </c>
      <c r="F39" s="84">
        <v>0</v>
      </c>
      <c r="G39" s="253">
        <v>0</v>
      </c>
      <c r="H39" s="291"/>
      <c r="I39" s="274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3">
        <v>0</v>
      </c>
      <c r="R39" s="188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89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88">
        <v>0</v>
      </c>
      <c r="AO39" s="83">
        <v>0</v>
      </c>
      <c r="AP39" s="189">
        <v>0</v>
      </c>
    </row>
    <row r="40" spans="1:42" ht="20.100000000000001" customHeight="1" outlineLevel="1" thickBot="1">
      <c r="A40" s="230"/>
      <c r="B40" s="220" t="s">
        <v>53</v>
      </c>
      <c r="C40" s="194">
        <v>0</v>
      </c>
      <c r="D40" s="87">
        <v>0</v>
      </c>
      <c r="E40" s="87">
        <v>0</v>
      </c>
      <c r="F40" s="87">
        <v>0</v>
      </c>
      <c r="G40" s="256">
        <v>0</v>
      </c>
      <c r="H40" s="295"/>
      <c r="I40" s="277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6">
        <v>0</v>
      </c>
      <c r="R40" s="194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5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4">
        <v>0</v>
      </c>
      <c r="AO40" s="87">
        <v>0</v>
      </c>
      <c r="AP40" s="195">
        <v>0</v>
      </c>
    </row>
    <row r="41" spans="1:42" ht="20.100000000000001" customHeight="1" outlineLevel="1" thickBot="1">
      <c r="A41" s="227" t="s">
        <v>54</v>
      </c>
      <c r="B41" s="217" t="s">
        <v>5</v>
      </c>
      <c r="C41" s="186">
        <v>7712</v>
      </c>
      <c r="D41" s="96">
        <v>1</v>
      </c>
      <c r="E41" s="96">
        <v>0</v>
      </c>
      <c r="F41" s="97">
        <v>7713</v>
      </c>
      <c r="G41" s="252">
        <v>1657</v>
      </c>
      <c r="H41" s="290"/>
      <c r="I41" s="273">
        <v>1175708.7777280009</v>
      </c>
      <c r="J41" s="96">
        <v>93489.46</v>
      </c>
      <c r="K41" s="96">
        <v>1174977.0507730048</v>
      </c>
      <c r="L41" s="96">
        <v>94.346999999999994</v>
      </c>
      <c r="M41" s="96">
        <v>0</v>
      </c>
      <c r="N41" s="121">
        <f t="shared" si="63"/>
        <v>1175071.3977730048</v>
      </c>
      <c r="O41" s="96">
        <v>93489.46000000136</v>
      </c>
      <c r="P41" s="96">
        <v>1090809.8377730048</v>
      </c>
      <c r="Q41" s="252">
        <v>1011365.3977730034</v>
      </c>
      <c r="R41" s="186">
        <v>113505.13</v>
      </c>
      <c r="S41" s="96">
        <v>3949.5</v>
      </c>
      <c r="T41" s="96">
        <v>0</v>
      </c>
      <c r="U41" s="121">
        <f t="shared" si="64"/>
        <v>117454.63</v>
      </c>
      <c r="V41" s="96">
        <v>113505.13</v>
      </c>
      <c r="W41" s="96">
        <v>3949.5</v>
      </c>
      <c r="X41" s="96">
        <v>0</v>
      </c>
      <c r="Y41" s="121">
        <f t="shared" si="65"/>
        <v>117454.63</v>
      </c>
      <c r="Z41" s="96">
        <v>193682.33467149959</v>
      </c>
      <c r="AA41" s="187">
        <v>193682.33467149959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6">
        <v>1657</v>
      </c>
      <c r="AO41" s="96">
        <v>0</v>
      </c>
      <c r="AP41" s="187">
        <v>0</v>
      </c>
    </row>
    <row r="42" spans="1:42" ht="30" customHeight="1" outlineLevel="1" thickBot="1">
      <c r="A42" s="227" t="s">
        <v>55</v>
      </c>
      <c r="B42" s="217" t="s">
        <v>241</v>
      </c>
      <c r="C42" s="192">
        <v>6714</v>
      </c>
      <c r="D42" s="98">
        <v>111577</v>
      </c>
      <c r="E42" s="98">
        <v>0</v>
      </c>
      <c r="F42" s="99">
        <v>118291</v>
      </c>
      <c r="G42" s="255">
        <v>15433</v>
      </c>
      <c r="H42" s="296"/>
      <c r="I42" s="276">
        <v>18391368.991657734</v>
      </c>
      <c r="J42" s="98">
        <v>7074145.8899987061</v>
      </c>
      <c r="K42" s="98">
        <v>14109155.771125289</v>
      </c>
      <c r="L42" s="98">
        <v>4010913.6874109949</v>
      </c>
      <c r="M42" s="98">
        <v>0</v>
      </c>
      <c r="N42" s="119">
        <f t="shared" si="63"/>
        <v>18120069.458536282</v>
      </c>
      <c r="O42" s="98">
        <v>6977319.590295732</v>
      </c>
      <c r="P42" s="98">
        <v>17259613.888536282</v>
      </c>
      <c r="Q42" s="255">
        <v>10867282.588240551</v>
      </c>
      <c r="R42" s="192">
        <v>1254905.2999999998</v>
      </c>
      <c r="S42" s="98">
        <v>2229102.7100000004</v>
      </c>
      <c r="T42" s="98">
        <v>0</v>
      </c>
      <c r="U42" s="119">
        <f t="shared" si="64"/>
        <v>3484008.0100000002</v>
      </c>
      <c r="V42" s="98">
        <v>1040851.5780465798</v>
      </c>
      <c r="W42" s="98">
        <v>1018500.0982000004</v>
      </c>
      <c r="X42" s="98">
        <v>0</v>
      </c>
      <c r="Y42" s="119">
        <f t="shared" si="65"/>
        <v>2059351.6762465802</v>
      </c>
      <c r="Z42" s="98">
        <v>2983455.4626132366</v>
      </c>
      <c r="AA42" s="193">
        <v>1708097.6588598164</v>
      </c>
      <c r="AC42" s="183">
        <v>63626.811599999994</v>
      </c>
      <c r="AD42" s="183">
        <v>45737.020000000004</v>
      </c>
      <c r="AE42" s="183">
        <v>63626.811599999994</v>
      </c>
      <c r="AF42" s="183">
        <v>45737.020000000004</v>
      </c>
      <c r="AG42" s="183">
        <v>63626.811599999994</v>
      </c>
      <c r="AH42" s="183">
        <v>17889.781599999995</v>
      </c>
      <c r="AI42" s="183">
        <v>0</v>
      </c>
      <c r="AJ42" s="183">
        <v>0</v>
      </c>
      <c r="AK42" s="183">
        <v>0</v>
      </c>
      <c r="AL42" s="183">
        <v>0</v>
      </c>
      <c r="AN42" s="192">
        <v>5725</v>
      </c>
      <c r="AO42" s="98">
        <v>0</v>
      </c>
      <c r="AP42" s="193">
        <v>9708</v>
      </c>
    </row>
    <row r="43" spans="1:42" ht="20.100000000000001" customHeight="1" outlineLevel="1" thickBot="1">
      <c r="A43" s="227" t="s">
        <v>56</v>
      </c>
      <c r="B43" s="217" t="s">
        <v>6</v>
      </c>
      <c r="C43" s="192">
        <v>3</v>
      </c>
      <c r="D43" s="98">
        <v>0</v>
      </c>
      <c r="E43" s="98">
        <v>0</v>
      </c>
      <c r="F43" s="99">
        <v>3</v>
      </c>
      <c r="G43" s="255">
        <v>2</v>
      </c>
      <c r="H43" s="296"/>
      <c r="I43" s="276">
        <v>1003013.752105</v>
      </c>
      <c r="J43" s="98">
        <v>991141.03</v>
      </c>
      <c r="K43" s="98">
        <v>1003013.752105</v>
      </c>
      <c r="L43" s="98">
        <v>0</v>
      </c>
      <c r="M43" s="98">
        <v>0</v>
      </c>
      <c r="N43" s="119">
        <f t="shared" si="63"/>
        <v>1003013.752105</v>
      </c>
      <c r="O43" s="98">
        <v>991141.03</v>
      </c>
      <c r="P43" s="98">
        <v>951261.25210499996</v>
      </c>
      <c r="Q43" s="255">
        <v>5564.7721049998891</v>
      </c>
      <c r="R43" s="192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593.63610524999683</v>
      </c>
      <c r="AA43" s="193">
        <v>593.63610524999683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2">
        <v>2</v>
      </c>
      <c r="AO43" s="98">
        <v>0</v>
      </c>
      <c r="AP43" s="193">
        <v>0</v>
      </c>
    </row>
    <row r="44" spans="1:42" ht="20.100000000000001" customHeight="1" outlineLevel="1" thickBot="1">
      <c r="A44" s="227" t="s">
        <v>57</v>
      </c>
      <c r="B44" s="217" t="s">
        <v>7</v>
      </c>
      <c r="C44" s="147">
        <f>SUM(C45:C47)</f>
        <v>118</v>
      </c>
      <c r="D44" s="95">
        <f>SUM(D45:D47)</f>
        <v>1</v>
      </c>
      <c r="E44" s="95">
        <f>SUM(E45:E47)</f>
        <v>0</v>
      </c>
      <c r="F44" s="95">
        <f>SUM(F45:F47)</f>
        <v>119</v>
      </c>
      <c r="G44" s="248">
        <f>SUM(G45:G47)</f>
        <v>58</v>
      </c>
      <c r="H44" s="296"/>
      <c r="I44" s="270">
        <f>SUM(I45:I47)</f>
        <v>626108.52721199999</v>
      </c>
      <c r="J44" s="95">
        <f>SUM(J45:J47)</f>
        <v>586583.91399999999</v>
      </c>
      <c r="K44" s="95">
        <f t="shared" ref="K44:Q44" si="66">SUM(K45:K47)</f>
        <v>625309.33721200004</v>
      </c>
      <c r="L44" s="95">
        <f t="shared" si="66"/>
        <v>500</v>
      </c>
      <c r="M44" s="95">
        <f t="shared" si="66"/>
        <v>0</v>
      </c>
      <c r="N44" s="118">
        <f t="shared" ref="N44:U44" si="67">SUM(N45:N47)</f>
        <v>625809.33721200004</v>
      </c>
      <c r="O44" s="95">
        <f t="shared" si="66"/>
        <v>579881.44200000004</v>
      </c>
      <c r="P44" s="95">
        <f t="shared" si="66"/>
        <v>768532.5653190983</v>
      </c>
      <c r="Q44" s="248">
        <f t="shared" si="66"/>
        <v>27530.046833419612</v>
      </c>
      <c r="R44" s="147">
        <f t="shared" si="67"/>
        <v>0</v>
      </c>
      <c r="S44" s="95">
        <f t="shared" si="67"/>
        <v>0</v>
      </c>
      <c r="T44" s="95">
        <f t="shared" si="67"/>
        <v>0</v>
      </c>
      <c r="U44" s="118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0</v>
      </c>
      <c r="Z44" s="95">
        <f t="shared" si="69"/>
        <v>27812.1417286</v>
      </c>
      <c r="AA44" s="146">
        <f t="shared" si="69"/>
        <v>7228.1417286000005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1">
        <f>SUM(AN45:AN47)</f>
        <v>58</v>
      </c>
      <c r="AO44" s="236">
        <f>SUM(AO45:AO47)</f>
        <v>0</v>
      </c>
      <c r="AP44" s="242">
        <f>SUM(AP45:AP47)</f>
        <v>0</v>
      </c>
    </row>
    <row r="45" spans="1:42" ht="30" customHeight="1" outlineLevel="1">
      <c r="A45" s="228"/>
      <c r="B45" s="218" t="s">
        <v>58</v>
      </c>
      <c r="C45" s="206">
        <v>6</v>
      </c>
      <c r="D45" s="92">
        <v>0</v>
      </c>
      <c r="E45" s="92">
        <v>0</v>
      </c>
      <c r="F45" s="93">
        <v>6</v>
      </c>
      <c r="G45" s="262">
        <v>6</v>
      </c>
      <c r="H45" s="291"/>
      <c r="I45" s="283">
        <v>45700</v>
      </c>
      <c r="J45" s="92">
        <v>36560</v>
      </c>
      <c r="K45" s="92">
        <v>45700</v>
      </c>
      <c r="L45" s="92">
        <v>0</v>
      </c>
      <c r="M45" s="92">
        <v>0</v>
      </c>
      <c r="N45" s="139">
        <f t="shared" ref="N45:N48" si="71">SUM(K45:M45)</f>
        <v>45700</v>
      </c>
      <c r="O45" s="140">
        <v>36560</v>
      </c>
      <c r="P45" s="92">
        <v>16170.15</v>
      </c>
      <c r="Q45" s="262">
        <v>3908.4799999999996</v>
      </c>
      <c r="R45" s="206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457</v>
      </c>
      <c r="AA45" s="207">
        <v>457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6">
        <v>6</v>
      </c>
      <c r="AO45" s="92">
        <v>0</v>
      </c>
      <c r="AP45" s="207">
        <v>0</v>
      </c>
    </row>
    <row r="46" spans="1:42" ht="20.100000000000001" customHeight="1" outlineLevel="1">
      <c r="A46" s="229"/>
      <c r="B46" s="221" t="s">
        <v>59</v>
      </c>
      <c r="C46" s="198">
        <v>97</v>
      </c>
      <c r="D46" s="88">
        <v>1</v>
      </c>
      <c r="E46" s="88">
        <v>0</v>
      </c>
      <c r="F46" s="88">
        <v>98</v>
      </c>
      <c r="G46" s="258">
        <v>40</v>
      </c>
      <c r="H46" s="288"/>
      <c r="I46" s="279">
        <v>41049.19</v>
      </c>
      <c r="J46" s="88">
        <v>39306.773999999998</v>
      </c>
      <c r="K46" s="88">
        <v>40250.000000000007</v>
      </c>
      <c r="L46" s="88">
        <v>500</v>
      </c>
      <c r="M46" s="88">
        <v>0</v>
      </c>
      <c r="N46" s="135">
        <f t="shared" si="71"/>
        <v>40750.000000000007</v>
      </c>
      <c r="O46" s="136">
        <v>32604.301999999996</v>
      </c>
      <c r="P46" s="88">
        <v>30313.278107098384</v>
      </c>
      <c r="Q46" s="258">
        <v>6057.2596214196838</v>
      </c>
      <c r="R46" s="198">
        <v>0</v>
      </c>
      <c r="S46" s="88">
        <v>0</v>
      </c>
      <c r="T46" s="88">
        <v>0</v>
      </c>
      <c r="U46" s="135">
        <f t="shared" si="72"/>
        <v>0</v>
      </c>
      <c r="V46" s="88">
        <v>0</v>
      </c>
      <c r="W46" s="88">
        <v>0</v>
      </c>
      <c r="X46" s="88">
        <v>0</v>
      </c>
      <c r="Y46" s="135">
        <f t="shared" si="73"/>
        <v>0</v>
      </c>
      <c r="Z46" s="88">
        <v>25973.031899999998</v>
      </c>
      <c r="AA46" s="199">
        <v>5389.0318999999981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198">
        <v>40</v>
      </c>
      <c r="AO46" s="88">
        <v>0</v>
      </c>
      <c r="AP46" s="199">
        <v>0</v>
      </c>
    </row>
    <row r="47" spans="1:42" ht="20.100000000000001" customHeight="1" outlineLevel="1" thickBot="1">
      <c r="A47" s="230"/>
      <c r="B47" s="220" t="s">
        <v>60</v>
      </c>
      <c r="C47" s="200">
        <v>15</v>
      </c>
      <c r="D47" s="89">
        <v>0</v>
      </c>
      <c r="E47" s="89">
        <v>0</v>
      </c>
      <c r="F47" s="90">
        <v>15</v>
      </c>
      <c r="G47" s="259">
        <v>12</v>
      </c>
      <c r="H47" s="289"/>
      <c r="I47" s="280">
        <v>539359.33721199993</v>
      </c>
      <c r="J47" s="89">
        <v>510717.14</v>
      </c>
      <c r="K47" s="89">
        <v>539359.33721200004</v>
      </c>
      <c r="L47" s="89">
        <v>0</v>
      </c>
      <c r="M47" s="89">
        <v>0</v>
      </c>
      <c r="N47" s="122">
        <f t="shared" si="71"/>
        <v>539359.33721200004</v>
      </c>
      <c r="O47" s="104">
        <v>510717.14</v>
      </c>
      <c r="P47" s="89">
        <v>722049.13721199986</v>
      </c>
      <c r="Q47" s="259">
        <v>17564.307211999927</v>
      </c>
      <c r="R47" s="200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1382.1098286000022</v>
      </c>
      <c r="AA47" s="201">
        <v>1382.1098286000022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0">
        <v>12</v>
      </c>
      <c r="AO47" s="89">
        <v>0</v>
      </c>
      <c r="AP47" s="201">
        <v>0</v>
      </c>
    </row>
    <row r="48" spans="1:42" ht="20.100000000000001" customHeight="1" outlineLevel="1" thickBot="1">
      <c r="A48" s="227" t="s">
        <v>61</v>
      </c>
      <c r="B48" s="217" t="s">
        <v>8</v>
      </c>
      <c r="C48" s="192">
        <v>1</v>
      </c>
      <c r="D48" s="98">
        <v>1759</v>
      </c>
      <c r="E48" s="98">
        <v>0</v>
      </c>
      <c r="F48" s="99">
        <v>1760</v>
      </c>
      <c r="G48" s="255">
        <v>1136</v>
      </c>
      <c r="H48" s="296"/>
      <c r="I48" s="276">
        <v>225648.0597600005</v>
      </c>
      <c r="J48" s="98">
        <v>0</v>
      </c>
      <c r="K48" s="98">
        <v>95000</v>
      </c>
      <c r="L48" s="98">
        <v>110298.91976021533</v>
      </c>
      <c r="M48" s="98">
        <v>0</v>
      </c>
      <c r="N48" s="119">
        <f t="shared" si="71"/>
        <v>205298.91976021533</v>
      </c>
      <c r="O48" s="98">
        <v>0</v>
      </c>
      <c r="P48" s="98">
        <v>265593.28976021532</v>
      </c>
      <c r="Q48" s="255">
        <v>265593.28976021532</v>
      </c>
      <c r="R48" s="192">
        <v>0</v>
      </c>
      <c r="S48" s="98">
        <v>162080.94000000003</v>
      </c>
      <c r="T48" s="98">
        <v>0</v>
      </c>
      <c r="U48" s="119">
        <f t="shared" si="72"/>
        <v>162080.94000000003</v>
      </c>
      <c r="V48" s="98">
        <v>0</v>
      </c>
      <c r="W48" s="98">
        <v>162080.94000000003</v>
      </c>
      <c r="X48" s="98">
        <v>0</v>
      </c>
      <c r="Y48" s="119">
        <f t="shared" si="73"/>
        <v>162080.94000000003</v>
      </c>
      <c r="Z48" s="98">
        <v>49959.869815437589</v>
      </c>
      <c r="AA48" s="193">
        <v>49959.869815437589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2">
        <v>0</v>
      </c>
      <c r="AO48" s="98">
        <v>1</v>
      </c>
      <c r="AP48" s="193">
        <v>1135</v>
      </c>
    </row>
    <row r="49" spans="1:42" ht="30" customHeight="1" outlineLevel="1" thickBot="1">
      <c r="A49" s="227" t="s">
        <v>62</v>
      </c>
      <c r="B49" s="217" t="s">
        <v>242</v>
      </c>
      <c r="C49" s="196">
        <f>SUM(C50:C52)</f>
        <v>179</v>
      </c>
      <c r="D49" s="100">
        <f>SUM(D50:D52)</f>
        <v>1</v>
      </c>
      <c r="E49" s="100">
        <f>SUM(E50:E52)</f>
        <v>0</v>
      </c>
      <c r="F49" s="101">
        <f>SUM(F50:F52)</f>
        <v>180</v>
      </c>
      <c r="G49" s="257">
        <f>SUM(G50:G52)</f>
        <v>171</v>
      </c>
      <c r="H49" s="296"/>
      <c r="I49" s="278">
        <f>SUM(I50:I52)</f>
        <v>1397295.654228</v>
      </c>
      <c r="J49" s="100">
        <f>SUM(J50:J52)</f>
        <v>765844.09</v>
      </c>
      <c r="K49" s="100">
        <f t="shared" ref="K49:Q49" si="74">SUM(K50:K52)</f>
        <v>1367756.0603280007</v>
      </c>
      <c r="L49" s="100">
        <f t="shared" si="74"/>
        <v>892.10879999999997</v>
      </c>
      <c r="M49" s="100">
        <f t="shared" si="74"/>
        <v>0</v>
      </c>
      <c r="N49" s="106">
        <f t="shared" ref="N49:U49" si="75">SUM(N50:N52)</f>
        <v>1368648.1691280007</v>
      </c>
      <c r="O49" s="100">
        <f t="shared" si="74"/>
        <v>762425.23999999557</v>
      </c>
      <c r="P49" s="100">
        <f t="shared" si="74"/>
        <v>1268823.1591280007</v>
      </c>
      <c r="Q49" s="257">
        <f t="shared" si="74"/>
        <v>531850.09912800509</v>
      </c>
      <c r="R49" s="196">
        <f t="shared" si="75"/>
        <v>86138.58</v>
      </c>
      <c r="S49" s="100">
        <f t="shared" si="75"/>
        <v>0</v>
      </c>
      <c r="T49" s="100">
        <f t="shared" si="75"/>
        <v>0</v>
      </c>
      <c r="U49" s="106">
        <f t="shared" si="75"/>
        <v>86138.58</v>
      </c>
      <c r="V49" s="100">
        <f t="shared" ref="V49:X49" si="76">SUM(V50:V52)</f>
        <v>86138.58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86138.58</v>
      </c>
      <c r="Z49" s="100">
        <f t="shared" si="77"/>
        <v>-52992.884354681199</v>
      </c>
      <c r="AA49" s="197">
        <f t="shared" si="77"/>
        <v>-52992.884354681199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4">
        <f>SUM(AN50:AN52)</f>
        <v>170</v>
      </c>
      <c r="AO49" s="237">
        <f>SUM(AO50:AO52)</f>
        <v>0</v>
      </c>
      <c r="AP49" s="245">
        <f>SUM(AP50:AP52)</f>
        <v>1</v>
      </c>
    </row>
    <row r="50" spans="1:42" ht="20.100000000000001" customHeight="1" outlineLevel="1">
      <c r="A50" s="228"/>
      <c r="B50" s="224" t="s">
        <v>63</v>
      </c>
      <c r="C50" s="204">
        <v>0</v>
      </c>
      <c r="D50" s="91">
        <v>0</v>
      </c>
      <c r="E50" s="91">
        <v>0</v>
      </c>
      <c r="F50" s="91">
        <v>0</v>
      </c>
      <c r="G50" s="261">
        <v>0</v>
      </c>
      <c r="H50" s="291"/>
      <c r="I50" s="282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1">
        <v>0</v>
      </c>
      <c r="R50" s="204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5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4">
        <v>0</v>
      </c>
      <c r="AO50" s="91">
        <v>0</v>
      </c>
      <c r="AP50" s="205">
        <v>0</v>
      </c>
    </row>
    <row r="51" spans="1:42" ht="20.100000000000001" customHeight="1" outlineLevel="1">
      <c r="A51" s="229"/>
      <c r="B51" s="225" t="s">
        <v>64</v>
      </c>
      <c r="C51" s="208">
        <v>0</v>
      </c>
      <c r="D51" s="79">
        <v>0</v>
      </c>
      <c r="E51" s="79">
        <v>0</v>
      </c>
      <c r="F51" s="80">
        <v>0</v>
      </c>
      <c r="G51" s="250">
        <v>0</v>
      </c>
      <c r="H51" s="288"/>
      <c r="I51" s="271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0">
        <v>0</v>
      </c>
      <c r="R51" s="208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4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08">
        <v>0</v>
      </c>
      <c r="AO51" s="79">
        <v>0</v>
      </c>
      <c r="AP51" s="184">
        <v>0</v>
      </c>
    </row>
    <row r="52" spans="1:42" ht="20.100000000000001" customHeight="1" outlineLevel="1" thickBot="1">
      <c r="A52" s="230"/>
      <c r="B52" s="226" t="s">
        <v>65</v>
      </c>
      <c r="C52" s="209">
        <v>179</v>
      </c>
      <c r="D52" s="104">
        <v>1</v>
      </c>
      <c r="E52" s="104">
        <v>0</v>
      </c>
      <c r="F52" s="105">
        <v>180</v>
      </c>
      <c r="G52" s="263">
        <v>171</v>
      </c>
      <c r="H52" s="289"/>
      <c r="I52" s="284">
        <v>1397295.654228</v>
      </c>
      <c r="J52" s="104">
        <v>765844.09</v>
      </c>
      <c r="K52" s="104">
        <v>1367756.0603280007</v>
      </c>
      <c r="L52" s="104">
        <v>892.10879999999997</v>
      </c>
      <c r="M52" s="104">
        <v>0</v>
      </c>
      <c r="N52" s="122">
        <f t="shared" si="79"/>
        <v>1368648.1691280007</v>
      </c>
      <c r="O52" s="104">
        <v>762425.23999999557</v>
      </c>
      <c r="P52" s="104">
        <v>1268823.1591280007</v>
      </c>
      <c r="Q52" s="263">
        <v>531850.09912800509</v>
      </c>
      <c r="R52" s="209">
        <v>86138.58</v>
      </c>
      <c r="S52" s="104">
        <v>0</v>
      </c>
      <c r="T52" s="104">
        <v>0</v>
      </c>
      <c r="U52" s="122">
        <f t="shared" si="80"/>
        <v>86138.58</v>
      </c>
      <c r="V52" s="104">
        <v>86138.58</v>
      </c>
      <c r="W52" s="104">
        <v>0</v>
      </c>
      <c r="X52" s="104">
        <v>0</v>
      </c>
      <c r="Y52" s="122">
        <f t="shared" si="81"/>
        <v>86138.58</v>
      </c>
      <c r="Z52" s="104">
        <v>-52992.884354681199</v>
      </c>
      <c r="AA52" s="210">
        <v>-52992.884354681199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09">
        <v>170</v>
      </c>
      <c r="AO52" s="104">
        <v>0</v>
      </c>
      <c r="AP52" s="210">
        <v>1</v>
      </c>
    </row>
    <row r="53" spans="1:42" ht="20.100000000000001" customHeight="1" outlineLevel="1" thickBot="1">
      <c r="A53" s="227" t="s">
        <v>66</v>
      </c>
      <c r="B53" s="217" t="s">
        <v>9</v>
      </c>
      <c r="C53" s="186">
        <v>0</v>
      </c>
      <c r="D53" s="96">
        <v>0</v>
      </c>
      <c r="E53" s="96">
        <v>0</v>
      </c>
      <c r="F53" s="97">
        <v>0</v>
      </c>
      <c r="G53" s="252">
        <v>0</v>
      </c>
      <c r="H53" s="286"/>
      <c r="I53" s="273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2">
        <v>0</v>
      </c>
      <c r="R53" s="186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87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6">
        <v>0</v>
      </c>
      <c r="AO53" s="96">
        <v>0</v>
      </c>
      <c r="AP53" s="187">
        <v>0</v>
      </c>
    </row>
    <row r="54" spans="1:42" ht="20.100000000000001" customHeight="1" outlineLevel="1" thickBot="1">
      <c r="A54" s="348" t="s">
        <v>67</v>
      </c>
      <c r="B54" s="349"/>
      <c r="C54" s="211">
        <f>C15+C20+C21+C24+C25+C28+C32+C33+C34+C37+C38+C41+C42+C43+C44+C48+C49+C53</f>
        <v>90213</v>
      </c>
      <c r="D54" s="106">
        <f t="shared" ref="D54:AL54" si="82">D15+D20+D21+D24+D25+D28+D32+D33+D34+D37+D38+D41+D42+D43+D44+D48+D49+D53</f>
        <v>2678303</v>
      </c>
      <c r="E54" s="106">
        <f t="shared" si="82"/>
        <v>783</v>
      </c>
      <c r="F54" s="106">
        <f t="shared" si="82"/>
        <v>2769299</v>
      </c>
      <c r="G54" s="264">
        <f t="shared" ref="G54" si="83">G15+G20+G21+G24+G25+G28+G32+G33+G34+G37+G38+G41+G42+G43+G44+G48+G49+G53</f>
        <v>166547</v>
      </c>
      <c r="H54" s="297">
        <f t="shared" si="82"/>
        <v>1013607</v>
      </c>
      <c r="I54" s="285">
        <f t="shared" ref="I54:J54" si="84">I15+I20+I21+I24+I25+I28+I32+I33+I34+I37+I38+I41+I42+I43+I44+I48+I49+I53</f>
        <v>115913052.04139125</v>
      </c>
      <c r="J54" s="106">
        <f t="shared" si="84"/>
        <v>16210379.316098718</v>
      </c>
      <c r="K54" s="106">
        <f t="shared" ref="K54:M54" si="85">K15+K20+K21+K24+K25+K28+K32+K33+K34+K37+K38+K41+K42+K43+K44+K48+K49+K53</f>
        <v>62561466.275356703</v>
      </c>
      <c r="L54" s="106">
        <f t="shared" si="85"/>
        <v>50726520.35156069</v>
      </c>
      <c r="M54" s="106">
        <f t="shared" si="85"/>
        <v>382143.14899988513</v>
      </c>
      <c r="N54" s="106">
        <f t="shared" si="82"/>
        <v>113670129.77591726</v>
      </c>
      <c r="O54" s="106">
        <f t="shared" si="82"/>
        <v>15812186.003395785</v>
      </c>
      <c r="P54" s="106">
        <f t="shared" ref="P54:Q54" si="86">P15+P20+P21+P24+P25+P28+P32+P33+P34+P37+P38+P41+P42+P43+P44+P48+P49+P53</f>
        <v>102008091.60402438</v>
      </c>
      <c r="Q54" s="264">
        <f t="shared" si="86"/>
        <v>86932521.624142915</v>
      </c>
      <c r="R54" s="211">
        <f t="shared" si="82"/>
        <v>29470930.982907452</v>
      </c>
      <c r="S54" s="106">
        <f t="shared" si="82"/>
        <v>19349443.327600133</v>
      </c>
      <c r="T54" s="106">
        <f t="shared" si="82"/>
        <v>263306.5</v>
      </c>
      <c r="U54" s="106">
        <f t="shared" si="82"/>
        <v>49083680.810507581</v>
      </c>
      <c r="V54" s="106">
        <f t="shared" ref="V54:X54" si="87">V15+V20+V21+V24+V25+V28+V32+V33+V34+V37+V38+V41+V42+V43+V44+V48+V49+V53</f>
        <v>21903411.454207446</v>
      </c>
      <c r="W54" s="106">
        <f t="shared" si="87"/>
        <v>17458561.505300134</v>
      </c>
      <c r="X54" s="106">
        <f t="shared" si="87"/>
        <v>150797.984</v>
      </c>
      <c r="Y54" s="106">
        <f t="shared" ref="Y54:AL54" si="88">Y15+Y20+Y21+Y24+Y25+Y28+Y32+Y33+Y34+Y37+Y38+Y41+Y42+Y43+Y44+Y48+Y49+Y53</f>
        <v>39512770.943507589</v>
      </c>
      <c r="Z54" s="106">
        <f t="shared" si="88"/>
        <v>49955096.017225154</v>
      </c>
      <c r="AA54" s="212">
        <f t="shared" si="88"/>
        <v>37306251.260225154</v>
      </c>
      <c r="AB54" s="233"/>
      <c r="AC54" s="211">
        <f>AC15+AC20+AC21+AC24+AC25+AC28+AC32+AC33+AC34+AC37+AC38+AC41+AC42+AC43+AC44+AC48+AC49+AC53</f>
        <v>104363.07765677001</v>
      </c>
      <c r="AD54" s="106">
        <f t="shared" si="88"/>
        <v>62264.44</v>
      </c>
      <c r="AE54" s="106">
        <f t="shared" si="88"/>
        <v>104363.07765677001</v>
      </c>
      <c r="AF54" s="106">
        <f t="shared" si="88"/>
        <v>62264.44</v>
      </c>
      <c r="AG54" s="106">
        <f t="shared" si="88"/>
        <v>104363.07765677001</v>
      </c>
      <c r="AH54" s="106">
        <f t="shared" si="88"/>
        <v>42098.627656769997</v>
      </c>
      <c r="AI54" s="106">
        <f t="shared" si="88"/>
        <v>0</v>
      </c>
      <c r="AJ54" s="106">
        <f t="shared" si="88"/>
        <v>0</v>
      </c>
      <c r="AK54" s="106">
        <f t="shared" si="88"/>
        <v>0</v>
      </c>
      <c r="AL54" s="212">
        <f t="shared" si="88"/>
        <v>0</v>
      </c>
      <c r="AN54" s="246">
        <f t="shared" ref="AN54" si="89">AN15+AN20+AN21+AN24+AN25+AN28+AN32+AN33+AN34+AN37+AN38+AN41+AN42+AN43+AN44+AN48+AN49+AN53</f>
        <v>64988</v>
      </c>
      <c r="AO54" s="238">
        <f t="shared" ref="AO54:AP54" si="90">AO15+AO20+AO21+AO24+AO25+AO28+AO32+AO33+AO34+AO37+AO38+AO41+AO42+AO43+AO44+AO48+AO49+AO53</f>
        <v>4</v>
      </c>
      <c r="AP54" s="247">
        <f t="shared" si="90"/>
        <v>101555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Salome Khidasheli</cp:lastModifiedBy>
  <cp:lastPrinted>2017-10-18T12:38:28Z</cp:lastPrinted>
  <dcterms:created xsi:type="dcterms:W3CDTF">1996-10-14T23:33:28Z</dcterms:created>
  <dcterms:modified xsi:type="dcterms:W3CDTF">2022-03-17T13:19:44Z</dcterms:modified>
</cp:coreProperties>
</file>