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aghanashvili\Desktop\საიტზე ასატვირთი კვარტლური\Q'3\"/>
    </mc:Choice>
  </mc:AlternateContent>
  <xr:revisionPtr revIDLastSave="0" documentId="8_{B7B93485-7F1C-4E5F-AC42-DFAE152DDAC0}" xr6:coauthVersionLast="47" xr6:coauthVersionMax="47" xr10:uidLastSave="{00000000-0000-0000-0000-000000000000}"/>
  <bookViews>
    <workbookView xWindow="-28920" yWindow="-120" windowWidth="29040" windowHeight="15840" tabRatio="685" activeTab="2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 l="1"/>
  <c r="E31" i="26"/>
  <c r="E44" i="26"/>
  <c r="E53" i="26"/>
  <c r="E54" i="26" l="1"/>
  <c r="N52" i="21"/>
  <c r="N50" i="21"/>
  <c r="N47" i="21"/>
  <c r="N45" i="21"/>
  <c r="N42" i="21"/>
  <c r="N39" i="21"/>
  <c r="N36" i="21"/>
  <c r="N33" i="21"/>
  <c r="N30" i="21"/>
  <c r="N27" i="21"/>
  <c r="N24" i="21"/>
  <c r="N22" i="21"/>
  <c r="N19" i="21"/>
  <c r="N17" i="21"/>
  <c r="N35" i="21"/>
  <c r="N43" i="21"/>
  <c r="N20" i="21"/>
  <c r="N23" i="21"/>
  <c r="N26" i="21"/>
  <c r="N25" i="21" s="1"/>
  <c r="N29" i="21"/>
  <c r="N32" i="21"/>
  <c r="N37" i="21"/>
  <c r="N40" i="21"/>
  <c r="N38" i="21" s="1"/>
  <c r="N48" i="21"/>
  <c r="N51" i="21"/>
  <c r="N41" i="21"/>
  <c r="N18" i="21"/>
  <c r="N31" i="21"/>
  <c r="N46" i="21"/>
  <c r="N53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L15" i="21"/>
  <c r="AK15" i="21"/>
  <c r="AJ15" i="21"/>
  <c r="AI15" i="21"/>
  <c r="AH15" i="21"/>
  <c r="AG15" i="21"/>
  <c r="AF15" i="21"/>
  <c r="AE15" i="21"/>
  <c r="AD15" i="21"/>
  <c r="AC15" i="21"/>
  <c r="F34" i="21"/>
  <c r="U34" i="21"/>
  <c r="F38" i="21"/>
  <c r="U38" i="21"/>
  <c r="P15" i="21"/>
  <c r="Q15" i="21"/>
  <c r="G15" i="21"/>
  <c r="J15" i="21"/>
  <c r="I15" i="21"/>
  <c r="L15" i="21"/>
  <c r="D15" i="21"/>
  <c r="M15" i="21"/>
  <c r="C15" i="21"/>
  <c r="E15" i="21"/>
  <c r="K15" i="21"/>
  <c r="N16" i="21"/>
  <c r="F15" i="21"/>
  <c r="O15" i="21"/>
  <c r="A7" i="21"/>
  <c r="D5" i="27"/>
  <c r="E65" i="27"/>
  <c r="G44" i="21"/>
  <c r="G28" i="21"/>
  <c r="AN44" i="21"/>
  <c r="G21" i="21"/>
  <c r="G49" i="21"/>
  <c r="G25" i="21"/>
  <c r="AP44" i="21"/>
  <c r="AO44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AC54" i="21" l="1"/>
  <c r="AE54" i="21"/>
  <c r="AI54" i="21"/>
  <c r="AJ54" i="21"/>
  <c r="AG54" i="21"/>
  <c r="AK54" i="21"/>
  <c r="N49" i="21"/>
  <c r="N34" i="21"/>
  <c r="N21" i="21"/>
  <c r="N15" i="21"/>
  <c r="N44" i="21"/>
  <c r="P54" i="21"/>
  <c r="U54" i="21"/>
  <c r="V54" i="21"/>
  <c r="W54" i="21"/>
  <c r="O54" i="21"/>
  <c r="H54" i="21"/>
  <c r="AL54" i="21"/>
  <c r="Z54" i="21"/>
  <c r="E54" i="21"/>
  <c r="AA54" i="21"/>
  <c r="J54" i="21"/>
  <c r="X54" i="21"/>
  <c r="F54" i="21"/>
  <c r="I54" i="21"/>
  <c r="K54" i="21"/>
  <c r="D54" i="21"/>
  <c r="G54" i="21"/>
  <c r="Q54" i="21"/>
  <c r="N28" i="21"/>
  <c r="C54" i="21"/>
  <c r="M54" i="21"/>
  <c r="Y54" i="21"/>
  <c r="R54" i="21"/>
  <c r="S54" i="21"/>
  <c r="T54" i="21"/>
  <c r="L54" i="21"/>
  <c r="AD54" i="21"/>
  <c r="AH54" i="21"/>
  <c r="AF54" i="21"/>
  <c r="E45" i="27"/>
  <c r="E26" i="27"/>
  <c r="N54" i="21" l="1"/>
  <c r="E47" i="27"/>
  <c r="E76" i="27" s="1"/>
  <c r="E78" i="27" s="1"/>
  <c r="AO34" i="21" l="1"/>
  <c r="AO38" i="21"/>
  <c r="AN34" i="21"/>
  <c r="AP38" i="21" l="1"/>
  <c r="AP34" i="21"/>
  <c r="AN38" i="21"/>
  <c r="AO21" i="21" l="1"/>
  <c r="AP25" i="21"/>
  <c r="AN25" i="21"/>
  <c r="AO25" i="21"/>
  <c r="AP28" i="21"/>
  <c r="AN28" i="21"/>
  <c r="AO28" i="21"/>
  <c r="AN15" i="21"/>
  <c r="AO15" i="21"/>
  <c r="AP49" i="21"/>
  <c r="AN49" i="21"/>
  <c r="AO49" i="21"/>
  <c r="AO54" i="21" l="1"/>
  <c r="AP21" i="21"/>
  <c r="AP15" i="21"/>
  <c r="AN21" i="21"/>
  <c r="AN54" i="21" s="1"/>
  <c r="AP54" i="21" l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<sst xmlns="http://schemas.openxmlformats.org/spreadsheetml/2006/main" count="335" uniqueCount="247">
  <si>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</si>
  <si>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</si>
  <si>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</si>
  <si>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</si>
  <si>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</si>
  <si>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</si>
  <si>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</si>
  <si>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</si>
  <si>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</si>
  <si>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</si>
  <si>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</si>
  <si>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</si>
  <si>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</si>
  <si>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</si>
  <si>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</si>
  <si>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</si>
  <si>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</si>
  <si>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</si>
  <si>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</si>
  <si>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</si>
  <si>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</si>
  <si>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</si>
  <si>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</si>
  <si>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</si>
  <si>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</si>
  <si>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</si>
  <si>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</si>
  <si>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</si>
  <si>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</si>
  <si>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</si>
  <si>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</si>
  <si>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</si>
  <si>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</si>
  <si>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</si>
  <si>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</si>
  <si>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</si>
  <si>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</si>
  <si>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</si>
  <si>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</si>
  <si>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</si>
  <si>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</si>
  <si>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</si>
  <si>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</si>
  <si>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</si>
  <si>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</si>
  <si>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</si>
  <si>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</si>
  <si>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</si>
  <si>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</si>
  <si>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</si>
  <si>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</si>
  <si>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</si>
  <si>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</si>
  <si>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</si>
  <si>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</si>
  <si>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</si>
  <si>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</si>
  <si>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</si>
  <si>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</si>
  <si>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</si>
  <si>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</si>
  <si>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</si>
  <si>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</si>
  <si>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</si>
  <si>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</si>
  <si>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</si>
  <si>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</si>
  <si>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</si>
  <si>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</si>
  <si>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</si>
  <si>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</si>
  <si>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</si>
  <si>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</si>
  <si>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</si>
  <si>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</si>
  <si>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</si>
  <si>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</si>
  <si>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</si>
  <si>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</si>
  <si>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</si>
  <si>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</si>
  <si>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</si>
  <si>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</si>
  <si>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</si>
  <si>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</si>
  <si>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</si>
  <si>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</si>
  <si>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</si>
  <si>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</si>
  <si>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</si>
  <si>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</si>
  <si>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</si>
  <si>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</si>
  <si>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</si>
  <si>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</si>
  <si>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</si>
  <si>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</si>
  <si>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</si>
  <si>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</si>
  <si>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</si>
  <si>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</si>
  <si>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</si>
  <si>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</si>
  <si>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</si>
  <si>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</si>
  <si>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</si>
  <si>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</si>
  <si>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</si>
  <si>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</si>
  <si>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</si>
  <si>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</si>
  <si>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</si>
  <si>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</si>
  <si>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</si>
  <si>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</si>
  <si>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</si>
  <si>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</si>
  <si>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</si>
  <si>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</si>
  <si>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</si>
  <si>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</si>
  <si>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</si>
  <si>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</si>
  <si>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</si>
  <si>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</si>
  <si>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</si>
  <si>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</si>
  <si>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</si>
  <si>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</si>
  <si>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</si>
  <si>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</si>
  <si>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</si>
  <si>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</si>
  <si>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</si>
  <si>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</si>
  <si>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</si>
  <si>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</si>
  <si>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</si>
  <si>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</si>
  <si>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</si>
  <si>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</si>
  <si>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</si>
  <si>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</si>
  <si>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</si>
  <si>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</si>
  <si>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</si>
  <si>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</si>
  <si>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</si>
  <si>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</si>
  <si>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</si>
  <si>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</si>
  <si>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</si>
  <si>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</si>
  <si>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</si>
  <si>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</si>
  <si>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</si>
  <si>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</si>
  <si>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</si>
  <si>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</si>
  <si>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</si>
  <si>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</si>
  <si>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</si>
  <si>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</si>
  <si>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</si>
  <si>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</si>
  <si>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</si>
  <si>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</si>
  <si>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</si>
  <si>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</si>
  <si>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</si>
  <si>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</si>
  <si>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</si>
  <si>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</si>
  <si>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</si>
  <si>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</si>
  <si>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</si>
  <si>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</si>
  <si>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</si>
  <si>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</si>
  <si>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</si>
  <si>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</si>
  <si>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</si>
  <si>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</si>
  <si>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</si>
  <si>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</si>
  <si>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</si>
  <si>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</si>
  <si>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</si>
  <si>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</si>
  <si>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</si>
  <si>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</si>
  <si>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</si>
  <si>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</si>
  <si>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</si>
  <si>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</si>
  <si>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</si>
  <si>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</si>
  <si>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</si>
  <si>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</si>
  <si>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</si>
  <si>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</si>
  <si>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</si>
  <si>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</si>
  <si>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</si>
  <si>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</si>
  <si>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</si>
  <si>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</si>
  <si>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</si>
  <si>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</si>
  <si>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</si>
  <si>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</si>
  <si>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</si>
  <si>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</si>
  <si>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</si>
  <si>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</si>
  <si>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</si>
  <si>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</si>
  <si>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</si>
  <si>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</si>
  <si>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</si>
  <si>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</si>
  <si>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</si>
  <si>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</si>
  <si>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</si>
  <si>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</si>
  <si>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</si>
  <si>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</si>
  <si>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</si>
  <si>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</si>
  <si>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</si>
  <si>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</si>
  <si>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</si>
  <si>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</si>
  <si>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</si>
  <si>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</si>
  <si>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</si>
  <si>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</si>
  <si>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</si>
  <si>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</si>
  <si>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</si>
  <si>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</si>
  <si>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</si>
  <si>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</si>
  <si>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</si>
  <si>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სექტემბერი, 2023</t>
  </si>
  <si>
    <t>ანგარიშგების პერიოდი: 01/01/2023-30/09/2023</t>
  </si>
  <si>
    <t>საანგარიშო პერიოდი: 01/01/2023-30/09/2023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</si>
</sst>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2082800</xdr:colOff>
      <xdr:row>3</xdr:row>
      <xdr:rowOff>8964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zoomScale="80" zoomScaleNormal="80" zoomScalePageLayoutView="80" workbookViewId="0">
      <pane ySplit="10" topLeftCell="A24" activePane="bottomLeft" state="frozen"/>
      <selection pane="bottomLeft" activeCell="D41" sqref="D41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6" width="12.81640625" style="4" customWidth="1"/>
    <col min="7" max="16384" width="8.81640625" style="4"/>
  </cols>
  <sheetData>
    <row r="5" spans="2:6" s="8" customFormat="1" ht="15" customHeight="1">
      <c r="B5" s="306" t="s">
        <v>82</v>
      </c>
      <c r="C5" s="306"/>
      <c r="D5" s="65" t="s">
        <v>243</v>
      </c>
      <c r="E5" s="183" t="s">
        <v>235</v>
      </c>
    </row>
    <row r="6" spans="2:6" s="8" customFormat="1" ht="15" customHeight="1">
      <c r="B6" s="307" t="s">
        <v>244</v>
      </c>
      <c r="C6" s="307"/>
      <c r="D6" s="307"/>
      <c r="E6" s="307"/>
      <c r="F6" s="66"/>
    </row>
    <row r="7" spans="2:6" ht="5.15" customHeight="1">
      <c r="B7" s="8"/>
      <c r="C7" s="8"/>
    </row>
    <row r="8" spans="2:6" ht="15" customHeight="1">
      <c r="B8" s="49"/>
      <c r="C8" s="308" t="s">
        <v>83</v>
      </c>
      <c r="D8" s="309"/>
      <c r="E8" s="309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15" customHeight="1">
      <c r="C11" s="14"/>
      <c r="E11" s="67"/>
    </row>
    <row r="12" spans="2:6" ht="14" thickBot="1">
      <c r="C12" s="310" t="s">
        <v>88</v>
      </c>
      <c r="D12" s="310"/>
      <c r="E12" s="310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16406940.860000003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60973509.030000001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14637298.940000001</v>
      </c>
    </row>
    <row r="17" spans="2:6" s="8" customFormat="1" ht="27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51969406.804657824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11598199.172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1831462.96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15340999.43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2187784.7131233742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1103790.2999999998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4883035.6900000004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122067.23597434297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1571800.2646527505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182626295.40040833</v>
      </c>
    </row>
    <row r="32" spans="2:6" ht="5.15" customHeight="1">
      <c r="B32" s="13"/>
      <c r="C32" s="14"/>
      <c r="D32" s="15"/>
      <c r="E32" s="16"/>
      <c r="F32" s="8"/>
    </row>
    <row r="33" spans="2:5" ht="14" thickBot="1">
      <c r="B33" s="13"/>
      <c r="C33" s="310" t="s">
        <v>126</v>
      </c>
      <c r="D33" s="310"/>
      <c r="E33" s="310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88416728.096310809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34713457.543646358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358744.28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758272.80942013999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371556.47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15514345.194984922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140133104.39436221</v>
      </c>
    </row>
    <row r="45" spans="2:5" ht="5.15" customHeight="1">
      <c r="B45" s="17"/>
      <c r="C45" s="18"/>
      <c r="D45" s="15"/>
      <c r="E45" s="16"/>
    </row>
    <row r="46" spans="2:5" ht="14" thickBot="1">
      <c r="B46" s="17"/>
      <c r="C46" s="310" t="s">
        <v>149</v>
      </c>
      <c r="D46" s="310"/>
      <c r="E46" s="310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18378213.846266828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16633106.796497054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42493190.642763883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182626295.03712609</v>
      </c>
    </row>
    <row r="56" spans="2:5">
      <c r="E56" s="237"/>
    </row>
    <row r="57" spans="2:5">
      <c r="C57" s="311"/>
      <c r="D57" s="311"/>
      <c r="E57" s="311"/>
    </row>
    <row r="58" spans="2:5">
      <c r="C58" s="312"/>
      <c r="D58" s="312"/>
      <c r="E58" s="312"/>
    </row>
    <row r="59" spans="2:5">
      <c r="C59" s="311"/>
      <c r="D59" s="311"/>
      <c r="E59" s="311"/>
    </row>
    <row r="60" spans="2:5">
      <c r="C60" s="312"/>
      <c r="D60" s="312"/>
      <c r="E60" s="312"/>
    </row>
    <row r="61" spans="2:5" ht="15" customHeight="1">
      <c r="C61" s="311"/>
      <c r="D61" s="311"/>
      <c r="E61" s="311"/>
    </row>
    <row r="62" spans="2:5">
      <c r="C62" s="312"/>
      <c r="D62" s="312"/>
      <c r="E62" s="312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56" activePane="bottomLeft" state="frozen"/>
      <selection activeCell="C120" sqref="C120"/>
      <selection pane="bottomLeft" activeCell="A11" sqref="A11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16384" width="8.81640625" style="4"/>
  </cols>
  <sheetData>
    <row r="5" spans="2:6" ht="15" customHeight="1">
      <c r="B5" s="313" t="s">
        <v>82</v>
      </c>
      <c r="C5" s="313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14" t="s">
        <v>245</v>
      </c>
      <c r="C6" s="307"/>
      <c r="D6" s="307"/>
      <c r="E6" s="307"/>
      <c r="F6" s="66"/>
    </row>
    <row r="7" spans="2:6" ht="5.15" customHeight="1"/>
    <row r="8" spans="2:6" s="19" customFormat="1" ht="15" customHeight="1">
      <c r="D8" s="315" t="s">
        <v>166</v>
      </c>
      <c r="E8" s="315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15" customHeight="1">
      <c r="C11" s="8"/>
      <c r="D11" s="8"/>
      <c r="E11" s="23"/>
    </row>
    <row r="12" spans="2:6" ht="15" customHeight="1" thickBot="1">
      <c r="C12" s="316" t="s">
        <v>167</v>
      </c>
      <c r="D12" s="316"/>
      <c r="E12" s="316"/>
    </row>
    <row r="13" spans="2:6" ht="15" customHeight="1">
      <c r="B13" s="24" t="s">
        <v>89</v>
      </c>
      <c r="C13" s="25">
        <v>1</v>
      </c>
      <c r="D13" s="26" t="s">
        <v>168</v>
      </c>
      <c r="E13" s="70">
        <v>95118535.362882137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8990758.2611696143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6254173.0299999965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-839398.16000000318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79034205.911712527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50622225.919958368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2603867.5064499998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5272473.6900000004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2632125.0519999969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3138511.702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47520195.349508375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-6015151.8599999994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25498858.702204153</v>
      </c>
    </row>
    <row r="27" spans="2:7" ht="5.15" customHeight="1">
      <c r="C27" s="14"/>
      <c r="D27" s="35"/>
      <c r="E27" s="16"/>
    </row>
    <row r="28" spans="2:7" ht="15" customHeight="1" thickBot="1">
      <c r="C28" s="316" t="s">
        <v>182</v>
      </c>
      <c r="D28" s="316"/>
      <c r="E28" s="316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31744043.487076882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8384751.4679999938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1239590.26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962301.76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23082003.519076888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5920644.2700000005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4939499.9609999992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1970121.37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1952985.9780000029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998279.70099999849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-12217754.379999995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9865969.4380768947</v>
      </c>
    </row>
    <row r="46" spans="2:7" s="8" customFormat="1" ht="5.15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35364828.140281051</v>
      </c>
    </row>
    <row r="48" spans="2:7" ht="5.15" customHeight="1">
      <c r="C48" s="14"/>
      <c r="D48" s="37"/>
      <c r="E48" s="16"/>
    </row>
    <row r="49" spans="2:5" ht="15" customHeight="1" thickBot="1">
      <c r="C49" s="14"/>
      <c r="D49" s="316" t="s">
        <v>193</v>
      </c>
      <c r="E49" s="316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15" customHeight="1">
      <c r="C54" s="14"/>
      <c r="D54" s="35"/>
      <c r="E54" s="16"/>
    </row>
    <row r="55" spans="2:5" ht="15" customHeight="1" thickBot="1">
      <c r="C55" s="316" t="s">
        <v>198</v>
      </c>
      <c r="D55" s="316"/>
      <c r="E55" s="316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6420101.2800000012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647660.03999999992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-672464.27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6395297.0500000007</v>
      </c>
    </row>
    <row r="66" spans="2:5" s="35" customFormat="1" ht="5.15" customHeight="1">
      <c r="C66" s="14"/>
      <c r="E66" s="38"/>
    </row>
    <row r="67" spans="2:5" s="35" customFormat="1" ht="15" customHeight="1" thickBot="1">
      <c r="C67" s="318" t="s">
        <v>214</v>
      </c>
      <c r="D67" s="318"/>
      <c r="E67" s="318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12425779.713225696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9443259.3699999973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149230.16999999998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2125677.6299999994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58304.270000000019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2010486.9000000008</v>
      </c>
    </row>
    <row r="75" spans="2:5" ht="5.15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19568360.937055357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2935254.1405583033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16633106.796497054</v>
      </c>
    </row>
    <row r="79" spans="2:5">
      <c r="D79" s="35"/>
    </row>
    <row r="80" spans="2:5">
      <c r="C80" s="317"/>
      <c r="D80" s="317"/>
      <c r="E80" s="317"/>
    </row>
    <row r="81" spans="3:5">
      <c r="C81" s="312"/>
      <c r="D81" s="312"/>
      <c r="E81" s="312"/>
    </row>
    <row r="82" spans="3:5">
      <c r="C82" s="317"/>
      <c r="D82" s="317"/>
      <c r="E82" s="317"/>
    </row>
    <row r="83" spans="3:5">
      <c r="C83" s="312"/>
      <c r="D83" s="312"/>
      <c r="E83" s="312"/>
    </row>
    <row r="84" spans="3:5">
      <c r="C84" s="317"/>
      <c r="D84" s="317"/>
      <c r="E84" s="317"/>
    </row>
    <row r="85" spans="3:5">
      <c r="C85" s="312"/>
      <c r="D85" s="312"/>
      <c r="E85" s="312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5:AP54"/>
  <sheetViews>
    <sheetView showGridLines="0" tabSelected="1" zoomScale="80" zoomScaleNormal="80" zoomScaleSheetLayoutView="50" zoomScalePageLayoutView="80" workbookViewId="0">
      <pane xSplit="2" ySplit="14" topLeftCell="C43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defaultColWidth="8.81640625" defaultRowHeight="13" outlineLevelRow="1" outlineLevelCol="1"/>
  <cols>
    <col min="1" max="1" width="5.81640625" style="143" customWidth="1"/>
    <col min="2" max="2" width="80.54296875" style="143" customWidth="1"/>
    <col min="3" max="3" width="8.54296875" style="143" customWidth="1"/>
    <col min="4" max="4" width="10.1796875" style="143" customWidth="1"/>
    <col min="5" max="5" width="8.54296875" style="143" customWidth="1"/>
    <col min="6" max="6" width="10.453125" style="143" customWidth="1"/>
    <col min="7" max="7" width="12.54296875" style="143" customWidth="1"/>
    <col min="8" max="8" width="10.54296875" style="143" customWidth="1"/>
    <col min="9" max="10" width="12.54296875" style="143" customWidth="1"/>
    <col min="11" max="16" width="12.54296875" style="143" hidden="1" customWidth="1" outlineLevel="1"/>
    <col min="17" max="17" width="12.54296875" style="143" customWidth="1" collapsed="1"/>
    <col min="18" max="27" width="12.54296875" style="143" hidden="1" customWidth="1" outlineLevel="1"/>
    <col min="28" max="28" width="3" style="143" customWidth="1" collapsed="1"/>
    <col min="29" max="36" width="10.54296875" style="143" hidden="1" customWidth="1" outlineLevel="1"/>
    <col min="37" max="38" width="12.54296875" style="143" hidden="1" customWidth="1" outlineLevel="1"/>
    <col min="39" max="39" width="2.54296875" style="143" customWidth="1" collapsed="1"/>
    <col min="40" max="41" width="8.81640625" style="143"/>
    <col min="42" max="42" width="10.453125" style="143" bestFit="1" customWidth="1"/>
    <col min="43" max="16384" width="8.81640625" style="143"/>
  </cols>
  <sheetData>
    <row r="5" spans="1:42" ht="15" customHeight="1" outlineLevel="1">
      <c r="A5" s="141" t="s">
        <v>240</v>
      </c>
      <c r="B5" s="142"/>
    </row>
    <row r="6" spans="1:42" ht="15" customHeight="1" outlineLevel="1">
      <c r="A6" s="144" t="s">
        <v>239</v>
      </c>
    </row>
    <row r="7" spans="1:42" ht="15" customHeight="1" outlineLevel="1">
      <c r="A7" s="144" t="str">
        <f>BS!B5&amp;BS!D5</f>
        <v>მზღვეველი: სს "თიბისი დაზღვევა"</v>
      </c>
    </row>
    <row r="8" spans="1:42" ht="15" customHeight="1" outlineLevel="1">
      <c r="A8" s="145" t="s">
        <v>246</v>
      </c>
    </row>
    <row r="9" spans="1:42" ht="5.15" customHeight="1" outlineLevel="1"/>
    <row r="10" spans="1:42" ht="15" customHeight="1" outlineLevel="1">
      <c r="C10" s="325" t="s">
        <v>80</v>
      </c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C10" s="335" t="s">
        <v>81</v>
      </c>
      <c r="AD10" s="335"/>
      <c r="AE10" s="335"/>
      <c r="AF10" s="335"/>
      <c r="AG10" s="335"/>
      <c r="AH10" s="335"/>
      <c r="AI10" s="335"/>
      <c r="AJ10" s="335"/>
      <c r="AK10" s="335"/>
      <c r="AL10" s="335"/>
    </row>
    <row r="11" spans="1:42" ht="15" customHeight="1" outlineLevel="1" thickBot="1">
      <c r="C11" s="326"/>
      <c r="D11" s="326"/>
      <c r="E11" s="326"/>
      <c r="F11" s="326"/>
      <c r="G11" s="326"/>
      <c r="H11" s="325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</row>
    <row r="12" spans="1:42" ht="37.5" customHeight="1">
      <c r="A12" s="353" t="s">
        <v>23</v>
      </c>
      <c r="B12" s="356" t="s">
        <v>68</v>
      </c>
      <c r="C12" s="361" t="s">
        <v>22</v>
      </c>
      <c r="D12" s="362"/>
      <c r="E12" s="362"/>
      <c r="F12" s="362"/>
      <c r="G12" s="363"/>
      <c r="H12" s="338" t="s">
        <v>237</v>
      </c>
      <c r="I12" s="341" t="s">
        <v>69</v>
      </c>
      <c r="J12" s="327"/>
      <c r="K12" s="327" t="s">
        <v>70</v>
      </c>
      <c r="L12" s="327"/>
      <c r="M12" s="327"/>
      <c r="N12" s="327"/>
      <c r="O12" s="327"/>
      <c r="P12" s="327" t="s">
        <v>71</v>
      </c>
      <c r="Q12" s="350"/>
      <c r="R12" s="328" t="s">
        <v>72</v>
      </c>
      <c r="S12" s="327"/>
      <c r="T12" s="327"/>
      <c r="U12" s="327"/>
      <c r="V12" s="327"/>
      <c r="W12" s="327"/>
      <c r="X12" s="327"/>
      <c r="Y12" s="327"/>
      <c r="Z12" s="327" t="s">
        <v>75</v>
      </c>
      <c r="AA12" s="337"/>
      <c r="AC12" s="328" t="s">
        <v>69</v>
      </c>
      <c r="AD12" s="327"/>
      <c r="AE12" s="327" t="s">
        <v>70</v>
      </c>
      <c r="AF12" s="327"/>
      <c r="AG12" s="327" t="s">
        <v>76</v>
      </c>
      <c r="AH12" s="327"/>
      <c r="AI12" s="327" t="s">
        <v>77</v>
      </c>
      <c r="AJ12" s="327"/>
      <c r="AK12" s="327" t="s">
        <v>75</v>
      </c>
      <c r="AL12" s="337"/>
      <c r="AN12" s="322" t="s">
        <v>22</v>
      </c>
      <c r="AO12" s="323"/>
      <c r="AP12" s="324"/>
    </row>
    <row r="13" spans="1:42" ht="45.75" customHeight="1">
      <c r="A13" s="354"/>
      <c r="B13" s="357"/>
      <c r="C13" s="359" t="s">
        <v>15</v>
      </c>
      <c r="D13" s="360"/>
      <c r="E13" s="360"/>
      <c r="F13" s="360"/>
      <c r="G13" s="270" t="s">
        <v>16</v>
      </c>
      <c r="H13" s="339"/>
      <c r="I13" s="342" t="s">
        <v>0</v>
      </c>
      <c r="J13" s="344" t="s">
        <v>1</v>
      </c>
      <c r="K13" s="346" t="s">
        <v>0</v>
      </c>
      <c r="L13" s="346"/>
      <c r="M13" s="346"/>
      <c r="N13" s="346"/>
      <c r="O13" s="107" t="s">
        <v>1</v>
      </c>
      <c r="P13" s="331" t="s">
        <v>78</v>
      </c>
      <c r="Q13" s="348" t="s">
        <v>79</v>
      </c>
      <c r="R13" s="347" t="s">
        <v>73</v>
      </c>
      <c r="S13" s="346"/>
      <c r="T13" s="346"/>
      <c r="U13" s="346"/>
      <c r="V13" s="346" t="s">
        <v>74</v>
      </c>
      <c r="W13" s="346"/>
      <c r="X13" s="346"/>
      <c r="Y13" s="346"/>
      <c r="Z13" s="331" t="s">
        <v>17</v>
      </c>
      <c r="AA13" s="333" t="s">
        <v>18</v>
      </c>
      <c r="AC13" s="329" t="s">
        <v>0</v>
      </c>
      <c r="AD13" s="331" t="s">
        <v>1</v>
      </c>
      <c r="AE13" s="331" t="s">
        <v>0</v>
      </c>
      <c r="AF13" s="331" t="s">
        <v>1</v>
      </c>
      <c r="AG13" s="331" t="s">
        <v>78</v>
      </c>
      <c r="AH13" s="331" t="s">
        <v>79</v>
      </c>
      <c r="AI13" s="331" t="s">
        <v>73</v>
      </c>
      <c r="AJ13" s="331" t="s">
        <v>74</v>
      </c>
      <c r="AK13" s="331" t="s">
        <v>17</v>
      </c>
      <c r="AL13" s="333" t="s">
        <v>18</v>
      </c>
      <c r="AN13" s="319" t="s">
        <v>16</v>
      </c>
      <c r="AO13" s="320"/>
      <c r="AP13" s="321"/>
    </row>
    <row r="14" spans="1:42" ht="102.75" customHeight="1" thickBot="1">
      <c r="A14" s="355"/>
      <c r="B14" s="358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40"/>
      <c r="I14" s="343"/>
      <c r="J14" s="345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32"/>
      <c r="Q14" s="349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32"/>
      <c r="AA14" s="334"/>
      <c r="AC14" s="330"/>
      <c r="AD14" s="332"/>
      <c r="AE14" s="332"/>
      <c r="AF14" s="332"/>
      <c r="AG14" s="332"/>
      <c r="AH14" s="332"/>
      <c r="AI14" s="332"/>
      <c r="AJ14" s="332"/>
      <c r="AK14" s="332"/>
      <c r="AL14" s="334"/>
      <c r="AN14" s="242" t="s">
        <v>19</v>
      </c>
      <c r="AO14" s="238" t="s">
        <v>21</v>
      </c>
      <c r="AP14" s="243" t="s">
        <v>20</v>
      </c>
    </row>
    <row r="15" spans="1:42" s="144" customFormat="1" ht="20.149999999999999" customHeight="1" outlineLevel="1" thickBot="1">
      <c r="A15" s="230" t="s">
        <v>24</v>
      </c>
      <c r="B15" s="216" t="s">
        <v>25</v>
      </c>
      <c r="C15" s="147">
        <f t="shared" ref="C15:AL15" si="0">SUM(C16:C19)</f>
        <v>216</v>
      </c>
      <c r="D15" s="95">
        <f t="shared" si="0"/>
        <v>2912291</v>
      </c>
      <c r="E15" s="95">
        <f t="shared" si="0"/>
        <v>0</v>
      </c>
      <c r="F15" s="95">
        <f t="shared" si="0"/>
        <v>2912507</v>
      </c>
      <c r="G15" s="251">
        <f t="shared" ref="G15" si="1">SUM(G16:G19)</f>
        <v>2984</v>
      </c>
      <c r="H15" s="289"/>
      <c r="I15" s="273">
        <f t="shared" ref="I15:J15" si="2">SUM(I16:I19)</f>
        <v>31657342.009235334</v>
      </c>
      <c r="J15" s="95">
        <f t="shared" si="2"/>
        <v>8379677.9879999999</v>
      </c>
      <c r="K15" s="95">
        <f t="shared" ref="K15:M15" si="3">SUM(K16:K19)</f>
        <v>5466486.1779923439</v>
      </c>
      <c r="L15" s="95">
        <f t="shared" si="3"/>
        <v>26098058.081242967</v>
      </c>
      <c r="M15" s="95">
        <f t="shared" si="3"/>
        <v>0</v>
      </c>
      <c r="N15" s="118">
        <f>SUM(N16:N19)</f>
        <v>31564544.259235311</v>
      </c>
      <c r="O15" s="95">
        <f t="shared" ref="O15:P15" si="4">SUM(O16:O19)</f>
        <v>8300183.5579999937</v>
      </c>
      <c r="P15" s="95">
        <f t="shared" si="4"/>
        <v>30324953.999235313</v>
      </c>
      <c r="Q15" s="251">
        <f t="shared" ref="Q15" si="5">SUM(Q16:Q19)</f>
        <v>22987072.20123532</v>
      </c>
      <c r="R15" s="147">
        <f t="shared" si="0"/>
        <v>1390556.2300000002</v>
      </c>
      <c r="S15" s="95">
        <f t="shared" si="0"/>
        <v>4530088.04</v>
      </c>
      <c r="T15" s="95">
        <f t="shared" si="0"/>
        <v>0</v>
      </c>
      <c r="U15" s="118">
        <f t="shared" si="0"/>
        <v>5920644.2700000005</v>
      </c>
      <c r="V15" s="95">
        <f t="shared" ref="V15:Y15" si="6">SUM(V16:V19)</f>
        <v>264899.80850000004</v>
      </c>
      <c r="W15" s="95">
        <f t="shared" si="6"/>
        <v>716244.50050000066</v>
      </c>
      <c r="X15" s="95">
        <f t="shared" si="6"/>
        <v>0</v>
      </c>
      <c r="Y15" s="118">
        <f t="shared" si="6"/>
        <v>981144.30900000071</v>
      </c>
      <c r="Z15" s="95">
        <f t="shared" ref="Z15:AA15" si="7">SUM(Z16:Z19)</f>
        <v>7890765.9500000011</v>
      </c>
      <c r="AA15" s="146">
        <f t="shared" si="7"/>
        <v>998280.09900000179</v>
      </c>
      <c r="AC15" s="147">
        <f t="shared" si="0"/>
        <v>179499.22784157027</v>
      </c>
      <c r="AD15" s="95">
        <f t="shared" si="0"/>
        <v>84567.91</v>
      </c>
      <c r="AE15" s="95">
        <f t="shared" si="0"/>
        <v>179499.22784157027</v>
      </c>
      <c r="AF15" s="95">
        <f t="shared" si="0"/>
        <v>84567.91</v>
      </c>
      <c r="AG15" s="95">
        <f t="shared" si="0"/>
        <v>179499.22784157027</v>
      </c>
      <c r="AH15" s="95">
        <f t="shared" si="0"/>
        <v>94931.317841570271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6">
        <f t="shared" si="0"/>
        <v>0</v>
      </c>
      <c r="AN15" s="244">
        <f t="shared" ref="AN15" si="8">SUM(AN16:AN19)</f>
        <v>32</v>
      </c>
      <c r="AO15" s="239">
        <f t="shared" ref="AO15:AP15" si="9">SUM(AO16:AO19)</f>
        <v>0</v>
      </c>
      <c r="AP15" s="245">
        <f t="shared" si="9"/>
        <v>2952</v>
      </c>
    </row>
    <row r="16" spans="1:42" s="149" customFormat="1" ht="20.149999999999999" customHeight="1" outlineLevel="1">
      <c r="A16" s="231"/>
      <c r="B16" s="217" t="s">
        <v>26</v>
      </c>
      <c r="C16" s="191">
        <v>216</v>
      </c>
      <c r="D16" s="83">
        <v>2910328</v>
      </c>
      <c r="E16" s="83">
        <v>0</v>
      </c>
      <c r="F16" s="84">
        <v>2910544</v>
      </c>
      <c r="G16" s="256">
        <v>805</v>
      </c>
      <c r="H16" s="290"/>
      <c r="I16" s="76">
        <v>30637935.054597329</v>
      </c>
      <c r="J16" s="77">
        <v>7619778.7659999989</v>
      </c>
      <c r="K16" s="77">
        <v>5466486.1779923439</v>
      </c>
      <c r="L16" s="77">
        <v>25082850.636604965</v>
      </c>
      <c r="M16" s="77">
        <v>0</v>
      </c>
      <c r="N16" s="123">
        <f t="shared" ref="N16" si="10">SUM(K16:M16)</f>
        <v>30549336.814597309</v>
      </c>
      <c r="O16" s="124">
        <v>7542806.845999999</v>
      </c>
      <c r="P16" s="77">
        <v>30128608.23459731</v>
      </c>
      <c r="Q16" s="252">
        <v>22895876.52859731</v>
      </c>
      <c r="R16" s="211">
        <v>1390556.2300000002</v>
      </c>
      <c r="S16" s="77">
        <v>4380197.7300000004</v>
      </c>
      <c r="T16" s="77">
        <v>0</v>
      </c>
      <c r="U16" s="123">
        <f>SUM(R16:T16)</f>
        <v>5770753.9600000009</v>
      </c>
      <c r="V16" s="77">
        <v>264899.80850000004</v>
      </c>
      <c r="W16" s="77">
        <v>686266.43850000063</v>
      </c>
      <c r="X16" s="77">
        <v>0</v>
      </c>
      <c r="Y16" s="123">
        <f>SUM(V16:X16)</f>
        <v>951166.24700000067</v>
      </c>
      <c r="Z16" s="77">
        <v>7635875.330000001</v>
      </c>
      <c r="AA16" s="186">
        <v>947301.72700000182</v>
      </c>
      <c r="AC16" s="186">
        <v>179499.22784157027</v>
      </c>
      <c r="AD16" s="186">
        <v>84567.91</v>
      </c>
      <c r="AE16" s="186">
        <v>179499.22784157027</v>
      </c>
      <c r="AF16" s="186">
        <v>84567.91</v>
      </c>
      <c r="AG16" s="186">
        <v>179499.22784157027</v>
      </c>
      <c r="AH16" s="186">
        <v>94931.317841570271</v>
      </c>
      <c r="AI16" s="186">
        <v>0</v>
      </c>
      <c r="AJ16" s="186">
        <v>0</v>
      </c>
      <c r="AK16" s="186">
        <v>0</v>
      </c>
      <c r="AL16" s="186">
        <v>0</v>
      </c>
      <c r="AN16" s="301">
        <v>32</v>
      </c>
      <c r="AO16" s="302">
        <v>0</v>
      </c>
      <c r="AP16" s="303">
        <v>773</v>
      </c>
    </row>
    <row r="17" spans="1:42" ht="20.149999999999999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49999999999999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49999999999999" customHeight="1" outlineLevel="1" thickBot="1">
      <c r="A19" s="233"/>
      <c r="B19" s="219" t="s">
        <v>29</v>
      </c>
      <c r="C19" s="185">
        <v>0</v>
      </c>
      <c r="D19" s="76">
        <v>1963</v>
      </c>
      <c r="E19" s="76">
        <v>0</v>
      </c>
      <c r="F19" s="82">
        <v>1963</v>
      </c>
      <c r="G19" s="272">
        <v>2179</v>
      </c>
      <c r="H19" s="292"/>
      <c r="I19" s="275">
        <v>1019406.954638004</v>
      </c>
      <c r="J19" s="81">
        <v>759899.22200000077</v>
      </c>
      <c r="K19" s="81">
        <v>0</v>
      </c>
      <c r="L19" s="81">
        <v>1015207.4446380031</v>
      </c>
      <c r="M19" s="81">
        <v>0</v>
      </c>
      <c r="N19" s="127">
        <f t="shared" si="11"/>
        <v>1015207.4446380031</v>
      </c>
      <c r="O19" s="128">
        <v>757376.71199999435</v>
      </c>
      <c r="P19" s="81">
        <v>196345.76463800308</v>
      </c>
      <c r="Q19" s="254">
        <v>91195.67263800872</v>
      </c>
      <c r="R19" s="269">
        <v>0</v>
      </c>
      <c r="S19" s="81">
        <v>149890.31</v>
      </c>
      <c r="T19" s="81">
        <v>0</v>
      </c>
      <c r="U19" s="127">
        <f t="shared" si="12"/>
        <v>149890.31</v>
      </c>
      <c r="V19" s="81">
        <v>0</v>
      </c>
      <c r="W19" s="81">
        <v>29978.061999999991</v>
      </c>
      <c r="X19" s="81">
        <v>0</v>
      </c>
      <c r="Y19" s="127">
        <f t="shared" si="13"/>
        <v>29978.061999999991</v>
      </c>
      <c r="Z19" s="81">
        <v>254890.62</v>
      </c>
      <c r="AA19" s="188">
        <v>50978.371999999974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2179</v>
      </c>
    </row>
    <row r="20" spans="1:42" ht="20.149999999999999" customHeight="1" outlineLevel="1" thickBot="1">
      <c r="A20" s="230" t="s">
        <v>30</v>
      </c>
      <c r="B20" s="220" t="s">
        <v>11</v>
      </c>
      <c r="C20" s="189">
        <v>0</v>
      </c>
      <c r="D20" s="96">
        <v>78641</v>
      </c>
      <c r="E20" s="96">
        <v>0</v>
      </c>
      <c r="F20" s="97">
        <v>78641</v>
      </c>
      <c r="G20" s="255">
        <v>27198</v>
      </c>
      <c r="H20" s="289"/>
      <c r="I20" s="276">
        <v>1443713.8006498695</v>
      </c>
      <c r="J20" s="96">
        <v>0</v>
      </c>
      <c r="K20" s="96">
        <v>0</v>
      </c>
      <c r="L20" s="96">
        <v>1443580.8006512383</v>
      </c>
      <c r="M20" s="96">
        <v>0</v>
      </c>
      <c r="N20" s="121">
        <f t="shared" si="11"/>
        <v>1443580.8006512383</v>
      </c>
      <c r="O20" s="96">
        <v>0</v>
      </c>
      <c r="P20" s="96">
        <v>1343574.2506512383</v>
      </c>
      <c r="Q20" s="255">
        <v>1343574.2506512383</v>
      </c>
      <c r="R20" s="189">
        <v>0</v>
      </c>
      <c r="S20" s="96">
        <v>122578.120316</v>
      </c>
      <c r="T20" s="96">
        <v>0</v>
      </c>
      <c r="U20" s="121">
        <f t="shared" si="12"/>
        <v>122578.120316</v>
      </c>
      <c r="V20" s="96">
        <v>0</v>
      </c>
      <c r="W20" s="96">
        <v>122578.120316</v>
      </c>
      <c r="X20" s="96">
        <v>0</v>
      </c>
      <c r="Y20" s="121">
        <f t="shared" si="13"/>
        <v>122578.120316</v>
      </c>
      <c r="Z20" s="96">
        <v>223937.200316</v>
      </c>
      <c r="AA20" s="190">
        <v>223937.200316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0</v>
      </c>
      <c r="AO20" s="96">
        <v>0</v>
      </c>
      <c r="AP20" s="190">
        <v>27198</v>
      </c>
    </row>
    <row r="21" spans="1:42" ht="20.149999999999999" customHeight="1" outlineLevel="1" thickBot="1">
      <c r="A21" s="230" t="s">
        <v>31</v>
      </c>
      <c r="B21" s="220" t="s">
        <v>32</v>
      </c>
      <c r="C21" s="147">
        <f>SUM(C22:C23)</f>
        <v>14551</v>
      </c>
      <c r="D21" s="95">
        <f>SUM(D22:D23)</f>
        <v>40295</v>
      </c>
      <c r="E21" s="95">
        <f>SUM(E22:E23)</f>
        <v>0</v>
      </c>
      <c r="F21" s="95">
        <f>SUM(F22:F23)</f>
        <v>54846</v>
      </c>
      <c r="G21" s="251">
        <f>SUM(G22:G23)</f>
        <v>32113</v>
      </c>
      <c r="H21" s="293"/>
      <c r="I21" s="273">
        <f>SUM(I22:I23)</f>
        <v>1792623.6450384099</v>
      </c>
      <c r="J21" s="95">
        <f>SUM(J22:J23)</f>
        <v>98380.279999999984</v>
      </c>
      <c r="K21" s="95">
        <f t="shared" ref="K21:Q21" si="14">SUM(K22:K23)</f>
        <v>373859.84752559196</v>
      </c>
      <c r="L21" s="95">
        <f t="shared" si="14"/>
        <v>1353958.2641037744</v>
      </c>
      <c r="M21" s="95">
        <f t="shared" si="14"/>
        <v>-39.509999999994761</v>
      </c>
      <c r="N21" s="118">
        <f t="shared" ref="N21:U21" si="15">SUM(N22:N23)</f>
        <v>1727778.6016293664</v>
      </c>
      <c r="O21" s="95">
        <f t="shared" si="14"/>
        <v>98380.280000000057</v>
      </c>
      <c r="P21" s="95">
        <f t="shared" si="14"/>
        <v>1768675.0416293663</v>
      </c>
      <c r="Q21" s="251">
        <f t="shared" si="14"/>
        <v>1654510.8816293664</v>
      </c>
      <c r="R21" s="147">
        <f t="shared" si="15"/>
        <v>0</v>
      </c>
      <c r="S21" s="95">
        <f t="shared" si="15"/>
        <v>206.15999999999997</v>
      </c>
      <c r="T21" s="95">
        <f t="shared" si="15"/>
        <v>0</v>
      </c>
      <c r="U21" s="118">
        <f t="shared" si="15"/>
        <v>206.15999999999997</v>
      </c>
      <c r="V21" s="95">
        <f t="shared" ref="V21:X21" si="16">SUM(V22:V23)</f>
        <v>0</v>
      </c>
      <c r="W21" s="95">
        <f t="shared" si="16"/>
        <v>206.15999999999997</v>
      </c>
      <c r="X21" s="95">
        <f t="shared" si="16"/>
        <v>0</v>
      </c>
      <c r="Y21" s="118">
        <f t="shared" ref="Y21:AA21" si="17">SUM(Y22:Y23)</f>
        <v>206.15999999999997</v>
      </c>
      <c r="Z21" s="95">
        <f t="shared" si="17"/>
        <v>16384.369999999963</v>
      </c>
      <c r="AA21" s="146">
        <f t="shared" si="17"/>
        <v>-11031.250000000033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15534</v>
      </c>
      <c r="AO21" s="239">
        <f>SUM(AO22:AO23)</f>
        <v>0</v>
      </c>
      <c r="AP21" s="245">
        <f>SUM(AP22:AP23)</f>
        <v>16579</v>
      </c>
    </row>
    <row r="22" spans="1:42" ht="20.149999999999999" customHeight="1" outlineLevel="1">
      <c r="A22" s="231"/>
      <c r="B22" s="221" t="s">
        <v>33</v>
      </c>
      <c r="C22" s="191">
        <v>11886</v>
      </c>
      <c r="D22" s="83">
        <v>26777</v>
      </c>
      <c r="E22" s="83">
        <v>0</v>
      </c>
      <c r="F22" s="84">
        <v>38663</v>
      </c>
      <c r="G22" s="256">
        <v>12207</v>
      </c>
      <c r="H22" s="294"/>
      <c r="I22" s="277">
        <v>905961.00007440499</v>
      </c>
      <c r="J22" s="83">
        <v>98380.279999999984</v>
      </c>
      <c r="K22" s="83">
        <v>214265.48789260024</v>
      </c>
      <c r="L22" s="83">
        <v>685922.72218179004</v>
      </c>
      <c r="M22" s="83">
        <v>0</v>
      </c>
      <c r="N22" s="129">
        <f t="shared" ref="N22:N24" si="19">SUM(K22:M22)</f>
        <v>900188.21007439028</v>
      </c>
      <c r="O22" s="130">
        <v>98380.280000000057</v>
      </c>
      <c r="P22" s="83">
        <v>878096.90007439023</v>
      </c>
      <c r="Q22" s="256">
        <v>763932.74007439031</v>
      </c>
      <c r="R22" s="191">
        <v>0</v>
      </c>
      <c r="S22" s="83">
        <v>0</v>
      </c>
      <c r="T22" s="83">
        <v>0</v>
      </c>
      <c r="U22" s="129">
        <f t="shared" ref="U22:U24" si="20">SUM(R22:T22)</f>
        <v>0</v>
      </c>
      <c r="V22" s="83">
        <v>0</v>
      </c>
      <c r="W22" s="83">
        <v>0</v>
      </c>
      <c r="X22" s="83">
        <v>0</v>
      </c>
      <c r="Y22" s="129">
        <f t="shared" ref="Y22:Y24" si="21">SUM(V22:X22)</f>
        <v>0</v>
      </c>
      <c r="Z22" s="83">
        <v>29806.709999999963</v>
      </c>
      <c r="AA22" s="192">
        <v>2391.0899999999674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12201</v>
      </c>
      <c r="AO22" s="83">
        <v>0</v>
      </c>
      <c r="AP22" s="192">
        <v>6</v>
      </c>
    </row>
    <row r="23" spans="1:42" ht="20.149999999999999" customHeight="1" outlineLevel="1" thickBot="1">
      <c r="A23" s="233"/>
      <c r="B23" s="222" t="s">
        <v>34</v>
      </c>
      <c r="C23" s="193">
        <v>2665</v>
      </c>
      <c r="D23" s="85">
        <v>13518</v>
      </c>
      <c r="E23" s="85">
        <v>0</v>
      </c>
      <c r="F23" s="86">
        <v>16183</v>
      </c>
      <c r="G23" s="257">
        <v>19906</v>
      </c>
      <c r="H23" s="292"/>
      <c r="I23" s="278">
        <v>886662.64496400487</v>
      </c>
      <c r="J23" s="85">
        <v>0</v>
      </c>
      <c r="K23" s="85">
        <v>159594.35963299172</v>
      </c>
      <c r="L23" s="85">
        <v>668035.5419219844</v>
      </c>
      <c r="M23" s="85">
        <v>-39.509999999994761</v>
      </c>
      <c r="N23" s="131">
        <f t="shared" si="19"/>
        <v>827590.39155497612</v>
      </c>
      <c r="O23" s="132">
        <v>0</v>
      </c>
      <c r="P23" s="85">
        <v>890578.14155497612</v>
      </c>
      <c r="Q23" s="257">
        <v>890578.14155497612</v>
      </c>
      <c r="R23" s="193">
        <v>0</v>
      </c>
      <c r="S23" s="85">
        <v>206.15999999999997</v>
      </c>
      <c r="T23" s="85">
        <v>0</v>
      </c>
      <c r="U23" s="131">
        <f t="shared" si="20"/>
        <v>206.15999999999997</v>
      </c>
      <c r="V23" s="85">
        <v>0</v>
      </c>
      <c r="W23" s="85">
        <v>206.15999999999997</v>
      </c>
      <c r="X23" s="85">
        <v>0</v>
      </c>
      <c r="Y23" s="131">
        <f t="shared" si="21"/>
        <v>206.15999999999997</v>
      </c>
      <c r="Z23" s="85">
        <v>-13422.34</v>
      </c>
      <c r="AA23" s="194">
        <v>-13422.34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3333</v>
      </c>
      <c r="AO23" s="85">
        <v>0</v>
      </c>
      <c r="AP23" s="194">
        <v>16573</v>
      </c>
    </row>
    <row r="24" spans="1:42" ht="20.149999999999999" customHeight="1" outlineLevel="1" thickBot="1">
      <c r="A24" s="230" t="s">
        <v>35</v>
      </c>
      <c r="B24" s="220" t="s">
        <v>2</v>
      </c>
      <c r="C24" s="195">
        <v>49649</v>
      </c>
      <c r="D24" s="98">
        <v>443</v>
      </c>
      <c r="E24" s="98">
        <v>0</v>
      </c>
      <c r="F24" s="99">
        <v>50092</v>
      </c>
      <c r="G24" s="258">
        <v>47787</v>
      </c>
      <c r="H24" s="289"/>
      <c r="I24" s="279">
        <v>30743947.995999649</v>
      </c>
      <c r="J24" s="98">
        <v>0</v>
      </c>
      <c r="K24" s="98">
        <v>29291709.639996246</v>
      </c>
      <c r="L24" s="98">
        <v>127214.05</v>
      </c>
      <c r="M24" s="98">
        <v>0</v>
      </c>
      <c r="N24" s="119">
        <f t="shared" si="19"/>
        <v>29418923.689996246</v>
      </c>
      <c r="O24" s="98">
        <v>0</v>
      </c>
      <c r="P24" s="98">
        <v>25394877.089996248</v>
      </c>
      <c r="Q24" s="258">
        <v>25394877.089996248</v>
      </c>
      <c r="R24" s="195">
        <v>16777354.88000185</v>
      </c>
      <c r="S24" s="98">
        <v>8137.3500000000022</v>
      </c>
      <c r="T24" s="98">
        <v>0</v>
      </c>
      <c r="U24" s="119">
        <f t="shared" si="20"/>
        <v>16785492.230001852</v>
      </c>
      <c r="V24" s="98">
        <v>16777354.88000185</v>
      </c>
      <c r="W24" s="98">
        <v>8137.3500000000022</v>
      </c>
      <c r="X24" s="98">
        <v>0</v>
      </c>
      <c r="Y24" s="119">
        <f t="shared" si="21"/>
        <v>16785492.230001852</v>
      </c>
      <c r="Z24" s="98">
        <v>16436376.280001853</v>
      </c>
      <c r="AA24" s="196">
        <v>16436376.280001853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47273</v>
      </c>
      <c r="AO24" s="98">
        <v>0</v>
      </c>
      <c r="AP24" s="196">
        <v>514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6290</v>
      </c>
      <c r="D25" s="95">
        <f t="shared" si="22"/>
        <v>15296</v>
      </c>
      <c r="E25" s="95">
        <f t="shared" si="22"/>
        <v>1138</v>
      </c>
      <c r="F25" s="95">
        <f t="shared" si="22"/>
        <v>22724</v>
      </c>
      <c r="G25" s="251">
        <f t="shared" ref="G25" si="23">SUM(G26:G27)</f>
        <v>26648</v>
      </c>
      <c r="H25" s="295">
        <f t="shared" si="22"/>
        <v>26818</v>
      </c>
      <c r="I25" s="273">
        <f t="shared" ref="I25:J25" si="24">SUM(I26:I27)</f>
        <v>40081938.149244398</v>
      </c>
      <c r="J25" s="95">
        <f t="shared" si="24"/>
        <v>1708346.7610000051</v>
      </c>
      <c r="K25" s="95">
        <f t="shared" ref="K25:M25" si="25">SUM(K26:K27)</f>
        <v>10947045.673928119</v>
      </c>
      <c r="L25" s="95">
        <f t="shared" si="25"/>
        <v>23302931.553335592</v>
      </c>
      <c r="M25" s="95">
        <f t="shared" si="25"/>
        <v>3291761.6699997503</v>
      </c>
      <c r="N25" s="118">
        <f t="shared" si="22"/>
        <v>37541738.89726346</v>
      </c>
      <c r="O25" s="95">
        <f t="shared" si="22"/>
        <v>1690015.5609998181</v>
      </c>
      <c r="P25" s="95">
        <f t="shared" ref="P25:Q25" si="26">SUM(P26:P27)</f>
        <v>35049385.437263459</v>
      </c>
      <c r="Q25" s="251">
        <f t="shared" si="26"/>
        <v>33202756.186263643</v>
      </c>
      <c r="R25" s="147">
        <f t="shared" si="22"/>
        <v>6858376.3099999996</v>
      </c>
      <c r="S25" s="95">
        <f t="shared" si="22"/>
        <v>17399543.189999998</v>
      </c>
      <c r="T25" s="95">
        <f t="shared" si="22"/>
        <v>2959728.16</v>
      </c>
      <c r="U25" s="118">
        <f t="shared" si="22"/>
        <v>27217647.659999996</v>
      </c>
      <c r="V25" s="95">
        <f t="shared" ref="V25:X25" si="27">SUM(V26:V27)</f>
        <v>5976483.9799999995</v>
      </c>
      <c r="W25" s="95">
        <f t="shared" si="27"/>
        <v>17399543.189999998</v>
      </c>
      <c r="X25" s="95">
        <f t="shared" si="27"/>
        <v>1985801.2550000004</v>
      </c>
      <c r="Y25" s="118">
        <f t="shared" ref="Y25" si="28">SUM(Y26:Y27)</f>
        <v>25361828.424999997</v>
      </c>
      <c r="Z25" s="95">
        <f t="shared" ref="Z25:AA25" si="29">SUM(Z26:Z27)</f>
        <v>26115221.216111109</v>
      </c>
      <c r="AA25" s="146">
        <f t="shared" si="29"/>
        <v>24243605.151111107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6945</v>
      </c>
      <c r="AO25" s="239">
        <f t="shared" ref="AO25:AP25" si="32">SUM(AO26:AO27)</f>
        <v>1079</v>
      </c>
      <c r="AP25" s="245">
        <f t="shared" si="32"/>
        <v>18624</v>
      </c>
    </row>
    <row r="26" spans="1:42" ht="20.149999999999999" customHeight="1" outlineLevel="1">
      <c r="A26" s="231"/>
      <c r="B26" s="221" t="s">
        <v>38</v>
      </c>
      <c r="C26" s="185">
        <v>6290</v>
      </c>
      <c r="D26" s="77">
        <v>15296</v>
      </c>
      <c r="E26" s="77">
        <v>1138</v>
      </c>
      <c r="F26" s="78">
        <v>22724</v>
      </c>
      <c r="G26" s="252">
        <v>26648</v>
      </c>
      <c r="H26" s="296">
        <v>26818</v>
      </c>
      <c r="I26" s="76">
        <v>40081938.149244398</v>
      </c>
      <c r="J26" s="77">
        <v>1708346.7610000051</v>
      </c>
      <c r="K26" s="77">
        <v>10947045.673928119</v>
      </c>
      <c r="L26" s="77">
        <v>23302931.553335592</v>
      </c>
      <c r="M26" s="77">
        <v>3291761.6699997503</v>
      </c>
      <c r="N26" s="123">
        <f t="shared" ref="N26:N27" si="33">SUM(K26:M26)</f>
        <v>37541738.89726346</v>
      </c>
      <c r="O26" s="124">
        <v>1690015.5609998181</v>
      </c>
      <c r="P26" s="77">
        <v>35049385.437263459</v>
      </c>
      <c r="Q26" s="252">
        <v>33202756.186263643</v>
      </c>
      <c r="R26" s="185">
        <v>6858376.3099999996</v>
      </c>
      <c r="S26" s="77">
        <v>17399543.189999998</v>
      </c>
      <c r="T26" s="77">
        <v>2959728.16</v>
      </c>
      <c r="U26" s="123">
        <f t="shared" ref="U26:U27" si="34">SUM(R26:T26)</f>
        <v>27217647.659999996</v>
      </c>
      <c r="V26" s="77">
        <v>5976483.9799999995</v>
      </c>
      <c r="W26" s="77">
        <v>17399543.189999998</v>
      </c>
      <c r="X26" s="77">
        <v>1985801.2550000004</v>
      </c>
      <c r="Y26" s="123">
        <f t="shared" ref="Y26:Y27" si="35">SUM(V26:X26)</f>
        <v>25361828.424999997</v>
      </c>
      <c r="Z26" s="77">
        <v>26115221.216111109</v>
      </c>
      <c r="AA26" s="186">
        <v>24243605.151111107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6945</v>
      </c>
      <c r="AO26" s="77">
        <v>1079</v>
      </c>
      <c r="AP26" s="186">
        <v>18624</v>
      </c>
    </row>
    <row r="27" spans="1:42" ht="20.149999999999999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13886</v>
      </c>
      <c r="D28" s="100">
        <f t="shared" si="36"/>
        <v>823759</v>
      </c>
      <c r="E28" s="100">
        <f t="shared" si="36"/>
        <v>1138</v>
      </c>
      <c r="F28" s="101">
        <f t="shared" si="36"/>
        <v>838783</v>
      </c>
      <c r="G28" s="260">
        <f t="shared" ref="G28" si="37">SUM(G29:G31)</f>
        <v>109648</v>
      </c>
      <c r="H28" s="297">
        <f t="shared" si="36"/>
        <v>986789</v>
      </c>
      <c r="I28" s="281">
        <f t="shared" ref="I28:J28" si="38">SUM(I29:I31)</f>
        <v>5997817.2011737721</v>
      </c>
      <c r="J28" s="100">
        <f t="shared" si="38"/>
        <v>312456.93900000001</v>
      </c>
      <c r="K28" s="100">
        <f t="shared" ref="K28:M28" si="39">SUM(K29:K31)</f>
        <v>1324593.0330629973</v>
      </c>
      <c r="L28" s="100">
        <f t="shared" si="39"/>
        <v>4195463.6647017347</v>
      </c>
      <c r="M28" s="100">
        <f t="shared" si="39"/>
        <v>284599.24</v>
      </c>
      <c r="N28" s="106">
        <f t="shared" si="36"/>
        <v>5804655.9377647322</v>
      </c>
      <c r="O28" s="100">
        <f t="shared" si="36"/>
        <v>312456.93899967021</v>
      </c>
      <c r="P28" s="100">
        <f t="shared" ref="P28:Q28" si="40">SUM(P29:P31)</f>
        <v>5266108.5677647321</v>
      </c>
      <c r="Q28" s="260">
        <f t="shared" si="40"/>
        <v>4976096.7387650618</v>
      </c>
      <c r="R28" s="199">
        <f t="shared" si="36"/>
        <v>1190220.5844444444</v>
      </c>
      <c r="S28" s="100">
        <f t="shared" si="36"/>
        <v>2160793.8351960788</v>
      </c>
      <c r="T28" s="100">
        <f t="shared" si="36"/>
        <v>189683.81999999998</v>
      </c>
      <c r="U28" s="106">
        <f t="shared" si="36"/>
        <v>3540698.2396405232</v>
      </c>
      <c r="V28" s="100">
        <f t="shared" ref="V28:X28" si="41">SUM(V29:V31)</f>
        <v>984210.71044444432</v>
      </c>
      <c r="W28" s="100">
        <f t="shared" si="41"/>
        <v>2160793.8351960788</v>
      </c>
      <c r="X28" s="100">
        <f t="shared" si="41"/>
        <v>189683.81999999998</v>
      </c>
      <c r="Y28" s="106">
        <f t="shared" ref="Y28" si="42">SUM(Y29:Y31)</f>
        <v>3334688.3656405229</v>
      </c>
      <c r="Z28" s="100">
        <f t="shared" ref="Z28:AA28" si="43">SUM(Z29:Z31)</f>
        <v>3619512.5134313731</v>
      </c>
      <c r="AA28" s="235">
        <f t="shared" si="43"/>
        <v>3434059.439431373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10146</v>
      </c>
      <c r="AO28" s="240">
        <f t="shared" ref="AO28:AP28" si="46">SUM(AO29:AO31)</f>
        <v>1079</v>
      </c>
      <c r="AP28" s="248">
        <f t="shared" si="46"/>
        <v>98423</v>
      </c>
    </row>
    <row r="29" spans="1:42" ht="30" customHeight="1" outlineLevel="1">
      <c r="A29" s="231"/>
      <c r="B29" s="221" t="s">
        <v>42</v>
      </c>
      <c r="C29" s="185">
        <v>8299</v>
      </c>
      <c r="D29" s="77">
        <v>806826</v>
      </c>
      <c r="E29" s="77">
        <v>0</v>
      </c>
      <c r="F29" s="78">
        <v>815125</v>
      </c>
      <c r="G29" s="256">
        <v>81581</v>
      </c>
      <c r="H29" s="296">
        <v>956350</v>
      </c>
      <c r="I29" s="76">
        <v>2057213.7777777794</v>
      </c>
      <c r="J29" s="77">
        <v>0</v>
      </c>
      <c r="K29" s="77">
        <v>70646.500000000058</v>
      </c>
      <c r="L29" s="77">
        <v>1986567.2777777791</v>
      </c>
      <c r="M29" s="77">
        <v>0</v>
      </c>
      <c r="N29" s="123">
        <f t="shared" ref="N29:N33" si="47">SUM(K29:M29)</f>
        <v>2057213.7777777791</v>
      </c>
      <c r="O29" s="124">
        <v>0</v>
      </c>
      <c r="P29" s="77">
        <v>2035866.7677777791</v>
      </c>
      <c r="Q29" s="252">
        <v>2035866.7677777791</v>
      </c>
      <c r="R29" s="185">
        <v>5635.1444444444487</v>
      </c>
      <c r="S29" s="77">
        <v>245791.58519607867</v>
      </c>
      <c r="T29" s="77">
        <v>0</v>
      </c>
      <c r="U29" s="123">
        <f t="shared" ref="U29:U33" si="48">SUM(R29:T29)</f>
        <v>251426.72964052312</v>
      </c>
      <c r="V29" s="77">
        <v>5635.1444444444487</v>
      </c>
      <c r="W29" s="77">
        <v>245791.58519607867</v>
      </c>
      <c r="X29" s="77">
        <v>0</v>
      </c>
      <c r="Y29" s="123">
        <f t="shared" ref="Y29:Y33" si="49">SUM(V29:X29)</f>
        <v>251426.72964052312</v>
      </c>
      <c r="Z29" s="77">
        <v>255274.07343137276</v>
      </c>
      <c r="AA29" s="186">
        <v>255274.07343137276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3745</v>
      </c>
      <c r="AO29" s="77">
        <v>0</v>
      </c>
      <c r="AP29" s="186">
        <v>77836</v>
      </c>
    </row>
    <row r="30" spans="1:42" ht="30" customHeight="1" outlineLevel="1">
      <c r="A30" s="232"/>
      <c r="B30" s="224" t="s">
        <v>3</v>
      </c>
      <c r="C30" s="201">
        <v>5587</v>
      </c>
      <c r="D30" s="88">
        <v>16933</v>
      </c>
      <c r="E30" s="88">
        <v>1138</v>
      </c>
      <c r="F30" s="88">
        <v>23658</v>
      </c>
      <c r="G30" s="261">
        <v>28067</v>
      </c>
      <c r="H30" s="296">
        <v>30439</v>
      </c>
      <c r="I30" s="282">
        <v>3940603.4233959927</v>
      </c>
      <c r="J30" s="88">
        <v>312456.93900000001</v>
      </c>
      <c r="K30" s="88">
        <v>1253946.5330629973</v>
      </c>
      <c r="L30" s="88">
        <v>2208896.3869239558</v>
      </c>
      <c r="M30" s="88">
        <v>284599.24</v>
      </c>
      <c r="N30" s="135">
        <f t="shared" si="47"/>
        <v>3747442.1599869533</v>
      </c>
      <c r="O30" s="136">
        <v>312456.93899967021</v>
      </c>
      <c r="P30" s="88">
        <v>3230241.7999869529</v>
      </c>
      <c r="Q30" s="261">
        <v>2940229.9709872827</v>
      </c>
      <c r="R30" s="201">
        <v>1184585.44</v>
      </c>
      <c r="S30" s="88">
        <v>1915002.2500000002</v>
      </c>
      <c r="T30" s="88">
        <v>189683.81999999998</v>
      </c>
      <c r="U30" s="135">
        <f t="shared" si="48"/>
        <v>3289271.5100000002</v>
      </c>
      <c r="V30" s="88">
        <v>978575.56599999988</v>
      </c>
      <c r="W30" s="88">
        <v>1915002.2500000002</v>
      </c>
      <c r="X30" s="88">
        <v>189683.81999999998</v>
      </c>
      <c r="Y30" s="135">
        <f t="shared" si="49"/>
        <v>3083261.6359999999</v>
      </c>
      <c r="Z30" s="88">
        <v>3364238.4400000004</v>
      </c>
      <c r="AA30" s="202">
        <v>3178785.3660000004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6401</v>
      </c>
      <c r="AO30" s="88">
        <v>1079</v>
      </c>
      <c r="AP30" s="202">
        <v>20587</v>
      </c>
    </row>
    <row r="31" spans="1:42" ht="20.149999999999999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49999999999999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49999999999999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49999999999999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49999999999999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49999999999999" customHeight="1" outlineLevel="1" thickBot="1">
      <c r="A37" s="230" t="s">
        <v>50</v>
      </c>
      <c r="B37" s="304" t="s">
        <v>13</v>
      </c>
      <c r="C37" s="195">
        <v>0</v>
      </c>
      <c r="D37" s="98">
        <v>0</v>
      </c>
      <c r="E37" s="98">
        <v>0</v>
      </c>
      <c r="F37" s="99">
        <v>0</v>
      </c>
      <c r="G37" s="258">
        <v>0</v>
      </c>
      <c r="H37" s="305">
        <v>0</v>
      </c>
      <c r="I37" s="279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33698.26</v>
      </c>
      <c r="Q37" s="258">
        <v>29656.826835194603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0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49999999999999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49999999999999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49999999999999" customHeight="1" outlineLevel="1" thickBot="1">
      <c r="A41" s="230" t="s">
        <v>54</v>
      </c>
      <c r="B41" s="220" t="s">
        <v>5</v>
      </c>
      <c r="C41" s="189">
        <v>13513</v>
      </c>
      <c r="D41" s="96">
        <v>0</v>
      </c>
      <c r="E41" s="96">
        <v>0</v>
      </c>
      <c r="F41" s="97">
        <v>13513</v>
      </c>
      <c r="G41" s="255">
        <v>3895</v>
      </c>
      <c r="H41" s="293"/>
      <c r="I41" s="276">
        <v>1080365.0210092159</v>
      </c>
      <c r="J41" s="96">
        <v>87133.0900000002</v>
      </c>
      <c r="K41" s="96">
        <v>1067582.8049091969</v>
      </c>
      <c r="L41" s="96">
        <v>0</v>
      </c>
      <c r="M41" s="96">
        <v>0</v>
      </c>
      <c r="N41" s="121">
        <f t="shared" si="63"/>
        <v>1067582.8049091969</v>
      </c>
      <c r="O41" s="96">
        <v>80853.250000000262</v>
      </c>
      <c r="P41" s="96">
        <v>1020136.7449091969</v>
      </c>
      <c r="Q41" s="255">
        <v>944422.03490919678</v>
      </c>
      <c r="R41" s="189">
        <v>15056.7</v>
      </c>
      <c r="S41" s="96">
        <v>0</v>
      </c>
      <c r="T41" s="96">
        <v>0</v>
      </c>
      <c r="U41" s="121">
        <f t="shared" si="64"/>
        <v>15056.7</v>
      </c>
      <c r="V41" s="96">
        <v>15056.7</v>
      </c>
      <c r="W41" s="96">
        <v>0</v>
      </c>
      <c r="X41" s="96">
        <v>0</v>
      </c>
      <c r="Y41" s="121">
        <f t="shared" si="65"/>
        <v>15056.7</v>
      </c>
      <c r="Z41" s="96">
        <v>-172382.40999999997</v>
      </c>
      <c r="AA41" s="190">
        <v>-172382.40999999997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3895</v>
      </c>
      <c r="AO41" s="96">
        <v>0</v>
      </c>
      <c r="AP41" s="190">
        <v>0</v>
      </c>
    </row>
    <row r="42" spans="1:42" ht="30" customHeight="1" outlineLevel="1" thickBot="1">
      <c r="A42" s="230" t="s">
        <v>55</v>
      </c>
      <c r="B42" s="220" t="s">
        <v>241</v>
      </c>
      <c r="C42" s="195">
        <v>3394</v>
      </c>
      <c r="D42" s="98">
        <v>198500</v>
      </c>
      <c r="E42" s="98">
        <v>1</v>
      </c>
      <c r="F42" s="99">
        <v>201895</v>
      </c>
      <c r="G42" s="258">
        <v>22337</v>
      </c>
      <c r="H42" s="299"/>
      <c r="I42" s="279">
        <v>15497516.013490647</v>
      </c>
      <c r="J42" s="98">
        <v>4970219.6249000113</v>
      </c>
      <c r="K42" s="98">
        <v>9539463.0555268656</v>
      </c>
      <c r="L42" s="98">
        <v>5658033.6279640133</v>
      </c>
      <c r="M42" s="98">
        <v>400</v>
      </c>
      <c r="N42" s="119">
        <f t="shared" si="63"/>
        <v>15197896.68349088</v>
      </c>
      <c r="O42" s="98">
        <v>4553511.3511165222</v>
      </c>
      <c r="P42" s="98">
        <v>16424743.413490878</v>
      </c>
      <c r="Q42" s="258">
        <v>10830941.825539162</v>
      </c>
      <c r="R42" s="195">
        <v>1568040.9900000002</v>
      </c>
      <c r="S42" s="98">
        <v>1086116.23</v>
      </c>
      <c r="T42" s="98">
        <v>0</v>
      </c>
      <c r="U42" s="119">
        <f t="shared" si="64"/>
        <v>2654157.2200000002</v>
      </c>
      <c r="V42" s="98">
        <v>1441818.6485500003</v>
      </c>
      <c r="W42" s="98">
        <v>872372.06199999992</v>
      </c>
      <c r="X42" s="98">
        <v>0</v>
      </c>
      <c r="Y42" s="119">
        <f t="shared" si="65"/>
        <v>2314190.71055</v>
      </c>
      <c r="Z42" s="98">
        <v>5099442.9800000004</v>
      </c>
      <c r="AA42" s="196">
        <v>3392548.3805500008</v>
      </c>
      <c r="AC42" s="186">
        <v>160865.48602998996</v>
      </c>
      <c r="AD42" s="186">
        <v>19806.400000000001</v>
      </c>
      <c r="AE42" s="186">
        <v>160865.4860299899</v>
      </c>
      <c r="AF42" s="186">
        <v>19805.840000000004</v>
      </c>
      <c r="AG42" s="186">
        <v>28134.046029989957</v>
      </c>
      <c r="AH42" s="186">
        <v>24776.676029989962</v>
      </c>
      <c r="AI42" s="186">
        <v>0</v>
      </c>
      <c r="AJ42" s="186">
        <v>0</v>
      </c>
      <c r="AK42" s="186">
        <v>0</v>
      </c>
      <c r="AL42" s="186">
        <v>0</v>
      </c>
      <c r="AN42" s="195">
        <v>5722</v>
      </c>
      <c r="AO42" s="98">
        <v>1</v>
      </c>
      <c r="AP42" s="196">
        <v>16614</v>
      </c>
    </row>
    <row r="43" spans="1:42" ht="20.149999999999999" customHeight="1" outlineLevel="1" thickBot="1">
      <c r="A43" s="230" t="s">
        <v>56</v>
      </c>
      <c r="B43" s="220" t="s">
        <v>6</v>
      </c>
      <c r="C43" s="195">
        <v>2</v>
      </c>
      <c r="D43" s="98">
        <v>0</v>
      </c>
      <c r="E43" s="98">
        <v>0</v>
      </c>
      <c r="F43" s="99">
        <v>2</v>
      </c>
      <c r="G43" s="258">
        <v>2</v>
      </c>
      <c r="H43" s="299"/>
      <c r="I43" s="279">
        <v>1012726.2428</v>
      </c>
      <c r="J43" s="98">
        <v>1002765.41</v>
      </c>
      <c r="K43" s="98">
        <v>1012726.2428000002</v>
      </c>
      <c r="L43" s="98">
        <v>0</v>
      </c>
      <c r="M43" s="98">
        <v>0</v>
      </c>
      <c r="N43" s="119">
        <f t="shared" si="63"/>
        <v>1012726.2428000002</v>
      </c>
      <c r="O43" s="98">
        <v>1002764.5400000002</v>
      </c>
      <c r="P43" s="98">
        <v>772935.58280000021</v>
      </c>
      <c r="Q43" s="258">
        <v>7202.1828000001842</v>
      </c>
      <c r="R43" s="195">
        <v>0</v>
      </c>
      <c r="S43" s="98">
        <v>0</v>
      </c>
      <c r="T43" s="98">
        <v>0</v>
      </c>
      <c r="U43" s="119">
        <f t="shared" si="64"/>
        <v>0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1016107</v>
      </c>
      <c r="AA43" s="196">
        <v>0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49999999999999" customHeight="1" outlineLevel="1" thickBot="1">
      <c r="A44" s="230" t="s">
        <v>57</v>
      </c>
      <c r="B44" s="220" t="s">
        <v>7</v>
      </c>
      <c r="C44" s="147">
        <f>SUM(C45:C47)</f>
        <v>152</v>
      </c>
      <c r="D44" s="95">
        <f>SUM(D45:D47)</f>
        <v>0</v>
      </c>
      <c r="E44" s="95">
        <f>SUM(E45:E47)</f>
        <v>0</v>
      </c>
      <c r="F44" s="95">
        <f>SUM(F45:F47)</f>
        <v>152</v>
      </c>
      <c r="G44" s="251">
        <f>SUM(G45:G47)</f>
        <v>99</v>
      </c>
      <c r="H44" s="299"/>
      <c r="I44" s="273">
        <f>SUM(I45:I47)</f>
        <v>438618.25806699996</v>
      </c>
      <c r="J44" s="95">
        <f>SUM(J45:J47)</f>
        <v>350710.60645359999</v>
      </c>
      <c r="K44" s="95">
        <f t="shared" ref="K44:Q44" si="66">SUM(K45:K47)</f>
        <v>393925.48806699994</v>
      </c>
      <c r="L44" s="95">
        <f t="shared" si="66"/>
        <v>0</v>
      </c>
      <c r="M44" s="95">
        <f t="shared" si="66"/>
        <v>0</v>
      </c>
      <c r="N44" s="118">
        <f t="shared" ref="N44:U44" si="67">SUM(N45:N47)</f>
        <v>393925.48806699994</v>
      </c>
      <c r="O44" s="95">
        <f t="shared" si="66"/>
        <v>320956.59045359999</v>
      </c>
      <c r="P44" s="95">
        <f t="shared" si="66"/>
        <v>281806.16593699995</v>
      </c>
      <c r="Q44" s="251">
        <f t="shared" si="66"/>
        <v>50660.319613399959</v>
      </c>
      <c r="R44" s="147">
        <f t="shared" si="67"/>
        <v>252589.36</v>
      </c>
      <c r="S44" s="95">
        <f t="shared" si="67"/>
        <v>0</v>
      </c>
      <c r="T44" s="95">
        <f t="shared" si="67"/>
        <v>0</v>
      </c>
      <c r="U44" s="118">
        <f t="shared" si="67"/>
        <v>252589.36</v>
      </c>
      <c r="V44" s="95">
        <f t="shared" ref="V44:X44" si="68">SUM(V45:V47)</f>
        <v>50517.47199999998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50517.47199999998</v>
      </c>
      <c r="Z44" s="95">
        <f t="shared" si="69"/>
        <v>124020.35999999999</v>
      </c>
      <c r="AA44" s="146">
        <f t="shared" si="69"/>
        <v>24803.599999999977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99</v>
      </c>
      <c r="AO44" s="239">
        <f>SUM(AO45:AO47)</f>
        <v>0</v>
      </c>
      <c r="AP44" s="245">
        <f>SUM(AP45:AP47)</f>
        <v>0</v>
      </c>
    </row>
    <row r="45" spans="1:42" ht="30" customHeight="1" outlineLevel="1">
      <c r="A45" s="231"/>
      <c r="B45" s="221" t="s">
        <v>58</v>
      </c>
      <c r="C45" s="209">
        <v>1</v>
      </c>
      <c r="D45" s="92">
        <v>0</v>
      </c>
      <c r="E45" s="92">
        <v>0</v>
      </c>
      <c r="F45" s="93">
        <v>1</v>
      </c>
      <c r="G45" s="265">
        <v>4</v>
      </c>
      <c r="H45" s="294"/>
      <c r="I45" s="286">
        <v>4000</v>
      </c>
      <c r="J45" s="92">
        <v>3200</v>
      </c>
      <c r="K45" s="92">
        <v>4000</v>
      </c>
      <c r="L45" s="92">
        <v>0</v>
      </c>
      <c r="M45" s="92">
        <v>0</v>
      </c>
      <c r="N45" s="139">
        <f t="shared" ref="N45:N48" si="71">SUM(K45:M45)</f>
        <v>4000</v>
      </c>
      <c r="O45" s="140">
        <v>3200</v>
      </c>
      <c r="P45" s="92">
        <v>12847.439999999999</v>
      </c>
      <c r="Q45" s="265">
        <v>2569.4720000000002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4</v>
      </c>
      <c r="AO45" s="92">
        <v>0</v>
      </c>
      <c r="AP45" s="210">
        <v>0</v>
      </c>
    </row>
    <row r="46" spans="1:42" ht="20.149999999999999" customHeight="1" outlineLevel="1">
      <c r="A46" s="232"/>
      <c r="B46" s="224" t="s">
        <v>59</v>
      </c>
      <c r="C46" s="201">
        <v>145</v>
      </c>
      <c r="D46" s="88">
        <v>0</v>
      </c>
      <c r="E46" s="88">
        <v>0</v>
      </c>
      <c r="F46" s="88">
        <v>145</v>
      </c>
      <c r="G46" s="261">
        <v>92</v>
      </c>
      <c r="H46" s="291"/>
      <c r="I46" s="282">
        <v>430018.97499999998</v>
      </c>
      <c r="J46" s="88">
        <v>344015.18</v>
      </c>
      <c r="K46" s="88">
        <v>355325.20499999996</v>
      </c>
      <c r="L46" s="88">
        <v>0</v>
      </c>
      <c r="M46" s="88">
        <v>0</v>
      </c>
      <c r="N46" s="135">
        <f t="shared" si="71"/>
        <v>355325.20499999996</v>
      </c>
      <c r="O46" s="136">
        <v>284260.16399999999</v>
      </c>
      <c r="P46" s="88">
        <v>224110.66499999995</v>
      </c>
      <c r="Q46" s="261">
        <v>44998.980999999956</v>
      </c>
      <c r="R46" s="201">
        <v>252589.36</v>
      </c>
      <c r="S46" s="88">
        <v>0</v>
      </c>
      <c r="T46" s="88">
        <v>0</v>
      </c>
      <c r="U46" s="135">
        <f t="shared" si="72"/>
        <v>252589.36</v>
      </c>
      <c r="V46" s="88">
        <v>50517.47199999998</v>
      </c>
      <c r="W46" s="88">
        <v>0</v>
      </c>
      <c r="X46" s="88">
        <v>0</v>
      </c>
      <c r="Y46" s="135">
        <f t="shared" si="73"/>
        <v>50517.47199999998</v>
      </c>
      <c r="Z46" s="88">
        <v>124020.35999999999</v>
      </c>
      <c r="AA46" s="202">
        <v>24803.599999999977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92</v>
      </c>
      <c r="AO46" s="88">
        <v>0</v>
      </c>
      <c r="AP46" s="202">
        <v>0</v>
      </c>
    </row>
    <row r="47" spans="1:42" ht="20.149999999999999" customHeight="1" outlineLevel="1" thickBot="1">
      <c r="A47" s="233"/>
      <c r="B47" s="223" t="s">
        <v>60</v>
      </c>
      <c r="C47" s="203">
        <v>6</v>
      </c>
      <c r="D47" s="89">
        <v>0</v>
      </c>
      <c r="E47" s="89">
        <v>0</v>
      </c>
      <c r="F47" s="90">
        <v>6</v>
      </c>
      <c r="G47" s="262">
        <v>3</v>
      </c>
      <c r="H47" s="292"/>
      <c r="I47" s="283">
        <v>4599.2830670000012</v>
      </c>
      <c r="J47" s="89">
        <v>3495.4264535999996</v>
      </c>
      <c r="K47" s="89">
        <v>34600.283066999997</v>
      </c>
      <c r="L47" s="89">
        <v>0</v>
      </c>
      <c r="M47" s="89">
        <v>0</v>
      </c>
      <c r="N47" s="122">
        <f t="shared" si="71"/>
        <v>34600.283066999997</v>
      </c>
      <c r="O47" s="104">
        <v>33496.426453599997</v>
      </c>
      <c r="P47" s="89">
        <v>44848.060936999995</v>
      </c>
      <c r="Q47" s="262">
        <v>3091.8666134000032</v>
      </c>
      <c r="R47" s="203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0</v>
      </c>
      <c r="AA47" s="204">
        <v>0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3</v>
      </c>
      <c r="AO47" s="89">
        <v>0</v>
      </c>
      <c r="AP47" s="204">
        <v>0</v>
      </c>
    </row>
    <row r="48" spans="1:42" ht="20.149999999999999" customHeight="1" outlineLevel="1" thickBot="1">
      <c r="A48" s="230" t="s">
        <v>61</v>
      </c>
      <c r="B48" s="220" t="s">
        <v>8</v>
      </c>
      <c r="C48" s="195">
        <v>0</v>
      </c>
      <c r="D48" s="98">
        <v>59</v>
      </c>
      <c r="E48" s="98">
        <v>0</v>
      </c>
      <c r="F48" s="99">
        <v>59</v>
      </c>
      <c r="G48" s="258">
        <v>66</v>
      </c>
      <c r="H48" s="299"/>
      <c r="I48" s="279">
        <v>8615.2178800000038</v>
      </c>
      <c r="J48" s="98">
        <v>0</v>
      </c>
      <c r="K48" s="98">
        <v>0</v>
      </c>
      <c r="L48" s="98">
        <v>6871.5378800404724</v>
      </c>
      <c r="M48" s="98">
        <v>0</v>
      </c>
      <c r="N48" s="119">
        <f t="shared" si="71"/>
        <v>6871.5378800404724</v>
      </c>
      <c r="O48" s="98">
        <v>0</v>
      </c>
      <c r="P48" s="98">
        <v>99994.717880040465</v>
      </c>
      <c r="Q48" s="258">
        <v>99994.717880040465</v>
      </c>
      <c r="R48" s="195">
        <v>0</v>
      </c>
      <c r="S48" s="98">
        <v>7000</v>
      </c>
      <c r="T48" s="98">
        <v>0</v>
      </c>
      <c r="U48" s="119">
        <f t="shared" si="72"/>
        <v>7000</v>
      </c>
      <c r="V48" s="98">
        <v>0</v>
      </c>
      <c r="W48" s="98">
        <v>7000</v>
      </c>
      <c r="X48" s="98">
        <v>0</v>
      </c>
      <c r="Y48" s="119">
        <f t="shared" si="73"/>
        <v>7000</v>
      </c>
      <c r="Z48" s="98">
        <v>-2400</v>
      </c>
      <c r="AA48" s="196">
        <v>-2400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1</v>
      </c>
      <c r="AO48" s="98">
        <v>0</v>
      </c>
      <c r="AP48" s="196">
        <v>65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156</v>
      </c>
      <c r="D49" s="100">
        <f>SUM(D50:D52)</f>
        <v>0</v>
      </c>
      <c r="E49" s="100">
        <f>SUM(E50:E52)</f>
        <v>0</v>
      </c>
      <c r="F49" s="101">
        <f>SUM(F50:F52)</f>
        <v>156</v>
      </c>
      <c r="G49" s="260">
        <f>SUM(G50:G52)</f>
        <v>205</v>
      </c>
      <c r="H49" s="299"/>
      <c r="I49" s="281">
        <f>SUM(I50:I52)</f>
        <v>1357585.3324</v>
      </c>
      <c r="J49" s="100">
        <f>SUM(J50:J52)</f>
        <v>913961.0696000004</v>
      </c>
      <c r="K49" s="100">
        <f t="shared" ref="K49:Q49" si="74">SUM(K50:K52)</f>
        <v>1341989.1924000047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1341989.1924000047</v>
      </c>
      <c r="O49" s="100">
        <f t="shared" si="74"/>
        <v>912013.90960000409</v>
      </c>
      <c r="P49" s="100">
        <f t="shared" si="74"/>
        <v>1380293.3524000049</v>
      </c>
      <c r="Q49" s="260">
        <f t="shared" si="74"/>
        <v>474736.84280000068</v>
      </c>
      <c r="R49" s="199">
        <f t="shared" si="75"/>
        <v>26800.23</v>
      </c>
      <c r="S49" s="100">
        <f t="shared" si="75"/>
        <v>0</v>
      </c>
      <c r="T49" s="100">
        <f t="shared" si="75"/>
        <v>0</v>
      </c>
      <c r="U49" s="106">
        <f t="shared" si="75"/>
        <v>26800.23</v>
      </c>
      <c r="V49" s="100">
        <f t="shared" ref="V49:X49" si="76">SUM(V50:V52)</f>
        <v>26800.23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26800.23</v>
      </c>
      <c r="Z49" s="100">
        <f t="shared" si="77"/>
        <v>-49321.450000000026</v>
      </c>
      <c r="AA49" s="200">
        <f t="shared" si="77"/>
        <v>-49321.450000000026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205</v>
      </c>
      <c r="AO49" s="240">
        <f>SUM(AO50:AO52)</f>
        <v>0</v>
      </c>
      <c r="AP49" s="248">
        <f>SUM(AP50:AP52)</f>
        <v>0</v>
      </c>
    </row>
    <row r="50" spans="1:42" ht="20.149999999999999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49999999999999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49999999999999" customHeight="1" outlineLevel="1" thickBot="1">
      <c r="A52" s="233"/>
      <c r="B52" s="229" t="s">
        <v>65</v>
      </c>
      <c r="C52" s="212">
        <v>156</v>
      </c>
      <c r="D52" s="104">
        <v>0</v>
      </c>
      <c r="E52" s="104">
        <v>0</v>
      </c>
      <c r="F52" s="105">
        <v>156</v>
      </c>
      <c r="G52" s="266">
        <v>205</v>
      </c>
      <c r="H52" s="292"/>
      <c r="I52" s="287">
        <v>1357585.3324</v>
      </c>
      <c r="J52" s="104">
        <v>913961.0696000004</v>
      </c>
      <c r="K52" s="104">
        <v>1341989.1924000047</v>
      </c>
      <c r="L52" s="104">
        <v>0</v>
      </c>
      <c r="M52" s="104">
        <v>0</v>
      </c>
      <c r="N52" s="122">
        <f t="shared" si="79"/>
        <v>1341989.1924000047</v>
      </c>
      <c r="O52" s="104">
        <v>912013.90960000409</v>
      </c>
      <c r="P52" s="104">
        <v>1380293.3524000049</v>
      </c>
      <c r="Q52" s="266">
        <v>474736.84280000068</v>
      </c>
      <c r="R52" s="212">
        <v>26800.23</v>
      </c>
      <c r="S52" s="104">
        <v>0</v>
      </c>
      <c r="T52" s="104">
        <v>0</v>
      </c>
      <c r="U52" s="122">
        <f t="shared" si="80"/>
        <v>26800.23</v>
      </c>
      <c r="V52" s="104">
        <v>26800.23</v>
      </c>
      <c r="W52" s="104">
        <v>0</v>
      </c>
      <c r="X52" s="104">
        <v>0</v>
      </c>
      <c r="Y52" s="122">
        <f t="shared" si="81"/>
        <v>26800.23</v>
      </c>
      <c r="Z52" s="104">
        <v>-49321.450000000026</v>
      </c>
      <c r="AA52" s="213">
        <v>-49321.450000000026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205</v>
      </c>
      <c r="AO52" s="104">
        <v>0</v>
      </c>
      <c r="AP52" s="213">
        <v>0</v>
      </c>
    </row>
    <row r="53" spans="1:42" ht="20.149999999999999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49999999999999" customHeight="1" outlineLevel="1" thickBot="1">
      <c r="A54" s="351" t="s">
        <v>67</v>
      </c>
      <c r="B54" s="352"/>
      <c r="C54" s="214">
        <f>C15+C20+C21+C24+C25+C28+C32+C33+C34+C37+C38+C41+C42+C43+C44+C48+C49+C53</f>
        <v>101809</v>
      </c>
      <c r="D54" s="106">
        <f t="shared" ref="D54:AL54" si="82">D15+D20+D21+D24+D25+D28+D32+D33+D34+D37+D38+D41+D42+D43+D44+D48+D49+D53</f>
        <v>4069284</v>
      </c>
      <c r="E54" s="106">
        <f t="shared" si="82"/>
        <v>2277</v>
      </c>
      <c r="F54" s="106">
        <f t="shared" si="82"/>
        <v>4173370</v>
      </c>
      <c r="G54" s="267">
        <f t="shared" ref="G54" si="83">G15+G20+G21+G24+G25+G28+G32+G33+G34+G37+G38+G41+G42+G43+G44+G48+G49+G53</f>
        <v>272982</v>
      </c>
      <c r="H54" s="300">
        <f t="shared" si="82"/>
        <v>1013607</v>
      </c>
      <c r="I54" s="288">
        <f t="shared" ref="I54:J54" si="84">I15+I20+I21+I24+I25+I28+I32+I33+I34+I37+I38+I41+I42+I43+I44+I48+I49+I53</f>
        <v>131112808.88698828</v>
      </c>
      <c r="J54" s="106">
        <f t="shared" si="84"/>
        <v>17823651.768953618</v>
      </c>
      <c r="K54" s="106">
        <f t="shared" ref="K54:M54" si="85">K15+K20+K21+K24+K25+K28+K32+K33+K34+K37+K38+K41+K42+K43+K44+K48+K49+K53</f>
        <v>60759381.156208366</v>
      </c>
      <c r="L54" s="106">
        <f t="shared" si="85"/>
        <v>62186111.579879366</v>
      </c>
      <c r="M54" s="106">
        <f t="shared" si="85"/>
        <v>3576721.3999997508</v>
      </c>
      <c r="N54" s="106">
        <f t="shared" si="82"/>
        <v>126522214.13608748</v>
      </c>
      <c r="O54" s="106">
        <f t="shared" si="82"/>
        <v>17271135.979169611</v>
      </c>
      <c r="P54" s="106">
        <f t="shared" ref="P54:Q54" si="86">P15+P20+P21+P24+P25+P28+P32+P33+P34+P37+P38+P41+P42+P43+P44+P48+P49+P53</f>
        <v>119161182.62395748</v>
      </c>
      <c r="Q54" s="267">
        <f t="shared" si="86"/>
        <v>101996502.09891787</v>
      </c>
      <c r="R54" s="214">
        <f t="shared" si="82"/>
        <v>28078995.284446295</v>
      </c>
      <c r="S54" s="106">
        <f t="shared" si="82"/>
        <v>25314462.925512075</v>
      </c>
      <c r="T54" s="106">
        <f t="shared" si="82"/>
        <v>3149411.98</v>
      </c>
      <c r="U54" s="106">
        <f t="shared" si="82"/>
        <v>56542870.189958371</v>
      </c>
      <c r="V54" s="106">
        <f t="shared" ref="V54:X54" si="87">V15+V20+V21+V24+V25+V28+V32+V33+V34+V37+V38+V41+V42+V43+V44+V48+V49+V53</f>
        <v>25537142.429496292</v>
      </c>
      <c r="W54" s="106">
        <f t="shared" si="87"/>
        <v>21286875.218012076</v>
      </c>
      <c r="X54" s="106">
        <f t="shared" si="87"/>
        <v>2175485.0750000002</v>
      </c>
      <c r="Y54" s="106">
        <f t="shared" ref="Y54:AA54" si="88">Y15+Y20+Y21+Y24+Y25+Y28+Y32+Y33+Y34+Y37+Y38+Y41+Y42+Y43+Y44+Y48+Y49+Y53</f>
        <v>48999502.722508371</v>
      </c>
      <c r="Z54" s="106">
        <f t="shared" si="88"/>
        <v>60317664.009860337</v>
      </c>
      <c r="AA54" s="215">
        <f t="shared" si="88"/>
        <v>48518475.040410332</v>
      </c>
      <c r="AB54" s="236"/>
      <c r="AC54" s="180">
        <f>AC15+AC20+AC21+AC24+AC25+AC28+AC32+AC33+AC34+AC37+AC38+AC41+AC42+AC43+AC44+AC48+AC49+AC53</f>
        <v>340364.71387156023</v>
      </c>
      <c r="AD54" s="181">
        <f t="shared" si="82"/>
        <v>104374.31</v>
      </c>
      <c r="AE54" s="181">
        <f t="shared" si="82"/>
        <v>340364.71387156018</v>
      </c>
      <c r="AF54" s="181">
        <f t="shared" si="82"/>
        <v>104373.75</v>
      </c>
      <c r="AG54" s="181">
        <f t="shared" si="82"/>
        <v>207633.27387156023</v>
      </c>
      <c r="AH54" s="181">
        <f t="shared" si="82"/>
        <v>119707.99387156023</v>
      </c>
      <c r="AI54" s="181">
        <f t="shared" si="82"/>
        <v>0</v>
      </c>
      <c r="AJ54" s="181">
        <f t="shared" si="82"/>
        <v>0</v>
      </c>
      <c r="AK54" s="181">
        <f t="shared" si="82"/>
        <v>0</v>
      </c>
      <c r="AL54" s="182">
        <f t="shared" si="82"/>
        <v>0</v>
      </c>
      <c r="AN54" s="249">
        <f t="shared" ref="AN54" si="89">AN15+AN20+AN21+AN24+AN25+AN28+AN32+AN33+AN34+AN37+AN38+AN41+AN42+AN43+AN44+AN48+AN49+AN53</f>
        <v>89854</v>
      </c>
      <c r="AO54" s="241">
        <f t="shared" ref="AO54:AP54" si="90">AO15+AO20+AO21+AO24+AO25+AO28+AO32+AO33+AO34+AO37+AO38+AO41+AO42+AO43+AO44+AO48+AO49+AO53</f>
        <v>2159</v>
      </c>
      <c r="AP54" s="250">
        <f t="shared" si="90"/>
        <v>180969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Tamar Iaghanashvili</cp:lastModifiedBy>
  <cp:lastPrinted>2017-10-18T12:38:28Z</cp:lastPrinted>
  <dcterms:created xsi:type="dcterms:W3CDTF">1996-10-14T23:33:28Z</dcterms:created>
  <dcterms:modified xsi:type="dcterms:W3CDTF">2023-10-26T09:00:36Z</dcterms:modified>
</cp:coreProperties>
</file>