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aghanashvili\Desktop\FSA\საიტზე ასატვირთი კვარტლური\2024\Q'4\"/>
    </mc:Choice>
  </mc:AlternateContent>
  <xr:revisionPtr revIDLastSave="0" documentId="8_{D69DD3E9-92EE-4C47-B009-BA2772741318}" xr6:coauthVersionLast="47" xr6:coauthVersionMax="47" xr10:uidLastSave="{00000000-0000-0000-0000-000000000000}"/>
  <bookViews>
    <workbookView xWindow="-28920" yWindow="-120" windowWidth="29040" windowHeight="15840" tabRatio="685" xr2:uid="{00000000-000D-0000-FFFF-FFFF00000000}"/>
  </bookViews>
  <sheets>
    <sheet name="BS" sheetId="26" r:id="rId1"/>
    <sheet name="IS" sheetId="27" r:id="rId2"/>
    <sheet name="Insurance-Reinsurance" sheetId="21" r:id="rId3"/>
  </sheets>
  <definedNames>
    <definedName name="_xlnm._FilterDatabase" localSheetId="2" hidden="1">'Insurance-Reinsurance'!$B$15:$G$30</definedName>
    <definedName name="_xlnm._FilterDatabase" localSheetId="1" hidden="1">IS!$D$5:$D$85</definedName>
    <definedName name="_xlnm.Print_Area" localSheetId="0">BS!$B$5:$E$62</definedName>
    <definedName name="_xlnm.Print_Area" localSheetId="1">IS!$B$5:$E$85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L49" i="21" l="1"/>
  <c r="AK49" i="21"/>
  <c r="AJ49" i="21"/>
  <c r="AI49" i="21"/>
  <c r="AH49" i="21"/>
  <c r="AG49" i="21"/>
  <c r="AF49" i="21"/>
  <c r="AE49" i="21"/>
  <c r="AD49" i="21"/>
  <c r="AC49" i="21"/>
  <c r="AL44" i="21"/>
  <c r="AK44" i="21"/>
  <c r="AJ44" i="21"/>
  <c r="AI44" i="21"/>
  <c r="AH44" i="21"/>
  <c r="AG44" i="21"/>
  <c r="AF44" i="21"/>
  <c r="AE44" i="21"/>
  <c r="AD44" i="21"/>
  <c r="AC44" i="21"/>
  <c r="AL38" i="21"/>
  <c r="AK38" i="21"/>
  <c r="AJ38" i="21"/>
  <c r="AI38" i="21"/>
  <c r="AH38" i="21"/>
  <c r="AG38" i="21"/>
  <c r="AF38" i="21"/>
  <c r="AE38" i="21"/>
  <c r="AD38" i="21"/>
  <c r="AC38" i="21"/>
  <c r="AL34" i="21"/>
  <c r="AK34" i="21"/>
  <c r="AJ34" i="21"/>
  <c r="AI34" i="21"/>
  <c r="AH34" i="21"/>
  <c r="AG34" i="21"/>
  <c r="AF34" i="21"/>
  <c r="AE34" i="21"/>
  <c r="AD34" i="21"/>
  <c r="AC34" i="21"/>
  <c r="AL28" i="21"/>
  <c r="AK28" i="21"/>
  <c r="AJ28" i="21"/>
  <c r="AI28" i="21"/>
  <c r="AH28" i="21"/>
  <c r="AG28" i="21"/>
  <c r="AF28" i="21"/>
  <c r="AE28" i="21"/>
  <c r="AD28" i="21"/>
  <c r="AC28" i="21"/>
  <c r="AL25" i="21"/>
  <c r="AK25" i="21"/>
  <c r="AJ25" i="21"/>
  <c r="AI25" i="21"/>
  <c r="AH25" i="21"/>
  <c r="AG25" i="21"/>
  <c r="AF25" i="21"/>
  <c r="AE25" i="21"/>
  <c r="AD25" i="21"/>
  <c r="AC25" i="21"/>
  <c r="AL21" i="21"/>
  <c r="AK21" i="21"/>
  <c r="AJ21" i="21"/>
  <c r="AI21" i="21"/>
  <c r="AH21" i="21"/>
  <c r="AG21" i="21"/>
  <c r="AF21" i="21"/>
  <c r="AE21" i="21"/>
  <c r="AD21" i="21"/>
  <c r="AC21" i="21"/>
  <c r="A7" i="21"/>
  <c r="D5" i="27"/>
  <c r="AN44" i="21"/>
  <c r="AP44" i="21"/>
  <c r="AO44" i="21"/>
  <c r="H25" i="21"/>
  <c r="H28" i="21"/>
  <c r="H54" i="21" l="1"/>
  <c r="AP28" i="21" l="1"/>
  <c r="AP25" i="21"/>
  <c r="AO25" i="21"/>
  <c r="AN25" i="21"/>
  <c r="AO21" i="21"/>
  <c r="T25" i="21"/>
  <c r="S25" i="21"/>
  <c r="U51" i="21"/>
  <c r="U47" i="21"/>
  <c r="U43" i="21"/>
  <c r="U40" i="21"/>
  <c r="U33" i="21"/>
  <c r="U31" i="21"/>
  <c r="U30" i="21"/>
  <c r="U23" i="21"/>
  <c r="U20" i="21"/>
  <c r="X44" i="21"/>
  <c r="Y41" i="21"/>
  <c r="X34" i="21"/>
  <c r="W28" i="21"/>
  <c r="Y27" i="21"/>
  <c r="X25" i="21"/>
  <c r="Y20" i="21"/>
  <c r="O44" i="21"/>
  <c r="O38" i="21"/>
  <c r="O34" i="21"/>
  <c r="O28" i="21"/>
  <c r="O25" i="21"/>
  <c r="M49" i="21"/>
  <c r="M38" i="21"/>
  <c r="M28" i="21"/>
  <c r="M21" i="21"/>
  <c r="L34" i="21"/>
  <c r="L25" i="21"/>
  <c r="L21" i="21"/>
  <c r="E49" i="21"/>
  <c r="D25" i="21"/>
  <c r="C49" i="21"/>
  <c r="AJ15" i="21"/>
  <c r="AJ54" i="21" s="1"/>
  <c r="AI15" i="21"/>
  <c r="AI54" i="21" s="1"/>
  <c r="AF15" i="21"/>
  <c r="AE15" i="21"/>
  <c r="N19" i="21"/>
  <c r="N17" i="21"/>
  <c r="O15" i="21"/>
  <c r="AL15" i="21"/>
  <c r="AL54" i="21" s="1"/>
  <c r="AK15" i="21"/>
  <c r="AK54" i="21" s="1"/>
  <c r="AH15" i="21"/>
  <c r="AH54" i="21" s="1"/>
  <c r="AG15" i="21"/>
  <c r="AG54" i="21" s="1"/>
  <c r="AD15" i="21"/>
  <c r="AC15" i="21"/>
  <c r="AA38" i="21"/>
  <c r="AA25" i="21"/>
  <c r="AA21" i="21"/>
  <c r="AA15" i="21"/>
  <c r="Q25" i="21"/>
  <c r="E23" i="27" l="1"/>
  <c r="E65" i="27"/>
  <c r="N24" i="21"/>
  <c r="AP38" i="21"/>
  <c r="N36" i="21"/>
  <c r="P21" i="21"/>
  <c r="Z28" i="21"/>
  <c r="Z38" i="21"/>
  <c r="U41" i="21"/>
  <c r="G21" i="21"/>
  <c r="J34" i="21"/>
  <c r="I38" i="21"/>
  <c r="E15" i="21"/>
  <c r="E21" i="21"/>
  <c r="L44" i="21"/>
  <c r="U53" i="21"/>
  <c r="P28" i="21"/>
  <c r="P38" i="21"/>
  <c r="Z34" i="21"/>
  <c r="Z44" i="21"/>
  <c r="Z49" i="21"/>
  <c r="N30" i="21"/>
  <c r="N40" i="21"/>
  <c r="T21" i="21"/>
  <c r="AO49" i="21"/>
  <c r="N46" i="21"/>
  <c r="I15" i="21"/>
  <c r="J21" i="21"/>
  <c r="I25" i="21"/>
  <c r="I49" i="21"/>
  <c r="C21" i="21"/>
  <c r="D28" i="21"/>
  <c r="D38" i="21"/>
  <c r="E34" i="21"/>
  <c r="E44" i="21"/>
  <c r="O49" i="21"/>
  <c r="Y33" i="21"/>
  <c r="AP15" i="21"/>
  <c r="Y47" i="21"/>
  <c r="AO34" i="21"/>
  <c r="AN34" i="21"/>
  <c r="AN49" i="21"/>
  <c r="AN21" i="21"/>
  <c r="AO28" i="21"/>
  <c r="AP34" i="21"/>
  <c r="AO38" i="21"/>
  <c r="AP49" i="21"/>
  <c r="AN15" i="21"/>
  <c r="AO15" i="21"/>
  <c r="AP21" i="21"/>
  <c r="AN28" i="21"/>
  <c r="AN38" i="21"/>
  <c r="E31" i="26"/>
  <c r="C15" i="21"/>
  <c r="N18" i="21"/>
  <c r="C28" i="21"/>
  <c r="C38" i="21"/>
  <c r="D34" i="21"/>
  <c r="D44" i="21"/>
  <c r="N27" i="21"/>
  <c r="N37" i="21"/>
  <c r="N47" i="21"/>
  <c r="Y30" i="21"/>
  <c r="Y43" i="21"/>
  <c r="K28" i="21"/>
  <c r="N29" i="21"/>
  <c r="N39" i="21"/>
  <c r="K38" i="21"/>
  <c r="N48" i="21"/>
  <c r="R21" i="21"/>
  <c r="S28" i="21"/>
  <c r="S38" i="21"/>
  <c r="T34" i="21"/>
  <c r="T44" i="21"/>
  <c r="Y35" i="21"/>
  <c r="V34" i="21"/>
  <c r="E39" i="27"/>
  <c r="N50" i="21"/>
  <c r="K49" i="21"/>
  <c r="Y24" i="21"/>
  <c r="X49" i="21"/>
  <c r="U50" i="21"/>
  <c r="R49" i="21"/>
  <c r="E17" i="27"/>
  <c r="R15" i="21"/>
  <c r="N20" i="21"/>
  <c r="N31" i="21"/>
  <c r="N41" i="21"/>
  <c r="N51" i="21"/>
  <c r="V21" i="21"/>
  <c r="W34" i="21"/>
  <c r="W38" i="21"/>
  <c r="U24" i="21"/>
  <c r="U35" i="21"/>
  <c r="R34" i="21"/>
  <c r="U45" i="21"/>
  <c r="N26" i="21"/>
  <c r="K25" i="21"/>
  <c r="Q34" i="21"/>
  <c r="Q44" i="21"/>
  <c r="Q49" i="21"/>
  <c r="E53" i="26"/>
  <c r="E53" i="27"/>
  <c r="K15" i="21"/>
  <c r="N16" i="21"/>
  <c r="D49" i="21"/>
  <c r="E25" i="21"/>
  <c r="K21" i="21"/>
  <c r="N22" i="21"/>
  <c r="N32" i="21"/>
  <c r="N42" i="21"/>
  <c r="N52" i="21"/>
  <c r="L28" i="21"/>
  <c r="L38" i="21"/>
  <c r="M34" i="21"/>
  <c r="M44" i="21"/>
  <c r="X21" i="21"/>
  <c r="Y31" i="21"/>
  <c r="Y45" i="21"/>
  <c r="Y53" i="21"/>
  <c r="U26" i="21"/>
  <c r="R25" i="21"/>
  <c r="U36" i="21"/>
  <c r="Y46" i="21"/>
  <c r="U46" i="21"/>
  <c r="W21" i="21"/>
  <c r="S21" i="21"/>
  <c r="Y32" i="21"/>
  <c r="U32" i="21"/>
  <c r="U42" i="21"/>
  <c r="S49" i="21"/>
  <c r="X28" i="21"/>
  <c r="T28" i="21"/>
  <c r="X38" i="21"/>
  <c r="T38" i="21"/>
  <c r="Y48" i="21"/>
  <c r="D15" i="21"/>
  <c r="E44" i="26"/>
  <c r="L15" i="21"/>
  <c r="X15" i="21"/>
  <c r="Y18" i="21"/>
  <c r="U18" i="21"/>
  <c r="C34" i="21"/>
  <c r="C44" i="21"/>
  <c r="N23" i="21"/>
  <c r="N33" i="21"/>
  <c r="N43" i="21"/>
  <c r="N53" i="21"/>
  <c r="L49" i="21"/>
  <c r="M25" i="21"/>
  <c r="O21" i="21"/>
  <c r="V25" i="21"/>
  <c r="Y40" i="21"/>
  <c r="W44" i="21"/>
  <c r="Y51" i="21"/>
  <c r="U27" i="21"/>
  <c r="U37" i="21"/>
  <c r="T49" i="21"/>
  <c r="E33" i="27"/>
  <c r="M15" i="21"/>
  <c r="C25" i="21"/>
  <c r="D21" i="21"/>
  <c r="E28" i="21"/>
  <c r="E38" i="21"/>
  <c r="K34" i="21"/>
  <c r="N35" i="21"/>
  <c r="K44" i="21"/>
  <c r="N45" i="21"/>
  <c r="Y23" i="21"/>
  <c r="W25" i="21"/>
  <c r="Y37" i="21"/>
  <c r="R28" i="21"/>
  <c r="U39" i="21"/>
  <c r="U38" i="21" s="1"/>
  <c r="R38" i="21"/>
  <c r="U48" i="21"/>
  <c r="S34" i="21"/>
  <c r="S44" i="21"/>
  <c r="AC54" i="21"/>
  <c r="AD54" i="21"/>
  <c r="AE54" i="21"/>
  <c r="AF54" i="21"/>
  <c r="G28" i="21"/>
  <c r="I34" i="21"/>
  <c r="G38" i="21"/>
  <c r="J44" i="21"/>
  <c r="I28" i="21"/>
  <c r="Q21" i="21"/>
  <c r="AA28" i="21"/>
  <c r="I21" i="21"/>
  <c r="G25" i="21"/>
  <c r="J28" i="21"/>
  <c r="J38" i="21"/>
  <c r="G49" i="21"/>
  <c r="AA34" i="21"/>
  <c r="AA44" i="21"/>
  <c r="AA49" i="21"/>
  <c r="Q28" i="21"/>
  <c r="Q38" i="21"/>
  <c r="J15" i="21"/>
  <c r="J25" i="21"/>
  <c r="J49" i="21"/>
  <c r="P34" i="21"/>
  <c r="P44" i="21"/>
  <c r="P49" i="21"/>
  <c r="Z15" i="21"/>
  <c r="Z25" i="21"/>
  <c r="G44" i="21"/>
  <c r="P15" i="21"/>
  <c r="P25" i="21"/>
  <c r="Z21" i="21"/>
  <c r="G15" i="21"/>
  <c r="G34" i="21"/>
  <c r="I44" i="21"/>
  <c r="Q15" i="21"/>
  <c r="E45" i="27" l="1"/>
  <c r="O54" i="21"/>
  <c r="N25" i="21"/>
  <c r="U44" i="21"/>
  <c r="N34" i="21"/>
  <c r="U34" i="21"/>
  <c r="N38" i="21"/>
  <c r="I54" i="21"/>
  <c r="N15" i="21"/>
  <c r="N21" i="21"/>
  <c r="E26" i="27"/>
  <c r="G54" i="21"/>
  <c r="N44" i="21"/>
  <c r="Y42" i="21"/>
  <c r="T15" i="21"/>
  <c r="T54" i="21" s="1"/>
  <c r="Y52" i="21"/>
  <c r="E54" i="21"/>
  <c r="Y36" i="21"/>
  <c r="Y34" i="21" s="1"/>
  <c r="U52" i="21"/>
  <c r="U49" i="21" s="1"/>
  <c r="AP54" i="21"/>
  <c r="AA54" i="21"/>
  <c r="Y26" i="21"/>
  <c r="Y25" i="21" s="1"/>
  <c r="AO54" i="21"/>
  <c r="AN54" i="21"/>
  <c r="Y17" i="21"/>
  <c r="S15" i="21"/>
  <c r="S54" i="21" s="1"/>
  <c r="Y50" i="21"/>
  <c r="V49" i="21"/>
  <c r="M54" i="21"/>
  <c r="E54" i="26"/>
  <c r="Y22" i="21"/>
  <c r="Y21" i="21" s="1"/>
  <c r="W15" i="21"/>
  <c r="X54" i="21"/>
  <c r="U29" i="21"/>
  <c r="U28" i="21" s="1"/>
  <c r="L54" i="21"/>
  <c r="U25" i="21"/>
  <c r="N49" i="21"/>
  <c r="U19" i="21"/>
  <c r="Y29" i="21"/>
  <c r="Y28" i="21" s="1"/>
  <c r="V28" i="21"/>
  <c r="V44" i="21"/>
  <c r="Y16" i="21"/>
  <c r="V15" i="21"/>
  <c r="Y19" i="21"/>
  <c r="N28" i="21"/>
  <c r="U16" i="21"/>
  <c r="Y44" i="21"/>
  <c r="W49" i="21"/>
  <c r="U22" i="21"/>
  <c r="U21" i="21" s="1"/>
  <c r="C54" i="21"/>
  <c r="D54" i="21"/>
  <c r="K54" i="21"/>
  <c r="R44" i="21"/>
  <c r="R54" i="21" s="1"/>
  <c r="U17" i="21"/>
  <c r="Y39" i="21"/>
  <c r="Y38" i="21" s="1"/>
  <c r="V38" i="21"/>
  <c r="P54" i="21"/>
  <c r="Q54" i="21"/>
  <c r="J54" i="21"/>
  <c r="Z54" i="21"/>
  <c r="F49" i="21"/>
  <c r="E47" i="27" l="1"/>
  <c r="E76" i="27" s="1"/>
  <c r="E78" i="27" s="1"/>
  <c r="Y49" i="21"/>
  <c r="Y15" i="21"/>
  <c r="F21" i="21"/>
  <c r="N54" i="21"/>
  <c r="F28" i="21"/>
  <c r="V54" i="21"/>
  <c r="F34" i="21"/>
  <c r="F44" i="21"/>
  <c r="F15" i="21"/>
  <c r="F38" i="21"/>
  <c r="U15" i="21"/>
  <c r="U54" i="21" s="1"/>
  <c r="W54" i="21"/>
  <c r="F25" i="21"/>
  <c r="Y54" i="21" l="1"/>
  <c r="F54" i="21"/>
</calcChain>
</file>

<file path=xl/sharedStrings.xml><?xml version="1.0" encoding="utf-8"?>
<sst xmlns="http://schemas.openxmlformats.org/spreadsheetml/2006/main" count="335" uniqueCount="247">
  <si>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</si>
  <si>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</si>
  <si>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</si>
  <si>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</si>
  <si>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</si>
  <si>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</si>
  <si>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</si>
  <si>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</si>
  <si>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</si>
  <si>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</si>
  <si>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</si>
  <si>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</si>
  <si>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</si>
  <si>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</si>
  <si>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</si>
  <si>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გაფორმებული წლის დასაწყისიდან</t>
  </si>
  <si>
    <t>საანგარიშო თარიღისთვის მოქმედი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</si>
  <si>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</si>
  <si>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</si>
  <si>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</si>
  <si>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</si>
  <si>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</si>
  <si>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t>პოლისების რაოდენობა</t>
  </si>
  <si>
    <t>სახეობის კოდი</t>
  </si>
  <si>
    <t>01</t>
  </si>
  <si>
    <t>სიცოცხლის დაზღვევა:</t>
  </si>
  <si>
    <t>სიცოცხლის ვადიანი დაზღვევა</t>
  </si>
  <si>
    <t>სიცოცხლის უვადო დაზღვევა</t>
  </si>
  <si>
    <t>სიცოცხლის დაზღვევის მაგროვებადი და დაბრუნებადი სახეობები</t>
  </si>
  <si>
    <t>სიცოცხლის დაზღვევის სხვა ფორმები</t>
  </si>
  <si>
    <t>02</t>
  </si>
  <si>
    <t>03</t>
  </si>
  <si>
    <t>უბედური შემთხვევის დაზღვევა:</t>
  </si>
  <si>
    <t>დაზღვევა უბედური შემთხვევებისაგან</t>
  </si>
  <si>
    <t>მგზავრების, მძღოლის ან ეკიპაჟის დაზღვევა უბედური შემთხვევებისაგან</t>
  </si>
  <si>
    <t>04</t>
  </si>
  <si>
    <t>05</t>
  </si>
  <si>
    <t xml:space="preserve">სახმელეთო სატრანსპორტო საშუალებათა დაზღვევა (გარდა სარკინიგზო ტრანსპორტისა): </t>
  </si>
  <si>
    <t>სახმელეთო ავტოსატრანსპორტო საშუალებათა დაზღვევა (ავტოკასკო):</t>
  </si>
  <si>
    <t>სხვა სახმელეთო სატრანსპორტო საშუალებათა დაზღვევა</t>
  </si>
  <si>
    <t>06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</si>
  <si>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დაზღვევა: </t>
  </si>
  <si>
    <t>ავტომოტოტრანსპორტის მფლობელთა სამოქალაქო პასუხისმგებლობის სავალდებულო დაზღვევა</t>
  </si>
  <si>
    <t>სახმელეთო გადამზიდველის სამოქალაქო პასუხისმგებლობის დაზღვევა</t>
  </si>
  <si>
    <t>07</t>
  </si>
  <si>
    <t>08</t>
  </si>
  <si>
    <t>09</t>
  </si>
  <si>
    <t>საჰაერო სატრანსპორტო საშუალებათა გამოყენებასთან დაკავშირებული პასუხისმგებლობის დაზღვევა:</t>
  </si>
  <si>
    <t>საჰაერო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</si>
  <si>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საჰაერო ტრანსპორტის გამოყენებასთან</t>
  </si>
  <si>
    <t>10</t>
  </si>
  <si>
    <t>11</t>
  </si>
  <si>
    <t>საზღვაო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</si>
  <si>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მცურავი ტრანსპორტის გამოყენებასთან</t>
  </si>
  <si>
    <t>12</t>
  </si>
  <si>
    <t>13</t>
  </si>
  <si>
    <t>14</t>
  </si>
  <si>
    <t>15</t>
  </si>
  <si>
    <t>საბაჟო ვალდებულებების შესრულების გარანტიები/ფინანსური რისკის დაზღვევის პოლისები</t>
  </si>
  <si>
    <t>სახელმწიფო შესყიდვებთან დაკავშირებული გარანტიები</t>
  </si>
  <si>
    <t>სხვა სახის გარანტიები</t>
  </si>
  <si>
    <t>16</t>
  </si>
  <si>
    <t>17</t>
  </si>
  <si>
    <t>პროფესიული პასუხისმგებლობის დაზღვევა</t>
  </si>
  <si>
    <t>დამქირავებლის პასუხისმგებლობის დაზღვევა</t>
  </si>
  <si>
    <t>სხვა სახის პასუხისმგებლობის დაზღვევა</t>
  </si>
  <si>
    <t>18</t>
  </si>
  <si>
    <t>სულ:</t>
  </si>
  <si>
    <t>დაზღვევის სახეობა</t>
  </si>
  <si>
    <t>სტატისტიკური მოზიდული პრემია</t>
  </si>
  <si>
    <t>ფინანსური მოზიდული პრემია</t>
  </si>
  <si>
    <t xml:space="preserve">გამომუშავებული პრემია </t>
  </si>
  <si>
    <t>ანაზღაურებული ზარალები</t>
  </si>
  <si>
    <t>ანაზღაურებული ზარალი ბრუტო</t>
  </si>
  <si>
    <t>ანაზღაურებული ზარალი ნეტო</t>
  </si>
  <si>
    <t>საანგარიშო პერიოდის დამდგარი სადაზღვევო ზარალები</t>
  </si>
  <si>
    <t>გამომუშავებული პრემია</t>
  </si>
  <si>
    <t xml:space="preserve">ანაზღაურებული ზარალები </t>
  </si>
  <si>
    <t>გამომუშავებული პრემია ბრუტო</t>
  </si>
  <si>
    <t>გამომუშავებული პრემია ნეტო</t>
  </si>
  <si>
    <t>საერთო მონაცემები საანგარიშო პერიოდის განმავლობაში გაწეული პირდაპირი დაზღვევის საქმიანობის შესახებ</t>
  </si>
  <si>
    <t>საერთო მონაცემები საანგარიშო პერიოდის განმავლობაში გადაზღვევით მიღებული რისკების შესახებ</t>
  </si>
  <si>
    <t xml:space="preserve">მზღვეველი: </t>
  </si>
  <si>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</si>
  <si>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</si>
  <si>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</si>
  <si>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</si>
  <si>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საანგარიშო პერიოდი</t>
  </si>
  <si>
    <t>აქტივები</t>
  </si>
  <si>
    <t>00010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</si>
  <si>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</si>
  <si>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</si>
  <si>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</si>
  <si>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</si>
  <si>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</si>
  <si>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</si>
  <si>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</si>
  <si>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</si>
  <si>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</si>
  <si>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</si>
  <si>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</si>
  <si>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</si>
  <si>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</si>
  <si>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 xml:space="preserve"> - მოთხოვნები გადარჩენილი ქონებიდან</t>
  </si>
  <si>
    <t>00090</t>
  </si>
  <si>
    <t xml:space="preserve"> - გაცემული სესხები, წმინდა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</si>
  <si>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</si>
  <si>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</si>
  <si>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</si>
  <si>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</si>
  <si>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</si>
  <si>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</si>
  <si>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</si>
  <si>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</si>
  <si>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</si>
  <si>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</si>
  <si>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</si>
  <si>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</si>
  <si>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</si>
  <si>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</si>
  <si>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</si>
  <si>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</si>
  <si>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</si>
  <si>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</si>
  <si>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</si>
  <si>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</si>
  <si>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</si>
  <si>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</si>
  <si>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</si>
  <si>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</si>
  <si>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</si>
  <si>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</si>
  <si>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</si>
  <si>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</si>
  <si>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</si>
  <si>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</si>
  <si>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</si>
  <si>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</si>
  <si>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</si>
  <si>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</si>
  <si>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</si>
  <si>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</si>
  <si>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</si>
  <si>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</si>
  <si>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</si>
  <si>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</si>
  <si>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</si>
  <si>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</si>
  <si>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</si>
  <si>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</si>
  <si>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</si>
  <si>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</si>
  <si>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</si>
  <si>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</si>
  <si>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</si>
  <si>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</si>
  <si>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</si>
  <si>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</si>
  <si>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</si>
  <si>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</si>
  <si>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</si>
  <si>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</si>
  <si>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</si>
  <si>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</si>
  <si>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</si>
  <si>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</si>
  <si>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</si>
  <si>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</si>
  <si>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</si>
  <si>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</si>
  <si>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</si>
  <si>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</si>
  <si>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</si>
  <si>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</si>
  <si>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</si>
  <si>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</si>
  <si>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</si>
  <si>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</si>
  <si>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</si>
  <si>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</si>
  <si>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</si>
  <si>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</si>
  <si>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</si>
  <si>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</si>
  <si>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</si>
  <si>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</si>
  <si>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</si>
  <si>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</si>
  <si>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</si>
  <si>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</si>
  <si>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</si>
  <si>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</si>
  <si>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</si>
  <si>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</si>
  <si>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</si>
  <si>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</si>
  <si>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</si>
  <si>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</si>
  <si>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</si>
  <si>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</si>
  <si>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</si>
  <si>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</si>
  <si>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</si>
  <si>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</si>
  <si>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</si>
  <si>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</si>
  <si>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</si>
  <si>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</si>
  <si>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</si>
  <si>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 xml:space="preserve"> - გაცემული სესხები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</si>
  <si>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</si>
  <si>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</si>
  <si>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</si>
  <si>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</si>
  <si>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</si>
  <si>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</si>
  <si>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</si>
  <si>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</si>
  <si>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</si>
  <si>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</si>
  <si>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</si>
  <si>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</si>
  <si>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</si>
  <si>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</si>
  <si>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</si>
  <si>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</si>
  <si>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</si>
  <si>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</si>
  <si>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</si>
  <si>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</si>
  <si>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</si>
  <si>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</si>
  <si>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</si>
  <si>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</si>
  <si>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</si>
  <si>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>ფორმა N1</t>
  </si>
  <si>
    <t xml:space="preserve"> ფორმა N2</t>
  </si>
  <si>
    <t>საანგარიშო პერიოდში დაზღვეული სატრანსპორტო საშუალებათა რაოდენობა</t>
  </si>
  <si>
    <t xml:space="preserve"> - ფულადი სახსრები და მათი ეკვივალენტები</t>
  </si>
  <si>
    <t>საანგარიშო პერიოდის განმავლობაში პირდაპირი დაზღვევის საქმიანობისა და გადაზღვევის(მიღებული) საერთო მონაცემები</t>
  </si>
  <si>
    <t>ფორმა N3</t>
  </si>
  <si>
    <r>
      <t>ქონების დაზღვევა (გარდა პპ.</t>
    </r>
    <r>
      <rPr>
        <b/>
        <sz val="10"/>
        <rFont val="Calibri"/>
        <family val="2"/>
        <scheme val="minor"/>
      </rPr>
      <t xml:space="preserve"> (5), (7), (8), (10), და (12)</t>
    </r>
    <r>
      <rPr>
        <b/>
        <sz val="9"/>
        <rFont val="Calibri"/>
        <family val="2"/>
        <scheme val="minor"/>
      </rPr>
      <t>-ში ჩამოთვლილი ქონებისა):</t>
    </r>
  </si>
  <si>
    <r>
      <t xml:space="preserve">სამოქალაქო პასუხისმგებლობის დაზღვევა (გარდა პპ. </t>
    </r>
    <r>
      <rPr>
        <b/>
        <sz val="10"/>
        <rFont val="Calibri"/>
        <family val="2"/>
        <scheme val="minor"/>
      </rPr>
      <t>(6), (9), (11</t>
    </r>
    <r>
      <rPr>
        <b/>
        <sz val="9"/>
        <rFont val="Calibri"/>
        <family val="2"/>
        <scheme val="minor"/>
      </rPr>
      <t xml:space="preserve">) სახეობებში ჩამოთვლილი პასუხისმგებლობისა): </t>
    </r>
  </si>
  <si>
    <t>სს "თიბისი დაზღვევა"</t>
  </si>
  <si>
    <t>ანგარიშგების თარიღი: 31 დეკემბერი, 2024</t>
  </si>
  <si>
    <t>ანგარიშგების პერიოდი: 01/01/2024-31/12/2024</t>
  </si>
  <si>
    <t>საანგარიშო პერიოდი: 01/01/2023-31/12/2023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</si>
</sst>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2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L_a_r_i_-;\-* #,##0.00\ _L_a_r_i_-;_-* &quot;-&quot;??\ _L_a_r_i_-;_-@_-"/>
    <numFmt numFmtId="167" formatCode="0.0%"/>
    <numFmt numFmtId="168" formatCode="&quot;$&quot;#,##0.0000_);\(&quot;$&quot;#,##0.0000\)"/>
    <numFmt numFmtId="169" formatCode="#,##0_)_%;\(#,##0\)_%;"/>
    <numFmt numFmtId="170" formatCode="_._.* #,##0.0_)_%;_._.* \(#,##0.0\)_%"/>
    <numFmt numFmtId="171" formatCode="#,##0.0_)_%;\(#,##0.0\)_%;\ \ .0_)_%"/>
    <numFmt numFmtId="172" formatCode="_._.* #,##0.00_)_%;_._.* \(#,##0.00\)_%"/>
    <numFmt numFmtId="173" formatCode="#,##0.00_)_%;\(#,##0.00\)_%;\ \ .00_)_%"/>
    <numFmt numFmtId="174" formatCode="_._.* #,##0.000_)_%;_._.* \(#,##0.000\)_%"/>
    <numFmt numFmtId="175" formatCode="#,##0.000_)_%;\(#,##0.000\)_%;\ \ .000_)_%"/>
    <numFmt numFmtId="176" formatCode="_-* #,##0.00\ _л_в_-;\-* #,##0.00\ _л_в_-;_-* &quot;-&quot;??\ _л_в_-;_-@_-"/>
    <numFmt numFmtId="177" formatCode="#,##0.00000"/>
    <numFmt numFmtId="178" formatCode="000"/>
    <numFmt numFmtId="179" formatCode="_._.* \(#,##0\)_%;_._.* #,##0_)_%;_._.* 0_)_%;_._.@_)_%"/>
    <numFmt numFmtId="180" formatCode="_._.&quot;$&quot;* \(#,##0\)_%;_._.&quot;$&quot;* #,##0_)_%;_._.&quot;$&quot;* 0_)_%;_._.@_)_%"/>
    <numFmt numFmtId="181" formatCode="* \(#,##0\);* #,##0_);&quot;-&quot;??_);@"/>
    <numFmt numFmtId="182" formatCode="&quot;$&quot;* #,##0_)_%;&quot;$&quot;* \(#,##0\)_%;&quot;$&quot;* &quot;-&quot;??_)_%;@_)_%"/>
    <numFmt numFmtId="183" formatCode="_._.&quot;$&quot;* #,##0.0_)_%;_._.&quot;$&quot;* \(#,##0.0\)_%"/>
    <numFmt numFmtId="184" formatCode="&quot;$&quot;* #,##0.0_)_%;&quot;$&quot;* \(#,##0.0\)_%;&quot;$&quot;* \ .0_)_%"/>
    <numFmt numFmtId="185" formatCode="_._.&quot;$&quot;* #,##0.00_)_%;_._.&quot;$&quot;* \(#,##0.00\)_%"/>
    <numFmt numFmtId="186" formatCode="&quot;$&quot;* #,##0.00_)_%;&quot;$&quot;* \(#,##0.00\)_%;&quot;$&quot;* \ .00_)_%"/>
    <numFmt numFmtId="187" formatCode="_._.&quot;$&quot;* #,##0.000_)_%;_._.&quot;$&quot;* \(#,##0.000\)_%"/>
    <numFmt numFmtId="188" formatCode="&quot;$&quot;* #,##0.000_)_%;&quot;$&quot;* \(#,##0.000\)_%;&quot;$&quot;* \ .000_)_%"/>
    <numFmt numFmtId="189" formatCode="mmmm\ d\,\ yyyy"/>
    <numFmt numFmtId="190" formatCode="* #,##0_);* \(#,##0\);&quot;-&quot;??_);@"/>
    <numFmt numFmtId="191" formatCode="_-* #,##0.00\ _z_ł_-;\-* #,##0.00\ _z_ł_-;_-* &quot;-&quot;??\ _z_ł_-;_-@_-"/>
    <numFmt numFmtId="192" formatCode="_-* #,##0.00\ [$€-1]_-;\-* #,##0.00\ [$€-1]_-;_-* &quot;-&quot;??\ [$€-1]_-"/>
    <numFmt numFmtId="193" formatCode="0.000000"/>
    <numFmt numFmtId="194" formatCode="0.0;\(0.0\)"/>
    <numFmt numFmtId="195" formatCode="#,##0.0_);\(#,##0.0\)"/>
    <numFmt numFmtId="196" formatCode="0.00\ %"/>
    <numFmt numFmtId="197" formatCode="_(&quot;MT&quot;* #,##0.00_);\(&quot;MT&quot;* #,##0.00\)"/>
    <numFmt numFmtId="198" formatCode="General_)"/>
    <numFmt numFmtId="199" formatCode="###0;[Red]\(###0\)"/>
    <numFmt numFmtId="200" formatCode="0.00_)"/>
    <numFmt numFmtId="201" formatCode="0_)"/>
    <numFmt numFmtId="202" formatCode="_(* #,##0_);\(* #,##0\)"/>
    <numFmt numFmtId="203" formatCode="0_)%;\(0\)%"/>
    <numFmt numFmtId="204" formatCode="_._._(* 0_)%;_._.* \(0\)%"/>
    <numFmt numFmtId="205" formatCode="_(0_)%;\(0\)%"/>
    <numFmt numFmtId="206" formatCode="0%_);\(0%\)"/>
    <numFmt numFmtId="207" formatCode="_(0.0_)%;\(0.0\)%"/>
    <numFmt numFmtId="208" formatCode="_._._(* 0.0_)%;_._.* \(0.0\)%"/>
    <numFmt numFmtId="209" formatCode="_(0.00_)%;\(0.00\)%"/>
    <numFmt numFmtId="210" formatCode="_._._(* 0.00_)%;_._.* \(0.00\)%"/>
    <numFmt numFmtId="211" formatCode="_(0.000_)%;\(0.000\)%"/>
    <numFmt numFmtId="212" formatCode="_._._(* 0.000_)%;_._.* \(0.000\)%"/>
    <numFmt numFmtId="213" formatCode="mm/dd/yy"/>
    <numFmt numFmtId="214" formatCode="#,##0;\(#,##0\)"/>
    <numFmt numFmtId="215" formatCode="_-* #,##0&quot;р.&quot;_-;\-* #,##0&quot;р.&quot;_-;_-* &quot;-&quot;&quot;р.&quot;_-;_-@_-"/>
    <numFmt numFmtId="216" formatCode="_-* #,##0.00&quot;р.&quot;_-;\-* #,##0.00&quot;р.&quot;_-;_-* &quot;-&quot;??&quot;р.&quot;_-;_-@_-"/>
    <numFmt numFmtId="217" formatCode="_-* #,##0\ _р_._-;\-* #,##0\ _р_._-;_-* &quot;-&quot;\ _р_._-;_-@_-"/>
    <numFmt numFmtId="218" formatCode="_-* #,##0.00\ _р_._-;\-* #,##0.00\ _р_._-;_-* &quot;-&quot;??\ _р_._-;_-@_-"/>
    <numFmt numFmtId="219" formatCode="_-* #,##0_р_._-;\-* #,##0_р_._-;_-* &quot;-&quot;_р_._-;_-@_-"/>
    <numFmt numFmtId="220" formatCode="_-* #,##0.00_р_._-;\-* #,##0.00_р_._-;_-* &quot;-&quot;??_р_._-;_-@_-"/>
    <numFmt numFmtId="221" formatCode="_-* #,##0.00\ _К_р_б_._-;\-* #,##0.00\ _К_р_б_._-;_-* &quot;-&quot;??\ _К_р_б_._-;_-@_-"/>
  </numFmts>
  <fonts count="119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0"/>
      <name val="Arial Cyr"/>
      <charset val="204"/>
    </font>
    <font>
      <sz val="11"/>
      <color indexed="8"/>
      <name val="Calibri"/>
      <family val="2"/>
      <charset val="1"/>
    </font>
    <font>
      <sz val="12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sz val="10"/>
      <name val="Times New Roman"/>
      <family val="1"/>
      <charset val="204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b/>
      <sz val="12"/>
      <name val="Sylfaen"/>
      <family val="1"/>
    </font>
    <font>
      <b/>
      <i/>
      <sz val="10"/>
      <name val="Sylfaen"/>
      <family val="1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i/>
      <sz val="10"/>
      <name val="Sylfaen"/>
      <family val="1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rgb="FFC00000"/>
      <name val="Sylfaen"/>
      <family val="1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lightUp">
        <fgColor indexed="23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26"/>
      </patternFill>
    </fill>
  </fills>
  <borders count="9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05">
    <xf numFmtId="0" fontId="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6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4" fillId="25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4" fillId="24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4" fillId="2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1" fillId="23" borderId="0" applyNumberFormat="0" applyBorder="0" applyAlignment="0" applyProtection="0"/>
    <xf numFmtId="0" fontId="11" fillId="29" borderId="0" applyNumberFormat="0" applyBorder="0" applyAlignment="0" applyProtection="0"/>
    <xf numFmtId="0" fontId="14" fillId="2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6" fillId="0" borderId="0">
      <alignment horizontal="center" wrapText="1"/>
      <protection locked="0"/>
    </xf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0" fontId="18" fillId="30" borderId="1" applyNumberFormat="0" applyAlignment="0" applyProtection="0"/>
    <xf numFmtId="0" fontId="18" fillId="30" borderId="1" applyNumberFormat="0" applyAlignment="0" applyProtection="0"/>
    <xf numFmtId="0" fontId="19" fillId="0" borderId="0" applyFill="0" applyBorder="0" applyProtection="0">
      <alignment horizontal="center"/>
      <protection locked="0"/>
    </xf>
    <xf numFmtId="0" fontId="20" fillId="31" borderId="2" applyNumberFormat="0" applyAlignment="0" applyProtection="0"/>
    <xf numFmtId="0" fontId="20" fillId="31" borderId="2" applyNumberFormat="0" applyAlignment="0" applyProtection="0"/>
    <xf numFmtId="0" fontId="21" fillId="0" borderId="3">
      <alignment horizontal="center"/>
    </xf>
    <xf numFmtId="169" fontId="1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8" fillId="0" borderId="0" applyFont="0" applyFill="0" applyBorder="0" applyAlignment="0" applyProtection="0"/>
    <xf numFmtId="172" fontId="23" fillId="0" borderId="0" applyFont="0" applyFill="0" applyBorder="0" applyAlignment="0" applyProtection="0"/>
    <xf numFmtId="173" fontId="8" fillId="0" borderId="0" applyFont="0" applyFill="0" applyBorder="0" applyAlignment="0" applyProtection="0"/>
    <xf numFmtId="174" fontId="23" fillId="0" borderId="0" applyFont="0" applyFill="0" applyBorder="0" applyAlignment="0" applyProtection="0"/>
    <xf numFmtId="17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68" fontId="24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09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09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09" fillId="0" borderId="0" applyFont="0" applyFill="0" applyBorder="0" applyAlignment="0" applyProtection="0"/>
    <xf numFmtId="172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8" fontId="27" fillId="32" borderId="0">
      <alignment horizontal="left"/>
    </xf>
    <xf numFmtId="0" fontId="28" fillId="0" borderId="0" applyNumberFormat="0" applyFill="0" applyBorder="0" applyAlignment="0" applyProtection="0"/>
    <xf numFmtId="0" fontId="29" fillId="0" borderId="0" applyNumberFormat="0" applyAlignment="0">
      <alignment horizontal="left"/>
    </xf>
    <xf numFmtId="0" fontId="30" fillId="0" borderId="0" applyNumberFormat="0" applyAlignment="0"/>
    <xf numFmtId="179" fontId="31" fillId="0" borderId="0" applyFill="0" applyBorder="0" applyProtection="0"/>
    <xf numFmtId="180" fontId="22" fillId="0" borderId="0" applyFont="0" applyFill="0" applyBorder="0" applyAlignment="0" applyProtection="0"/>
    <xf numFmtId="181" fontId="32" fillId="0" borderId="0" applyFill="0" applyBorder="0" applyProtection="0"/>
    <xf numFmtId="181" fontId="32" fillId="0" borderId="4" applyFill="0" applyProtection="0"/>
    <xf numFmtId="181" fontId="32" fillId="0" borderId="5" applyFill="0" applyProtection="0"/>
    <xf numFmtId="181" fontId="32" fillId="0" borderId="0" applyFill="0" applyBorder="0" applyProtection="0"/>
    <xf numFmtId="182" fontId="1" fillId="0" borderId="0" applyFont="0" applyFill="0" applyBorder="0" applyAlignment="0" applyProtection="0"/>
    <xf numFmtId="42" fontId="33" fillId="0" borderId="0" applyFont="0" applyFill="0" applyBorder="0" applyAlignment="0" applyProtection="0"/>
    <xf numFmtId="183" fontId="23" fillId="0" borderId="0" applyFont="0" applyFill="0" applyBorder="0" applyAlignment="0" applyProtection="0"/>
    <xf numFmtId="184" fontId="8" fillId="0" borderId="0" applyFont="0" applyFill="0" applyBorder="0" applyAlignment="0" applyProtection="0"/>
    <xf numFmtId="185" fontId="23" fillId="0" borderId="0" applyFont="0" applyFill="0" applyBorder="0" applyAlignment="0" applyProtection="0"/>
    <xf numFmtId="186" fontId="8" fillId="0" borderId="0" applyFont="0" applyFill="0" applyBorder="0" applyAlignment="0" applyProtection="0"/>
    <xf numFmtId="187" fontId="23" fillId="0" borderId="0" applyFont="0" applyFill="0" applyBorder="0" applyAlignment="0" applyProtection="0"/>
    <xf numFmtId="188" fontId="8" fillId="0" borderId="0" applyFont="0" applyFill="0" applyBorder="0" applyAlignment="0" applyProtection="0"/>
    <xf numFmtId="189" fontId="1" fillId="0" borderId="0" applyFont="0" applyFill="0" applyBorder="0" applyAlignment="0" applyProtection="0"/>
    <xf numFmtId="190" fontId="32" fillId="0" borderId="0" applyFill="0" applyBorder="0" applyProtection="0"/>
    <xf numFmtId="190" fontId="32" fillId="0" borderId="4" applyFill="0" applyProtection="0"/>
    <xf numFmtId="190" fontId="32" fillId="0" borderId="5" applyFill="0" applyProtection="0"/>
    <xf numFmtId="190" fontId="32" fillId="0" borderId="0" applyFill="0" applyBorder="0" applyProtection="0"/>
    <xf numFmtId="191" fontId="34" fillId="0" borderId="0" applyFont="0" applyFill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6" fillId="0" borderId="0" applyNumberFormat="0" applyAlignment="0">
      <alignment horizontal="left"/>
    </xf>
    <xf numFmtId="192" fontId="37" fillId="0" borderId="0" applyFont="0" applyFill="0" applyBorder="0" applyAlignment="0" applyProtection="0"/>
    <xf numFmtId="193" fontId="38" fillId="0" borderId="3" applyFill="0" applyBorder="0">
      <alignment horizontal="center"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38" fontId="41" fillId="36" borderId="0" applyNumberFormat="0" applyBorder="0" applyAlignment="0" applyProtection="0"/>
    <xf numFmtId="0" fontId="42" fillId="0" borderId="6" applyNumberFormat="0" applyAlignment="0" applyProtection="0">
      <alignment horizontal="left" vertical="center"/>
    </xf>
    <xf numFmtId="0" fontId="42" fillId="0" borderId="7">
      <alignment horizontal="left" vertical="center"/>
    </xf>
    <xf numFmtId="14" fontId="5" fillId="37" borderId="8">
      <alignment horizontal="center" vertical="center" wrapText="1"/>
    </xf>
    <xf numFmtId="0" fontId="43" fillId="0" borderId="9" applyNumberFormat="0" applyFill="0" applyAlignment="0" applyProtection="0"/>
    <xf numFmtId="0" fontId="43" fillId="0" borderId="9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9" fillId="0" borderId="0" applyFill="0" applyAlignment="0" applyProtection="0">
      <protection locked="0"/>
    </xf>
    <xf numFmtId="0" fontId="19" fillId="0" borderId="12" applyFill="0" applyAlignment="0" applyProtection="0"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94" fontId="47" fillId="0" borderId="0" applyFill="0" applyBorder="0">
      <alignment horizontal="center" vertical="center"/>
    </xf>
    <xf numFmtId="10" fontId="41" fillId="38" borderId="13" applyNumberFormat="0" applyBorder="0" applyAlignment="0" applyProtection="0"/>
    <xf numFmtId="0" fontId="48" fillId="7" borderId="1" applyNumberFormat="0" applyAlignment="0" applyProtection="0"/>
    <xf numFmtId="0" fontId="48" fillId="7" borderId="1" applyNumberFormat="0" applyAlignment="0" applyProtection="0"/>
    <xf numFmtId="195" fontId="49" fillId="39" borderId="0"/>
    <xf numFmtId="196" fontId="50" fillId="0" borderId="14">
      <alignment horizontal="center"/>
    </xf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195" fontId="52" fillId="40" borderId="0"/>
    <xf numFmtId="14" fontId="50" fillId="0" borderId="14">
      <alignment horizontal="center"/>
    </xf>
    <xf numFmtId="197" fontId="50" fillId="0" borderId="14"/>
    <xf numFmtId="198" fontId="53" fillId="0" borderId="0" applyFont="0" applyFill="0" applyBorder="0" applyAlignment="0" applyProtection="0"/>
    <xf numFmtId="199" fontId="53" fillId="0" borderId="0" applyFont="0" applyFill="0" applyBorder="0" applyAlignment="0" applyProtection="0"/>
    <xf numFmtId="200" fontId="53" fillId="0" borderId="0" applyFont="0" applyFill="0" applyBorder="0" applyAlignment="0" applyProtection="0"/>
    <xf numFmtId="201" fontId="53" fillId="0" borderId="0" applyFont="0" applyFill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0" borderId="0"/>
    <xf numFmtId="0" fontId="55" fillId="0" borderId="0"/>
    <xf numFmtId="200" fontId="56" fillId="0" borderId="0"/>
    <xf numFmtId="0" fontId="10" fillId="0" borderId="0"/>
    <xf numFmtId="0" fontId="109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0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09" fillId="0" borderId="0"/>
    <xf numFmtId="0" fontId="109" fillId="0" borderId="0"/>
    <xf numFmtId="0" fontId="7" fillId="0" borderId="0"/>
    <xf numFmtId="0" fontId="7" fillId="0" borderId="0"/>
    <xf numFmtId="0" fontId="10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09" fillId="0" borderId="0"/>
    <xf numFmtId="0" fontId="10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7" fillId="0" borderId="0"/>
    <xf numFmtId="0" fontId="6" fillId="0" borderId="0"/>
    <xf numFmtId="0" fontId="24" fillId="0" borderId="0"/>
    <xf numFmtId="0" fontId="7" fillId="0" borderId="0"/>
    <xf numFmtId="0" fontId="26" fillId="0" borderId="0"/>
    <xf numFmtId="0" fontId="1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25" fillId="0" borderId="0"/>
    <xf numFmtId="0" fontId="1" fillId="0" borderId="0"/>
    <xf numFmtId="0" fontId="57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09" fillId="0" borderId="0"/>
    <xf numFmtId="0" fontId="57" fillId="0" borderId="0"/>
    <xf numFmtId="0" fontId="109" fillId="0" borderId="0"/>
    <xf numFmtId="0" fontId="10" fillId="0" borderId="0"/>
    <xf numFmtId="0" fontId="109" fillId="0" borderId="0"/>
    <xf numFmtId="0" fontId="1" fillId="0" borderId="0"/>
    <xf numFmtId="0" fontId="109" fillId="0" borderId="0"/>
    <xf numFmtId="0" fontId="1" fillId="0" borderId="0"/>
    <xf numFmtId="0" fontId="1" fillId="0" borderId="0"/>
    <xf numFmtId="0" fontId="109" fillId="0" borderId="0"/>
    <xf numFmtId="0" fontId="1" fillId="0" borderId="0"/>
    <xf numFmtId="0" fontId="1" fillId="0" borderId="0"/>
    <xf numFmtId="0" fontId="1" fillId="0" borderId="0"/>
    <xf numFmtId="0" fontId="109" fillId="0" borderId="0"/>
    <xf numFmtId="0" fontId="1" fillId="0" borderId="0"/>
    <xf numFmtId="0" fontId="58" fillId="0" borderId="0"/>
    <xf numFmtId="0" fontId="34" fillId="0" borderId="0"/>
    <xf numFmtId="0" fontId="24" fillId="10" borderId="16" applyNumberFormat="0" applyFont="0" applyAlignment="0" applyProtection="0"/>
    <xf numFmtId="0" fontId="24" fillId="10" borderId="16" applyNumberFormat="0" applyFont="0" applyAlignment="0" applyProtection="0"/>
    <xf numFmtId="202" fontId="27" fillId="0" borderId="14"/>
    <xf numFmtId="202" fontId="50" fillId="0" borderId="14"/>
    <xf numFmtId="0" fontId="59" fillId="30" borderId="17" applyNumberFormat="0" applyAlignment="0" applyProtection="0"/>
    <xf numFmtId="0" fontId="59" fillId="30" borderId="17" applyNumberFormat="0" applyAlignment="0" applyProtection="0"/>
    <xf numFmtId="14" fontId="16" fillId="0" borderId="0">
      <alignment horizontal="center" wrapText="1"/>
      <protection locked="0"/>
    </xf>
    <xf numFmtId="203" fontId="19" fillId="0" borderId="0" applyFont="0" applyFill="0" applyBorder="0" applyAlignment="0" applyProtection="0"/>
    <xf numFmtId="204" fontId="22" fillId="0" borderId="0" applyFont="0" applyFill="0" applyBorder="0" applyAlignment="0" applyProtection="0"/>
    <xf numFmtId="205" fontId="23" fillId="0" borderId="0" applyFont="0" applyFill="0" applyBorder="0" applyAlignment="0" applyProtection="0"/>
    <xf numFmtId="206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207" fontId="23" fillId="0" borderId="0" applyFont="0" applyFill="0" applyBorder="0" applyAlignment="0" applyProtection="0"/>
    <xf numFmtId="208" fontId="22" fillId="0" borderId="0" applyFont="0" applyFill="0" applyBorder="0" applyAlignment="0" applyProtection="0"/>
    <xf numFmtId="209" fontId="23" fillId="0" borderId="0" applyFont="0" applyFill="0" applyBorder="0" applyAlignment="0" applyProtection="0"/>
    <xf numFmtId="210" fontId="22" fillId="0" borderId="0" applyFont="0" applyFill="0" applyBorder="0" applyAlignment="0" applyProtection="0"/>
    <xf numFmtId="211" fontId="23" fillId="0" borderId="0" applyFont="0" applyFill="0" applyBorder="0" applyAlignment="0" applyProtection="0"/>
    <xf numFmtId="212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18" applyNumberFormat="0" applyBorder="0"/>
    <xf numFmtId="5" fontId="61" fillId="0" borderId="0"/>
    <xf numFmtId="0" fontId="60" fillId="0" borderId="0" applyNumberFormat="0" applyFont="0" applyFill="0" applyBorder="0" applyAlignment="0" applyProtection="0">
      <alignment horizontal="left"/>
    </xf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0" fontId="62" fillId="0" borderId="8">
      <alignment horizontal="center"/>
    </xf>
    <xf numFmtId="0" fontId="27" fillId="0" borderId="0"/>
    <xf numFmtId="0" fontId="63" fillId="0" borderId="0"/>
    <xf numFmtId="0" fontId="64" fillId="0" borderId="0"/>
    <xf numFmtId="0" fontId="50" fillId="0" borderId="0"/>
    <xf numFmtId="213" fontId="65" fillId="0" borderId="0" applyNumberFormat="0" applyFill="0" applyBorder="0" applyAlignment="0" applyProtection="0">
      <alignment horizontal="left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/>
    <xf numFmtId="40" fontId="69" fillId="0" borderId="0" applyBorder="0">
      <alignment horizontal="right"/>
    </xf>
    <xf numFmtId="214" fontId="70" fillId="0" borderId="0" applyFill="0" applyBorder="0">
      <alignment horizontal="right"/>
    </xf>
    <xf numFmtId="0" fontId="71" fillId="0" borderId="0">
      <alignment horizontal="center" vertical="top"/>
    </xf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8" borderId="0" applyNumberFormat="0" applyBorder="0" applyAlignment="0" applyProtection="0"/>
    <xf numFmtId="0" fontId="75" fillId="7" borderId="1" applyNumberFormat="0" applyAlignment="0" applyProtection="0"/>
    <xf numFmtId="0" fontId="76" fillId="30" borderId="17" applyNumberFormat="0" applyAlignment="0" applyProtection="0"/>
    <xf numFmtId="0" fontId="77" fillId="30" borderId="1" applyNumberForma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215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0" fontId="79" fillId="0" borderId="9" applyNumberFormat="0" applyFill="0" applyAlignment="0" applyProtection="0"/>
    <xf numFmtId="0" fontId="80" fillId="0" borderId="10" applyNumberFormat="0" applyFill="0" applyAlignment="0" applyProtection="0"/>
    <xf numFmtId="0" fontId="81" fillId="0" borderId="11" applyNumberFormat="0" applyFill="0" applyAlignment="0" applyProtection="0"/>
    <xf numFmtId="0" fontId="81" fillId="0" borderId="0" applyNumberFormat="0" applyFill="0" applyBorder="0" applyAlignment="0" applyProtection="0"/>
    <xf numFmtId="0" fontId="1" fillId="0" borderId="0"/>
    <xf numFmtId="0" fontId="35" fillId="0" borderId="19" applyNumberFormat="0" applyFill="0" applyAlignment="0" applyProtection="0"/>
    <xf numFmtId="0" fontId="82" fillId="31" borderId="2" applyNumberFormat="0" applyAlignment="0" applyProtection="0"/>
    <xf numFmtId="0" fontId="83" fillId="0" borderId="0" applyNumberFormat="0" applyFill="0" applyBorder="0" applyAlignment="0" applyProtection="0"/>
    <xf numFmtId="0" fontId="84" fillId="13" borderId="0" applyNumberFormat="0" applyBorder="0" applyAlignment="0" applyProtection="0"/>
    <xf numFmtId="0" fontId="11" fillId="0" borderId="0"/>
    <xf numFmtId="0" fontId="24" fillId="0" borderId="0"/>
    <xf numFmtId="0" fontId="85" fillId="0" borderId="0" applyNumberFormat="0" applyFill="0" applyBorder="0" applyAlignment="0" applyProtection="0">
      <alignment vertical="top"/>
      <protection locked="0"/>
    </xf>
    <xf numFmtId="0" fontId="86" fillId="3" borderId="0" applyNumberFormat="0" applyBorder="0" applyAlignment="0" applyProtection="0"/>
    <xf numFmtId="0" fontId="87" fillId="0" borderId="0" applyNumberFormat="0" applyFill="0" applyBorder="0" applyAlignment="0" applyProtection="0"/>
    <xf numFmtId="0" fontId="24" fillId="10" borderId="16" applyNumberFormat="0" applyFont="0" applyAlignment="0" applyProtection="0"/>
    <xf numFmtId="0" fontId="88" fillId="0" borderId="15" applyNumberFormat="0" applyFill="0" applyAlignment="0" applyProtection="0"/>
    <xf numFmtId="0" fontId="68" fillId="0" borderId="0"/>
    <xf numFmtId="0" fontId="89" fillId="0" borderId="0" applyNumberFormat="0" applyFill="0" applyBorder="0" applyAlignment="0" applyProtection="0"/>
    <xf numFmtId="217" fontId="90" fillId="0" borderId="0" applyFont="0" applyFill="0" applyBorder="0" applyAlignment="0" applyProtection="0"/>
    <xf numFmtId="218" fontId="90" fillId="0" borderId="0" applyFont="0" applyFill="0" applyBorder="0" applyAlignment="0" applyProtection="0"/>
    <xf numFmtId="219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1" fontId="91" fillId="0" borderId="0" applyFont="0" applyFill="0" applyBorder="0" applyAlignment="0" applyProtection="0"/>
    <xf numFmtId="0" fontId="92" fillId="4" borderId="0" applyNumberFormat="0" applyBorder="0" applyAlignment="0" applyProtection="0"/>
    <xf numFmtId="0" fontId="15" fillId="41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42" borderId="0" applyNumberFormat="0" applyBorder="0" applyAlignment="0" applyProtection="0"/>
    <xf numFmtId="0" fontId="15" fillId="16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16" applyNumberFormat="0" applyFont="0" applyAlignment="0" applyProtection="0"/>
    <xf numFmtId="0" fontId="93" fillId="43" borderId="1" applyNumberFormat="0" applyAlignment="0" applyProtection="0"/>
    <xf numFmtId="0" fontId="94" fillId="6" borderId="0" applyNumberFormat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20" applyNumberFormat="0" applyFill="0" applyAlignment="0" applyProtection="0"/>
    <xf numFmtId="0" fontId="99" fillId="0" borderId="21" applyNumberFormat="0" applyFill="0" applyAlignment="0" applyProtection="0"/>
    <xf numFmtId="0" fontId="100" fillId="0" borderId="22" applyNumberFormat="0" applyFill="0" applyAlignment="0" applyProtection="0"/>
    <xf numFmtId="0" fontId="100" fillId="0" borderId="0" applyNumberFormat="0" applyFill="0" applyBorder="0" applyAlignment="0" applyProtection="0"/>
    <xf numFmtId="0" fontId="101" fillId="13" borderId="0" applyNumberFormat="0" applyBorder="0" applyAlignment="0" applyProtection="0"/>
    <xf numFmtId="0" fontId="102" fillId="0" borderId="23" applyNumberFormat="0" applyFill="0" applyAlignment="0" applyProtection="0"/>
    <xf numFmtId="0" fontId="103" fillId="43" borderId="17" applyNumberFormat="0" applyAlignment="0" applyProtection="0"/>
    <xf numFmtId="0" fontId="104" fillId="13" borderId="1" applyNumberFormat="0" applyAlignment="0" applyProtection="0"/>
    <xf numFmtId="0" fontId="105" fillId="5" borderId="0" applyNumberFormat="0" applyBorder="0" applyAlignment="0" applyProtection="0"/>
    <xf numFmtId="0" fontId="106" fillId="31" borderId="2" applyNumberFormat="0" applyAlignment="0" applyProtection="0"/>
    <xf numFmtId="0" fontId="95" fillId="0" borderId="24" applyNumberFormat="0" applyFill="0" applyAlignment="0" applyProtection="0"/>
  </cellStyleXfs>
  <cellXfs count="364">
    <xf numFmtId="0" fontId="0" fillId="0" borderId="0" xfId="0"/>
    <xf numFmtId="0" fontId="3" fillId="0" borderId="46" xfId="319" applyFont="1" applyBorder="1" applyAlignment="1">
      <alignment horizontal="center" vertical="top" wrapText="1"/>
    </xf>
    <xf numFmtId="0" fontId="3" fillId="0" borderId="47" xfId="319" applyFont="1" applyBorder="1" applyAlignment="1">
      <alignment vertical="top"/>
    </xf>
    <xf numFmtId="0" fontId="3" fillId="0" borderId="48" xfId="319" applyFont="1" applyBorder="1" applyAlignment="1">
      <alignment horizontal="center" vertical="top" wrapText="1"/>
    </xf>
    <xf numFmtId="0" fontId="3" fillId="0" borderId="0" xfId="319" applyFont="1" applyAlignment="1">
      <alignment vertical="center"/>
    </xf>
    <xf numFmtId="0" fontId="4" fillId="0" borderId="49" xfId="386" applyFont="1" applyBorder="1" applyAlignment="1">
      <alignment horizontal="center" vertical="center"/>
    </xf>
    <xf numFmtId="0" fontId="4" fillId="0" borderId="50" xfId="319" applyFont="1" applyBorder="1" applyAlignment="1">
      <alignment horizontal="center" vertical="center"/>
    </xf>
    <xf numFmtId="0" fontId="4" fillId="0" borderId="51" xfId="386" applyFont="1" applyBorder="1" applyAlignment="1">
      <alignment horizontal="left" vertical="center"/>
    </xf>
    <xf numFmtId="0" fontId="4" fillId="0" borderId="0" xfId="319" applyFont="1" applyAlignment="1">
      <alignment vertical="center"/>
    </xf>
    <xf numFmtId="0" fontId="4" fillId="0" borderId="53" xfId="386" applyFont="1" applyBorder="1" applyAlignment="1">
      <alignment horizontal="center" vertical="center"/>
    </xf>
    <xf numFmtId="0" fontId="4" fillId="0" borderId="54" xfId="319" applyFont="1" applyBorder="1" applyAlignment="1">
      <alignment horizontal="center" vertical="center"/>
    </xf>
    <xf numFmtId="0" fontId="4" fillId="0" borderId="55" xfId="386" applyFont="1" applyBorder="1" applyAlignment="1">
      <alignment horizontal="left" vertical="center"/>
    </xf>
    <xf numFmtId="0" fontId="4" fillId="0" borderId="57" xfId="386" applyFont="1" applyBorder="1" applyAlignment="1">
      <alignment horizontal="center" vertical="center"/>
    </xf>
    <xf numFmtId="49" fontId="4" fillId="0" borderId="0" xfId="319" applyNumberFormat="1" applyFont="1" applyAlignment="1">
      <alignment horizontal="center" vertical="center"/>
    </xf>
    <xf numFmtId="0" fontId="4" fillId="0" borderId="0" xfId="319" applyFont="1" applyAlignment="1">
      <alignment horizontal="center" vertical="center"/>
    </xf>
    <xf numFmtId="0" fontId="4" fillId="0" borderId="0" xfId="319" applyFont="1" applyAlignment="1">
      <alignment vertical="center" wrapText="1"/>
    </xf>
    <xf numFmtId="41" fontId="4" fillId="0" borderId="0" xfId="319" applyNumberFormat="1" applyFont="1" applyAlignment="1">
      <alignment vertical="center"/>
    </xf>
    <xf numFmtId="49" fontId="3" fillId="0" borderId="0" xfId="319" applyNumberFormat="1" applyFont="1" applyAlignment="1">
      <alignment vertical="center"/>
    </xf>
    <xf numFmtId="0" fontId="3" fillId="0" borderId="0" xfId="319" applyFont="1" applyAlignment="1">
      <alignment horizontal="center" vertical="center"/>
    </xf>
    <xf numFmtId="0" fontId="107" fillId="0" borderId="0" xfId="319" applyFont="1" applyAlignment="1">
      <alignment vertical="center"/>
    </xf>
    <xf numFmtId="0" fontId="3" fillId="0" borderId="46" xfId="319" applyFont="1" applyBorder="1" applyAlignment="1">
      <alignment horizontal="center" vertical="top"/>
    </xf>
    <xf numFmtId="0" fontId="3" fillId="0" borderId="47" xfId="319" applyFont="1" applyBorder="1" applyAlignment="1">
      <alignment horizontal="center" vertical="top"/>
    </xf>
    <xf numFmtId="0" fontId="3" fillId="0" borderId="0" xfId="319" applyFont="1" applyAlignment="1">
      <alignment horizontal="center" vertical="top"/>
    </xf>
    <xf numFmtId="0" fontId="4" fillId="0" borderId="0" xfId="319" applyFont="1" applyAlignment="1">
      <alignment horizontal="center" vertical="center" wrapText="1"/>
    </xf>
    <xf numFmtId="0" fontId="4" fillId="0" borderId="49" xfId="319" applyFont="1" applyBorder="1" applyAlignment="1">
      <alignment horizontal="center" vertical="center"/>
    </xf>
    <xf numFmtId="0" fontId="3" fillId="0" borderId="50" xfId="319" applyFont="1" applyBorder="1" applyAlignment="1">
      <alignment horizontal="center" vertical="center"/>
    </xf>
    <xf numFmtId="0" fontId="3" fillId="0" borderId="51" xfId="386" applyFont="1" applyBorder="1" applyAlignment="1">
      <alignment horizontal="left" vertical="center"/>
    </xf>
    <xf numFmtId="0" fontId="4" fillId="0" borderId="53" xfId="319" applyFont="1" applyBorder="1" applyAlignment="1">
      <alignment horizontal="center" vertical="center"/>
    </xf>
    <xf numFmtId="0" fontId="3" fillId="0" borderId="54" xfId="319" applyFont="1" applyBorder="1" applyAlignment="1">
      <alignment horizontal="center" vertical="center"/>
    </xf>
    <xf numFmtId="0" fontId="3" fillId="0" borderId="55" xfId="575" applyFont="1" applyBorder="1" applyAlignment="1">
      <alignment horizontal="left" vertical="center"/>
    </xf>
    <xf numFmtId="0" fontId="3" fillId="0" borderId="55" xfId="386" applyFont="1" applyBorder="1" applyAlignment="1">
      <alignment horizontal="left" vertical="center"/>
    </xf>
    <xf numFmtId="0" fontId="3" fillId="0" borderId="55" xfId="386" applyFont="1" applyBorder="1" applyAlignment="1">
      <alignment horizontal="left" vertical="center" wrapText="1"/>
    </xf>
    <xf numFmtId="49" fontId="4" fillId="0" borderId="57" xfId="319" applyNumberFormat="1" applyFont="1" applyBorder="1" applyAlignment="1">
      <alignment horizontal="center" vertical="center"/>
    </xf>
    <xf numFmtId="0" fontId="4" fillId="36" borderId="58" xfId="386" applyFont="1" applyFill="1" applyBorder="1" applyAlignment="1">
      <alignment horizontal="center" vertical="center"/>
    </xf>
    <xf numFmtId="0" fontId="4" fillId="36" borderId="58" xfId="386" applyFont="1" applyFill="1" applyBorder="1" applyAlignment="1">
      <alignment vertical="center"/>
    </xf>
    <xf numFmtId="0" fontId="4" fillId="0" borderId="0" xfId="386" applyFont="1" applyAlignment="1">
      <alignment horizontal="left" vertical="center"/>
    </xf>
    <xf numFmtId="0" fontId="3" fillId="0" borderId="0" xfId="386" applyFont="1" applyAlignment="1">
      <alignment horizontal="left" vertical="center"/>
    </xf>
    <xf numFmtId="0" fontId="4" fillId="0" borderId="0" xfId="386" applyFont="1" applyAlignment="1">
      <alignment horizontal="left" vertical="center" wrapText="1"/>
    </xf>
    <xf numFmtId="165" fontId="4" fillId="0" borderId="0" xfId="145" applyNumberFormat="1" applyFont="1" applyAlignment="1">
      <alignment horizontal="right" vertical="center"/>
    </xf>
    <xf numFmtId="49" fontId="4" fillId="0" borderId="45" xfId="319" applyNumberFormat="1" applyFont="1" applyBorder="1" applyAlignment="1">
      <alignment horizontal="center" vertical="center"/>
    </xf>
    <xf numFmtId="0" fontId="4" fillId="36" borderId="6" xfId="386" applyFont="1" applyFill="1" applyBorder="1" applyAlignment="1">
      <alignment horizontal="center" vertical="center"/>
    </xf>
    <xf numFmtId="0" fontId="4" fillId="36" borderId="47" xfId="386" applyFont="1" applyFill="1" applyBorder="1" applyAlignment="1">
      <alignment vertical="center"/>
    </xf>
    <xf numFmtId="0" fontId="3" fillId="0" borderId="51" xfId="575" applyFont="1" applyBorder="1" applyAlignment="1">
      <alignment horizontal="left" vertical="center"/>
    </xf>
    <xf numFmtId="0" fontId="4" fillId="36" borderId="58" xfId="319" applyFont="1" applyFill="1" applyBorder="1" applyAlignment="1">
      <alignment horizontal="center" vertical="center"/>
    </xf>
    <xf numFmtId="0" fontId="4" fillId="36" borderId="59" xfId="386" applyFont="1" applyFill="1" applyBorder="1" applyAlignment="1">
      <alignment horizontal="left" vertical="center"/>
    </xf>
    <xf numFmtId="49" fontId="4" fillId="0" borderId="62" xfId="319" applyNumberFormat="1" applyFont="1" applyBorder="1" applyAlignment="1">
      <alignment horizontal="center" vertical="center"/>
    </xf>
    <xf numFmtId="0" fontId="3" fillId="0" borderId="58" xfId="319" applyFont="1" applyBorder="1" applyAlignment="1">
      <alignment horizontal="center" vertical="center"/>
    </xf>
    <xf numFmtId="0" fontId="3" fillId="0" borderId="59" xfId="386" applyFont="1" applyBorder="1" applyAlignment="1">
      <alignment horizontal="left" vertical="center"/>
    </xf>
    <xf numFmtId="165" fontId="3" fillId="0" borderId="0" xfId="145" applyNumberFormat="1" applyFont="1" applyAlignment="1">
      <alignment horizontal="right" vertical="center"/>
    </xf>
    <xf numFmtId="0" fontId="4" fillId="0" borderId="0" xfId="319" applyFont="1" applyAlignment="1">
      <alignment horizontal="left" vertical="center"/>
    </xf>
    <xf numFmtId="0" fontId="110" fillId="36" borderId="25" xfId="0" applyFont="1" applyFill="1" applyBorder="1" applyAlignment="1">
      <alignment horizontal="center" vertical="top" textRotation="90" wrapText="1"/>
    </xf>
    <xf numFmtId="165" fontId="110" fillId="36" borderId="52" xfId="145" applyNumberFormat="1" applyFont="1" applyFill="1" applyBorder="1" applyAlignment="1">
      <alignment horizontal="right" vertical="center"/>
    </xf>
    <xf numFmtId="165" fontId="110" fillId="36" borderId="56" xfId="145" applyNumberFormat="1" applyFont="1" applyFill="1" applyBorder="1" applyAlignment="1">
      <alignment horizontal="right" vertical="center"/>
    </xf>
    <xf numFmtId="165" fontId="110" fillId="36" borderId="61" xfId="145" applyNumberFormat="1" applyFont="1" applyFill="1" applyBorder="1" applyAlignment="1">
      <alignment horizontal="right" vertical="center"/>
    </xf>
    <xf numFmtId="165" fontId="110" fillId="36" borderId="70" xfId="145" applyNumberFormat="1" applyFont="1" applyFill="1" applyBorder="1" applyAlignment="1">
      <alignment horizontal="right" vertical="center"/>
    </xf>
    <xf numFmtId="0" fontId="3" fillId="0" borderId="55" xfId="386" applyFont="1" applyBorder="1" applyAlignment="1">
      <alignment vertical="center" wrapText="1"/>
    </xf>
    <xf numFmtId="0" fontId="3" fillId="0" borderId="55" xfId="319" applyFont="1" applyBorder="1" applyAlignment="1">
      <alignment horizontal="left" vertical="center"/>
    </xf>
    <xf numFmtId="0" fontId="3" fillId="0" borderId="51" xfId="319" applyFont="1" applyBorder="1" applyAlignment="1">
      <alignment vertical="center"/>
    </xf>
    <xf numFmtId="0" fontId="3" fillId="0" borderId="55" xfId="319" applyFont="1" applyBorder="1" applyAlignment="1">
      <alignment vertical="center"/>
    </xf>
    <xf numFmtId="0" fontId="3" fillId="0" borderId="45" xfId="319" applyFont="1" applyBorder="1" applyAlignment="1">
      <alignment horizontal="center" vertical="top" wrapText="1"/>
    </xf>
    <xf numFmtId="0" fontId="4" fillId="36" borderId="58" xfId="319" applyFont="1" applyFill="1" applyBorder="1" applyAlignment="1">
      <alignment vertical="center" wrapText="1"/>
    </xf>
    <xf numFmtId="0" fontId="4" fillId="36" borderId="54" xfId="319" applyFont="1" applyFill="1" applyBorder="1" applyAlignment="1">
      <alignment horizontal="center" vertical="center"/>
    </xf>
    <xf numFmtId="0" fontId="4" fillId="36" borderId="54" xfId="319" applyFont="1" applyFill="1" applyBorder="1" applyAlignment="1">
      <alignment vertical="center"/>
    </xf>
    <xf numFmtId="0" fontId="4" fillId="36" borderId="60" xfId="319" applyFont="1" applyFill="1" applyBorder="1" applyAlignment="1">
      <alignment horizontal="center" vertical="center"/>
    </xf>
    <xf numFmtId="0" fontId="4" fillId="36" borderId="60" xfId="319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319" applyFont="1" applyAlignment="1">
      <alignment horizontal="center" vertical="center" wrapText="1"/>
    </xf>
    <xf numFmtId="0" fontId="5" fillId="36" borderId="58" xfId="319" applyFont="1" applyFill="1" applyBorder="1" applyAlignment="1">
      <alignment vertical="center"/>
    </xf>
    <xf numFmtId="0" fontId="114" fillId="0" borderId="0" xfId="319" applyFont="1" applyAlignment="1">
      <alignment horizontal="right" vertical="center"/>
    </xf>
    <xf numFmtId="165" fontId="115" fillId="36" borderId="52" xfId="145" applyNumberFormat="1" applyFont="1" applyFill="1" applyBorder="1" applyAlignment="1">
      <alignment horizontal="right" vertical="center"/>
    </xf>
    <xf numFmtId="165" fontId="115" fillId="36" borderId="56" xfId="145" applyNumberFormat="1" applyFont="1" applyFill="1" applyBorder="1" applyAlignment="1">
      <alignment horizontal="right" vertical="center"/>
    </xf>
    <xf numFmtId="165" fontId="110" fillId="0" borderId="0" xfId="145" applyNumberFormat="1" applyFont="1" applyAlignment="1">
      <alignment horizontal="right" vertical="center"/>
    </xf>
    <xf numFmtId="165" fontId="110" fillId="36" borderId="48" xfId="145" applyNumberFormat="1" applyFont="1" applyFill="1" applyBorder="1" applyAlignment="1">
      <alignment horizontal="right" vertical="center"/>
    </xf>
    <xf numFmtId="165" fontId="115" fillId="36" borderId="61" xfId="145" applyNumberFormat="1" applyFont="1" applyFill="1" applyBorder="1" applyAlignment="1">
      <alignment horizontal="right" vertical="center"/>
    </xf>
    <xf numFmtId="0" fontId="114" fillId="0" borderId="8" xfId="319" applyFont="1" applyBorder="1" applyAlignment="1">
      <alignment horizontal="right" vertical="center"/>
    </xf>
    <xf numFmtId="165" fontId="115" fillId="0" borderId="40" xfId="231" applyNumberFormat="1" applyFont="1" applyBorder="1" applyAlignment="1" applyProtection="1">
      <alignment vertical="center" wrapText="1"/>
      <protection locked="0"/>
    </xf>
    <xf numFmtId="165" fontId="115" fillId="0" borderId="44" xfId="231" applyNumberFormat="1" applyFont="1" applyBorder="1" applyAlignment="1" applyProtection="1">
      <alignment vertical="center" wrapText="1"/>
      <protection locked="0"/>
    </xf>
    <xf numFmtId="165" fontId="115" fillId="0" borderId="44" xfId="231" applyNumberFormat="1" applyFont="1" applyBorder="1" applyAlignment="1" applyProtection="1">
      <alignment vertical="center"/>
      <protection locked="0"/>
    </xf>
    <xf numFmtId="165" fontId="115" fillId="0" borderId="13" xfId="231" applyNumberFormat="1" applyFont="1" applyBorder="1" applyAlignment="1" applyProtection="1">
      <alignment vertical="center" wrapText="1"/>
      <protection locked="0"/>
    </xf>
    <xf numFmtId="165" fontId="115" fillId="0" borderId="13" xfId="231" applyNumberFormat="1" applyFont="1" applyBorder="1" applyAlignment="1" applyProtection="1">
      <alignment vertical="center"/>
      <protection locked="0"/>
    </xf>
    <xf numFmtId="165" fontId="115" fillId="0" borderId="3" xfId="231" applyNumberFormat="1" applyFont="1" applyBorder="1" applyAlignment="1">
      <alignment vertical="center" wrapText="1"/>
    </xf>
    <xf numFmtId="165" fontId="115" fillId="0" borderId="3" xfId="231" applyNumberFormat="1" applyFont="1" applyBorder="1" applyAlignment="1">
      <alignment vertical="center"/>
    </xf>
    <xf numFmtId="165" fontId="115" fillId="46" borderId="44" xfId="231" applyNumberFormat="1" applyFont="1" applyFill="1" applyBorder="1" applyAlignment="1">
      <alignment vertical="center" wrapText="1"/>
    </xf>
    <xf numFmtId="165" fontId="115" fillId="46" borderId="44" xfId="231" applyNumberFormat="1" applyFont="1" applyFill="1" applyBorder="1" applyAlignment="1">
      <alignment vertical="center"/>
    </xf>
    <xf numFmtId="165" fontId="115" fillId="46" borderId="3" xfId="231" applyNumberFormat="1" applyFont="1" applyFill="1" applyBorder="1" applyAlignment="1">
      <alignment vertical="center" wrapText="1"/>
    </xf>
    <xf numFmtId="165" fontId="115" fillId="46" borderId="3" xfId="231" applyNumberFormat="1" applyFont="1" applyFill="1" applyBorder="1" applyAlignment="1">
      <alignment vertical="center"/>
    </xf>
    <xf numFmtId="165" fontId="115" fillId="45" borderId="3" xfId="388" applyNumberFormat="1" applyFont="1" applyFill="1" applyBorder="1" applyAlignment="1">
      <alignment vertical="center"/>
    </xf>
    <xf numFmtId="165" fontId="115" fillId="45" borderId="13" xfId="388" applyNumberFormat="1" applyFont="1" applyFill="1" applyBorder="1" applyAlignment="1">
      <alignment vertical="center"/>
    </xf>
    <xf numFmtId="165" fontId="115" fillId="0" borderId="3" xfId="231" applyNumberFormat="1" applyFont="1" applyBorder="1" applyAlignment="1" applyProtection="1">
      <alignment vertical="center" wrapText="1"/>
      <protection locked="0"/>
    </xf>
    <xf numFmtId="165" fontId="115" fillId="0" borderId="3" xfId="231" applyNumberFormat="1" applyFont="1" applyBorder="1" applyAlignment="1" applyProtection="1">
      <alignment vertical="center"/>
      <protection locked="0"/>
    </xf>
    <xf numFmtId="165" fontId="115" fillId="45" borderId="44" xfId="388" applyNumberFormat="1" applyFont="1" applyFill="1" applyBorder="1" applyAlignment="1">
      <alignment vertical="center"/>
    </xf>
    <xf numFmtId="165" fontId="115" fillId="0" borderId="44" xfId="231" applyNumberFormat="1" applyFont="1" applyBorder="1" applyAlignment="1">
      <alignment vertical="center" wrapText="1"/>
    </xf>
    <xf numFmtId="165" fontId="115" fillId="0" borderId="44" xfId="231" applyNumberFormat="1" applyFont="1" applyBorder="1" applyAlignment="1">
      <alignment vertical="center"/>
    </xf>
    <xf numFmtId="0" fontId="115" fillId="36" borderId="25" xfId="0" applyFont="1" applyFill="1" applyBorder="1" applyAlignment="1">
      <alignment horizontal="center" vertical="top" textRotation="90" wrapText="1"/>
    </xf>
    <xf numFmtId="165" fontId="110" fillId="44" borderId="32" xfId="231" applyNumberFormat="1" applyFont="1" applyFill="1" applyBorder="1" applyAlignment="1">
      <alignment vertical="center"/>
    </xf>
    <xf numFmtId="165" fontId="110" fillId="46" borderId="32" xfId="231" applyNumberFormat="1" applyFont="1" applyFill="1" applyBorder="1" applyAlignment="1">
      <alignment vertical="center" wrapText="1"/>
    </xf>
    <xf numFmtId="165" fontId="110" fillId="46" borderId="32" xfId="231" applyNumberFormat="1" applyFont="1" applyFill="1" applyBorder="1" applyAlignment="1">
      <alignment vertical="center"/>
    </xf>
    <xf numFmtId="165" fontId="110" fillId="0" borderId="32" xfId="231" applyNumberFormat="1" applyFont="1" applyBorder="1" applyAlignment="1" applyProtection="1">
      <alignment vertical="center" wrapText="1"/>
      <protection locked="0"/>
    </xf>
    <xf numFmtId="165" fontId="110" fillId="0" borderId="32" xfId="231" applyNumberFormat="1" applyFont="1" applyBorder="1" applyAlignment="1" applyProtection="1">
      <alignment vertical="center"/>
      <protection locked="0"/>
    </xf>
    <xf numFmtId="165" fontId="110" fillId="36" borderId="32" xfId="231" applyNumberFormat="1" applyFont="1" applyFill="1" applyBorder="1" applyAlignment="1">
      <alignment vertical="center" wrapText="1"/>
    </xf>
    <xf numFmtId="165" fontId="110" fillId="36" borderId="32" xfId="231" applyNumberFormat="1" applyFont="1" applyFill="1" applyBorder="1" applyAlignment="1">
      <alignment vertical="center"/>
    </xf>
    <xf numFmtId="165" fontId="110" fillId="46" borderId="31" xfId="231" applyNumberFormat="1" applyFont="1" applyFill="1" applyBorder="1" applyAlignment="1">
      <alignment vertical="center" wrapText="1"/>
    </xf>
    <xf numFmtId="165" fontId="110" fillId="46" borderId="31" xfId="231" applyNumberFormat="1" applyFont="1" applyFill="1" applyBorder="1" applyAlignment="1">
      <alignment vertical="center"/>
    </xf>
    <xf numFmtId="165" fontId="110" fillId="0" borderId="3" xfId="231" applyNumberFormat="1" applyFont="1" applyBorder="1" applyAlignment="1" applyProtection="1">
      <alignment vertical="center" wrapText="1"/>
      <protection locked="0"/>
    </xf>
    <xf numFmtId="165" fontId="110" fillId="0" borderId="3" xfId="231" applyNumberFormat="1" applyFont="1" applyBorder="1" applyAlignment="1" applyProtection="1">
      <alignment vertical="center"/>
      <protection locked="0"/>
    </xf>
    <xf numFmtId="165" fontId="110" fillId="36" borderId="32" xfId="231" applyNumberFormat="1" applyFont="1" applyFill="1" applyBorder="1" applyAlignment="1">
      <alignment horizontal="center" vertical="center"/>
    </xf>
    <xf numFmtId="0" fontId="113" fillId="48" borderId="13" xfId="0" applyFont="1" applyFill="1" applyBorder="1" applyAlignment="1">
      <alignment horizontal="center" vertical="center" wrapText="1"/>
    </xf>
    <xf numFmtId="0" fontId="115" fillId="48" borderId="25" xfId="0" applyFont="1" applyFill="1" applyBorder="1" applyAlignment="1">
      <alignment horizontal="center" vertical="top" textRotation="90" wrapText="1"/>
    </xf>
    <xf numFmtId="0" fontId="110" fillId="48" borderId="25" xfId="0" applyFont="1" applyFill="1" applyBorder="1" applyAlignment="1">
      <alignment horizontal="center" vertical="top" textRotation="90" wrapText="1"/>
    </xf>
    <xf numFmtId="165" fontId="112" fillId="45" borderId="3" xfId="388" applyNumberFormat="1" applyFont="1" applyFill="1" applyBorder="1"/>
    <xf numFmtId="165" fontId="112" fillId="0" borderId="44" xfId="231" applyNumberFormat="1" applyFont="1" applyBorder="1" applyAlignment="1" applyProtection="1">
      <alignment vertical="center" wrapText="1"/>
      <protection locked="0"/>
    </xf>
    <xf numFmtId="165" fontId="112" fillId="45" borderId="13" xfId="388" applyNumberFormat="1" applyFont="1" applyFill="1" applyBorder="1"/>
    <xf numFmtId="165" fontId="112" fillId="0" borderId="13" xfId="231" applyNumberFormat="1" applyFont="1" applyBorder="1" applyAlignment="1" applyProtection="1">
      <alignment vertical="center" wrapText="1"/>
      <protection locked="0"/>
    </xf>
    <xf numFmtId="165" fontId="112" fillId="46" borderId="44" xfId="231" applyNumberFormat="1" applyFont="1" applyFill="1" applyBorder="1" applyAlignment="1">
      <alignment wrapText="1"/>
    </xf>
    <xf numFmtId="165" fontId="112" fillId="0" borderId="3" xfId="231" applyNumberFormat="1" applyFont="1" applyBorder="1" applyAlignment="1" applyProtection="1">
      <alignment vertical="center" wrapText="1"/>
      <protection locked="0"/>
    </xf>
    <xf numFmtId="165" fontId="112" fillId="45" borderId="44" xfId="388" applyNumberFormat="1" applyFont="1" applyFill="1" applyBorder="1"/>
    <xf numFmtId="165" fontId="112" fillId="0" borderId="44" xfId="231" applyNumberFormat="1" applyFont="1" applyBorder="1" applyAlignment="1">
      <alignment vertical="center" wrapText="1"/>
    </xf>
    <xf numFmtId="165" fontId="110" fillId="44" borderId="32" xfId="231" applyNumberFormat="1" applyFont="1" applyFill="1" applyBorder="1" applyAlignment="1">
      <alignment horizontal="center" vertical="center"/>
    </xf>
    <xf numFmtId="165" fontId="110" fillId="0" borderId="32" xfId="231" applyNumberFormat="1" applyFont="1" applyBorder="1" applyAlignment="1" applyProtection="1">
      <alignment horizontal="center" vertical="center"/>
      <protection locked="0"/>
    </xf>
    <xf numFmtId="165" fontId="110" fillId="46" borderId="31" xfId="231" applyNumberFormat="1" applyFont="1" applyFill="1" applyBorder="1" applyAlignment="1">
      <alignment horizontal="center" vertical="center"/>
    </xf>
    <xf numFmtId="165" fontId="110" fillId="46" borderId="32" xfId="231" applyNumberFormat="1" applyFont="1" applyFill="1" applyBorder="1" applyAlignment="1">
      <alignment horizontal="center" vertical="center"/>
    </xf>
    <xf numFmtId="165" fontId="110" fillId="0" borderId="3" xfId="231" applyNumberFormat="1" applyFont="1" applyBorder="1" applyAlignment="1" applyProtection="1">
      <alignment horizontal="center" vertical="center"/>
      <protection locked="0"/>
    </xf>
    <xf numFmtId="165" fontId="110" fillId="0" borderId="44" xfId="231" applyNumberFormat="1" applyFont="1" applyBorder="1" applyAlignment="1" applyProtection="1">
      <alignment horizontal="center" vertical="center"/>
      <protection locked="0"/>
    </xf>
    <xf numFmtId="165" fontId="110" fillId="0" borderId="44" xfId="231" applyNumberFormat="1" applyFont="1" applyBorder="1" applyAlignment="1" applyProtection="1">
      <alignment vertical="center" wrapText="1"/>
      <protection locked="0"/>
    </xf>
    <xf numFmtId="165" fontId="110" fillId="0" borderId="13" xfId="231" applyNumberFormat="1" applyFont="1" applyBorder="1" applyAlignment="1" applyProtection="1">
      <alignment horizontal="center" vertical="center"/>
      <protection locked="0"/>
    </xf>
    <xf numFmtId="165" fontId="110" fillId="0" borderId="13" xfId="231" applyNumberFormat="1" applyFont="1" applyBorder="1" applyAlignment="1" applyProtection="1">
      <alignment vertical="center" wrapText="1"/>
      <protection locked="0"/>
    </xf>
    <xf numFmtId="165" fontId="110" fillId="0" borderId="3" xfId="231" applyNumberFormat="1" applyFont="1" applyBorder="1" applyAlignment="1">
      <alignment horizontal="center" vertical="center"/>
    </xf>
    <xf numFmtId="165" fontId="110" fillId="0" borderId="3" xfId="231" applyNumberFormat="1" applyFont="1" applyBorder="1" applyAlignment="1">
      <alignment vertical="center" wrapText="1"/>
    </xf>
    <xf numFmtId="165" fontId="110" fillId="46" borderId="44" xfId="231" applyNumberFormat="1" applyFont="1" applyFill="1" applyBorder="1" applyAlignment="1">
      <alignment horizontal="center" vertical="center"/>
    </xf>
    <xf numFmtId="165" fontId="110" fillId="46" borderId="44" xfId="231" applyNumberFormat="1" applyFont="1" applyFill="1" applyBorder="1" applyAlignment="1">
      <alignment vertical="center" wrapText="1"/>
    </xf>
    <xf numFmtId="165" fontId="110" fillId="46" borderId="3" xfId="231" applyNumberFormat="1" applyFont="1" applyFill="1" applyBorder="1" applyAlignment="1">
      <alignment horizontal="center" vertical="center"/>
    </xf>
    <xf numFmtId="165" fontId="110" fillId="46" borderId="3" xfId="231" applyNumberFormat="1" applyFont="1" applyFill="1" applyBorder="1" applyAlignment="1">
      <alignment vertical="center" wrapText="1"/>
    </xf>
    <xf numFmtId="165" fontId="110" fillId="45" borderId="3" xfId="388" applyNumberFormat="1" applyFont="1" applyFill="1" applyBorder="1" applyAlignment="1">
      <alignment horizontal="center" vertical="center"/>
    </xf>
    <xf numFmtId="165" fontId="110" fillId="45" borderId="3" xfId="388" applyNumberFormat="1" applyFont="1" applyFill="1" applyBorder="1" applyAlignment="1">
      <alignment vertical="center"/>
    </xf>
    <xf numFmtId="165" fontId="110" fillId="45" borderId="13" xfId="388" applyNumberFormat="1" applyFont="1" applyFill="1" applyBorder="1" applyAlignment="1">
      <alignment horizontal="center" vertical="center"/>
    </xf>
    <xf numFmtId="165" fontId="110" fillId="45" borderId="13" xfId="388" applyNumberFormat="1" applyFont="1" applyFill="1" applyBorder="1" applyAlignment="1">
      <alignment vertical="center"/>
    </xf>
    <xf numFmtId="165" fontId="110" fillId="45" borderId="44" xfId="388" applyNumberFormat="1" applyFont="1" applyFill="1" applyBorder="1" applyAlignment="1">
      <alignment horizontal="center" vertical="center"/>
    </xf>
    <xf numFmtId="165" fontId="110" fillId="45" borderId="44" xfId="388" applyNumberFormat="1" applyFont="1" applyFill="1" applyBorder="1" applyAlignment="1">
      <alignment vertical="center"/>
    </xf>
    <xf numFmtId="165" fontId="110" fillId="0" borderId="44" xfId="231" applyNumberFormat="1" applyFont="1" applyBorder="1" applyAlignment="1">
      <alignment horizontal="center" vertical="center"/>
    </xf>
    <xf numFmtId="165" fontId="110" fillId="0" borderId="44" xfId="231" applyNumberFormat="1" applyFont="1" applyBorder="1" applyAlignment="1">
      <alignment vertical="center" wrapText="1"/>
    </xf>
    <xf numFmtId="0" fontId="110" fillId="0" borderId="0" xfId="319" applyFont="1"/>
    <xf numFmtId="0" fontId="117" fillId="0" borderId="0" xfId="319" applyFont="1"/>
    <xf numFmtId="0" fontId="115" fillId="0" borderId="0" xfId="0" applyFont="1" applyAlignment="1">
      <alignment vertical="center"/>
    </xf>
    <xf numFmtId="0" fontId="110" fillId="0" borderId="0" xfId="0" applyFont="1" applyAlignment="1">
      <alignment vertical="center"/>
    </xf>
    <xf numFmtId="14" fontId="110" fillId="0" borderId="0" xfId="0" applyNumberFormat="1" applyFont="1" applyAlignment="1">
      <alignment vertical="center"/>
    </xf>
    <xf numFmtId="165" fontId="110" fillId="44" borderId="26" xfId="231" applyNumberFormat="1" applyFont="1" applyFill="1" applyBorder="1" applyAlignment="1">
      <alignment vertical="center"/>
    </xf>
    <xf numFmtId="165" fontId="110" fillId="44" borderId="30" xfId="231" applyNumberFormat="1" applyFont="1" applyFill="1" applyBorder="1" applyAlignment="1">
      <alignment vertical="center"/>
    </xf>
    <xf numFmtId="165" fontId="112" fillId="0" borderId="27" xfId="231" applyNumberFormat="1" applyFont="1" applyBorder="1" applyAlignment="1" applyProtection="1">
      <alignment vertical="center" wrapText="1"/>
      <protection locked="0"/>
    </xf>
    <xf numFmtId="0" fontId="115" fillId="0" borderId="0" xfId="0" applyFont="1" applyAlignment="1" applyProtection="1">
      <alignment vertical="center"/>
      <protection locked="0"/>
    </xf>
    <xf numFmtId="165" fontId="112" fillId="0" borderId="33" xfId="231" applyNumberFormat="1" applyFont="1" applyBorder="1" applyAlignment="1" applyProtection="1">
      <alignment vertical="center" wrapText="1"/>
      <protection locked="0"/>
    </xf>
    <xf numFmtId="165" fontId="112" fillId="0" borderId="28" xfId="231" applyNumberFormat="1" applyFont="1" applyBorder="1" applyAlignment="1" applyProtection="1">
      <alignment vertical="center" wrapText="1"/>
      <protection locked="0"/>
    </xf>
    <xf numFmtId="165" fontId="112" fillId="0" borderId="34" xfId="231" applyNumberFormat="1" applyFont="1" applyBorder="1" applyAlignment="1" applyProtection="1">
      <alignment vertical="center" wrapText="1"/>
      <protection locked="0"/>
    </xf>
    <xf numFmtId="165" fontId="112" fillId="44" borderId="30" xfId="231" applyNumberFormat="1" applyFont="1" applyFill="1" applyBorder="1"/>
    <xf numFmtId="165" fontId="112" fillId="44" borderId="32" xfId="231" applyNumberFormat="1" applyFont="1" applyFill="1" applyBorder="1"/>
    <xf numFmtId="165" fontId="112" fillId="44" borderId="26" xfId="231" applyNumberFormat="1" applyFont="1" applyFill="1" applyBorder="1"/>
    <xf numFmtId="165" fontId="112" fillId="46" borderId="27" xfId="231" applyNumberFormat="1" applyFont="1" applyFill="1" applyBorder="1" applyAlignment="1">
      <alignment wrapText="1"/>
    </xf>
    <xf numFmtId="165" fontId="112" fillId="46" borderId="33" xfId="231" applyNumberFormat="1" applyFont="1" applyFill="1" applyBorder="1" applyAlignment="1">
      <alignment wrapText="1"/>
    </xf>
    <xf numFmtId="165" fontId="112" fillId="0" borderId="30" xfId="231" applyNumberFormat="1" applyFont="1" applyBorder="1" applyAlignment="1" applyProtection="1">
      <alignment vertical="center" wrapText="1"/>
      <protection locked="0"/>
    </xf>
    <xf numFmtId="165" fontId="112" fillId="0" borderId="32" xfId="231" applyNumberFormat="1" applyFont="1" applyBorder="1" applyAlignment="1" applyProtection="1">
      <alignment vertical="center" wrapText="1"/>
      <protection locked="0"/>
    </xf>
    <xf numFmtId="165" fontId="112" fillId="0" borderId="26" xfId="231" applyNumberFormat="1" applyFont="1" applyBorder="1" applyAlignment="1" applyProtection="1">
      <alignment vertical="center" wrapText="1"/>
      <protection locked="0"/>
    </xf>
    <xf numFmtId="165" fontId="112" fillId="45" borderId="29" xfId="388" applyNumberFormat="1" applyFont="1" applyFill="1" applyBorder="1"/>
    <xf numFmtId="165" fontId="112" fillId="45" borderId="35" xfId="388" applyNumberFormat="1" applyFont="1" applyFill="1" applyBorder="1"/>
    <xf numFmtId="165" fontId="112" fillId="36" borderId="26" xfId="231" applyNumberFormat="1" applyFont="1" applyFill="1" applyBorder="1" applyAlignment="1">
      <alignment wrapText="1"/>
    </xf>
    <xf numFmtId="165" fontId="112" fillId="36" borderId="30" xfId="231" applyNumberFormat="1" applyFont="1" applyFill="1" applyBorder="1" applyAlignment="1">
      <alignment wrapText="1"/>
    </xf>
    <xf numFmtId="165" fontId="112" fillId="36" borderId="32" xfId="231" applyNumberFormat="1" applyFont="1" applyFill="1" applyBorder="1" applyAlignment="1">
      <alignment wrapText="1"/>
    </xf>
    <xf numFmtId="165" fontId="112" fillId="45" borderId="28" xfId="388" applyNumberFormat="1" applyFont="1" applyFill="1" applyBorder="1"/>
    <xf numFmtId="165" fontId="112" fillId="45" borderId="34" xfId="388" applyNumberFormat="1" applyFont="1" applyFill="1" applyBorder="1"/>
    <xf numFmtId="165" fontId="112" fillId="0" borderId="29" xfId="231" applyNumberFormat="1" applyFont="1" applyBorder="1" applyAlignment="1" applyProtection="1">
      <alignment vertical="center" wrapText="1"/>
      <protection locked="0"/>
    </xf>
    <xf numFmtId="165" fontId="112" fillId="0" borderId="35" xfId="231" applyNumberFormat="1" applyFont="1" applyBorder="1" applyAlignment="1" applyProtection="1">
      <alignment vertical="center" wrapText="1"/>
      <protection locked="0"/>
    </xf>
    <xf numFmtId="165" fontId="112" fillId="46" borderId="36" xfId="231" applyNumberFormat="1" applyFont="1" applyFill="1" applyBorder="1" applyAlignment="1">
      <alignment vertical="center" wrapText="1"/>
    </xf>
    <xf numFmtId="165" fontId="112" fillId="46" borderId="31" xfId="231" applyNumberFormat="1" applyFont="1" applyFill="1" applyBorder="1" applyAlignment="1">
      <alignment vertical="center" wrapText="1"/>
    </xf>
    <xf numFmtId="165" fontId="112" fillId="46" borderId="37" xfId="231" applyNumberFormat="1" applyFont="1" applyFill="1" applyBorder="1" applyAlignment="1">
      <alignment vertical="center" wrapText="1"/>
    </xf>
    <xf numFmtId="165" fontId="112" fillId="45" borderId="27" xfId="388" applyNumberFormat="1" applyFont="1" applyFill="1" applyBorder="1"/>
    <xf numFmtId="165" fontId="112" fillId="45" borderId="33" xfId="388" applyNumberFormat="1" applyFont="1" applyFill="1" applyBorder="1"/>
    <xf numFmtId="165" fontId="112" fillId="46" borderId="30" xfId="231" applyNumberFormat="1" applyFont="1" applyFill="1" applyBorder="1" applyAlignment="1">
      <alignment vertical="center" wrapText="1"/>
    </xf>
    <xf numFmtId="165" fontId="112" fillId="46" borderId="32" xfId="231" applyNumberFormat="1" applyFont="1" applyFill="1" applyBorder="1" applyAlignment="1">
      <alignment vertical="center" wrapText="1"/>
    </xf>
    <xf numFmtId="165" fontId="112" fillId="46" borderId="26" xfId="231" applyNumberFormat="1" applyFont="1" applyFill="1" applyBorder="1" applyAlignment="1">
      <alignment vertical="center" wrapText="1"/>
    </xf>
    <xf numFmtId="165" fontId="112" fillId="0" borderId="27" xfId="231" applyNumberFormat="1" applyFont="1" applyBorder="1" applyAlignment="1">
      <alignment vertical="center" wrapText="1"/>
    </xf>
    <xf numFmtId="165" fontId="112" fillId="0" borderId="33" xfId="231" applyNumberFormat="1" applyFont="1" applyBorder="1" applyAlignment="1">
      <alignment vertical="center" wrapText="1"/>
    </xf>
    <xf numFmtId="165" fontId="112" fillId="36" borderId="30" xfId="231" applyNumberFormat="1" applyFont="1" applyFill="1" applyBorder="1" applyAlignment="1">
      <alignment horizontal="center"/>
    </xf>
    <xf numFmtId="165" fontId="112" fillId="36" borderId="32" xfId="231" applyNumberFormat="1" applyFont="1" applyFill="1" applyBorder="1" applyAlignment="1">
      <alignment horizontal="center"/>
    </xf>
    <xf numFmtId="165" fontId="112" fillId="36" borderId="26" xfId="231" applyNumberFormat="1" applyFont="1" applyFill="1" applyBorder="1" applyAlignment="1">
      <alignment horizontal="center"/>
    </xf>
    <xf numFmtId="0" fontId="117" fillId="0" borderId="0" xfId="319" applyFont="1" applyAlignment="1">
      <alignment horizontal="right" vertical="center"/>
    </xf>
    <xf numFmtId="0" fontId="115" fillId="48" borderId="64" xfId="0" applyFont="1" applyFill="1" applyBorder="1" applyAlignment="1">
      <alignment horizontal="center" vertical="top" textRotation="90" wrapText="1"/>
    </xf>
    <xf numFmtId="165" fontId="115" fillId="0" borderId="33" xfId="231" applyNumberFormat="1" applyFont="1" applyBorder="1" applyAlignment="1" applyProtection="1">
      <alignment vertical="center" wrapText="1"/>
      <protection locked="0"/>
    </xf>
    <xf numFmtId="165" fontId="115" fillId="0" borderId="27" xfId="231" applyNumberFormat="1" applyFont="1" applyBorder="1" applyAlignment="1" applyProtection="1">
      <alignment vertical="center" wrapText="1"/>
      <protection locked="0"/>
    </xf>
    <xf numFmtId="165" fontId="115" fillId="0" borderId="28" xfId="231" applyNumberFormat="1" applyFont="1" applyBorder="1" applyAlignment="1" applyProtection="1">
      <alignment vertical="center" wrapText="1"/>
      <protection locked="0"/>
    </xf>
    <xf numFmtId="165" fontId="115" fillId="0" borderId="29" xfId="231" applyNumberFormat="1" applyFont="1" applyBorder="1" applyAlignment="1">
      <alignment vertical="center" wrapText="1"/>
    </xf>
    <xf numFmtId="165" fontId="110" fillId="46" borderId="30" xfId="231" applyNumberFormat="1" applyFont="1" applyFill="1" applyBorder="1" applyAlignment="1">
      <alignment vertical="center" wrapText="1"/>
    </xf>
    <xf numFmtId="165" fontId="110" fillId="46" borderId="26" xfId="231" applyNumberFormat="1" applyFont="1" applyFill="1" applyBorder="1" applyAlignment="1">
      <alignment vertical="center" wrapText="1"/>
    </xf>
    <xf numFmtId="165" fontId="115" fillId="46" borderId="33" xfId="231" applyNumberFormat="1" applyFont="1" applyFill="1" applyBorder="1" applyAlignment="1">
      <alignment vertical="center" wrapText="1"/>
    </xf>
    <xf numFmtId="165" fontId="115" fillId="46" borderId="27" xfId="231" applyNumberFormat="1" applyFont="1" applyFill="1" applyBorder="1" applyAlignment="1">
      <alignment vertical="center" wrapText="1"/>
    </xf>
    <xf numFmtId="165" fontId="115" fillId="46" borderId="35" xfId="231" applyNumberFormat="1" applyFont="1" applyFill="1" applyBorder="1" applyAlignment="1">
      <alignment vertical="center" wrapText="1"/>
    </xf>
    <xf numFmtId="165" fontId="115" fillId="46" borderId="29" xfId="231" applyNumberFormat="1" applyFont="1" applyFill="1" applyBorder="1" applyAlignment="1">
      <alignment vertical="center" wrapText="1"/>
    </xf>
    <xf numFmtId="165" fontId="110" fillId="0" borderId="30" xfId="231" applyNumberFormat="1" applyFont="1" applyBorder="1" applyAlignment="1" applyProtection="1">
      <alignment vertical="center" wrapText="1"/>
      <protection locked="0"/>
    </xf>
    <xf numFmtId="165" fontId="110" fillId="0" borderId="26" xfId="231" applyNumberFormat="1" applyFont="1" applyBorder="1" applyAlignment="1" applyProtection="1">
      <alignment vertical="center" wrapText="1"/>
      <protection locked="0"/>
    </xf>
    <xf numFmtId="165" fontId="115" fillId="45" borderId="35" xfId="388" applyNumberFormat="1" applyFont="1" applyFill="1" applyBorder="1" applyAlignment="1">
      <alignment vertical="center"/>
    </xf>
    <xf numFmtId="165" fontId="115" fillId="45" borderId="29" xfId="388" applyNumberFormat="1" applyFont="1" applyFill="1" applyBorder="1" applyAlignment="1">
      <alignment vertical="center"/>
    </xf>
    <xf numFmtId="165" fontId="110" fillId="36" borderId="30" xfId="231" applyNumberFormat="1" applyFont="1" applyFill="1" applyBorder="1" applyAlignment="1">
      <alignment vertical="center" wrapText="1"/>
    </xf>
    <xf numFmtId="165" fontId="110" fillId="36" borderId="26" xfId="231" applyNumberFormat="1" applyFont="1" applyFill="1" applyBorder="1" applyAlignment="1">
      <alignment vertical="center" wrapText="1"/>
    </xf>
    <xf numFmtId="165" fontId="115" fillId="45" borderId="34" xfId="388" applyNumberFormat="1" applyFont="1" applyFill="1" applyBorder="1" applyAlignment="1">
      <alignment vertical="center"/>
    </xf>
    <xf numFmtId="165" fontId="115" fillId="45" borderId="28" xfId="388" applyNumberFormat="1" applyFont="1" applyFill="1" applyBorder="1" applyAlignment="1">
      <alignment vertical="center"/>
    </xf>
    <xf numFmtId="165" fontId="115" fillId="0" borderId="35" xfId="231" applyNumberFormat="1" applyFont="1" applyBorder="1" applyAlignment="1" applyProtection="1">
      <alignment vertical="center" wrapText="1"/>
      <protection locked="0"/>
    </xf>
    <xf numFmtId="165" fontId="115" fillId="0" borderId="29" xfId="231" applyNumberFormat="1" applyFont="1" applyBorder="1" applyAlignment="1" applyProtection="1">
      <alignment vertical="center" wrapText="1"/>
      <protection locked="0"/>
    </xf>
    <xf numFmtId="165" fontId="110" fillId="46" borderId="36" xfId="231" applyNumberFormat="1" applyFont="1" applyFill="1" applyBorder="1" applyAlignment="1">
      <alignment vertical="center" wrapText="1"/>
    </xf>
    <xf numFmtId="165" fontId="110" fillId="46" borderId="37" xfId="231" applyNumberFormat="1" applyFont="1" applyFill="1" applyBorder="1" applyAlignment="1">
      <alignment vertical="center" wrapText="1"/>
    </xf>
    <xf numFmtId="165" fontId="115" fillId="45" borderId="33" xfId="388" applyNumberFormat="1" applyFont="1" applyFill="1" applyBorder="1" applyAlignment="1">
      <alignment vertical="center"/>
    </xf>
    <xf numFmtId="165" fontId="115" fillId="45" borderId="27" xfId="388" applyNumberFormat="1" applyFont="1" applyFill="1" applyBorder="1" applyAlignment="1">
      <alignment vertical="center"/>
    </xf>
    <xf numFmtId="165" fontId="115" fillId="0" borderId="33" xfId="231" applyNumberFormat="1" applyFont="1" applyBorder="1" applyAlignment="1">
      <alignment vertical="center" wrapText="1"/>
    </xf>
    <xf numFmtId="165" fontId="115" fillId="0" borderId="27" xfId="231" applyNumberFormat="1" applyFont="1" applyBorder="1" applyAlignment="1">
      <alignment vertical="center" wrapText="1"/>
    </xf>
    <xf numFmtId="165" fontId="115" fillId="0" borderId="34" xfId="231" applyNumberFormat="1" applyFont="1" applyBorder="1" applyAlignment="1" applyProtection="1">
      <alignment vertical="center" wrapText="1"/>
      <protection locked="0"/>
    </xf>
    <xf numFmtId="165" fontId="110" fillId="0" borderId="35" xfId="231" applyNumberFormat="1" applyFont="1" applyBorder="1" applyAlignment="1" applyProtection="1">
      <alignment vertical="center" wrapText="1"/>
      <protection locked="0"/>
    </xf>
    <xf numFmtId="165" fontId="110" fillId="0" borderId="29" xfId="231" applyNumberFormat="1" applyFont="1" applyBorder="1" applyAlignment="1" applyProtection="1">
      <alignment vertical="center" wrapText="1"/>
      <protection locked="0"/>
    </xf>
    <xf numFmtId="165" fontId="110" fillId="36" borderId="30" xfId="231" applyNumberFormat="1" applyFont="1" applyFill="1" applyBorder="1" applyAlignment="1">
      <alignment horizontal="center" vertical="center"/>
    </xf>
    <xf numFmtId="165" fontId="110" fillId="36" borderId="26" xfId="231" applyNumberFormat="1" applyFont="1" applyFill="1" applyBorder="1" applyAlignment="1">
      <alignment horizontal="center" vertical="center"/>
    </xf>
    <xf numFmtId="165" fontId="110" fillId="44" borderId="67" xfId="231" applyNumberFormat="1" applyFont="1" applyFill="1" applyBorder="1" applyAlignment="1">
      <alignment vertical="center" wrapText="1"/>
    </xf>
    <xf numFmtId="2" fontId="115" fillId="0" borderId="74" xfId="319" applyNumberFormat="1" applyFont="1" applyBorder="1" applyAlignment="1">
      <alignment vertical="center" wrapText="1"/>
    </xf>
    <xf numFmtId="2" fontId="115" fillId="0" borderId="72" xfId="319" applyNumberFormat="1" applyFont="1" applyBorder="1" applyAlignment="1">
      <alignment vertical="center" wrapText="1"/>
    </xf>
    <xf numFmtId="2" fontId="115" fillId="0" borderId="75" xfId="319" applyNumberFormat="1" applyFont="1" applyBorder="1" applyAlignment="1">
      <alignment vertical="center" wrapText="1"/>
    </xf>
    <xf numFmtId="165" fontId="111" fillId="44" borderId="67" xfId="231" applyNumberFormat="1" applyFont="1" applyFill="1" applyBorder="1" applyAlignment="1">
      <alignment vertical="center" wrapText="1"/>
    </xf>
    <xf numFmtId="0" fontId="115" fillId="45" borderId="74" xfId="380" applyFont="1" applyFill="1" applyBorder="1" applyAlignment="1">
      <alignment vertical="center" wrapText="1"/>
    </xf>
    <xf numFmtId="2" fontId="115" fillId="45" borderId="75" xfId="380" applyNumberFormat="1" applyFont="1" applyFill="1" applyBorder="1" applyAlignment="1">
      <alignment vertical="center" wrapText="1"/>
    </xf>
    <xf numFmtId="0" fontId="115" fillId="45" borderId="75" xfId="380" applyFont="1" applyFill="1" applyBorder="1" applyAlignment="1">
      <alignment vertical="center" wrapText="1"/>
    </xf>
    <xf numFmtId="0" fontId="115" fillId="45" borderId="72" xfId="380" applyFont="1" applyFill="1" applyBorder="1" applyAlignment="1">
      <alignment vertical="center" wrapText="1"/>
    </xf>
    <xf numFmtId="165" fontId="111" fillId="44" borderId="76" xfId="231" applyNumberFormat="1" applyFont="1" applyFill="1" applyBorder="1" applyAlignment="1">
      <alignment vertical="center" wrapText="1"/>
    </xf>
    <xf numFmtId="2" fontId="115" fillId="45" borderId="74" xfId="380" applyNumberFormat="1" applyFont="1" applyFill="1" applyBorder="1" applyAlignment="1">
      <alignment vertical="center" wrapText="1"/>
    </xf>
    <xf numFmtId="0" fontId="115" fillId="45" borderId="74" xfId="380" applyFont="1" applyFill="1" applyBorder="1" applyAlignment="1">
      <alignment horizontal="left" vertical="center" wrapText="1"/>
    </xf>
    <xf numFmtId="0" fontId="115" fillId="0" borderId="72" xfId="380" applyFont="1" applyBorder="1" applyAlignment="1">
      <alignment vertical="center" wrapText="1"/>
    </xf>
    <xf numFmtId="0" fontId="115" fillId="0" borderId="75" xfId="380" applyFont="1" applyBorder="1" applyAlignment="1">
      <alignment vertical="center" wrapText="1"/>
    </xf>
    <xf numFmtId="49" fontId="110" fillId="48" borderId="69" xfId="380" applyNumberFormat="1" applyFont="1" applyFill="1" applyBorder="1" applyAlignment="1">
      <alignment horizontal="center" vertical="center"/>
    </xf>
    <xf numFmtId="49" fontId="115" fillId="0" borderId="80" xfId="380" applyNumberFormat="1" applyFont="1" applyBorder="1" applyAlignment="1">
      <alignment horizontal="right" vertical="center"/>
    </xf>
    <xf numFmtId="49" fontId="115" fillId="0" borderId="81" xfId="380" applyNumberFormat="1" applyFont="1" applyBorder="1" applyAlignment="1">
      <alignment horizontal="right" vertical="center"/>
    </xf>
    <xf numFmtId="49" fontId="115" fillId="0" borderId="82" xfId="380" applyNumberFormat="1" applyFont="1" applyBorder="1" applyAlignment="1">
      <alignment horizontal="right" vertical="center"/>
    </xf>
    <xf numFmtId="49" fontId="110" fillId="48" borderId="78" xfId="380" applyNumberFormat="1" applyFont="1" applyFill="1" applyBorder="1" applyAlignment="1">
      <alignment horizontal="center" vertical="center"/>
    </xf>
    <xf numFmtId="165" fontId="115" fillId="36" borderId="26" xfId="231" applyNumberFormat="1" applyFont="1" applyFill="1" applyBorder="1" applyAlignment="1">
      <alignment vertical="center" wrapText="1"/>
    </xf>
    <xf numFmtId="0" fontId="115" fillId="0" borderId="0" xfId="0" applyFont="1" applyAlignment="1">
      <alignment horizontal="center" vertical="center"/>
    </xf>
    <xf numFmtId="165" fontId="118" fillId="0" borderId="0" xfId="319" applyNumberFormat="1" applyFont="1" applyAlignment="1">
      <alignment vertical="center"/>
    </xf>
    <xf numFmtId="0" fontId="115" fillId="50" borderId="13" xfId="0" applyFont="1" applyFill="1" applyBorder="1" applyAlignment="1">
      <alignment horizontal="center" vertical="top" textRotation="90" wrapText="1"/>
    </xf>
    <xf numFmtId="165" fontId="110" fillId="51" borderId="32" xfId="231" applyNumberFormat="1" applyFont="1" applyFill="1" applyBorder="1" applyAlignment="1">
      <alignment vertical="center"/>
    </xf>
    <xf numFmtId="165" fontId="110" fillId="50" borderId="32" xfId="231" applyNumberFormat="1" applyFont="1" applyFill="1" applyBorder="1" applyAlignment="1">
      <alignment vertical="center" wrapText="1"/>
    </xf>
    <xf numFmtId="165" fontId="110" fillId="50" borderId="32" xfId="231" applyNumberFormat="1" applyFont="1" applyFill="1" applyBorder="1" applyAlignment="1">
      <alignment horizontal="center" vertical="center"/>
    </xf>
    <xf numFmtId="0" fontId="115" fillId="50" borderId="34" xfId="0" applyFont="1" applyFill="1" applyBorder="1" applyAlignment="1">
      <alignment horizontal="center" vertical="top" textRotation="90" wrapText="1"/>
    </xf>
    <xf numFmtId="0" fontId="115" fillId="50" borderId="28" xfId="0" applyFont="1" applyFill="1" applyBorder="1" applyAlignment="1">
      <alignment horizontal="center" vertical="top" textRotation="90" wrapText="1"/>
    </xf>
    <xf numFmtId="165" fontId="110" fillId="51" borderId="30" xfId="231" applyNumberFormat="1" applyFont="1" applyFill="1" applyBorder="1" applyAlignment="1">
      <alignment vertical="center"/>
    </xf>
    <xf numFmtId="165" fontId="110" fillId="51" borderId="26" xfId="231" applyNumberFormat="1" applyFont="1" applyFill="1" applyBorder="1" applyAlignment="1">
      <alignment vertical="center"/>
    </xf>
    <xf numFmtId="165" fontId="115" fillId="0" borderId="74" xfId="231" applyNumberFormat="1" applyFont="1" applyBorder="1" applyAlignment="1" applyProtection="1">
      <alignment vertical="center" wrapText="1"/>
      <protection locked="0"/>
    </xf>
    <xf numFmtId="165" fontId="110" fillId="50" borderId="30" xfId="231" applyNumberFormat="1" applyFont="1" applyFill="1" applyBorder="1" applyAlignment="1">
      <alignment vertical="center" wrapText="1"/>
    </xf>
    <xf numFmtId="165" fontId="110" fillId="50" borderId="26" xfId="231" applyNumberFormat="1" applyFont="1" applyFill="1" applyBorder="1" applyAlignment="1">
      <alignment vertical="center" wrapText="1"/>
    </xf>
    <xf numFmtId="165" fontId="110" fillId="50" borderId="30" xfId="231" applyNumberFormat="1" applyFont="1" applyFill="1" applyBorder="1" applyAlignment="1">
      <alignment horizontal="center" vertical="center"/>
    </xf>
    <xf numFmtId="165" fontId="110" fillId="50" borderId="26" xfId="231" applyNumberFormat="1" applyFont="1" applyFill="1" applyBorder="1" applyAlignment="1">
      <alignment horizontal="center" vertical="center"/>
    </xf>
    <xf numFmtId="165" fontId="110" fillId="44" borderId="88" xfId="231" applyNumberFormat="1" applyFont="1" applyFill="1" applyBorder="1" applyAlignment="1">
      <alignment vertical="center"/>
    </xf>
    <xf numFmtId="165" fontId="115" fillId="0" borderId="89" xfId="231" applyNumberFormat="1" applyFont="1" applyBorder="1" applyAlignment="1" applyProtection="1">
      <alignment vertical="center" wrapText="1"/>
      <protection locked="0"/>
    </xf>
    <xf numFmtId="165" fontId="115" fillId="0" borderId="86" xfId="231" applyNumberFormat="1" applyFont="1" applyBorder="1" applyAlignment="1" applyProtection="1">
      <alignment vertical="center" wrapText="1"/>
      <protection locked="0"/>
    </xf>
    <xf numFmtId="165" fontId="115" fillId="0" borderId="90" xfId="231" applyNumberFormat="1" applyFont="1" applyBorder="1" applyAlignment="1">
      <alignment vertical="center" wrapText="1"/>
    </xf>
    <xf numFmtId="165" fontId="110" fillId="46" borderId="88" xfId="231" applyNumberFormat="1" applyFont="1" applyFill="1" applyBorder="1" applyAlignment="1">
      <alignment vertical="center" wrapText="1"/>
    </xf>
    <xf numFmtId="165" fontId="115" fillId="46" borderId="89" xfId="231" applyNumberFormat="1" applyFont="1" applyFill="1" applyBorder="1" applyAlignment="1">
      <alignment vertical="center" wrapText="1"/>
    </xf>
    <xf numFmtId="165" fontId="115" fillId="46" borderId="90" xfId="231" applyNumberFormat="1" applyFont="1" applyFill="1" applyBorder="1" applyAlignment="1">
      <alignment vertical="center" wrapText="1"/>
    </xf>
    <xf numFmtId="165" fontId="110" fillId="0" borderId="88" xfId="231" applyNumberFormat="1" applyFont="1" applyBorder="1" applyAlignment="1" applyProtection="1">
      <alignment vertical="center" wrapText="1"/>
      <protection locked="0"/>
    </xf>
    <xf numFmtId="165" fontId="115" fillId="45" borderId="90" xfId="388" applyNumberFormat="1" applyFont="1" applyFill="1" applyBorder="1" applyAlignment="1">
      <alignment vertical="center"/>
    </xf>
    <xf numFmtId="165" fontId="110" fillId="36" borderId="88" xfId="231" applyNumberFormat="1" applyFont="1" applyFill="1" applyBorder="1" applyAlignment="1">
      <alignment vertical="center" wrapText="1"/>
    </xf>
    <xf numFmtId="165" fontId="115" fillId="45" borderId="86" xfId="388" applyNumberFormat="1" applyFont="1" applyFill="1" applyBorder="1" applyAlignment="1">
      <alignment vertical="center"/>
    </xf>
    <xf numFmtId="165" fontId="115" fillId="0" borderId="90" xfId="231" applyNumberFormat="1" applyFont="1" applyBorder="1" applyAlignment="1" applyProtection="1">
      <alignment vertical="center" wrapText="1"/>
      <protection locked="0"/>
    </xf>
    <xf numFmtId="165" fontId="110" fillId="46" borderId="91" xfId="231" applyNumberFormat="1" applyFont="1" applyFill="1" applyBorder="1" applyAlignment="1">
      <alignment vertical="center" wrapText="1"/>
    </xf>
    <xf numFmtId="165" fontId="115" fillId="45" borderId="89" xfId="388" applyNumberFormat="1" applyFont="1" applyFill="1" applyBorder="1" applyAlignment="1">
      <alignment vertical="center"/>
    </xf>
    <xf numFmtId="165" fontId="115" fillId="0" borderId="89" xfId="231" applyNumberFormat="1" applyFont="1" applyBorder="1" applyAlignment="1">
      <alignment vertical="center" wrapText="1"/>
    </xf>
    <xf numFmtId="165" fontId="110" fillId="0" borderId="90" xfId="231" applyNumberFormat="1" applyFont="1" applyBorder="1" applyAlignment="1" applyProtection="1">
      <alignment vertical="center" wrapText="1"/>
      <protection locked="0"/>
    </xf>
    <xf numFmtId="165" fontId="110" fillId="36" borderId="88" xfId="231" applyNumberFormat="1" applyFont="1" applyFill="1" applyBorder="1" applyAlignment="1">
      <alignment horizontal="center" vertical="center"/>
    </xf>
    <xf numFmtId="0" fontId="115" fillId="36" borderId="64" xfId="0" applyFont="1" applyFill="1" applyBorder="1" applyAlignment="1">
      <alignment horizontal="center" vertical="top" textRotation="90" wrapText="1"/>
    </xf>
    <xf numFmtId="165" fontId="115" fillId="0" borderId="35" xfId="231" applyNumberFormat="1" applyFont="1" applyBorder="1" applyAlignment="1">
      <alignment vertical="center" wrapText="1"/>
    </xf>
    <xf numFmtId="0" fontId="113" fillId="48" borderId="86" xfId="0" applyFont="1" applyFill="1" applyBorder="1" applyAlignment="1">
      <alignment horizontal="center" vertical="center" wrapText="1"/>
    </xf>
    <xf numFmtId="0" fontId="110" fillId="48" borderId="87" xfId="0" applyFont="1" applyFill="1" applyBorder="1" applyAlignment="1">
      <alignment horizontal="center" vertical="top" textRotation="90" wrapText="1"/>
    </xf>
    <xf numFmtId="165" fontId="115" fillId="0" borderId="12" xfId="231" applyNumberFormat="1" applyFont="1" applyBorder="1" applyAlignment="1" applyProtection="1">
      <alignment vertical="center" wrapText="1"/>
      <protection locked="0"/>
    </xf>
    <xf numFmtId="165" fontId="110" fillId="44" borderId="38" xfId="231" applyNumberFormat="1" applyFont="1" applyFill="1" applyBorder="1" applyAlignment="1">
      <alignment vertical="center"/>
    </xf>
    <xf numFmtId="165" fontId="115" fillId="0" borderId="41" xfId="231" applyNumberFormat="1" applyFont="1" applyBorder="1" applyAlignment="1" applyProtection="1">
      <alignment vertical="center" wrapText="1"/>
      <protection locked="0"/>
    </xf>
    <xf numFmtId="165" fontId="115" fillId="0" borderId="39" xfId="231" applyNumberFormat="1" applyFont="1" applyBorder="1" applyAlignment="1">
      <alignment vertical="center" wrapText="1"/>
    </xf>
    <xf numFmtId="165" fontId="110" fillId="46" borderId="38" xfId="231" applyNumberFormat="1" applyFont="1" applyFill="1" applyBorder="1" applyAlignment="1">
      <alignment vertical="center" wrapText="1"/>
    </xf>
    <xf numFmtId="165" fontId="115" fillId="46" borderId="40" xfId="231" applyNumberFormat="1" applyFont="1" applyFill="1" applyBorder="1" applyAlignment="1">
      <alignment vertical="center" wrapText="1"/>
    </xf>
    <xf numFmtId="165" fontId="115" fillId="46" borderId="39" xfId="231" applyNumberFormat="1" applyFont="1" applyFill="1" applyBorder="1" applyAlignment="1">
      <alignment vertical="center" wrapText="1"/>
    </xf>
    <xf numFmtId="165" fontId="110" fillId="0" borderId="38" xfId="231" applyNumberFormat="1" applyFont="1" applyBorder="1" applyAlignment="1" applyProtection="1">
      <alignment vertical="center" wrapText="1"/>
      <protection locked="0"/>
    </xf>
    <xf numFmtId="165" fontId="115" fillId="45" borderId="39" xfId="388" applyNumberFormat="1" applyFont="1" applyFill="1" applyBorder="1" applyAlignment="1">
      <alignment vertical="center"/>
    </xf>
    <xf numFmtId="165" fontId="110" fillId="36" borderId="38" xfId="231" applyNumberFormat="1" applyFont="1" applyFill="1" applyBorder="1" applyAlignment="1">
      <alignment vertical="center" wrapText="1"/>
    </xf>
    <xf numFmtId="165" fontId="115" fillId="45" borderId="41" xfId="388" applyNumberFormat="1" applyFont="1" applyFill="1" applyBorder="1" applyAlignment="1">
      <alignment vertical="center"/>
    </xf>
    <xf numFmtId="165" fontId="115" fillId="0" borderId="39" xfId="231" applyNumberFormat="1" applyFont="1" applyBorder="1" applyAlignment="1" applyProtection="1">
      <alignment vertical="center" wrapText="1"/>
      <protection locked="0"/>
    </xf>
    <xf numFmtId="165" fontId="110" fillId="46" borderId="42" xfId="231" applyNumberFormat="1" applyFont="1" applyFill="1" applyBorder="1" applyAlignment="1">
      <alignment vertical="center" wrapText="1"/>
    </xf>
    <xf numFmtId="165" fontId="115" fillId="45" borderId="40" xfId="388" applyNumberFormat="1" applyFont="1" applyFill="1" applyBorder="1" applyAlignment="1">
      <alignment vertical="center"/>
    </xf>
    <xf numFmtId="165" fontId="115" fillId="0" borderId="40" xfId="231" applyNumberFormat="1" applyFont="1" applyBorder="1" applyAlignment="1">
      <alignment vertical="center" wrapText="1"/>
    </xf>
    <xf numFmtId="165" fontId="110" fillId="0" borderId="39" xfId="231" applyNumberFormat="1" applyFont="1" applyBorder="1" applyAlignment="1" applyProtection="1">
      <alignment vertical="center" wrapText="1"/>
      <protection locked="0"/>
    </xf>
    <xf numFmtId="165" fontId="110" fillId="36" borderId="38" xfId="231" applyNumberFormat="1" applyFont="1" applyFill="1" applyBorder="1" applyAlignment="1">
      <alignment horizontal="center" vertical="center"/>
    </xf>
    <xf numFmtId="165" fontId="110" fillId="47" borderId="69" xfId="231" applyNumberFormat="1" applyFont="1" applyFill="1" applyBorder="1" applyAlignment="1" applyProtection="1">
      <alignment vertical="center" wrapText="1"/>
      <protection locked="0"/>
    </xf>
    <xf numFmtId="165" fontId="110" fillId="47" borderId="80" xfId="231" applyNumberFormat="1" applyFont="1" applyFill="1" applyBorder="1" applyAlignment="1" applyProtection="1">
      <alignment vertical="center" wrapText="1"/>
      <protection locked="0"/>
    </xf>
    <xf numFmtId="165" fontId="110" fillId="47" borderId="81" xfId="231" applyNumberFormat="1" applyFont="1" applyFill="1" applyBorder="1" applyAlignment="1" applyProtection="1">
      <alignment vertical="center" wrapText="1"/>
      <protection locked="0"/>
    </xf>
    <xf numFmtId="165" fontId="110" fillId="47" borderId="82" xfId="231" applyNumberFormat="1" applyFont="1" applyFill="1" applyBorder="1" applyAlignment="1" applyProtection="1">
      <alignment vertical="center" wrapText="1"/>
      <protection locked="0"/>
    </xf>
    <xf numFmtId="165" fontId="110" fillId="47" borderId="78" xfId="231" applyNumberFormat="1" applyFont="1" applyFill="1" applyBorder="1" applyAlignment="1" applyProtection="1">
      <alignment vertical="center" wrapText="1"/>
      <protection locked="0"/>
    </xf>
    <xf numFmtId="165" fontId="110" fillId="47" borderId="94" xfId="231" applyNumberFormat="1" applyFont="1" applyFill="1" applyBorder="1" applyAlignment="1" applyProtection="1">
      <alignment vertical="center" wrapText="1"/>
      <protection locked="0"/>
    </xf>
    <xf numFmtId="165" fontId="110" fillId="44" borderId="69" xfId="231" applyNumberFormat="1" applyFont="1" applyFill="1" applyBorder="1" applyAlignment="1">
      <alignment vertical="center"/>
    </xf>
    <xf numFmtId="165" fontId="115" fillId="0" borderId="80" xfId="231" applyNumberFormat="1" applyFont="1" applyBorder="1" applyAlignment="1" applyProtection="1">
      <alignment vertical="center" wrapText="1"/>
      <protection locked="0"/>
    </xf>
    <xf numFmtId="165" fontId="110" fillId="36" borderId="69" xfId="231" applyNumberFormat="1" applyFont="1" applyFill="1" applyBorder="1" applyAlignment="1">
      <alignment vertical="center" wrapText="1"/>
    </xf>
    <xf numFmtId="165" fontId="110" fillId="47" borderId="95" xfId="231" applyNumberFormat="1" applyFont="1" applyFill="1" applyBorder="1" applyAlignment="1" applyProtection="1">
      <alignment vertical="center" wrapText="1"/>
      <protection locked="0"/>
    </xf>
    <xf numFmtId="165" fontId="110" fillId="47" borderId="77" xfId="231" applyNumberFormat="1" applyFont="1" applyFill="1" applyBorder="1" applyAlignment="1" applyProtection="1">
      <alignment vertical="center" wrapText="1"/>
      <protection locked="0"/>
    </xf>
    <xf numFmtId="165" fontId="110" fillId="36" borderId="69" xfId="231" applyNumberFormat="1" applyFont="1" applyFill="1" applyBorder="1" applyAlignment="1">
      <alignment horizontal="center" vertical="center"/>
    </xf>
    <xf numFmtId="165" fontId="115" fillId="0" borderId="63" xfId="231" applyNumberFormat="1" applyFont="1" applyBorder="1" applyAlignment="1" applyProtection="1">
      <alignment vertical="center" wrapText="1"/>
      <protection locked="0"/>
    </xf>
    <xf numFmtId="165" fontId="115" fillId="46" borderId="43" xfId="231" applyNumberFormat="1" applyFont="1" applyFill="1" applyBorder="1" applyAlignment="1">
      <alignment vertical="center" wrapText="1"/>
    </xf>
    <xf numFmtId="165" fontId="115" fillId="46" borderId="68" xfId="231" applyNumberFormat="1" applyFont="1" applyFill="1" applyBorder="1" applyAlignment="1">
      <alignment vertical="center" wrapText="1"/>
    </xf>
    <xf numFmtId="165" fontId="111" fillId="44" borderId="69" xfId="231" applyNumberFormat="1" applyFont="1" applyFill="1" applyBorder="1" applyAlignment="1">
      <alignment vertical="center" wrapText="1"/>
    </xf>
    <xf numFmtId="165" fontId="115" fillId="0" borderId="69" xfId="231" applyNumberFormat="1" applyFont="1" applyBorder="1" applyAlignment="1" applyProtection="1">
      <alignment vertical="center" wrapText="1"/>
      <protection locked="0"/>
    </xf>
    <xf numFmtId="0" fontId="4" fillId="0" borderId="0" xfId="319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319" applyFont="1" applyAlignment="1">
      <alignment horizontal="center" vertical="center"/>
    </xf>
    <xf numFmtId="0" fontId="1" fillId="0" borderId="0" xfId="319" applyAlignment="1">
      <alignment vertical="center"/>
    </xf>
    <xf numFmtId="0" fontId="108" fillId="0" borderId="0" xfId="319" applyFont="1" applyAlignment="1">
      <alignment horizontal="center" vertical="center" wrapText="1"/>
    </xf>
    <xf numFmtId="0" fontId="3" fillId="0" borderId="0" xfId="319" applyFont="1" applyAlignment="1" applyProtection="1">
      <alignment horizontal="left" vertical="center"/>
      <protection locked="0"/>
    </xf>
    <xf numFmtId="0" fontId="3" fillId="0" borderId="0" xfId="319" applyFont="1" applyAlignment="1" applyProtection="1">
      <alignment horizontal="center" vertical="center"/>
      <protection locked="0"/>
    </xf>
    <xf numFmtId="0" fontId="4" fillId="0" borderId="0" xfId="319" applyFont="1" applyAlignment="1">
      <alignment horizontal="left" vertical="center"/>
    </xf>
    <xf numFmtId="14" fontId="4" fillId="0" borderId="0" xfId="0" applyNumberFormat="1" applyFont="1" applyAlignment="1">
      <alignment vertical="center"/>
    </xf>
    <xf numFmtId="0" fontId="107" fillId="0" borderId="0" xfId="319" applyFont="1" applyAlignment="1">
      <alignment horizontal="center" vertical="center"/>
    </xf>
    <xf numFmtId="0" fontId="108" fillId="0" borderId="0" xfId="386" applyFont="1" applyAlignment="1">
      <alignment horizontal="center" vertical="center"/>
    </xf>
    <xf numFmtId="0" fontId="3" fillId="0" borderId="0" xfId="319" applyFont="1" applyAlignment="1" applyProtection="1">
      <alignment horizontal="left"/>
      <protection locked="0"/>
    </xf>
    <xf numFmtId="0" fontId="108" fillId="0" borderId="0" xfId="319" applyFont="1" applyAlignment="1">
      <alignment horizontal="center" vertical="center"/>
    </xf>
    <xf numFmtId="0" fontId="112" fillId="50" borderId="34" xfId="0" applyFont="1" applyFill="1" applyBorder="1" applyAlignment="1">
      <alignment horizontal="center" vertical="center" wrapText="1"/>
    </xf>
    <xf numFmtId="0" fontId="112" fillId="50" borderId="13" xfId="0" applyFont="1" applyFill="1" applyBorder="1" applyAlignment="1">
      <alignment horizontal="center" vertical="center" wrapText="1"/>
    </xf>
    <xf numFmtId="0" fontId="112" fillId="50" borderId="28" xfId="0" applyFont="1" applyFill="1" applyBorder="1" applyAlignment="1">
      <alignment horizontal="center" vertical="center" wrapText="1"/>
    </xf>
    <xf numFmtId="0" fontId="116" fillId="50" borderId="83" xfId="0" applyFont="1" applyFill="1" applyBorder="1" applyAlignment="1">
      <alignment horizontal="center" vertical="center" wrapText="1"/>
    </xf>
    <xf numFmtId="0" fontId="116" fillId="50" borderId="84" xfId="0" applyFont="1" applyFill="1" applyBorder="1" applyAlignment="1">
      <alignment horizontal="center" vertical="center" wrapText="1"/>
    </xf>
    <xf numFmtId="0" fontId="116" fillId="50" borderId="71" xfId="0" applyFont="1" applyFill="1" applyBorder="1" applyAlignment="1">
      <alignment horizontal="center" vertical="center" wrapText="1"/>
    </xf>
    <xf numFmtId="0" fontId="110" fillId="0" borderId="0" xfId="0" applyFont="1" applyAlignment="1">
      <alignment horizontal="center" vertical="center"/>
    </xf>
    <xf numFmtId="0" fontId="110" fillId="0" borderId="8" xfId="0" applyFont="1" applyBorder="1" applyAlignment="1">
      <alignment horizontal="center" vertical="center"/>
    </xf>
    <xf numFmtId="0" fontId="116" fillId="36" borderId="43" xfId="0" applyFont="1" applyFill="1" applyBorder="1" applyAlignment="1">
      <alignment horizontal="center" vertical="center" wrapText="1"/>
    </xf>
    <xf numFmtId="0" fontId="116" fillId="36" borderId="63" xfId="0" applyFont="1" applyFill="1" applyBorder="1" applyAlignment="1">
      <alignment horizontal="center" vertical="center" wrapText="1"/>
    </xf>
    <xf numFmtId="0" fontId="115" fillId="36" borderId="34" xfId="0" applyFont="1" applyFill="1" applyBorder="1" applyAlignment="1">
      <alignment horizontal="center" vertical="top" textRotation="90" wrapText="1"/>
    </xf>
    <xf numFmtId="0" fontId="115" fillId="36" borderId="64" xfId="0" applyFont="1" applyFill="1" applyBorder="1" applyAlignment="1">
      <alignment horizontal="center" vertical="top" textRotation="90" wrapText="1"/>
    </xf>
    <xf numFmtId="0" fontId="115" fillId="36" borderId="13" xfId="0" applyFont="1" applyFill="1" applyBorder="1" applyAlignment="1">
      <alignment horizontal="center" vertical="top" textRotation="90" wrapText="1"/>
    </xf>
    <xf numFmtId="0" fontId="115" fillId="36" borderId="25" xfId="0" applyFont="1" applyFill="1" applyBorder="1" applyAlignment="1">
      <alignment horizontal="center" vertical="top" textRotation="90" wrapText="1"/>
    </xf>
    <xf numFmtId="0" fontId="115" fillId="36" borderId="28" xfId="0" applyFont="1" applyFill="1" applyBorder="1" applyAlignment="1">
      <alignment horizontal="center" vertical="top" textRotation="90" wrapText="1"/>
    </xf>
    <xf numFmtId="0" fontId="115" fillId="36" borderId="65" xfId="0" applyFont="1" applyFill="1" applyBorder="1" applyAlignment="1">
      <alignment horizontal="center" vertical="top" textRotation="90" wrapText="1"/>
    </xf>
    <xf numFmtId="0" fontId="110" fillId="0" borderId="0" xfId="0" applyFont="1" applyAlignment="1">
      <alignment horizontal="center" vertical="center" wrapText="1"/>
    </xf>
    <xf numFmtId="0" fontId="110" fillId="0" borderId="8" xfId="0" applyFont="1" applyBorder="1" applyAlignment="1">
      <alignment horizontal="center" vertical="center" wrapText="1"/>
    </xf>
    <xf numFmtId="0" fontId="116" fillId="49" borderId="68" xfId="0" applyFont="1" applyFill="1" applyBorder="1" applyAlignment="1">
      <alignment horizontal="center" vertical="center" wrapText="1"/>
    </xf>
    <xf numFmtId="0" fontId="115" fillId="48" borderId="94" xfId="0" applyFont="1" applyFill="1" applyBorder="1" applyAlignment="1">
      <alignment horizontal="center" vertical="top" textRotation="90" wrapText="1"/>
    </xf>
    <xf numFmtId="0" fontId="115" fillId="48" borderId="81" xfId="0" applyFont="1" applyFill="1" applyBorder="1" applyAlignment="1">
      <alignment horizontal="center" vertical="top" textRotation="90" wrapText="1"/>
    </xf>
    <xf numFmtId="0" fontId="115" fillId="48" borderId="95" xfId="0" applyFont="1" applyFill="1" applyBorder="1" applyAlignment="1">
      <alignment horizontal="center" vertical="top" textRotation="90" wrapText="1"/>
    </xf>
    <xf numFmtId="0" fontId="116" fillId="36" borderId="92" xfId="0" applyFont="1" applyFill="1" applyBorder="1" applyAlignment="1">
      <alignment horizontal="center" vertical="center" wrapText="1"/>
    </xf>
    <xf numFmtId="0" fontId="115" fillId="36" borderId="41" xfId="0" applyFont="1" applyFill="1" applyBorder="1" applyAlignment="1">
      <alignment horizontal="center" vertical="center" textRotation="90" wrapText="1"/>
    </xf>
    <xf numFmtId="0" fontId="115" fillId="36" borderId="93" xfId="0" applyFont="1" applyFill="1" applyBorder="1" applyAlignment="1">
      <alignment horizontal="center" vertical="center" textRotation="90" wrapText="1"/>
    </xf>
    <xf numFmtId="0" fontId="115" fillId="36" borderId="13" xfId="0" applyFont="1" applyFill="1" applyBorder="1" applyAlignment="1">
      <alignment horizontal="center" vertical="center" textRotation="90" wrapText="1"/>
    </xf>
    <xf numFmtId="0" fontId="115" fillId="36" borderId="25" xfId="0" applyFont="1" applyFill="1" applyBorder="1" applyAlignment="1">
      <alignment horizontal="center" vertical="center" textRotation="90" wrapText="1"/>
    </xf>
    <xf numFmtId="0" fontId="113" fillId="36" borderId="13" xfId="0" applyFont="1" applyFill="1" applyBorder="1" applyAlignment="1">
      <alignment horizontal="center" vertical="center" wrapText="1"/>
    </xf>
    <xf numFmtId="0" fontId="113" fillId="36" borderId="34" xfId="0" applyFont="1" applyFill="1" applyBorder="1" applyAlignment="1">
      <alignment horizontal="center" vertical="center" wrapText="1"/>
    </xf>
    <xf numFmtId="0" fontId="115" fillId="36" borderId="86" xfId="0" applyFont="1" applyFill="1" applyBorder="1" applyAlignment="1">
      <alignment horizontal="center" vertical="top" textRotation="90" wrapText="1"/>
    </xf>
    <xf numFmtId="0" fontId="115" fillId="36" borderId="87" xfId="0" applyFont="1" applyFill="1" applyBorder="1" applyAlignment="1">
      <alignment horizontal="center" vertical="top" textRotation="90" wrapText="1"/>
    </xf>
    <xf numFmtId="0" fontId="116" fillId="36" borderId="85" xfId="0" applyFont="1" applyFill="1" applyBorder="1" applyAlignment="1">
      <alignment horizontal="center" vertical="center" wrapText="1"/>
    </xf>
    <xf numFmtId="0" fontId="110" fillId="36" borderId="66" xfId="388" applyFont="1" applyFill="1" applyBorder="1" applyAlignment="1">
      <alignment horizontal="center" vertical="center" wrapText="1"/>
    </xf>
    <xf numFmtId="0" fontId="110" fillId="36" borderId="67" xfId="388" applyFont="1" applyFill="1" applyBorder="1" applyAlignment="1">
      <alignment horizontal="center" vertical="center" wrapText="1"/>
    </xf>
    <xf numFmtId="0" fontId="110" fillId="49" borderId="77" xfId="388" applyFont="1" applyFill="1" applyBorder="1" applyAlignment="1">
      <alignment horizontal="center" vertical="center" textRotation="90"/>
    </xf>
    <xf numFmtId="0" fontId="110" fillId="49" borderId="78" xfId="388" applyFont="1" applyFill="1" applyBorder="1" applyAlignment="1">
      <alignment horizontal="center" vertical="center" textRotation="90"/>
    </xf>
    <xf numFmtId="0" fontId="110" fillId="49" borderId="79" xfId="388" applyFont="1" applyFill="1" applyBorder="1" applyAlignment="1">
      <alignment horizontal="center" vertical="center" textRotation="90"/>
    </xf>
    <xf numFmtId="0" fontId="110" fillId="49" borderId="71" xfId="0" applyFont="1" applyFill="1" applyBorder="1" applyAlignment="1">
      <alignment horizontal="center" vertical="center" wrapText="1"/>
    </xf>
    <xf numFmtId="0" fontId="110" fillId="49" borderId="72" xfId="0" applyFont="1" applyFill="1" applyBorder="1" applyAlignment="1">
      <alignment horizontal="center" vertical="center" wrapText="1"/>
    </xf>
    <xf numFmtId="0" fontId="110" fillId="49" borderId="73" xfId="0" applyFont="1" applyFill="1" applyBorder="1" applyAlignment="1">
      <alignment horizontal="center" vertical="center" wrapText="1"/>
    </xf>
    <xf numFmtId="0" fontId="113" fillId="48" borderId="34" xfId="0" applyFont="1" applyFill="1" applyBorder="1" applyAlignment="1">
      <alignment horizontal="center" vertical="center" wrapText="1"/>
    </xf>
    <xf numFmtId="0" fontId="113" fillId="48" borderId="13" xfId="0" applyFont="1" applyFill="1" applyBorder="1" applyAlignment="1">
      <alignment horizontal="center" vertical="center" wrapText="1"/>
    </xf>
    <xf numFmtId="0" fontId="116" fillId="48" borderId="63" xfId="0" applyFont="1" applyFill="1" applyBorder="1" applyAlignment="1">
      <alignment horizontal="center" vertical="center" wrapText="1"/>
    </xf>
    <xf numFmtId="0" fontId="116" fillId="48" borderId="43" xfId="0" applyFont="1" applyFill="1" applyBorder="1" applyAlignment="1">
      <alignment horizontal="center" vertical="center" wrapText="1"/>
    </xf>
    <xf numFmtId="0" fontId="116" fillId="48" borderId="85" xfId="0" applyFont="1" applyFill="1" applyBorder="1" applyAlignment="1">
      <alignment horizontal="center" vertical="center" wrapText="1"/>
    </xf>
  </cellXfs>
  <cellStyles count="705">
    <cellStyle name="_FS_TBI Romania_March 2007" xfId="1" xr:uid="{00000000-0005-0000-0000-000000000000}"/>
    <cellStyle name="_FS_TBI Romania_March 2007_investments analysis TBIH (2)" xfId="2" xr:uid="{00000000-0005-0000-0000-000001000000}"/>
    <cellStyle name="_FS_TBI Romania_March 2007_TBIH Shab 12-07" xfId="3" xr:uid="{00000000-0005-0000-0000-000002000000}"/>
    <cellStyle name="_FS_TBI Romania_March 2007_TBIH Shab 12-07 Statutory" xfId="4" xr:uid="{00000000-0005-0000-0000-000003000000}"/>
    <cellStyle name="20% - Accent1 2" xfId="5" xr:uid="{00000000-0005-0000-0000-000004000000}"/>
    <cellStyle name="20% - Accent1 3" xfId="6" xr:uid="{00000000-0005-0000-0000-000005000000}"/>
    <cellStyle name="20% - Accent2 2" xfId="7" xr:uid="{00000000-0005-0000-0000-000006000000}"/>
    <cellStyle name="20% - Accent2 3" xfId="8" xr:uid="{00000000-0005-0000-0000-000007000000}"/>
    <cellStyle name="20% - Accent3 2" xfId="9" xr:uid="{00000000-0005-0000-0000-000008000000}"/>
    <cellStyle name="20% - Accent3 3" xfId="10" xr:uid="{00000000-0005-0000-0000-000009000000}"/>
    <cellStyle name="20% - Accent4 2" xfId="11" xr:uid="{00000000-0005-0000-0000-00000A000000}"/>
    <cellStyle name="20% - Accent4 3" xfId="12" xr:uid="{00000000-0005-0000-0000-00000B000000}"/>
    <cellStyle name="20% - Accent5 2" xfId="13" xr:uid="{00000000-0005-0000-0000-00000C000000}"/>
    <cellStyle name="20% - Accent5 3" xfId="14" xr:uid="{00000000-0005-0000-0000-00000D000000}"/>
    <cellStyle name="20% - Accent6 2" xfId="15" xr:uid="{00000000-0005-0000-0000-00000E000000}"/>
    <cellStyle name="20% - Accent6 3" xfId="16" xr:uid="{00000000-0005-0000-0000-00000F000000}"/>
    <cellStyle name="20% - Акцент1" xfId="17" xr:uid="{00000000-0005-0000-0000-000010000000}"/>
    <cellStyle name="20% - Акцент2" xfId="18" xr:uid="{00000000-0005-0000-0000-000011000000}"/>
    <cellStyle name="20% - Акцент3" xfId="19" xr:uid="{00000000-0005-0000-0000-000012000000}"/>
    <cellStyle name="20% - Акцент4" xfId="20" xr:uid="{00000000-0005-0000-0000-000013000000}"/>
    <cellStyle name="20% - Акцент5" xfId="21" xr:uid="{00000000-0005-0000-0000-000014000000}"/>
    <cellStyle name="20% - Акцент6" xfId="22" xr:uid="{00000000-0005-0000-0000-000015000000}"/>
    <cellStyle name="20% - הדגשה1" xfId="23" xr:uid="{00000000-0005-0000-0000-000016000000}"/>
    <cellStyle name="20% - הדגשה2" xfId="24" xr:uid="{00000000-0005-0000-0000-000017000000}"/>
    <cellStyle name="20% - הדגשה3" xfId="25" xr:uid="{00000000-0005-0000-0000-000018000000}"/>
    <cellStyle name="20% - הדגשה4" xfId="26" xr:uid="{00000000-0005-0000-0000-000019000000}"/>
    <cellStyle name="20% - הדגשה5" xfId="27" xr:uid="{00000000-0005-0000-0000-00001A000000}"/>
    <cellStyle name="20% - הדגשה6" xfId="28" xr:uid="{00000000-0005-0000-0000-00001B000000}"/>
    <cellStyle name="40% - Accent1 2" xfId="29" xr:uid="{00000000-0005-0000-0000-00001C000000}"/>
    <cellStyle name="40% - Accent1 3" xfId="30" xr:uid="{00000000-0005-0000-0000-00001D000000}"/>
    <cellStyle name="40% - Accent2 2" xfId="31" xr:uid="{00000000-0005-0000-0000-00001E000000}"/>
    <cellStyle name="40% - Accent2 3" xfId="32" xr:uid="{00000000-0005-0000-0000-00001F000000}"/>
    <cellStyle name="40% - Accent3 2" xfId="33" xr:uid="{00000000-0005-0000-0000-000020000000}"/>
    <cellStyle name="40% - Accent3 3" xfId="34" xr:uid="{00000000-0005-0000-0000-000021000000}"/>
    <cellStyle name="40% - Accent4 2" xfId="35" xr:uid="{00000000-0005-0000-0000-000022000000}"/>
    <cellStyle name="40% - Accent4 3" xfId="36" xr:uid="{00000000-0005-0000-0000-000023000000}"/>
    <cellStyle name="40% - Accent5 2" xfId="37" xr:uid="{00000000-0005-0000-0000-000024000000}"/>
    <cellStyle name="40% - Accent5 3" xfId="38" xr:uid="{00000000-0005-0000-0000-000025000000}"/>
    <cellStyle name="40% - Accent6 2" xfId="39" xr:uid="{00000000-0005-0000-0000-000026000000}"/>
    <cellStyle name="40% - Accent6 3" xfId="40" xr:uid="{00000000-0005-0000-0000-000027000000}"/>
    <cellStyle name="40% - Акцент1" xfId="41" xr:uid="{00000000-0005-0000-0000-000028000000}"/>
    <cellStyle name="40% - Акцент2" xfId="42" xr:uid="{00000000-0005-0000-0000-000029000000}"/>
    <cellStyle name="40% - Акцент3" xfId="43" xr:uid="{00000000-0005-0000-0000-00002A000000}"/>
    <cellStyle name="40% - Акцент4" xfId="44" xr:uid="{00000000-0005-0000-0000-00002B000000}"/>
    <cellStyle name="40% - Акцент5" xfId="45" xr:uid="{00000000-0005-0000-0000-00002C000000}"/>
    <cellStyle name="40% - Акцент6" xfId="46" xr:uid="{00000000-0005-0000-0000-00002D000000}"/>
    <cellStyle name="40% - הדגשה1" xfId="47" xr:uid="{00000000-0005-0000-0000-00002E000000}"/>
    <cellStyle name="40% - הדגשה2" xfId="48" xr:uid="{00000000-0005-0000-0000-00002F000000}"/>
    <cellStyle name="40% - הדגשה3" xfId="49" xr:uid="{00000000-0005-0000-0000-000030000000}"/>
    <cellStyle name="40% - הדגשה4" xfId="50" xr:uid="{00000000-0005-0000-0000-000031000000}"/>
    <cellStyle name="40% - הדגשה5" xfId="51" xr:uid="{00000000-0005-0000-0000-000032000000}"/>
    <cellStyle name="40% - הדגשה6" xfId="52" xr:uid="{00000000-0005-0000-0000-000033000000}"/>
    <cellStyle name="60% - Accent1 2" xfId="53" xr:uid="{00000000-0005-0000-0000-000034000000}"/>
    <cellStyle name="60% - Accent1 3" xfId="54" xr:uid="{00000000-0005-0000-0000-000035000000}"/>
    <cellStyle name="60% - Accent2 2" xfId="55" xr:uid="{00000000-0005-0000-0000-000036000000}"/>
    <cellStyle name="60% - Accent2 3" xfId="56" xr:uid="{00000000-0005-0000-0000-000037000000}"/>
    <cellStyle name="60% - Accent3 2" xfId="57" xr:uid="{00000000-0005-0000-0000-000038000000}"/>
    <cellStyle name="60% - Accent3 3" xfId="58" xr:uid="{00000000-0005-0000-0000-000039000000}"/>
    <cellStyle name="60% - Accent4 2" xfId="59" xr:uid="{00000000-0005-0000-0000-00003A000000}"/>
    <cellStyle name="60% - Accent4 3" xfId="60" xr:uid="{00000000-0005-0000-0000-00003B000000}"/>
    <cellStyle name="60% - Accent5 2" xfId="61" xr:uid="{00000000-0005-0000-0000-00003C000000}"/>
    <cellStyle name="60% - Accent5 3" xfId="62" xr:uid="{00000000-0005-0000-0000-00003D000000}"/>
    <cellStyle name="60% - Accent6 2" xfId="63" xr:uid="{00000000-0005-0000-0000-00003E000000}"/>
    <cellStyle name="60% - Accent6 3" xfId="64" xr:uid="{00000000-0005-0000-0000-00003F000000}"/>
    <cellStyle name="60% - Акцент1" xfId="65" xr:uid="{00000000-0005-0000-0000-000040000000}"/>
    <cellStyle name="60% - Акцент2" xfId="66" xr:uid="{00000000-0005-0000-0000-000041000000}"/>
    <cellStyle name="60% - Акцент3" xfId="67" xr:uid="{00000000-0005-0000-0000-000042000000}"/>
    <cellStyle name="60% - Акцент4" xfId="68" xr:uid="{00000000-0005-0000-0000-000043000000}"/>
    <cellStyle name="60% - Акцент5" xfId="69" xr:uid="{00000000-0005-0000-0000-000044000000}"/>
    <cellStyle name="60% - Акцент6" xfId="70" xr:uid="{00000000-0005-0000-0000-000045000000}"/>
    <cellStyle name="60% - הדגשה1" xfId="71" xr:uid="{00000000-0005-0000-0000-000046000000}"/>
    <cellStyle name="60% - הדגשה2" xfId="72" xr:uid="{00000000-0005-0000-0000-000047000000}"/>
    <cellStyle name="60% - הדגשה3" xfId="73" xr:uid="{00000000-0005-0000-0000-000048000000}"/>
    <cellStyle name="60% - הדגשה4" xfId="74" xr:uid="{00000000-0005-0000-0000-000049000000}"/>
    <cellStyle name="60% - הדגשה5" xfId="75" xr:uid="{00000000-0005-0000-0000-00004A000000}"/>
    <cellStyle name="60% - הדגשה6" xfId="76" xr:uid="{00000000-0005-0000-0000-00004B000000}"/>
    <cellStyle name="Accent1 - 20%" xfId="77" xr:uid="{00000000-0005-0000-0000-00004C000000}"/>
    <cellStyle name="Accent1 - 40%" xfId="78" xr:uid="{00000000-0005-0000-0000-00004D000000}"/>
    <cellStyle name="Accent1 - 60%" xfId="79" xr:uid="{00000000-0005-0000-0000-00004E000000}"/>
    <cellStyle name="Accent1 2" xfId="80" xr:uid="{00000000-0005-0000-0000-00004F000000}"/>
    <cellStyle name="Accent1 3" xfId="81" xr:uid="{00000000-0005-0000-0000-000050000000}"/>
    <cellStyle name="Accent2 - 20%" xfId="82" xr:uid="{00000000-0005-0000-0000-000051000000}"/>
    <cellStyle name="Accent2 - 40%" xfId="83" xr:uid="{00000000-0005-0000-0000-000052000000}"/>
    <cellStyle name="Accent2 - 60%" xfId="84" xr:uid="{00000000-0005-0000-0000-000053000000}"/>
    <cellStyle name="Accent2 2" xfId="85" xr:uid="{00000000-0005-0000-0000-000054000000}"/>
    <cellStyle name="Accent2 3" xfId="86" xr:uid="{00000000-0005-0000-0000-000055000000}"/>
    <cellStyle name="Accent3 - 20%" xfId="87" xr:uid="{00000000-0005-0000-0000-000056000000}"/>
    <cellStyle name="Accent3 - 40%" xfId="88" xr:uid="{00000000-0005-0000-0000-000057000000}"/>
    <cellStyle name="Accent3 - 60%" xfId="89" xr:uid="{00000000-0005-0000-0000-000058000000}"/>
    <cellStyle name="Accent3 2" xfId="90" xr:uid="{00000000-0005-0000-0000-000059000000}"/>
    <cellStyle name="Accent3 3" xfId="91" xr:uid="{00000000-0005-0000-0000-00005A000000}"/>
    <cellStyle name="Accent4 - 20%" xfId="92" xr:uid="{00000000-0005-0000-0000-00005B000000}"/>
    <cellStyle name="Accent4 - 40%" xfId="93" xr:uid="{00000000-0005-0000-0000-00005C000000}"/>
    <cellStyle name="Accent4 - 60%" xfId="94" xr:uid="{00000000-0005-0000-0000-00005D000000}"/>
    <cellStyle name="Accent4 2" xfId="95" xr:uid="{00000000-0005-0000-0000-00005E000000}"/>
    <cellStyle name="Accent4 3" xfId="96" xr:uid="{00000000-0005-0000-0000-00005F000000}"/>
    <cellStyle name="Accent5 - 20%" xfId="97" xr:uid="{00000000-0005-0000-0000-000060000000}"/>
    <cellStyle name="Accent5 - 40%" xfId="98" xr:uid="{00000000-0005-0000-0000-000061000000}"/>
    <cellStyle name="Accent5 - 60%" xfId="99" xr:uid="{00000000-0005-0000-0000-000062000000}"/>
    <cellStyle name="Accent5 2" xfId="100" xr:uid="{00000000-0005-0000-0000-000063000000}"/>
    <cellStyle name="Accent5 3" xfId="101" xr:uid="{00000000-0005-0000-0000-000064000000}"/>
    <cellStyle name="Accent6 - 20%" xfId="102" xr:uid="{00000000-0005-0000-0000-000065000000}"/>
    <cellStyle name="Accent6 - 40%" xfId="103" xr:uid="{00000000-0005-0000-0000-000066000000}"/>
    <cellStyle name="Accent6 - 60%" xfId="104" xr:uid="{00000000-0005-0000-0000-000067000000}"/>
    <cellStyle name="Accent6 2" xfId="105" xr:uid="{00000000-0005-0000-0000-000068000000}"/>
    <cellStyle name="Accent6 3" xfId="106" xr:uid="{00000000-0005-0000-0000-000069000000}"/>
    <cellStyle name="args.style" xfId="107" xr:uid="{00000000-0005-0000-0000-00006A000000}"/>
    <cellStyle name="Bad 2" xfId="108" xr:uid="{00000000-0005-0000-0000-00006B000000}"/>
    <cellStyle name="Bad 3" xfId="109" xr:uid="{00000000-0005-0000-0000-00006C000000}"/>
    <cellStyle name="Calc Currency (0)" xfId="110" xr:uid="{00000000-0005-0000-0000-00006D000000}"/>
    <cellStyle name="Calc Currency (0) 2" xfId="111" xr:uid="{00000000-0005-0000-0000-00006E000000}"/>
    <cellStyle name="Calc Currency (0) 3" xfId="112" xr:uid="{00000000-0005-0000-0000-00006F000000}"/>
    <cellStyle name="Calc Currency (0) 4" xfId="113" xr:uid="{00000000-0005-0000-0000-000070000000}"/>
    <cellStyle name="Calc Currency (0) 5" xfId="114" xr:uid="{00000000-0005-0000-0000-000071000000}"/>
    <cellStyle name="Calc Currency (0) 6" xfId="115" xr:uid="{00000000-0005-0000-0000-000072000000}"/>
    <cellStyle name="Calc Currency (0) 7" xfId="116" xr:uid="{00000000-0005-0000-0000-000073000000}"/>
    <cellStyle name="Calc Currency (0) 8" xfId="117" xr:uid="{00000000-0005-0000-0000-000074000000}"/>
    <cellStyle name="Calculation 2" xfId="118" xr:uid="{00000000-0005-0000-0000-000075000000}"/>
    <cellStyle name="Calculation 3" xfId="119" xr:uid="{00000000-0005-0000-0000-000076000000}"/>
    <cellStyle name="Centered Heading" xfId="120" xr:uid="{00000000-0005-0000-0000-000077000000}"/>
    <cellStyle name="Check Cell 2" xfId="121" xr:uid="{00000000-0005-0000-0000-000078000000}"/>
    <cellStyle name="Check Cell 3" xfId="122" xr:uid="{00000000-0005-0000-0000-000079000000}"/>
    <cellStyle name="Column_Title" xfId="123" xr:uid="{00000000-0005-0000-0000-00007A000000}"/>
    <cellStyle name="Comma %" xfId="124" xr:uid="{00000000-0005-0000-0000-00007B000000}"/>
    <cellStyle name="Comma 0.0" xfId="125" xr:uid="{00000000-0005-0000-0000-00007C000000}"/>
    <cellStyle name="Comma 0.0%" xfId="126" xr:uid="{00000000-0005-0000-0000-00007D000000}"/>
    <cellStyle name="Comma 0.00" xfId="127" xr:uid="{00000000-0005-0000-0000-00007E000000}"/>
    <cellStyle name="Comma 0.00%" xfId="128" xr:uid="{00000000-0005-0000-0000-00007F000000}"/>
    <cellStyle name="Comma 0.000" xfId="129" xr:uid="{00000000-0005-0000-0000-000080000000}"/>
    <cellStyle name="Comma 0.000%" xfId="130" xr:uid="{00000000-0005-0000-0000-000081000000}"/>
    <cellStyle name="Comma 10" xfId="131" xr:uid="{00000000-0005-0000-0000-000082000000}"/>
    <cellStyle name="Comma 10 2" xfId="132" xr:uid="{00000000-0005-0000-0000-000083000000}"/>
    <cellStyle name="Comma 11" xfId="133" xr:uid="{00000000-0005-0000-0000-000084000000}"/>
    <cellStyle name="Comma 12" xfId="134" xr:uid="{00000000-0005-0000-0000-000085000000}"/>
    <cellStyle name="Comma 13" xfId="135" xr:uid="{00000000-0005-0000-0000-000086000000}"/>
    <cellStyle name="Comma 13 2" xfId="136" xr:uid="{00000000-0005-0000-0000-000087000000}"/>
    <cellStyle name="Comma 13 3" xfId="137" xr:uid="{00000000-0005-0000-0000-000088000000}"/>
    <cellStyle name="Comma 14 2" xfId="138" xr:uid="{00000000-0005-0000-0000-000089000000}"/>
    <cellStyle name="Comma 14 2 2" xfId="139" xr:uid="{00000000-0005-0000-0000-00008A000000}"/>
    <cellStyle name="Comma 14 2 2 2" xfId="140" xr:uid="{00000000-0005-0000-0000-00008B000000}"/>
    <cellStyle name="Comma 14 2 2 3" xfId="141" xr:uid="{00000000-0005-0000-0000-00008C000000}"/>
    <cellStyle name="Comma 14 3" xfId="142" xr:uid="{00000000-0005-0000-0000-00008D000000}"/>
    <cellStyle name="Comma 14 3 2" xfId="143" xr:uid="{00000000-0005-0000-0000-00008E000000}"/>
    <cellStyle name="Comma 14 3 3" xfId="144" xr:uid="{00000000-0005-0000-0000-00008F000000}"/>
    <cellStyle name="Comma 2" xfId="145" xr:uid="{00000000-0005-0000-0000-000090000000}"/>
    <cellStyle name="Comma 2 2" xfId="146" xr:uid="{00000000-0005-0000-0000-000091000000}"/>
    <cellStyle name="Comma 2 2 10" xfId="147" xr:uid="{00000000-0005-0000-0000-000092000000}"/>
    <cellStyle name="Comma 2 2 11" xfId="148" xr:uid="{00000000-0005-0000-0000-000093000000}"/>
    <cellStyle name="Comma 2 2 2" xfId="149" xr:uid="{00000000-0005-0000-0000-000094000000}"/>
    <cellStyle name="Comma 2 2 2 10" xfId="150" xr:uid="{00000000-0005-0000-0000-000095000000}"/>
    <cellStyle name="Comma 2 2 2 11" xfId="151" xr:uid="{00000000-0005-0000-0000-000096000000}"/>
    <cellStyle name="Comma 2 2 2 2" xfId="152" xr:uid="{00000000-0005-0000-0000-000097000000}"/>
    <cellStyle name="Comma 2 2 2 2 2" xfId="153" xr:uid="{00000000-0005-0000-0000-000098000000}"/>
    <cellStyle name="Comma 2 2 2 2 2 2" xfId="154" xr:uid="{00000000-0005-0000-0000-000099000000}"/>
    <cellStyle name="Comma 2 2 2 2 2 2 2" xfId="155" xr:uid="{00000000-0005-0000-0000-00009A000000}"/>
    <cellStyle name="Comma 2 2 2 2 2 2 2 2" xfId="156" xr:uid="{00000000-0005-0000-0000-00009B000000}"/>
    <cellStyle name="Comma 2 2 2 2 2 2 2 2 2" xfId="157" xr:uid="{00000000-0005-0000-0000-00009C000000}"/>
    <cellStyle name="Comma 2 2 2 2 2 2 2 2 2 2" xfId="158" xr:uid="{00000000-0005-0000-0000-00009D000000}"/>
    <cellStyle name="Comma 2 2 2 2 2 2 2 2 2 2 2" xfId="159" xr:uid="{00000000-0005-0000-0000-00009E000000}"/>
    <cellStyle name="Comma 2 2 2 2 2 2 2 2 2 2 3" xfId="160" xr:uid="{00000000-0005-0000-0000-00009F000000}"/>
    <cellStyle name="Comma 2 2 2 2 2 2 2 2 2 3" xfId="161" xr:uid="{00000000-0005-0000-0000-0000A0000000}"/>
    <cellStyle name="Comma 2 2 2 2 2 2 2 2 2 4" xfId="162" xr:uid="{00000000-0005-0000-0000-0000A1000000}"/>
    <cellStyle name="Comma 2 2 2 2 2 2 2 2 3" xfId="163" xr:uid="{00000000-0005-0000-0000-0000A2000000}"/>
    <cellStyle name="Comma 2 2 2 2 2 2 2 2 4" xfId="164" xr:uid="{00000000-0005-0000-0000-0000A3000000}"/>
    <cellStyle name="Comma 2 2 2 2 2 2 2 3" xfId="165" xr:uid="{00000000-0005-0000-0000-0000A4000000}"/>
    <cellStyle name="Comma 2 2 2 2 2 2 2 4" xfId="166" xr:uid="{00000000-0005-0000-0000-0000A5000000}"/>
    <cellStyle name="Comma 2 2 2 2 2 2 2 5" xfId="167" xr:uid="{00000000-0005-0000-0000-0000A6000000}"/>
    <cellStyle name="Comma 2 2 2 2 2 2 3" xfId="168" xr:uid="{00000000-0005-0000-0000-0000A7000000}"/>
    <cellStyle name="Comma 2 2 2 2 2 2 4" xfId="169" xr:uid="{00000000-0005-0000-0000-0000A8000000}"/>
    <cellStyle name="Comma 2 2 2 2 2 2 5" xfId="170" xr:uid="{00000000-0005-0000-0000-0000A9000000}"/>
    <cellStyle name="Comma 2 2 2 2 2 2 6" xfId="171" xr:uid="{00000000-0005-0000-0000-0000AA000000}"/>
    <cellStyle name="Comma 2 2 2 2 2 3" xfId="172" xr:uid="{00000000-0005-0000-0000-0000AB000000}"/>
    <cellStyle name="Comma 2 2 2 2 2 3 2" xfId="173" xr:uid="{00000000-0005-0000-0000-0000AC000000}"/>
    <cellStyle name="Comma 2 2 2 2 2 4" xfId="174" xr:uid="{00000000-0005-0000-0000-0000AD000000}"/>
    <cellStyle name="Comma 2 2 2 2 2 5" xfId="175" xr:uid="{00000000-0005-0000-0000-0000AE000000}"/>
    <cellStyle name="Comma 2 2 2 2 2 6" xfId="176" xr:uid="{00000000-0005-0000-0000-0000AF000000}"/>
    <cellStyle name="Comma 2 2 2 2 3" xfId="177" xr:uid="{00000000-0005-0000-0000-0000B0000000}"/>
    <cellStyle name="Comma 2 2 2 2 4" xfId="178" xr:uid="{00000000-0005-0000-0000-0000B1000000}"/>
    <cellStyle name="Comma 2 2 2 2 5" xfId="179" xr:uid="{00000000-0005-0000-0000-0000B2000000}"/>
    <cellStyle name="Comma 2 2 2 2 5 2" xfId="180" xr:uid="{00000000-0005-0000-0000-0000B3000000}"/>
    <cellStyle name="Comma 2 2 2 2 6" xfId="181" xr:uid="{00000000-0005-0000-0000-0000B4000000}"/>
    <cellStyle name="Comma 2 2 2 2 7" xfId="182" xr:uid="{00000000-0005-0000-0000-0000B5000000}"/>
    <cellStyle name="Comma 2 2 2 2 8" xfId="183" xr:uid="{00000000-0005-0000-0000-0000B6000000}"/>
    <cellStyle name="Comma 2 2 2 2 9" xfId="184" xr:uid="{00000000-0005-0000-0000-0000B7000000}"/>
    <cellStyle name="Comma 2 2 2 3" xfId="185" xr:uid="{00000000-0005-0000-0000-0000B8000000}"/>
    <cellStyle name="Comma 2 2 2 4" xfId="186" xr:uid="{00000000-0005-0000-0000-0000B9000000}"/>
    <cellStyle name="Comma 2 2 2 5" xfId="187" xr:uid="{00000000-0005-0000-0000-0000BA000000}"/>
    <cellStyle name="Comma 2 2 2 5 2" xfId="188" xr:uid="{00000000-0005-0000-0000-0000BB000000}"/>
    <cellStyle name="Comma 2 2 2 5 2 2" xfId="189" xr:uid="{00000000-0005-0000-0000-0000BC000000}"/>
    <cellStyle name="Comma 2 2 2 5 2 2 2" xfId="190" xr:uid="{00000000-0005-0000-0000-0000BD000000}"/>
    <cellStyle name="Comma 2 2 2 5 2 3" xfId="191" xr:uid="{00000000-0005-0000-0000-0000BE000000}"/>
    <cellStyle name="Comma 2 2 2 5 3" xfId="192" xr:uid="{00000000-0005-0000-0000-0000BF000000}"/>
    <cellStyle name="Comma 2 2 2 5 3 2" xfId="193" xr:uid="{00000000-0005-0000-0000-0000C0000000}"/>
    <cellStyle name="Comma 2 2 2 6" xfId="194" xr:uid="{00000000-0005-0000-0000-0000C1000000}"/>
    <cellStyle name="Comma 2 2 2 7" xfId="195" xr:uid="{00000000-0005-0000-0000-0000C2000000}"/>
    <cellStyle name="Comma 2 2 2 7 2" xfId="196" xr:uid="{00000000-0005-0000-0000-0000C3000000}"/>
    <cellStyle name="Comma 2 2 2 8" xfId="197" xr:uid="{00000000-0005-0000-0000-0000C4000000}"/>
    <cellStyle name="Comma 2 2 2 9" xfId="198" xr:uid="{00000000-0005-0000-0000-0000C5000000}"/>
    <cellStyle name="Comma 2 2 3" xfId="199" xr:uid="{00000000-0005-0000-0000-0000C6000000}"/>
    <cellStyle name="Comma 2 2 3 2" xfId="200" xr:uid="{00000000-0005-0000-0000-0000C7000000}"/>
    <cellStyle name="Comma 2 2 3 2 2" xfId="201" xr:uid="{00000000-0005-0000-0000-0000C8000000}"/>
    <cellStyle name="Comma 2 2 3 2 2 2" xfId="202" xr:uid="{00000000-0005-0000-0000-0000C9000000}"/>
    <cellStyle name="Comma 2 2 3 2 2 2 2" xfId="203" xr:uid="{00000000-0005-0000-0000-0000CA000000}"/>
    <cellStyle name="Comma 2 2 3 2 2 3" xfId="204" xr:uid="{00000000-0005-0000-0000-0000CB000000}"/>
    <cellStyle name="Comma 2 2 3 2 3" xfId="205" xr:uid="{00000000-0005-0000-0000-0000CC000000}"/>
    <cellStyle name="Comma 2 2 3 2 3 2" xfId="206" xr:uid="{00000000-0005-0000-0000-0000CD000000}"/>
    <cellStyle name="Comma 2 2 3 3" xfId="207" xr:uid="{00000000-0005-0000-0000-0000CE000000}"/>
    <cellStyle name="Comma 2 2 3 4" xfId="208" xr:uid="{00000000-0005-0000-0000-0000CF000000}"/>
    <cellStyle name="Comma 2 2 3 5" xfId="209" xr:uid="{00000000-0005-0000-0000-0000D0000000}"/>
    <cellStyle name="Comma 2 2 3 5 2" xfId="210" xr:uid="{00000000-0005-0000-0000-0000D1000000}"/>
    <cellStyle name="Comma 2 2 3 6" xfId="211" xr:uid="{00000000-0005-0000-0000-0000D2000000}"/>
    <cellStyle name="Comma 2 2 4" xfId="212" xr:uid="{00000000-0005-0000-0000-0000D3000000}"/>
    <cellStyle name="Comma 2 2 5" xfId="213" xr:uid="{00000000-0005-0000-0000-0000D4000000}"/>
    <cellStyle name="Comma 2 2 5 2" xfId="214" xr:uid="{00000000-0005-0000-0000-0000D5000000}"/>
    <cellStyle name="Comma 2 2 5 2 2" xfId="215" xr:uid="{00000000-0005-0000-0000-0000D6000000}"/>
    <cellStyle name="Comma 2 2 5 2 2 2" xfId="216" xr:uid="{00000000-0005-0000-0000-0000D7000000}"/>
    <cellStyle name="Comma 2 2 5 2 3" xfId="217" xr:uid="{00000000-0005-0000-0000-0000D8000000}"/>
    <cellStyle name="Comma 2 2 5 3" xfId="218" xr:uid="{00000000-0005-0000-0000-0000D9000000}"/>
    <cellStyle name="Comma 2 2 5 3 2" xfId="219" xr:uid="{00000000-0005-0000-0000-0000DA000000}"/>
    <cellStyle name="Comma 2 2 6" xfId="220" xr:uid="{00000000-0005-0000-0000-0000DB000000}"/>
    <cellStyle name="Comma 2 2 7" xfId="221" xr:uid="{00000000-0005-0000-0000-0000DC000000}"/>
    <cellStyle name="Comma 2 2 7 2" xfId="222" xr:uid="{00000000-0005-0000-0000-0000DD000000}"/>
    <cellStyle name="Comma 2 2 8" xfId="223" xr:uid="{00000000-0005-0000-0000-0000DE000000}"/>
    <cellStyle name="Comma 2 2 9" xfId="224" xr:uid="{00000000-0005-0000-0000-0000DF000000}"/>
    <cellStyle name="Comma 2 3" xfId="225" xr:uid="{00000000-0005-0000-0000-0000E0000000}"/>
    <cellStyle name="Comma 2 4" xfId="226" xr:uid="{00000000-0005-0000-0000-0000E1000000}"/>
    <cellStyle name="Comma 2 5" xfId="227" xr:uid="{00000000-0005-0000-0000-0000E2000000}"/>
    <cellStyle name="Comma 2 6" xfId="228" xr:uid="{00000000-0005-0000-0000-0000E3000000}"/>
    <cellStyle name="Comma 2 7" xfId="229" xr:uid="{00000000-0005-0000-0000-0000E4000000}"/>
    <cellStyle name="Comma 2 8" xfId="230" xr:uid="{00000000-0005-0000-0000-0000E5000000}"/>
    <cellStyle name="Comma 2 9" xfId="231" xr:uid="{00000000-0005-0000-0000-0000E6000000}"/>
    <cellStyle name="Comma 2_kvartaluri statistikuri angarishi (dazgveva) 30_03_09 -IQ 2009" xfId="232" xr:uid="{00000000-0005-0000-0000-0000E7000000}"/>
    <cellStyle name="Comma 3" xfId="233" xr:uid="{00000000-0005-0000-0000-0000E8000000}"/>
    <cellStyle name="Comma 3 2" xfId="234" xr:uid="{00000000-0005-0000-0000-0000E9000000}"/>
    <cellStyle name="Comma 3 2 2" xfId="235" xr:uid="{00000000-0005-0000-0000-0000EA000000}"/>
    <cellStyle name="Comma 3 3" xfId="236" xr:uid="{00000000-0005-0000-0000-0000EB000000}"/>
    <cellStyle name="Comma 4" xfId="237" xr:uid="{00000000-0005-0000-0000-0000EC000000}"/>
    <cellStyle name="Comma 4 2" xfId="238" xr:uid="{00000000-0005-0000-0000-0000ED000000}"/>
    <cellStyle name="Comma 5" xfId="239" xr:uid="{00000000-0005-0000-0000-0000EE000000}"/>
    <cellStyle name="Comma 5 2" xfId="240" xr:uid="{00000000-0005-0000-0000-0000EF000000}"/>
    <cellStyle name="Comma 5 3" xfId="241" xr:uid="{00000000-0005-0000-0000-0000F0000000}"/>
    <cellStyle name="Comma 6" xfId="242" xr:uid="{00000000-0005-0000-0000-0000F1000000}"/>
    <cellStyle name="Comma 6 2" xfId="243" xr:uid="{00000000-0005-0000-0000-0000F2000000}"/>
    <cellStyle name="Comma 7" xfId="244" xr:uid="{00000000-0005-0000-0000-0000F3000000}"/>
    <cellStyle name="Comma 7 2" xfId="245" xr:uid="{00000000-0005-0000-0000-0000F4000000}"/>
    <cellStyle name="Comma 8" xfId="246" xr:uid="{00000000-0005-0000-0000-0000F5000000}"/>
    <cellStyle name="Comma 9" xfId="247" xr:uid="{00000000-0005-0000-0000-0000F6000000}"/>
    <cellStyle name="Commodity" xfId="248" xr:uid="{00000000-0005-0000-0000-0000F7000000}"/>
    <cellStyle name="Company Name" xfId="249" xr:uid="{00000000-0005-0000-0000-0000F8000000}"/>
    <cellStyle name="Copied" xfId="250" xr:uid="{00000000-0005-0000-0000-0000F9000000}"/>
    <cellStyle name="COST1" xfId="251" xr:uid="{00000000-0005-0000-0000-0000FA000000}"/>
    <cellStyle name="CR Comma" xfId="252" xr:uid="{00000000-0005-0000-0000-0000FB000000}"/>
    <cellStyle name="CR Currency" xfId="253" xr:uid="{00000000-0005-0000-0000-0000FC000000}"/>
    <cellStyle name="Credit" xfId="254" xr:uid="{00000000-0005-0000-0000-0000FD000000}"/>
    <cellStyle name="Credit subtotal" xfId="255" xr:uid="{00000000-0005-0000-0000-0000FE000000}"/>
    <cellStyle name="Credit Total" xfId="256" xr:uid="{00000000-0005-0000-0000-0000FF000000}"/>
    <cellStyle name="Credit_investments analysis TBIH (2)" xfId="257" xr:uid="{00000000-0005-0000-0000-000000010000}"/>
    <cellStyle name="Currency %" xfId="258" xr:uid="{00000000-0005-0000-0000-000002010000}"/>
    <cellStyle name="Currency [0] _טאלדן מוטורס" xfId="259" xr:uid="{00000000-0005-0000-0000-000001010000}"/>
    <cellStyle name="Currency 0.0" xfId="260" xr:uid="{00000000-0005-0000-0000-000003010000}"/>
    <cellStyle name="Currency 0.0%" xfId="261" xr:uid="{00000000-0005-0000-0000-000004010000}"/>
    <cellStyle name="Currency 0.00" xfId="262" xr:uid="{00000000-0005-0000-0000-000005010000}"/>
    <cellStyle name="Currency 0.00%" xfId="263" xr:uid="{00000000-0005-0000-0000-000006010000}"/>
    <cellStyle name="Currency 0.000" xfId="264" xr:uid="{00000000-0005-0000-0000-000007010000}"/>
    <cellStyle name="Currency 0.000%" xfId="265" xr:uid="{00000000-0005-0000-0000-000008010000}"/>
    <cellStyle name="Date" xfId="266" xr:uid="{00000000-0005-0000-0000-000009010000}"/>
    <cellStyle name="Debit" xfId="267" xr:uid="{00000000-0005-0000-0000-00000A010000}"/>
    <cellStyle name="Debit subtotal" xfId="268" xr:uid="{00000000-0005-0000-0000-00000B010000}"/>
    <cellStyle name="Debit Total" xfId="269" xr:uid="{00000000-0005-0000-0000-00000C010000}"/>
    <cellStyle name="Debit_investments analysis TBIH (2)" xfId="270" xr:uid="{00000000-0005-0000-0000-00000D010000}"/>
    <cellStyle name="Dziesiętny_GTC_INTERCOMPANY_LOANS" xfId="271" xr:uid="{00000000-0005-0000-0000-00000E010000}"/>
    <cellStyle name="Emphasis 1" xfId="272" xr:uid="{00000000-0005-0000-0000-00000F010000}"/>
    <cellStyle name="Emphasis 2" xfId="273" xr:uid="{00000000-0005-0000-0000-000010010000}"/>
    <cellStyle name="Emphasis 3" xfId="274" xr:uid="{00000000-0005-0000-0000-000011010000}"/>
    <cellStyle name="Entered" xfId="275" xr:uid="{00000000-0005-0000-0000-000012010000}"/>
    <cellStyle name="Euro" xfId="276" xr:uid="{00000000-0005-0000-0000-000013010000}"/>
    <cellStyle name="Exchange" xfId="277" xr:uid="{00000000-0005-0000-0000-000014010000}"/>
    <cellStyle name="Explanatory Text 2" xfId="278" xr:uid="{00000000-0005-0000-0000-000015010000}"/>
    <cellStyle name="Explanatory Text 3" xfId="279" xr:uid="{00000000-0005-0000-0000-000016010000}"/>
    <cellStyle name="Good 2" xfId="280" xr:uid="{00000000-0005-0000-0000-000017010000}"/>
    <cellStyle name="Good 3" xfId="281" xr:uid="{00000000-0005-0000-0000-000018010000}"/>
    <cellStyle name="Grey" xfId="282" xr:uid="{00000000-0005-0000-0000-000019010000}"/>
    <cellStyle name="Header1" xfId="283" xr:uid="{00000000-0005-0000-0000-00001A010000}"/>
    <cellStyle name="Header2" xfId="284" xr:uid="{00000000-0005-0000-0000-00001B010000}"/>
    <cellStyle name="Heading" xfId="285" xr:uid="{00000000-0005-0000-0000-00001C010000}"/>
    <cellStyle name="Heading 1 2" xfId="286" xr:uid="{00000000-0005-0000-0000-00001D010000}"/>
    <cellStyle name="Heading 1 3" xfId="287" xr:uid="{00000000-0005-0000-0000-00001E010000}"/>
    <cellStyle name="Heading 2 2" xfId="288" xr:uid="{00000000-0005-0000-0000-00001F010000}"/>
    <cellStyle name="Heading 2 3" xfId="289" xr:uid="{00000000-0005-0000-0000-000020010000}"/>
    <cellStyle name="Heading 3 2" xfId="290" xr:uid="{00000000-0005-0000-0000-000021010000}"/>
    <cellStyle name="Heading 3 3" xfId="291" xr:uid="{00000000-0005-0000-0000-000022010000}"/>
    <cellStyle name="Heading 4 2" xfId="292" xr:uid="{00000000-0005-0000-0000-000023010000}"/>
    <cellStyle name="Heading 4 3" xfId="293" xr:uid="{00000000-0005-0000-0000-000024010000}"/>
    <cellStyle name="Heading No Underline" xfId="294" xr:uid="{00000000-0005-0000-0000-000025010000}"/>
    <cellStyle name="Heading With Underline" xfId="295" xr:uid="{00000000-0005-0000-0000-000026010000}"/>
    <cellStyle name="Hypertextov? odkaz" xfId="296" xr:uid="{00000000-0005-0000-0000-000027010000}"/>
    <cellStyle name="Inflation" xfId="297" xr:uid="{00000000-0005-0000-0000-000028010000}"/>
    <cellStyle name="Input [yellow]" xfId="298" xr:uid="{00000000-0005-0000-0000-000029010000}"/>
    <cellStyle name="Input 2" xfId="299" xr:uid="{00000000-0005-0000-0000-00002A010000}"/>
    <cellStyle name="Input 3" xfId="300" xr:uid="{00000000-0005-0000-0000-00002B010000}"/>
    <cellStyle name="Input Cells" xfId="301" xr:uid="{00000000-0005-0000-0000-00002C010000}"/>
    <cellStyle name="Interest" xfId="302" xr:uid="{00000000-0005-0000-0000-00002D010000}"/>
    <cellStyle name="Linked Cell 2" xfId="303" xr:uid="{00000000-0005-0000-0000-00002E010000}"/>
    <cellStyle name="Linked Cell 3" xfId="304" xr:uid="{00000000-0005-0000-0000-00002F010000}"/>
    <cellStyle name="Linked Cells" xfId="305" xr:uid="{00000000-0005-0000-0000-000030010000}"/>
    <cellStyle name="Maturity" xfId="306" xr:uid="{00000000-0005-0000-0000-000031010000}"/>
    <cellStyle name="Metric tons" xfId="307" xr:uid="{00000000-0005-0000-0000-000032010000}"/>
    <cellStyle name="Milliers [0]_!!!GO" xfId="308" xr:uid="{00000000-0005-0000-0000-000033010000}"/>
    <cellStyle name="Milliers_!!!GO" xfId="309" xr:uid="{00000000-0005-0000-0000-000034010000}"/>
    <cellStyle name="Mon?taire [0]_!!!GO" xfId="310" xr:uid="{00000000-0005-0000-0000-000035010000}"/>
    <cellStyle name="Mon?taire_!!!GO" xfId="311" xr:uid="{00000000-0005-0000-0000-000036010000}"/>
    <cellStyle name="Neutral 2" xfId="312" xr:uid="{00000000-0005-0000-0000-000037010000}"/>
    <cellStyle name="Neutral 3" xfId="313" xr:uid="{00000000-0005-0000-0000-000038010000}"/>
    <cellStyle name="norm?ln?_List1" xfId="314" xr:uid="{00000000-0005-0000-0000-000039010000}"/>
    <cellStyle name="norm?lne_Badget 2000(A)" xfId="315" xr:uid="{00000000-0005-0000-0000-00003A010000}"/>
    <cellStyle name="Normal" xfId="0" builtinId="0"/>
    <cellStyle name="Normal - Style1" xfId="316" xr:uid="{00000000-0005-0000-0000-00003C010000}"/>
    <cellStyle name="Normal 10" xfId="317" xr:uid="{00000000-0005-0000-0000-00003D010000}"/>
    <cellStyle name="Normal 10 2" xfId="318" xr:uid="{00000000-0005-0000-0000-00003E010000}"/>
    <cellStyle name="Normal 11" xfId="319" xr:uid="{00000000-0005-0000-0000-00003F010000}"/>
    <cellStyle name="Normal 12" xfId="320" xr:uid="{00000000-0005-0000-0000-000040010000}"/>
    <cellStyle name="Normal 12 2" xfId="321" xr:uid="{00000000-0005-0000-0000-000041010000}"/>
    <cellStyle name="Normal 12 2 2" xfId="322" xr:uid="{00000000-0005-0000-0000-000042010000}"/>
    <cellStyle name="Normal 12 2 3" xfId="323" xr:uid="{00000000-0005-0000-0000-000043010000}"/>
    <cellStyle name="Normal 12 3" xfId="324" xr:uid="{00000000-0005-0000-0000-000044010000}"/>
    <cellStyle name="Normal 12 3 2" xfId="325" xr:uid="{00000000-0005-0000-0000-000045010000}"/>
    <cellStyle name="Normal 12 3 3" xfId="326" xr:uid="{00000000-0005-0000-0000-000046010000}"/>
    <cellStyle name="Normal 12 4" xfId="327" xr:uid="{00000000-0005-0000-0000-000047010000}"/>
    <cellStyle name="Normal 12 4 2" xfId="328" xr:uid="{00000000-0005-0000-0000-000048010000}"/>
    <cellStyle name="Normal 12 4 3" xfId="329" xr:uid="{00000000-0005-0000-0000-000049010000}"/>
    <cellStyle name="Normal 12 5" xfId="330" xr:uid="{00000000-0005-0000-0000-00004A010000}"/>
    <cellStyle name="Normal 12 5 2" xfId="331" xr:uid="{00000000-0005-0000-0000-00004B010000}"/>
    <cellStyle name="Normal 12 5 3" xfId="332" xr:uid="{00000000-0005-0000-0000-00004C010000}"/>
    <cellStyle name="Normal 12 6" xfId="333" xr:uid="{00000000-0005-0000-0000-00004D010000}"/>
    <cellStyle name="Normal 12 6 2" xfId="334" xr:uid="{00000000-0005-0000-0000-00004E010000}"/>
    <cellStyle name="Normal 12 6 3" xfId="335" xr:uid="{00000000-0005-0000-0000-00004F010000}"/>
    <cellStyle name="Normal 12 7" xfId="336" xr:uid="{00000000-0005-0000-0000-000050010000}"/>
    <cellStyle name="Normal 12 8" xfId="337" xr:uid="{00000000-0005-0000-0000-000051010000}"/>
    <cellStyle name="Normal 12 9" xfId="338" xr:uid="{00000000-0005-0000-0000-000052010000}"/>
    <cellStyle name="Normal 13" xfId="339" xr:uid="{00000000-0005-0000-0000-000053010000}"/>
    <cellStyle name="Normal 13 2" xfId="340" xr:uid="{00000000-0005-0000-0000-000054010000}"/>
    <cellStyle name="Normal 13 2 2" xfId="341" xr:uid="{00000000-0005-0000-0000-000055010000}"/>
    <cellStyle name="Normal 13 2 3" xfId="342" xr:uid="{00000000-0005-0000-0000-000056010000}"/>
    <cellStyle name="Normal 13 3" xfId="343" xr:uid="{00000000-0005-0000-0000-000057010000}"/>
    <cellStyle name="Normal 13 3 2" xfId="344" xr:uid="{00000000-0005-0000-0000-000058010000}"/>
    <cellStyle name="Normal 13 3 3" xfId="345" xr:uid="{00000000-0005-0000-0000-000059010000}"/>
    <cellStyle name="Normal 13 4" xfId="346" xr:uid="{00000000-0005-0000-0000-00005A010000}"/>
    <cellStyle name="Normal 13 4 2" xfId="347" xr:uid="{00000000-0005-0000-0000-00005B010000}"/>
    <cellStyle name="Normal 13 4 3" xfId="348" xr:uid="{00000000-0005-0000-0000-00005C010000}"/>
    <cellStyle name="Normal 13 5" xfId="349" xr:uid="{00000000-0005-0000-0000-00005D010000}"/>
    <cellStyle name="Normal 13 5 2" xfId="350" xr:uid="{00000000-0005-0000-0000-00005E010000}"/>
    <cellStyle name="Normal 13 5 3" xfId="351" xr:uid="{00000000-0005-0000-0000-00005F010000}"/>
    <cellStyle name="Normal 13 6" xfId="352" xr:uid="{00000000-0005-0000-0000-000060010000}"/>
    <cellStyle name="Normal 13 6 2" xfId="353" xr:uid="{00000000-0005-0000-0000-000061010000}"/>
    <cellStyle name="Normal 13 6 3" xfId="354" xr:uid="{00000000-0005-0000-0000-000062010000}"/>
    <cellStyle name="Normal 13 7" xfId="355" xr:uid="{00000000-0005-0000-0000-000063010000}"/>
    <cellStyle name="Normal 13 8" xfId="356" xr:uid="{00000000-0005-0000-0000-000064010000}"/>
    <cellStyle name="Normal 13 9" xfId="357" xr:uid="{00000000-0005-0000-0000-000065010000}"/>
    <cellStyle name="Normal 14" xfId="358" xr:uid="{00000000-0005-0000-0000-000066010000}"/>
    <cellStyle name="Normal 14 2" xfId="359" xr:uid="{00000000-0005-0000-0000-000067010000}"/>
    <cellStyle name="Normal 14 3" xfId="360" xr:uid="{00000000-0005-0000-0000-000068010000}"/>
    <cellStyle name="Normal 14 4" xfId="361" xr:uid="{00000000-0005-0000-0000-000069010000}"/>
    <cellStyle name="Normal 15" xfId="362" xr:uid="{00000000-0005-0000-0000-00006A010000}"/>
    <cellStyle name="Normal 15 2" xfId="363" xr:uid="{00000000-0005-0000-0000-00006B010000}"/>
    <cellStyle name="Normal 15 2 2" xfId="364" xr:uid="{00000000-0005-0000-0000-00006C010000}"/>
    <cellStyle name="Normal 15 2 3" xfId="365" xr:uid="{00000000-0005-0000-0000-00006D010000}"/>
    <cellStyle name="Normal 15 3" xfId="366" xr:uid="{00000000-0005-0000-0000-00006E010000}"/>
    <cellStyle name="Normal 15 3 2" xfId="367" xr:uid="{00000000-0005-0000-0000-00006F010000}"/>
    <cellStyle name="Normal 15 3 3" xfId="368" xr:uid="{00000000-0005-0000-0000-000070010000}"/>
    <cellStyle name="Normal 15 4" xfId="369" xr:uid="{00000000-0005-0000-0000-000071010000}"/>
    <cellStyle name="Normal 15 4 2" xfId="370" xr:uid="{00000000-0005-0000-0000-000072010000}"/>
    <cellStyle name="Normal 15 4 3" xfId="371" xr:uid="{00000000-0005-0000-0000-000073010000}"/>
    <cellStyle name="Normal 15 5" xfId="372" xr:uid="{00000000-0005-0000-0000-000074010000}"/>
    <cellStyle name="Normal 15 5 2" xfId="373" xr:uid="{00000000-0005-0000-0000-000075010000}"/>
    <cellStyle name="Normal 15 5 3" xfId="374" xr:uid="{00000000-0005-0000-0000-000076010000}"/>
    <cellStyle name="Normal 15 6" xfId="375" xr:uid="{00000000-0005-0000-0000-000077010000}"/>
    <cellStyle name="Normal 15 6 2" xfId="376" xr:uid="{00000000-0005-0000-0000-000078010000}"/>
    <cellStyle name="Normal 15 6 3" xfId="377" xr:uid="{00000000-0005-0000-0000-000079010000}"/>
    <cellStyle name="Normal 15 7" xfId="378" xr:uid="{00000000-0005-0000-0000-00007A010000}"/>
    <cellStyle name="Normal 15 8" xfId="379" xr:uid="{00000000-0005-0000-0000-00007B010000}"/>
    <cellStyle name="Normal 16" xfId="380" xr:uid="{00000000-0005-0000-0000-00007C010000}"/>
    <cellStyle name="Normal 17" xfId="381" xr:uid="{00000000-0005-0000-0000-00007D010000}"/>
    <cellStyle name="Normal 17 2" xfId="382" xr:uid="{00000000-0005-0000-0000-00007E010000}"/>
    <cellStyle name="Normal 17 3" xfId="383" xr:uid="{00000000-0005-0000-0000-00007F010000}"/>
    <cellStyle name="Normal 18 2" xfId="384" xr:uid="{00000000-0005-0000-0000-000080010000}"/>
    <cellStyle name="Normal 18 3" xfId="385" xr:uid="{00000000-0005-0000-0000-000081010000}"/>
    <cellStyle name="Normal 2" xfId="386" xr:uid="{00000000-0005-0000-0000-000082010000}"/>
    <cellStyle name="Normal 2 10" xfId="387" xr:uid="{00000000-0005-0000-0000-000083010000}"/>
    <cellStyle name="Normal 2 11" xfId="388" xr:uid="{00000000-0005-0000-0000-000084010000}"/>
    <cellStyle name="Normal 2 2" xfId="389" xr:uid="{00000000-0005-0000-0000-000085010000}"/>
    <cellStyle name="Normal 2 2 10" xfId="390" xr:uid="{00000000-0005-0000-0000-000086010000}"/>
    <cellStyle name="Normal 2 2 11" xfId="391" xr:uid="{00000000-0005-0000-0000-000087010000}"/>
    <cellStyle name="Normal 2 2 12" xfId="392" xr:uid="{00000000-0005-0000-0000-000088010000}"/>
    <cellStyle name="Normal 2 2 2" xfId="393" xr:uid="{00000000-0005-0000-0000-000089010000}"/>
    <cellStyle name="Normal 2 2 2 10" xfId="394" xr:uid="{00000000-0005-0000-0000-00008A010000}"/>
    <cellStyle name="Normal 2 2 2 11" xfId="395" xr:uid="{00000000-0005-0000-0000-00008B010000}"/>
    <cellStyle name="Normal 2 2 2 2" xfId="396" xr:uid="{00000000-0005-0000-0000-00008C010000}"/>
    <cellStyle name="Normal 2 2 2 2 2" xfId="397" xr:uid="{00000000-0005-0000-0000-00008D010000}"/>
    <cellStyle name="Normal 2 2 2 2 2 2" xfId="398" xr:uid="{00000000-0005-0000-0000-00008E010000}"/>
    <cellStyle name="Normal 2 2 2 2 2 2 2" xfId="399" xr:uid="{00000000-0005-0000-0000-00008F010000}"/>
    <cellStyle name="Normal 2 2 2 2 2 2 2 2" xfId="400" xr:uid="{00000000-0005-0000-0000-000090010000}"/>
    <cellStyle name="Normal 2 2 2 2 2 2 2 2 2" xfId="401" xr:uid="{00000000-0005-0000-0000-000091010000}"/>
    <cellStyle name="Normal 2 2 2 2 2 2 2 2 2 2" xfId="402" xr:uid="{00000000-0005-0000-0000-000092010000}"/>
    <cellStyle name="Normal 2 2 2 2 2 2 2 2 2 2 2" xfId="403" xr:uid="{00000000-0005-0000-0000-000093010000}"/>
    <cellStyle name="Normal 2 2 2 2 2 2 2 2 2 2 3" xfId="404" xr:uid="{00000000-0005-0000-0000-000094010000}"/>
    <cellStyle name="Normal 2 2 2 2 2 2 2 2 2 3" xfId="405" xr:uid="{00000000-0005-0000-0000-000095010000}"/>
    <cellStyle name="Normal 2 2 2 2 2 2 2 2 2 4" xfId="406" xr:uid="{00000000-0005-0000-0000-000096010000}"/>
    <cellStyle name="Normal 2 2 2 2 2 2 2 2 3" xfId="407" xr:uid="{00000000-0005-0000-0000-000097010000}"/>
    <cellStyle name="Normal 2 2 2 2 2 2 2 2 4" xfId="408" xr:uid="{00000000-0005-0000-0000-000098010000}"/>
    <cellStyle name="Normal 2 2 2 2 2 2 2 3" xfId="409" xr:uid="{00000000-0005-0000-0000-000099010000}"/>
    <cellStyle name="Normal 2 2 2 2 2 2 2 4" xfId="410" xr:uid="{00000000-0005-0000-0000-00009A010000}"/>
    <cellStyle name="Normal 2 2 2 2 2 2 2 5" xfId="411" xr:uid="{00000000-0005-0000-0000-00009B010000}"/>
    <cellStyle name="Normal 2 2 2 2 2 2 3" xfId="412" xr:uid="{00000000-0005-0000-0000-00009C010000}"/>
    <cellStyle name="Normal 2 2 2 2 2 2 4" xfId="413" xr:uid="{00000000-0005-0000-0000-00009D010000}"/>
    <cellStyle name="Normal 2 2 2 2 2 2 5" xfId="414" xr:uid="{00000000-0005-0000-0000-00009E010000}"/>
    <cellStyle name="Normal 2 2 2 2 2 2 6" xfId="415" xr:uid="{00000000-0005-0000-0000-00009F010000}"/>
    <cellStyle name="Normal 2 2 2 2 2 3" xfId="416" xr:uid="{00000000-0005-0000-0000-0000A0010000}"/>
    <cellStyle name="Normal 2 2 2 2 2 3 2" xfId="417" xr:uid="{00000000-0005-0000-0000-0000A1010000}"/>
    <cellStyle name="Normal 2 2 2 2 2 4" xfId="418" xr:uid="{00000000-0005-0000-0000-0000A2010000}"/>
    <cellStyle name="Normal 2 2 2 2 2 5" xfId="419" xr:uid="{00000000-0005-0000-0000-0000A3010000}"/>
    <cellStyle name="Normal 2 2 2 2 2 6" xfId="420" xr:uid="{00000000-0005-0000-0000-0000A4010000}"/>
    <cellStyle name="Normal 2 2 2 2 3" xfId="421" xr:uid="{00000000-0005-0000-0000-0000A5010000}"/>
    <cellStyle name="Normal 2 2 2 2 4" xfId="422" xr:uid="{00000000-0005-0000-0000-0000A6010000}"/>
    <cellStyle name="Normal 2 2 2 2 5" xfId="423" xr:uid="{00000000-0005-0000-0000-0000A7010000}"/>
    <cellStyle name="Normal 2 2 2 2 5 2" xfId="424" xr:uid="{00000000-0005-0000-0000-0000A8010000}"/>
    <cellStyle name="Normal 2 2 2 2 6" xfId="425" xr:uid="{00000000-0005-0000-0000-0000A9010000}"/>
    <cellStyle name="Normal 2 2 2 2 7" xfId="426" xr:uid="{00000000-0005-0000-0000-0000AA010000}"/>
    <cellStyle name="Normal 2 2 2 2 8" xfId="427" xr:uid="{00000000-0005-0000-0000-0000AB010000}"/>
    <cellStyle name="Normal 2 2 2 2 9" xfId="428" xr:uid="{00000000-0005-0000-0000-0000AC010000}"/>
    <cellStyle name="Normal 2 2 2 3" xfId="429" xr:uid="{00000000-0005-0000-0000-0000AD010000}"/>
    <cellStyle name="Normal 2 2 2 4" xfId="430" xr:uid="{00000000-0005-0000-0000-0000AE010000}"/>
    <cellStyle name="Normal 2 2 2 5" xfId="431" xr:uid="{00000000-0005-0000-0000-0000AF010000}"/>
    <cellStyle name="Normal 2 2 2 5 2" xfId="432" xr:uid="{00000000-0005-0000-0000-0000B0010000}"/>
    <cellStyle name="Normal 2 2 2 5 2 2" xfId="433" xr:uid="{00000000-0005-0000-0000-0000B1010000}"/>
    <cellStyle name="Normal 2 2 2 5 2 2 2" xfId="434" xr:uid="{00000000-0005-0000-0000-0000B2010000}"/>
    <cellStyle name="Normal 2 2 2 5 2 3" xfId="435" xr:uid="{00000000-0005-0000-0000-0000B3010000}"/>
    <cellStyle name="Normal 2 2 2 5 3" xfId="436" xr:uid="{00000000-0005-0000-0000-0000B4010000}"/>
    <cellStyle name="Normal 2 2 2 5 3 2" xfId="437" xr:uid="{00000000-0005-0000-0000-0000B5010000}"/>
    <cellStyle name="Normal 2 2 2 6" xfId="438" xr:uid="{00000000-0005-0000-0000-0000B6010000}"/>
    <cellStyle name="Normal 2 2 2 7" xfId="439" xr:uid="{00000000-0005-0000-0000-0000B7010000}"/>
    <cellStyle name="Normal 2 2 2 7 2" xfId="440" xr:uid="{00000000-0005-0000-0000-0000B8010000}"/>
    <cellStyle name="Normal 2 2 2 8" xfId="441" xr:uid="{00000000-0005-0000-0000-0000B9010000}"/>
    <cellStyle name="Normal 2 2 2 9" xfId="442" xr:uid="{00000000-0005-0000-0000-0000BA010000}"/>
    <cellStyle name="Normal 2 2 3" xfId="443" xr:uid="{00000000-0005-0000-0000-0000BB010000}"/>
    <cellStyle name="Normal 2 2 3 2" xfId="444" xr:uid="{00000000-0005-0000-0000-0000BC010000}"/>
    <cellStyle name="Normal 2 2 3 2 2" xfId="445" xr:uid="{00000000-0005-0000-0000-0000BD010000}"/>
    <cellStyle name="Normal 2 2 3 2 2 2" xfId="446" xr:uid="{00000000-0005-0000-0000-0000BE010000}"/>
    <cellStyle name="Normal 2 2 3 2 2 2 2" xfId="447" xr:uid="{00000000-0005-0000-0000-0000BF010000}"/>
    <cellStyle name="Normal 2 2 3 2 2 3" xfId="448" xr:uid="{00000000-0005-0000-0000-0000C0010000}"/>
    <cellStyle name="Normal 2 2 3 2 3" xfId="449" xr:uid="{00000000-0005-0000-0000-0000C1010000}"/>
    <cellStyle name="Normal 2 2 3 2 3 2" xfId="450" xr:uid="{00000000-0005-0000-0000-0000C2010000}"/>
    <cellStyle name="Normal 2 2 3 3" xfId="451" xr:uid="{00000000-0005-0000-0000-0000C3010000}"/>
    <cellStyle name="Normal 2 2 3 4" xfId="452" xr:uid="{00000000-0005-0000-0000-0000C4010000}"/>
    <cellStyle name="Normal 2 2 3 5" xfId="453" xr:uid="{00000000-0005-0000-0000-0000C5010000}"/>
    <cellStyle name="Normal 2 2 3 5 2" xfId="454" xr:uid="{00000000-0005-0000-0000-0000C6010000}"/>
    <cellStyle name="Normal 2 2 3 6" xfId="455" xr:uid="{00000000-0005-0000-0000-0000C7010000}"/>
    <cellStyle name="Normal 2 2 4" xfId="456" xr:uid="{00000000-0005-0000-0000-0000C8010000}"/>
    <cellStyle name="Normal 2 2 5" xfId="457" xr:uid="{00000000-0005-0000-0000-0000C9010000}"/>
    <cellStyle name="Normal 2 2 5 2" xfId="458" xr:uid="{00000000-0005-0000-0000-0000CA010000}"/>
    <cellStyle name="Normal 2 2 5 2 2" xfId="459" xr:uid="{00000000-0005-0000-0000-0000CB010000}"/>
    <cellStyle name="Normal 2 2 5 2 2 2" xfId="460" xr:uid="{00000000-0005-0000-0000-0000CC010000}"/>
    <cellStyle name="Normal 2 2 5 2 3" xfId="461" xr:uid="{00000000-0005-0000-0000-0000CD010000}"/>
    <cellStyle name="Normal 2 2 5 3" xfId="462" xr:uid="{00000000-0005-0000-0000-0000CE010000}"/>
    <cellStyle name="Normal 2 2 5 3 2" xfId="463" xr:uid="{00000000-0005-0000-0000-0000CF010000}"/>
    <cellStyle name="Normal 2 2 6" xfId="464" xr:uid="{00000000-0005-0000-0000-0000D0010000}"/>
    <cellStyle name="Normal 2 2 7" xfId="465" xr:uid="{00000000-0005-0000-0000-0000D1010000}"/>
    <cellStyle name="Normal 2 2 7 2" xfId="466" xr:uid="{00000000-0005-0000-0000-0000D2010000}"/>
    <cellStyle name="Normal 2 2 8" xfId="467" xr:uid="{00000000-0005-0000-0000-0000D3010000}"/>
    <cellStyle name="Normal 2 2 9" xfId="468" xr:uid="{00000000-0005-0000-0000-0000D4010000}"/>
    <cellStyle name="Normal 2 3" xfId="469" xr:uid="{00000000-0005-0000-0000-0000D5010000}"/>
    <cellStyle name="Normal 2 3 2" xfId="470" xr:uid="{00000000-0005-0000-0000-0000D6010000}"/>
    <cellStyle name="Normal 2 3 2 2" xfId="471" xr:uid="{00000000-0005-0000-0000-0000D7010000}"/>
    <cellStyle name="Normal 2 3 2 2 2" xfId="472" xr:uid="{00000000-0005-0000-0000-0000D8010000}"/>
    <cellStyle name="Normal 2 3 2 2 2 2" xfId="473" xr:uid="{00000000-0005-0000-0000-0000D9010000}"/>
    <cellStyle name="Normal 2 3 2 2 3" xfId="474" xr:uid="{00000000-0005-0000-0000-0000DA010000}"/>
    <cellStyle name="Normal 2 3 2 3" xfId="475" xr:uid="{00000000-0005-0000-0000-0000DB010000}"/>
    <cellStyle name="Normal 2 3 2 3 2" xfId="476" xr:uid="{00000000-0005-0000-0000-0000DC010000}"/>
    <cellStyle name="Normal 2 3 3" xfId="477" xr:uid="{00000000-0005-0000-0000-0000DD010000}"/>
    <cellStyle name="Normal 2 3 4" xfId="478" xr:uid="{00000000-0005-0000-0000-0000DE010000}"/>
    <cellStyle name="Normal 2 3 5" xfId="479" xr:uid="{00000000-0005-0000-0000-0000DF010000}"/>
    <cellStyle name="Normal 2 3 5 2" xfId="480" xr:uid="{00000000-0005-0000-0000-0000E0010000}"/>
    <cellStyle name="Normal 2 3 6" xfId="481" xr:uid="{00000000-0005-0000-0000-0000E1010000}"/>
    <cellStyle name="Normal 2 4" xfId="482" xr:uid="{00000000-0005-0000-0000-0000E2010000}"/>
    <cellStyle name="Normal 2 5" xfId="483" xr:uid="{00000000-0005-0000-0000-0000E3010000}"/>
    <cellStyle name="Normal 2 6" xfId="484" xr:uid="{00000000-0005-0000-0000-0000E4010000}"/>
    <cellStyle name="Normal 2 6 2" xfId="485" xr:uid="{00000000-0005-0000-0000-0000E5010000}"/>
    <cellStyle name="Normal 2 6 2 2" xfId="486" xr:uid="{00000000-0005-0000-0000-0000E6010000}"/>
    <cellStyle name="Normal 2 6 2 2 2" xfId="487" xr:uid="{00000000-0005-0000-0000-0000E7010000}"/>
    <cellStyle name="Normal 2 6 2 3" xfId="488" xr:uid="{00000000-0005-0000-0000-0000E8010000}"/>
    <cellStyle name="Normal 2 6 3" xfId="489" xr:uid="{00000000-0005-0000-0000-0000E9010000}"/>
    <cellStyle name="Normal 2 6 3 2" xfId="490" xr:uid="{00000000-0005-0000-0000-0000EA010000}"/>
    <cellStyle name="Normal 2 7" xfId="491" xr:uid="{00000000-0005-0000-0000-0000EB010000}"/>
    <cellStyle name="Normal 2 8" xfId="492" xr:uid="{00000000-0005-0000-0000-0000EC010000}"/>
    <cellStyle name="Normal 2 8 2" xfId="493" xr:uid="{00000000-0005-0000-0000-0000ED010000}"/>
    <cellStyle name="Normal 2 9" xfId="494" xr:uid="{00000000-0005-0000-0000-0000EE010000}"/>
    <cellStyle name="Normal 2_kvartaluri statistikuri angarishi (dazgveva) 30_03_09 -IQ 2009" xfId="495" xr:uid="{00000000-0005-0000-0000-0000EF010000}"/>
    <cellStyle name="Normal 20 2" xfId="496" xr:uid="{00000000-0005-0000-0000-0000F0010000}"/>
    <cellStyle name="Normal 3" xfId="497" xr:uid="{00000000-0005-0000-0000-0000F1010000}"/>
    <cellStyle name="Normal 3 2" xfId="498" xr:uid="{00000000-0005-0000-0000-0000F2010000}"/>
    <cellStyle name="Normal 3 3" xfId="499" xr:uid="{00000000-0005-0000-0000-0000F3010000}"/>
    <cellStyle name="Normal 3 4" xfId="500" xr:uid="{00000000-0005-0000-0000-0000F4010000}"/>
    <cellStyle name="Normal 3 5" xfId="501" xr:uid="{00000000-0005-0000-0000-0000F5010000}"/>
    <cellStyle name="Normal 3 6" xfId="502" xr:uid="{00000000-0005-0000-0000-0000F6010000}"/>
    <cellStyle name="Normal 3 7" xfId="503" xr:uid="{00000000-0005-0000-0000-0000F7010000}"/>
    <cellStyle name="Normal 3 8" xfId="504" xr:uid="{00000000-0005-0000-0000-0000F8010000}"/>
    <cellStyle name="Normal 3 9" xfId="505" xr:uid="{00000000-0005-0000-0000-0000F9010000}"/>
    <cellStyle name="Normal 33" xfId="506" xr:uid="{00000000-0005-0000-0000-0000FA010000}"/>
    <cellStyle name="Normal 33 2" xfId="507" xr:uid="{00000000-0005-0000-0000-0000FB010000}"/>
    <cellStyle name="Normal 33 2 2" xfId="508" xr:uid="{00000000-0005-0000-0000-0000FC010000}"/>
    <cellStyle name="Normal 33 2 3" xfId="509" xr:uid="{00000000-0005-0000-0000-0000FD010000}"/>
    <cellStyle name="Normal 33 3" xfId="510" xr:uid="{00000000-0005-0000-0000-0000FE010000}"/>
    <cellStyle name="Normal 33 3 2" xfId="511" xr:uid="{00000000-0005-0000-0000-0000FF010000}"/>
    <cellStyle name="Normal 33 3 3" xfId="512" xr:uid="{00000000-0005-0000-0000-000000020000}"/>
    <cellStyle name="Normal 33 4" xfId="513" xr:uid="{00000000-0005-0000-0000-000001020000}"/>
    <cellStyle name="Normal 33 4 2" xfId="514" xr:uid="{00000000-0005-0000-0000-000002020000}"/>
    <cellStyle name="Normal 33 4 3" xfId="515" xr:uid="{00000000-0005-0000-0000-000003020000}"/>
    <cellStyle name="Normal 33 5" xfId="516" xr:uid="{00000000-0005-0000-0000-000004020000}"/>
    <cellStyle name="Normal 33 5 2" xfId="517" xr:uid="{00000000-0005-0000-0000-000005020000}"/>
    <cellStyle name="Normal 33 5 3" xfId="518" xr:uid="{00000000-0005-0000-0000-000006020000}"/>
    <cellStyle name="Normal 33 6" xfId="519" xr:uid="{00000000-0005-0000-0000-000007020000}"/>
    <cellStyle name="Normal 33 6 2" xfId="520" xr:uid="{00000000-0005-0000-0000-000008020000}"/>
    <cellStyle name="Normal 33 6 3" xfId="521" xr:uid="{00000000-0005-0000-0000-000009020000}"/>
    <cellStyle name="Normal 33 7" xfId="522" xr:uid="{00000000-0005-0000-0000-00000A020000}"/>
    <cellStyle name="Normal 33 8" xfId="523" xr:uid="{00000000-0005-0000-0000-00000B020000}"/>
    <cellStyle name="Normal 34" xfId="524" xr:uid="{00000000-0005-0000-0000-00000C020000}"/>
    <cellStyle name="Normal 34 2" xfId="525" xr:uid="{00000000-0005-0000-0000-00000D020000}"/>
    <cellStyle name="Normal 34 2 2" xfId="526" xr:uid="{00000000-0005-0000-0000-00000E020000}"/>
    <cellStyle name="Normal 34 2 3" xfId="527" xr:uid="{00000000-0005-0000-0000-00000F020000}"/>
    <cellStyle name="Normal 34 3" xfId="528" xr:uid="{00000000-0005-0000-0000-000010020000}"/>
    <cellStyle name="Normal 34 3 2" xfId="529" xr:uid="{00000000-0005-0000-0000-000011020000}"/>
    <cellStyle name="Normal 34 3 3" xfId="530" xr:uid="{00000000-0005-0000-0000-000012020000}"/>
    <cellStyle name="Normal 34 4" xfId="531" xr:uid="{00000000-0005-0000-0000-000013020000}"/>
    <cellStyle name="Normal 34 4 2" xfId="532" xr:uid="{00000000-0005-0000-0000-000014020000}"/>
    <cellStyle name="Normal 34 4 3" xfId="533" xr:uid="{00000000-0005-0000-0000-000015020000}"/>
    <cellStyle name="Normal 34 5" xfId="534" xr:uid="{00000000-0005-0000-0000-000016020000}"/>
    <cellStyle name="Normal 34 5 2" xfId="535" xr:uid="{00000000-0005-0000-0000-000017020000}"/>
    <cellStyle name="Normal 34 5 3" xfId="536" xr:uid="{00000000-0005-0000-0000-000018020000}"/>
    <cellStyle name="Normal 34 6" xfId="537" xr:uid="{00000000-0005-0000-0000-000019020000}"/>
    <cellStyle name="Normal 34 6 2" xfId="538" xr:uid="{00000000-0005-0000-0000-00001A020000}"/>
    <cellStyle name="Normal 34 6 3" xfId="539" xr:uid="{00000000-0005-0000-0000-00001B020000}"/>
    <cellStyle name="Normal 34 7" xfId="540" xr:uid="{00000000-0005-0000-0000-00001C020000}"/>
    <cellStyle name="Normal 34 8" xfId="541" xr:uid="{00000000-0005-0000-0000-00001D020000}"/>
    <cellStyle name="Normal 35" xfId="542" xr:uid="{00000000-0005-0000-0000-00001E020000}"/>
    <cellStyle name="Normal 35 2" xfId="543" xr:uid="{00000000-0005-0000-0000-00001F020000}"/>
    <cellStyle name="Normal 35 2 2" xfId="544" xr:uid="{00000000-0005-0000-0000-000020020000}"/>
    <cellStyle name="Normal 35 2 3" xfId="545" xr:uid="{00000000-0005-0000-0000-000021020000}"/>
    <cellStyle name="Normal 35 3" xfId="546" xr:uid="{00000000-0005-0000-0000-000022020000}"/>
    <cellStyle name="Normal 35 3 2" xfId="547" xr:uid="{00000000-0005-0000-0000-000023020000}"/>
    <cellStyle name="Normal 35 3 3" xfId="548" xr:uid="{00000000-0005-0000-0000-000024020000}"/>
    <cellStyle name="Normal 35 4" xfId="549" xr:uid="{00000000-0005-0000-0000-000025020000}"/>
    <cellStyle name="Normal 35 4 2" xfId="550" xr:uid="{00000000-0005-0000-0000-000026020000}"/>
    <cellStyle name="Normal 35 4 3" xfId="551" xr:uid="{00000000-0005-0000-0000-000027020000}"/>
    <cellStyle name="Normal 35 5" xfId="552" xr:uid="{00000000-0005-0000-0000-000028020000}"/>
    <cellStyle name="Normal 35 5 2" xfId="553" xr:uid="{00000000-0005-0000-0000-000029020000}"/>
    <cellStyle name="Normal 35 5 3" xfId="554" xr:uid="{00000000-0005-0000-0000-00002A020000}"/>
    <cellStyle name="Normal 35 6" xfId="555" xr:uid="{00000000-0005-0000-0000-00002B020000}"/>
    <cellStyle name="Normal 35 6 2" xfId="556" xr:uid="{00000000-0005-0000-0000-00002C020000}"/>
    <cellStyle name="Normal 35 6 3" xfId="557" xr:uid="{00000000-0005-0000-0000-00002D020000}"/>
    <cellStyle name="Normal 35 7" xfId="558" xr:uid="{00000000-0005-0000-0000-00002E020000}"/>
    <cellStyle name="Normal 35 8" xfId="559" xr:uid="{00000000-0005-0000-0000-00002F020000}"/>
    <cellStyle name="Normal 4" xfId="560" xr:uid="{00000000-0005-0000-0000-000030020000}"/>
    <cellStyle name="Normal 4 2" xfId="561" xr:uid="{00000000-0005-0000-0000-000031020000}"/>
    <cellStyle name="Normal 5" xfId="562" xr:uid="{00000000-0005-0000-0000-000032020000}"/>
    <cellStyle name="Normal 5 2" xfId="563" xr:uid="{00000000-0005-0000-0000-000033020000}"/>
    <cellStyle name="Normal 6" xfId="564" xr:uid="{00000000-0005-0000-0000-000034020000}"/>
    <cellStyle name="Normal 6 2" xfId="565" xr:uid="{00000000-0005-0000-0000-000035020000}"/>
    <cellStyle name="Normal 7" xfId="566" xr:uid="{00000000-0005-0000-0000-000036020000}"/>
    <cellStyle name="Normal 7 2" xfId="567" xr:uid="{00000000-0005-0000-0000-000037020000}"/>
    <cellStyle name="Normal 8" xfId="568" xr:uid="{00000000-0005-0000-0000-000038020000}"/>
    <cellStyle name="Normal 8 2" xfId="569" xr:uid="{00000000-0005-0000-0000-000039020000}"/>
    <cellStyle name="Normal 8 3" xfId="570" xr:uid="{00000000-0005-0000-0000-00003A020000}"/>
    <cellStyle name="Normal 9" xfId="571" xr:uid="{00000000-0005-0000-0000-00003B020000}"/>
    <cellStyle name="Normal 9 2" xfId="572" xr:uid="{00000000-0005-0000-0000-00003C020000}"/>
    <cellStyle name="Normal 9 3" xfId="573" xr:uid="{00000000-0005-0000-0000-00003D020000}"/>
    <cellStyle name="Normal 9 4" xfId="574" xr:uid="{00000000-0005-0000-0000-00003E020000}"/>
    <cellStyle name="Normal_BCI Restatement &amp; FS-10.04 (GEL)" xfId="575" xr:uid="{00000000-0005-0000-0000-00003F020000}"/>
    <cellStyle name="normální_List1" xfId="576" xr:uid="{00000000-0005-0000-0000-000040020000}"/>
    <cellStyle name="Normalny_GTC_INTERCOMPANY_LOANS" xfId="577" xr:uid="{00000000-0005-0000-0000-000041020000}"/>
    <cellStyle name="Note 2" xfId="578" xr:uid="{00000000-0005-0000-0000-000042020000}"/>
    <cellStyle name="Note 3" xfId="579" xr:uid="{00000000-0005-0000-0000-000043020000}"/>
    <cellStyle name="Number Bold" xfId="580" xr:uid="{00000000-0005-0000-0000-000044020000}"/>
    <cellStyle name="Number Normal" xfId="581" xr:uid="{00000000-0005-0000-0000-000045020000}"/>
    <cellStyle name="Output 2" xfId="582" xr:uid="{00000000-0005-0000-0000-000046020000}"/>
    <cellStyle name="Output 3" xfId="583" xr:uid="{00000000-0005-0000-0000-000047020000}"/>
    <cellStyle name="per.style" xfId="584" xr:uid="{00000000-0005-0000-0000-000048020000}"/>
    <cellStyle name="Percent %" xfId="585" xr:uid="{00000000-0005-0000-0000-000052020000}"/>
    <cellStyle name="Percent % Long Underline" xfId="586" xr:uid="{00000000-0005-0000-0000-000053020000}"/>
    <cellStyle name="Percent %_Worksheet in  US Financial Statements Ref. Workbook - Single Co" xfId="587" xr:uid="{00000000-0005-0000-0000-000054020000}"/>
    <cellStyle name="Percent (0)" xfId="588" xr:uid="{00000000-0005-0000-0000-000049020000}"/>
    <cellStyle name="Percent [2]" xfId="589" xr:uid="{00000000-0005-0000-0000-00004A020000}"/>
    <cellStyle name="Percent [2] 2" xfId="590" xr:uid="{00000000-0005-0000-0000-00004B020000}"/>
    <cellStyle name="Percent [2] 3" xfId="591" xr:uid="{00000000-0005-0000-0000-00004C020000}"/>
    <cellStyle name="Percent [2] 4" xfId="592" xr:uid="{00000000-0005-0000-0000-00004D020000}"/>
    <cellStyle name="Percent [2] 5" xfId="593" xr:uid="{00000000-0005-0000-0000-00004E020000}"/>
    <cellStyle name="Percent [2] 6" xfId="594" xr:uid="{00000000-0005-0000-0000-00004F020000}"/>
    <cellStyle name="Percent [2] 7" xfId="595" xr:uid="{00000000-0005-0000-0000-000050020000}"/>
    <cellStyle name="Percent [2] 8" xfId="596" xr:uid="{00000000-0005-0000-0000-000051020000}"/>
    <cellStyle name="Percent 0.0%" xfId="597" xr:uid="{00000000-0005-0000-0000-000055020000}"/>
    <cellStyle name="Percent 0.0% Long Underline" xfId="598" xr:uid="{00000000-0005-0000-0000-000056020000}"/>
    <cellStyle name="Percent 0.00%" xfId="599" xr:uid="{00000000-0005-0000-0000-000057020000}"/>
    <cellStyle name="Percent 0.00% Long Underline" xfId="600" xr:uid="{00000000-0005-0000-0000-000058020000}"/>
    <cellStyle name="Percent 0.000%" xfId="601" xr:uid="{00000000-0005-0000-0000-000059020000}"/>
    <cellStyle name="Percent 0.000% Long Underline" xfId="602" xr:uid="{00000000-0005-0000-0000-00005A020000}"/>
    <cellStyle name="Percent 2" xfId="603" xr:uid="{00000000-0005-0000-0000-00005B020000}"/>
    <cellStyle name="Percent 2 2" xfId="604" xr:uid="{00000000-0005-0000-0000-00005C020000}"/>
    <cellStyle name="Percent 2 3" xfId="605" xr:uid="{00000000-0005-0000-0000-00005D020000}"/>
    <cellStyle name="Percent 2 4" xfId="606" xr:uid="{00000000-0005-0000-0000-00005E020000}"/>
    <cellStyle name="Percent 2 5" xfId="607" xr:uid="{00000000-0005-0000-0000-00005F020000}"/>
    <cellStyle name="Percent 2 6" xfId="608" xr:uid="{00000000-0005-0000-0000-000060020000}"/>
    <cellStyle name="Percent 2 7" xfId="609" xr:uid="{00000000-0005-0000-0000-000061020000}"/>
    <cellStyle name="Percent 2 8" xfId="610" xr:uid="{00000000-0005-0000-0000-000062020000}"/>
    <cellStyle name="Percent 3" xfId="611" xr:uid="{00000000-0005-0000-0000-000063020000}"/>
    <cellStyle name="Percent 4" xfId="612" xr:uid="{00000000-0005-0000-0000-000064020000}"/>
    <cellStyle name="Percent 5" xfId="613" xr:uid="{00000000-0005-0000-0000-000065020000}"/>
    <cellStyle name="Percent 6" xfId="614" xr:uid="{00000000-0005-0000-0000-000066020000}"/>
    <cellStyle name="Percent 7" xfId="615" xr:uid="{00000000-0005-0000-0000-000067020000}"/>
    <cellStyle name="Percent 8" xfId="616" xr:uid="{00000000-0005-0000-0000-000068020000}"/>
    <cellStyle name="PERCENTAGE" xfId="617" xr:uid="{00000000-0005-0000-0000-000069020000}"/>
    <cellStyle name="pricing" xfId="618" xr:uid="{00000000-0005-0000-0000-00006A020000}"/>
    <cellStyle name="PSChar" xfId="619" xr:uid="{00000000-0005-0000-0000-00006B020000}"/>
    <cellStyle name="PSDec" xfId="620" xr:uid="{00000000-0005-0000-0000-00006C020000}"/>
    <cellStyle name="PSDec 2" xfId="621" xr:uid="{00000000-0005-0000-0000-00006D020000}"/>
    <cellStyle name="PSDec 3" xfId="622" xr:uid="{00000000-0005-0000-0000-00006E020000}"/>
    <cellStyle name="PSDec 4" xfId="623" xr:uid="{00000000-0005-0000-0000-00006F020000}"/>
    <cellStyle name="PSDec 5" xfId="624" xr:uid="{00000000-0005-0000-0000-000070020000}"/>
    <cellStyle name="PSDec 6" xfId="625" xr:uid="{00000000-0005-0000-0000-000071020000}"/>
    <cellStyle name="PSDec 7" xfId="626" xr:uid="{00000000-0005-0000-0000-000072020000}"/>
    <cellStyle name="PSDec 8" xfId="627" xr:uid="{00000000-0005-0000-0000-000073020000}"/>
    <cellStyle name="PSHeading" xfId="628" xr:uid="{00000000-0005-0000-0000-000074020000}"/>
    <cellStyle name="Reporting Bold" xfId="629" xr:uid="{00000000-0005-0000-0000-000075020000}"/>
    <cellStyle name="Reporting Bold 12" xfId="630" xr:uid="{00000000-0005-0000-0000-000076020000}"/>
    <cellStyle name="Reporting Bold 14" xfId="631" xr:uid="{00000000-0005-0000-0000-000077020000}"/>
    <cellStyle name="Reporting Normal" xfId="632" xr:uid="{00000000-0005-0000-0000-000078020000}"/>
    <cellStyle name="RevList" xfId="633" xr:uid="{00000000-0005-0000-0000-000079020000}"/>
    <cellStyle name="Sheet Title" xfId="634" xr:uid="{00000000-0005-0000-0000-00007A020000}"/>
    <cellStyle name="Sledovan? hypertextov? odkaz" xfId="635" xr:uid="{00000000-0005-0000-0000-00007B020000}"/>
    <cellStyle name="Style 1" xfId="636" xr:uid="{00000000-0005-0000-0000-00007C020000}"/>
    <cellStyle name="Subtotal" xfId="637" xr:uid="{00000000-0005-0000-0000-00007D020000}"/>
    <cellStyle name="TBI" xfId="638" xr:uid="{00000000-0005-0000-0000-00007E020000}"/>
    <cellStyle name="Tickmark" xfId="639" xr:uid="{00000000-0005-0000-0000-00007F020000}"/>
    <cellStyle name="Title 2" xfId="640" xr:uid="{00000000-0005-0000-0000-000080020000}"/>
    <cellStyle name="Title 3" xfId="641" xr:uid="{00000000-0005-0000-0000-000081020000}"/>
    <cellStyle name="Total 2" xfId="642" xr:uid="{00000000-0005-0000-0000-000082020000}"/>
    <cellStyle name="Total 3" xfId="643" xr:uid="{00000000-0005-0000-0000-000083020000}"/>
    <cellStyle name="Warning Text 2" xfId="644" xr:uid="{00000000-0005-0000-0000-000084020000}"/>
    <cellStyle name="Warning Text 3" xfId="645" xr:uid="{00000000-0005-0000-0000-000085020000}"/>
    <cellStyle name="Акцент1" xfId="646" xr:uid="{00000000-0005-0000-0000-000086020000}"/>
    <cellStyle name="Акцент2" xfId="647" xr:uid="{00000000-0005-0000-0000-000087020000}"/>
    <cellStyle name="Акцент3" xfId="648" xr:uid="{00000000-0005-0000-0000-000088020000}"/>
    <cellStyle name="Акцент4" xfId="649" xr:uid="{00000000-0005-0000-0000-000089020000}"/>
    <cellStyle name="Акцент5" xfId="650" xr:uid="{00000000-0005-0000-0000-00008A020000}"/>
    <cellStyle name="Акцент6" xfId="651" xr:uid="{00000000-0005-0000-0000-00008B020000}"/>
    <cellStyle name="Ввод " xfId="652" xr:uid="{00000000-0005-0000-0000-00008C020000}"/>
    <cellStyle name="Вывод" xfId="653" xr:uid="{00000000-0005-0000-0000-00008D020000}"/>
    <cellStyle name="Вычисление" xfId="654" xr:uid="{00000000-0005-0000-0000-00008E020000}"/>
    <cellStyle name="Гиперссылка_5677.7 IAS 29 Fixed assets as at 01 01 01" xfId="655" xr:uid="{00000000-0005-0000-0000-00008F020000}"/>
    <cellStyle name="Денежный [0]_01.12.2004" xfId="656" xr:uid="{00000000-0005-0000-0000-000090020000}"/>
    <cellStyle name="Денежный_01.12.2004" xfId="657" xr:uid="{00000000-0005-0000-0000-000091020000}"/>
    <cellStyle name="Заголовок 1" xfId="658" xr:uid="{00000000-0005-0000-0000-000092020000}"/>
    <cellStyle name="Заголовок 2" xfId="659" xr:uid="{00000000-0005-0000-0000-000093020000}"/>
    <cellStyle name="Заголовок 3" xfId="660" xr:uid="{00000000-0005-0000-0000-000094020000}"/>
    <cellStyle name="Заголовок 4" xfId="661" xr:uid="{00000000-0005-0000-0000-000095020000}"/>
    <cellStyle name="Звичайний_~0572556" xfId="662" xr:uid="{00000000-0005-0000-0000-000096020000}"/>
    <cellStyle name="Итог" xfId="663" xr:uid="{00000000-0005-0000-0000-000097020000}"/>
    <cellStyle name="Контрольная ячейка" xfId="664" xr:uid="{00000000-0005-0000-0000-000098020000}"/>
    <cellStyle name="Название" xfId="665" xr:uid="{00000000-0005-0000-0000-000099020000}"/>
    <cellStyle name="Нейтральный" xfId="666" xr:uid="{00000000-0005-0000-0000-00009A020000}"/>
    <cellStyle name="Обычный 2" xfId="667" xr:uid="{00000000-0005-0000-0000-00009B020000}"/>
    <cellStyle name="Обычный_~0034951" xfId="668" xr:uid="{00000000-0005-0000-0000-00009C020000}"/>
    <cellStyle name="Открывавшаяся гиперссылка_5677.7 IAS 29 Fixed assets as at 01 01 01" xfId="669" xr:uid="{00000000-0005-0000-0000-00009D020000}"/>
    <cellStyle name="Плохой" xfId="670" xr:uid="{00000000-0005-0000-0000-00009E020000}"/>
    <cellStyle name="Пояснение" xfId="671" xr:uid="{00000000-0005-0000-0000-00009F020000}"/>
    <cellStyle name="Примечание" xfId="672" xr:uid="{00000000-0005-0000-0000-0000A0020000}"/>
    <cellStyle name="Связанная ячейка" xfId="673" xr:uid="{00000000-0005-0000-0000-0000A1020000}"/>
    <cellStyle name="Стиль 1" xfId="674" xr:uid="{00000000-0005-0000-0000-0000A2020000}"/>
    <cellStyle name="Текст предупреждения" xfId="675" xr:uid="{00000000-0005-0000-0000-0000A3020000}"/>
    <cellStyle name="Тысячи [0]_dialog1" xfId="676" xr:uid="{00000000-0005-0000-0000-0000A4020000}"/>
    <cellStyle name="Тысячи_dialog1" xfId="677" xr:uid="{00000000-0005-0000-0000-0000A5020000}"/>
    <cellStyle name="Финансовый [0]_01.12.2004" xfId="678" xr:uid="{00000000-0005-0000-0000-0000A6020000}"/>
    <cellStyle name="Финансовый_01.12.2004" xfId="679" xr:uid="{00000000-0005-0000-0000-0000A7020000}"/>
    <cellStyle name="Фінансовий_tabl2005-1 kf" xfId="680" xr:uid="{00000000-0005-0000-0000-0000A8020000}"/>
    <cellStyle name="Хороший" xfId="681" xr:uid="{00000000-0005-0000-0000-0000A9020000}"/>
    <cellStyle name="הדגשה1" xfId="682" xr:uid="{00000000-0005-0000-0000-0000AA020000}"/>
    <cellStyle name="הדגשה2" xfId="683" xr:uid="{00000000-0005-0000-0000-0000AB020000}"/>
    <cellStyle name="הדגשה3" xfId="684" xr:uid="{00000000-0005-0000-0000-0000AC020000}"/>
    <cellStyle name="הדגשה4" xfId="685" xr:uid="{00000000-0005-0000-0000-0000AD020000}"/>
    <cellStyle name="הדגשה5" xfId="686" xr:uid="{00000000-0005-0000-0000-0000AE020000}"/>
    <cellStyle name="הדגשה6" xfId="687" xr:uid="{00000000-0005-0000-0000-0000AF020000}"/>
    <cellStyle name="הערה" xfId="688" xr:uid="{00000000-0005-0000-0000-0000B0020000}"/>
    <cellStyle name="חישוב" xfId="689" xr:uid="{00000000-0005-0000-0000-0000B1020000}"/>
    <cellStyle name="טוב" xfId="690" xr:uid="{00000000-0005-0000-0000-0000B2020000}"/>
    <cellStyle name="טקסט אזהרה" xfId="691" xr:uid="{00000000-0005-0000-0000-0000B3020000}"/>
    <cellStyle name="טקסט הסברי" xfId="692" xr:uid="{00000000-0005-0000-0000-0000B4020000}"/>
    <cellStyle name="כותרת" xfId="693" xr:uid="{00000000-0005-0000-0000-0000B5020000}"/>
    <cellStyle name="כותרת 1" xfId="694" xr:uid="{00000000-0005-0000-0000-0000B6020000}"/>
    <cellStyle name="כותרת 2" xfId="695" xr:uid="{00000000-0005-0000-0000-0000B7020000}"/>
    <cellStyle name="כותרת 3" xfId="696" xr:uid="{00000000-0005-0000-0000-0000B8020000}"/>
    <cellStyle name="כותרת 4" xfId="697" xr:uid="{00000000-0005-0000-0000-0000B9020000}"/>
    <cellStyle name="ניטראלי" xfId="698" xr:uid="{00000000-0005-0000-0000-0000BA020000}"/>
    <cellStyle name="סה&quot;כ" xfId="699" xr:uid="{00000000-0005-0000-0000-0000BB020000}"/>
    <cellStyle name="פלט" xfId="700" xr:uid="{00000000-0005-0000-0000-0000BC020000}"/>
    <cellStyle name="קלט" xfId="701" xr:uid="{00000000-0005-0000-0000-0000BD020000}"/>
    <cellStyle name="רע" xfId="702" xr:uid="{00000000-0005-0000-0000-0000BE020000}"/>
    <cellStyle name="תא מסומן" xfId="703" xr:uid="{00000000-0005-0000-0000-0000BF020000}"/>
    <cellStyle name="תא מקושר" xfId="704" xr:uid="{00000000-0005-0000-0000-0000C0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</xdr:colOff>
      <xdr:row>0</xdr:row>
      <xdr:rowOff>178593</xdr:rowOff>
    </xdr:from>
    <xdr:to>
      <xdr:col>3</xdr:col>
      <xdr:colOff>1551781</xdr:colOff>
      <xdr:row>3</xdr:row>
      <xdr:rowOff>56356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B9BF71-7DDD-4307-BDE8-6246C3F03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406" y="178593"/>
          <a:ext cx="3016250" cy="4492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83344</xdr:colOff>
      <xdr:row>0</xdr:row>
      <xdr:rowOff>178594</xdr:rowOff>
    </xdr:from>
    <xdr:to>
      <xdr:col>3</xdr:col>
      <xdr:colOff>1563688</xdr:colOff>
      <xdr:row>3</xdr:row>
      <xdr:rowOff>56357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458005-F5D3-4FC5-82D4-49EF16AD4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313" y="178594"/>
          <a:ext cx="3016250" cy="4492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158750</xdr:rowOff>
    </xdr:from>
    <xdr:to>
      <xdr:col>1</xdr:col>
      <xdr:colOff>2082800</xdr:colOff>
      <xdr:row>3</xdr:row>
      <xdr:rowOff>8964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58750"/>
          <a:ext cx="2381250" cy="377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4.9989318521683403E-2"/>
  </sheetPr>
  <dimension ref="B5:F62"/>
  <sheetViews>
    <sheetView showGridLines="0" tabSelected="1" zoomScale="80" zoomScaleNormal="80" zoomScalePageLayoutView="80" workbookViewId="0">
      <pane ySplit="10" topLeftCell="A24" activePane="bottomLeft" state="frozen"/>
      <selection pane="bottomLeft" activeCell="I44" sqref="I44"/>
    </sheetView>
  </sheetViews>
  <sheetFormatPr defaultColWidth="8.81640625" defaultRowHeight="13.5"/>
  <cols>
    <col min="1" max="1" width="2" style="4" customWidth="1"/>
    <col min="2" max="2" width="15.54296875" style="4" customWidth="1"/>
    <col min="3" max="3" width="7.54296875" style="4" customWidth="1"/>
    <col min="4" max="4" width="80.54296875" style="4" customWidth="1"/>
    <col min="5" max="5" width="16.54296875" style="4" customWidth="1"/>
    <col min="6" max="6" width="12.81640625" style="4" customWidth="1"/>
    <col min="7" max="16384" width="8.81640625" style="4"/>
  </cols>
  <sheetData>
    <row r="5" spans="2:6" s="8" customFormat="1" ht="15" customHeight="1">
      <c r="B5" s="306" t="s">
        <v>82</v>
      </c>
      <c r="C5" s="306"/>
      <c r="D5" s="65" t="s">
        <v>243</v>
      </c>
      <c r="E5" s="183" t="s">
        <v>235</v>
      </c>
    </row>
    <row r="6" spans="2:6" s="8" customFormat="1" ht="15" customHeight="1">
      <c r="B6" s="307" t="s">
        <v>244</v>
      </c>
      <c r="C6" s="307"/>
      <c r="D6" s="307"/>
      <c r="E6" s="307"/>
      <c r="F6" s="66"/>
    </row>
    <row r="7" spans="2:6" ht="5.15" customHeight="1">
      <c r="B7" s="8"/>
      <c r="C7" s="8"/>
    </row>
    <row r="8" spans="2:6" ht="15" customHeight="1">
      <c r="B8" s="49"/>
      <c r="C8" s="308" t="s">
        <v>83</v>
      </c>
      <c r="D8" s="309"/>
      <c r="E8" s="309"/>
    </row>
    <row r="9" spans="2:6" ht="15" customHeight="1" thickBot="1">
      <c r="E9" s="69" t="s">
        <v>84</v>
      </c>
    </row>
    <row r="10" spans="2:6" ht="30" customHeight="1" thickBot="1">
      <c r="B10" s="59" t="s">
        <v>85</v>
      </c>
      <c r="C10" s="1" t="s">
        <v>86</v>
      </c>
      <c r="D10" s="2"/>
      <c r="E10" s="3" t="s">
        <v>87</v>
      </c>
    </row>
    <row r="11" spans="2:6" ht="5.15" customHeight="1">
      <c r="C11" s="14"/>
      <c r="E11" s="67"/>
    </row>
    <row r="12" spans="2:6" ht="14" thickBot="1">
      <c r="C12" s="310" t="s">
        <v>88</v>
      </c>
      <c r="D12" s="310"/>
      <c r="E12" s="310"/>
    </row>
    <row r="13" spans="2:6" s="8" customFormat="1" ht="15" customHeight="1">
      <c r="B13" s="5" t="s">
        <v>89</v>
      </c>
      <c r="C13" s="6">
        <v>1</v>
      </c>
      <c r="D13" s="26" t="s">
        <v>238</v>
      </c>
      <c r="E13" s="51">
        <v>15060751.280000001</v>
      </c>
    </row>
    <row r="14" spans="2:6" s="8" customFormat="1" ht="15" customHeight="1">
      <c r="B14" s="9" t="s">
        <v>90</v>
      </c>
      <c r="C14" s="10">
        <v>2</v>
      </c>
      <c r="D14" s="30" t="s">
        <v>91</v>
      </c>
      <c r="E14" s="52">
        <v>67315449.479999989</v>
      </c>
    </row>
    <row r="15" spans="2:6" s="8" customFormat="1" ht="15" customHeight="1">
      <c r="B15" s="9" t="s">
        <v>92</v>
      </c>
      <c r="C15" s="10">
        <v>3</v>
      </c>
      <c r="D15" s="30" t="s">
        <v>93</v>
      </c>
      <c r="E15" s="52">
        <v>0</v>
      </c>
    </row>
    <row r="16" spans="2:6" s="8" customFormat="1" ht="15" customHeight="1">
      <c r="B16" s="9" t="s">
        <v>94</v>
      </c>
      <c r="C16" s="10">
        <v>4</v>
      </c>
      <c r="D16" s="31" t="s">
        <v>95</v>
      </c>
      <c r="E16" s="52">
        <v>23433242.400000002</v>
      </c>
    </row>
    <row r="17" spans="2:6" s="8" customFormat="1" ht="27">
      <c r="B17" s="9" t="s">
        <v>96</v>
      </c>
      <c r="C17" s="10">
        <v>5</v>
      </c>
      <c r="D17" s="55" t="s">
        <v>97</v>
      </c>
      <c r="E17" s="52">
        <v>0</v>
      </c>
    </row>
    <row r="18" spans="2:6" s="8" customFormat="1" ht="15" customHeight="1">
      <c r="B18" s="9" t="s">
        <v>98</v>
      </c>
      <c r="C18" s="10">
        <v>6</v>
      </c>
      <c r="D18" s="31" t="s">
        <v>99</v>
      </c>
      <c r="E18" s="52">
        <v>67934744.380939558</v>
      </c>
    </row>
    <row r="19" spans="2:6" s="8" customFormat="1" ht="15" customHeight="1">
      <c r="B19" s="9" t="s">
        <v>100</v>
      </c>
      <c r="C19" s="10">
        <v>7</v>
      </c>
      <c r="D19" s="30" t="s">
        <v>101</v>
      </c>
      <c r="E19" s="52">
        <v>13350067.631999999</v>
      </c>
    </row>
    <row r="20" spans="2:6" s="8" customFormat="1" ht="15" customHeight="1">
      <c r="B20" s="9" t="s">
        <v>102</v>
      </c>
      <c r="C20" s="10">
        <v>8</v>
      </c>
      <c r="D20" s="31" t="s">
        <v>103</v>
      </c>
      <c r="E20" s="52">
        <v>0</v>
      </c>
    </row>
    <row r="21" spans="2:6" s="8" customFormat="1" ht="15" customHeight="1">
      <c r="B21" s="9" t="s">
        <v>104</v>
      </c>
      <c r="C21" s="10">
        <v>9</v>
      </c>
      <c r="D21" s="30" t="s">
        <v>105</v>
      </c>
      <c r="E21" s="52">
        <v>0</v>
      </c>
    </row>
    <row r="22" spans="2:6" s="8" customFormat="1" ht="15" customHeight="1">
      <c r="B22" s="9" t="s">
        <v>106</v>
      </c>
      <c r="C22" s="10">
        <v>10</v>
      </c>
      <c r="D22" s="30" t="s">
        <v>107</v>
      </c>
      <c r="E22" s="52">
        <v>0</v>
      </c>
    </row>
    <row r="23" spans="2:6" s="8" customFormat="1" ht="15" customHeight="1">
      <c r="B23" s="9" t="s">
        <v>108</v>
      </c>
      <c r="C23" s="10">
        <v>11</v>
      </c>
      <c r="D23" s="30" t="s">
        <v>109</v>
      </c>
      <c r="E23" s="52">
        <v>1894040.1799999997</v>
      </c>
    </row>
    <row r="24" spans="2:6" s="8" customFormat="1" ht="15" customHeight="1">
      <c r="B24" s="9" t="s">
        <v>110</v>
      </c>
      <c r="C24" s="10">
        <v>12</v>
      </c>
      <c r="D24" s="30" t="s">
        <v>111</v>
      </c>
      <c r="E24" s="52">
        <v>18521570.673999999</v>
      </c>
    </row>
    <row r="25" spans="2:6" s="8" customFormat="1" ht="15" customHeight="1">
      <c r="B25" s="9" t="s">
        <v>112</v>
      </c>
      <c r="C25" s="10">
        <v>13</v>
      </c>
      <c r="D25" s="30" t="s">
        <v>113</v>
      </c>
      <c r="E25" s="52">
        <v>2939870.533123374</v>
      </c>
    </row>
    <row r="26" spans="2:6" s="8" customFormat="1" ht="15" customHeight="1">
      <c r="B26" s="9" t="s">
        <v>114</v>
      </c>
      <c r="C26" s="10">
        <v>14</v>
      </c>
      <c r="D26" s="30" t="s">
        <v>115</v>
      </c>
      <c r="E26" s="52">
        <v>1532716.13</v>
      </c>
    </row>
    <row r="27" spans="2:6" s="8" customFormat="1" ht="15" customHeight="1">
      <c r="B27" s="9" t="s">
        <v>116</v>
      </c>
      <c r="C27" s="10">
        <v>15</v>
      </c>
      <c r="D27" s="30" t="s">
        <v>117</v>
      </c>
      <c r="E27" s="52">
        <v>0</v>
      </c>
    </row>
    <row r="28" spans="2:6" s="8" customFormat="1" ht="15" customHeight="1">
      <c r="B28" s="9" t="s">
        <v>118</v>
      </c>
      <c r="C28" s="10">
        <v>16</v>
      </c>
      <c r="D28" s="30" t="s">
        <v>119</v>
      </c>
      <c r="E28" s="52">
        <v>3840449.879999998</v>
      </c>
    </row>
    <row r="29" spans="2:6" s="8" customFormat="1" ht="15" customHeight="1">
      <c r="B29" s="9" t="s">
        <v>120</v>
      </c>
      <c r="C29" s="10">
        <v>17</v>
      </c>
      <c r="D29" s="30" t="s">
        <v>121</v>
      </c>
      <c r="E29" s="52">
        <v>-2.5465851649641991E-11</v>
      </c>
    </row>
    <row r="30" spans="2:6" s="8" customFormat="1" ht="15" customHeight="1">
      <c r="B30" s="9" t="s">
        <v>122</v>
      </c>
      <c r="C30" s="10">
        <v>18</v>
      </c>
      <c r="D30" s="56" t="s">
        <v>123</v>
      </c>
      <c r="E30" s="52">
        <v>6248912.2746527493</v>
      </c>
    </row>
    <row r="31" spans="2:6" s="8" customFormat="1" ht="15" customHeight="1" thickBot="1">
      <c r="B31" s="12" t="s">
        <v>124</v>
      </c>
      <c r="C31" s="43">
        <v>19</v>
      </c>
      <c r="D31" s="68" t="s">
        <v>125</v>
      </c>
      <c r="E31" s="53">
        <f>SUM(E13:E30)</f>
        <v>222071814.84471568</v>
      </c>
    </row>
    <row r="32" spans="2:6" ht="5.15" customHeight="1">
      <c r="B32" s="13"/>
      <c r="C32" s="14"/>
      <c r="D32" s="15"/>
      <c r="E32" s="16"/>
      <c r="F32" s="8"/>
    </row>
    <row r="33" spans="2:5" ht="14" thickBot="1">
      <c r="B33" s="13"/>
      <c r="C33" s="310" t="s">
        <v>126</v>
      </c>
      <c r="D33" s="310"/>
      <c r="E33" s="310"/>
    </row>
    <row r="34" spans="2:5" s="8" customFormat="1" ht="15" customHeight="1">
      <c r="B34" s="5" t="s">
        <v>127</v>
      </c>
      <c r="C34" s="6">
        <v>20</v>
      </c>
      <c r="D34" s="57" t="s">
        <v>128</v>
      </c>
      <c r="E34" s="51">
        <v>113648306.6402075</v>
      </c>
    </row>
    <row r="35" spans="2:5" s="8" customFormat="1" ht="15" customHeight="1">
      <c r="B35" s="9" t="s">
        <v>129</v>
      </c>
      <c r="C35" s="10">
        <v>21</v>
      </c>
      <c r="D35" s="58" t="s">
        <v>130</v>
      </c>
      <c r="E35" s="52">
        <v>26999603.665128615</v>
      </c>
    </row>
    <row r="36" spans="2:5" s="8" customFormat="1" ht="15" customHeight="1">
      <c r="B36" s="9" t="s">
        <v>131</v>
      </c>
      <c r="C36" s="10">
        <v>22</v>
      </c>
      <c r="D36" s="31" t="s">
        <v>132</v>
      </c>
      <c r="E36" s="52">
        <v>813892.59</v>
      </c>
    </row>
    <row r="37" spans="2:5" s="8" customFormat="1" ht="15" customHeight="1">
      <c r="B37" s="9" t="s">
        <v>133</v>
      </c>
      <c r="C37" s="10">
        <v>23</v>
      </c>
      <c r="D37" s="58" t="s">
        <v>134</v>
      </c>
      <c r="E37" s="52">
        <v>4953858.8424291899</v>
      </c>
    </row>
    <row r="38" spans="2:5" s="8" customFormat="1" ht="15" customHeight="1">
      <c r="B38" s="9" t="s">
        <v>135</v>
      </c>
      <c r="C38" s="10">
        <v>24</v>
      </c>
      <c r="D38" s="58" t="s">
        <v>136</v>
      </c>
      <c r="E38" s="52">
        <v>0</v>
      </c>
    </row>
    <row r="39" spans="2:5" s="8" customFormat="1" ht="15" customHeight="1">
      <c r="B39" s="9" t="s">
        <v>137</v>
      </c>
      <c r="C39" s="10">
        <v>25</v>
      </c>
      <c r="D39" s="58" t="s">
        <v>138</v>
      </c>
      <c r="E39" s="52">
        <v>0</v>
      </c>
    </row>
    <row r="40" spans="2:5" s="8" customFormat="1" ht="15" customHeight="1">
      <c r="B40" s="9" t="s">
        <v>139</v>
      </c>
      <c r="C40" s="10">
        <v>26</v>
      </c>
      <c r="D40" s="58" t="s">
        <v>140</v>
      </c>
      <c r="E40" s="52">
        <v>0</v>
      </c>
    </row>
    <row r="41" spans="2:5" s="8" customFormat="1" ht="15" customHeight="1">
      <c r="B41" s="9" t="s">
        <v>141</v>
      </c>
      <c r="C41" s="10">
        <v>27</v>
      </c>
      <c r="D41" s="58" t="s">
        <v>142</v>
      </c>
      <c r="E41" s="52">
        <v>231202.43</v>
      </c>
    </row>
    <row r="42" spans="2:5" s="8" customFormat="1" ht="15" customHeight="1">
      <c r="B42" s="9" t="s">
        <v>143</v>
      </c>
      <c r="C42" s="10">
        <v>28</v>
      </c>
      <c r="D42" s="58" t="s">
        <v>144</v>
      </c>
      <c r="E42" s="52">
        <v>0</v>
      </c>
    </row>
    <row r="43" spans="2:5" s="8" customFormat="1" ht="15" customHeight="1">
      <c r="B43" s="9" t="s">
        <v>145</v>
      </c>
      <c r="C43" s="10">
        <v>29</v>
      </c>
      <c r="D43" s="58" t="s">
        <v>146</v>
      </c>
      <c r="E43" s="52">
        <v>10622530.031110954</v>
      </c>
    </row>
    <row r="44" spans="2:5" s="8" customFormat="1" ht="15" customHeight="1" thickBot="1">
      <c r="B44" s="12" t="s">
        <v>147</v>
      </c>
      <c r="C44" s="43">
        <v>30</v>
      </c>
      <c r="D44" s="60" t="s">
        <v>148</v>
      </c>
      <c r="E44" s="53">
        <f>SUM(E34:E43)</f>
        <v>157269394.19887626</v>
      </c>
    </row>
    <row r="45" spans="2:5" ht="5.15" customHeight="1">
      <c r="B45" s="17"/>
      <c r="C45" s="18"/>
      <c r="D45" s="15"/>
      <c r="E45" s="16"/>
    </row>
    <row r="46" spans="2:5" ht="14" thickBot="1">
      <c r="B46" s="17"/>
      <c r="C46" s="310" t="s">
        <v>149</v>
      </c>
      <c r="D46" s="310"/>
      <c r="E46" s="310"/>
    </row>
    <row r="47" spans="2:5" s="8" customFormat="1" ht="15" customHeight="1">
      <c r="B47" s="5" t="s">
        <v>150</v>
      </c>
      <c r="C47" s="6">
        <v>31</v>
      </c>
      <c r="D47" s="57" t="s">
        <v>151</v>
      </c>
      <c r="E47" s="51">
        <v>7481870</v>
      </c>
    </row>
    <row r="48" spans="2:5" s="8" customFormat="1" ht="15" customHeight="1">
      <c r="B48" s="9" t="s">
        <v>152</v>
      </c>
      <c r="C48" s="10">
        <v>32</v>
      </c>
      <c r="D48" s="58" t="s">
        <v>153</v>
      </c>
      <c r="E48" s="52">
        <v>0</v>
      </c>
    </row>
    <row r="49" spans="2:5" s="8" customFormat="1" ht="15" customHeight="1">
      <c r="B49" s="9" t="s">
        <v>154</v>
      </c>
      <c r="C49" s="10">
        <v>33</v>
      </c>
      <c r="D49" s="58" t="s">
        <v>155</v>
      </c>
      <c r="E49" s="52">
        <v>0</v>
      </c>
    </row>
    <row r="50" spans="2:5" s="8" customFormat="1" ht="15" customHeight="1">
      <c r="B50" s="9" t="s">
        <v>156</v>
      </c>
      <c r="C50" s="10">
        <v>34</v>
      </c>
      <c r="D50" s="58" t="s">
        <v>157</v>
      </c>
      <c r="E50" s="52">
        <v>26198335.019029059</v>
      </c>
    </row>
    <row r="51" spans="2:5" s="8" customFormat="1" ht="15" customHeight="1">
      <c r="B51" s="9" t="s">
        <v>158</v>
      </c>
      <c r="C51" s="10">
        <v>35</v>
      </c>
      <c r="D51" s="58" t="s">
        <v>159</v>
      </c>
      <c r="E51" s="52">
        <v>28593227.352792561</v>
      </c>
    </row>
    <row r="52" spans="2:5" s="8" customFormat="1" ht="15" customHeight="1">
      <c r="B52" s="9" t="s">
        <v>160</v>
      </c>
      <c r="C52" s="10">
        <v>36</v>
      </c>
      <c r="D52" s="58" t="s">
        <v>161</v>
      </c>
      <c r="E52" s="52">
        <v>2528988.3795892801</v>
      </c>
    </row>
    <row r="53" spans="2:5" s="8" customFormat="1" ht="15" customHeight="1">
      <c r="B53" s="9" t="s">
        <v>162</v>
      </c>
      <c r="C53" s="61">
        <v>37</v>
      </c>
      <c r="D53" s="62" t="s">
        <v>163</v>
      </c>
      <c r="E53" s="52">
        <f>SUM(E47:E52)</f>
        <v>64802420.751410902</v>
      </c>
    </row>
    <row r="54" spans="2:5" s="8" customFormat="1" ht="15" customHeight="1" thickBot="1">
      <c r="B54" s="12" t="s">
        <v>164</v>
      </c>
      <c r="C54" s="63">
        <v>38</v>
      </c>
      <c r="D54" s="64" t="s">
        <v>165</v>
      </c>
      <c r="E54" s="54">
        <f>E53+E44</f>
        <v>222071814.95028716</v>
      </c>
    </row>
    <row r="56" spans="2:5">
      <c r="E56" s="237"/>
    </row>
    <row r="57" spans="2:5">
      <c r="C57" s="311"/>
      <c r="D57" s="311"/>
      <c r="E57" s="311"/>
    </row>
    <row r="58" spans="2:5">
      <c r="C58" s="312"/>
      <c r="D58" s="312"/>
      <c r="E58" s="312"/>
    </row>
    <row r="59" spans="2:5">
      <c r="C59" s="311"/>
      <c r="D59" s="311"/>
      <c r="E59" s="311"/>
    </row>
    <row r="60" spans="2:5">
      <c r="C60" s="312"/>
      <c r="D60" s="312"/>
      <c r="E60" s="312"/>
    </row>
    <row r="61" spans="2:5" ht="15" customHeight="1">
      <c r="C61" s="311"/>
      <c r="D61" s="311"/>
      <c r="E61" s="311"/>
    </row>
    <row r="62" spans="2:5">
      <c r="C62" s="312"/>
      <c r="D62" s="312"/>
      <c r="E62" s="312"/>
    </row>
  </sheetData>
  <mergeCells count="12">
    <mergeCell ref="C62:E62"/>
    <mergeCell ref="C33:E33"/>
    <mergeCell ref="C46:E46"/>
    <mergeCell ref="C57:E57"/>
    <mergeCell ref="C58:E58"/>
    <mergeCell ref="C59:E59"/>
    <mergeCell ref="C60:E60"/>
    <mergeCell ref="B5:C5"/>
    <mergeCell ref="B6:E6"/>
    <mergeCell ref="C8:E8"/>
    <mergeCell ref="C12:E12"/>
    <mergeCell ref="C61:E61"/>
  </mergeCells>
  <printOptions horizontalCentered="1"/>
  <pageMargins left="0.2" right="0.2" top="0.26" bottom="0.2" header="0.17" footer="0.16"/>
  <pageSetup scale="80" fitToWidth="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4.9989318521683403E-2"/>
  </sheetPr>
  <dimension ref="B5:G85"/>
  <sheetViews>
    <sheetView showGridLines="0" zoomScale="80" zoomScaleNormal="80" zoomScalePageLayoutView="80" workbookViewId="0">
      <pane ySplit="10" topLeftCell="A70" activePane="bottomLeft" state="frozen"/>
      <selection activeCell="C120" sqref="C120"/>
      <selection pane="bottomLeft" activeCell="A11" sqref="A11"/>
    </sheetView>
  </sheetViews>
  <sheetFormatPr defaultColWidth="8.81640625" defaultRowHeight="13.5"/>
  <cols>
    <col min="1" max="1" width="2" style="4" customWidth="1"/>
    <col min="2" max="2" width="15.54296875" style="4" customWidth="1"/>
    <col min="3" max="3" width="7.54296875" style="4" customWidth="1"/>
    <col min="4" max="4" width="80.54296875" style="4" customWidth="1"/>
    <col min="5" max="5" width="16.54296875" style="4" customWidth="1"/>
    <col min="6" max="16384" width="8.81640625" style="4"/>
  </cols>
  <sheetData>
    <row r="5" spans="2:6" ht="15" customHeight="1">
      <c r="B5" s="313" t="s">
        <v>82</v>
      </c>
      <c r="C5" s="313"/>
      <c r="D5" s="49" t="str">
        <f>BS!D5</f>
        <v>სს "თიბისი დაზღვევა"</v>
      </c>
      <c r="E5" s="183" t="s">
        <v>236</v>
      </c>
    </row>
    <row r="6" spans="2:6" ht="15" customHeight="1">
      <c r="B6" s="314" t="s">
        <v>245</v>
      </c>
      <c r="C6" s="307"/>
      <c r="D6" s="307"/>
      <c r="E6" s="307"/>
      <c r="F6" s="66"/>
    </row>
    <row r="7" spans="2:6" ht="5.15" customHeight="1"/>
    <row r="8" spans="2:6" s="19" customFormat="1" ht="15" customHeight="1">
      <c r="D8" s="315" t="s">
        <v>166</v>
      </c>
      <c r="E8" s="315"/>
    </row>
    <row r="9" spans="2:6" ht="15" customHeight="1" thickBot="1">
      <c r="E9" s="75" t="s">
        <v>84</v>
      </c>
    </row>
    <row r="10" spans="2:6" s="22" customFormat="1" ht="30" customHeight="1" thickBot="1">
      <c r="B10" s="59" t="s">
        <v>85</v>
      </c>
      <c r="C10" s="20" t="s">
        <v>86</v>
      </c>
      <c r="D10" s="21"/>
      <c r="E10" s="3" t="s">
        <v>87</v>
      </c>
    </row>
    <row r="11" spans="2:6" ht="5.15" customHeight="1">
      <c r="C11" s="8"/>
      <c r="D11" s="8"/>
      <c r="E11" s="23"/>
    </row>
    <row r="12" spans="2:6" ht="15" customHeight="1" thickBot="1">
      <c r="C12" s="316" t="s">
        <v>167</v>
      </c>
      <c r="D12" s="316"/>
      <c r="E12" s="316"/>
    </row>
    <row r="13" spans="2:6" ht="15" customHeight="1">
      <c r="B13" s="24" t="s">
        <v>89</v>
      </c>
      <c r="C13" s="25">
        <v>1</v>
      </c>
      <c r="D13" s="26" t="s">
        <v>168</v>
      </c>
      <c r="E13" s="70">
        <v>157464716.93664074</v>
      </c>
    </row>
    <row r="14" spans="2:6" ht="15" customHeight="1">
      <c r="B14" s="27" t="s">
        <v>90</v>
      </c>
      <c r="C14" s="28">
        <v>2</v>
      </c>
      <c r="D14" s="29" t="s">
        <v>169</v>
      </c>
      <c r="E14" s="71">
        <v>15618893.849005103</v>
      </c>
    </row>
    <row r="15" spans="2:6" ht="15" customHeight="1">
      <c r="B15" s="27" t="s">
        <v>92</v>
      </c>
      <c r="C15" s="28">
        <v>3</v>
      </c>
      <c r="D15" s="30" t="s">
        <v>170</v>
      </c>
      <c r="E15" s="71">
        <v>9906015.1800000072</v>
      </c>
    </row>
    <row r="16" spans="2:6" ht="15" customHeight="1">
      <c r="B16" s="27" t="s">
        <v>94</v>
      </c>
      <c r="C16" s="28">
        <v>4</v>
      </c>
      <c r="D16" s="31" t="s">
        <v>171</v>
      </c>
      <c r="E16" s="71">
        <v>14226.719999998575</v>
      </c>
    </row>
    <row r="17" spans="2:7" s="8" customFormat="1" ht="15" customHeight="1">
      <c r="B17" s="27" t="s">
        <v>96</v>
      </c>
      <c r="C17" s="10">
        <v>5</v>
      </c>
      <c r="D17" s="11" t="s">
        <v>172</v>
      </c>
      <c r="E17" s="52">
        <f>E13-E14-E15+E16</f>
        <v>131954034.62763563</v>
      </c>
    </row>
    <row r="18" spans="2:7" ht="15" customHeight="1">
      <c r="B18" s="27" t="s">
        <v>98</v>
      </c>
      <c r="C18" s="28">
        <v>6</v>
      </c>
      <c r="D18" s="29" t="s">
        <v>173</v>
      </c>
      <c r="E18" s="71">
        <v>87007650.424376503</v>
      </c>
    </row>
    <row r="19" spans="2:7" ht="15" customHeight="1">
      <c r="B19" s="27" t="s">
        <v>100</v>
      </c>
      <c r="C19" s="28">
        <v>7</v>
      </c>
      <c r="D19" s="29" t="s">
        <v>174</v>
      </c>
      <c r="E19" s="71">
        <v>4366902.50055</v>
      </c>
    </row>
    <row r="20" spans="2:7" ht="15" customHeight="1">
      <c r="B20" s="27" t="s">
        <v>102</v>
      </c>
      <c r="C20" s="28">
        <v>8</v>
      </c>
      <c r="D20" s="30" t="s">
        <v>175</v>
      </c>
      <c r="E20" s="71">
        <v>8611575.9343006872</v>
      </c>
    </row>
    <row r="21" spans="2:7" ht="15" customHeight="1">
      <c r="B21" s="27" t="s">
        <v>104</v>
      </c>
      <c r="C21" s="28">
        <v>9</v>
      </c>
      <c r="D21" s="30" t="s">
        <v>176</v>
      </c>
      <c r="E21" s="71">
        <v>3595084.38</v>
      </c>
    </row>
    <row r="22" spans="2:7" ht="15" customHeight="1">
      <c r="B22" s="27" t="s">
        <v>106</v>
      </c>
      <c r="C22" s="28">
        <v>10</v>
      </c>
      <c r="D22" s="30" t="s">
        <v>177</v>
      </c>
      <c r="E22" s="71">
        <v>5852813.379999998</v>
      </c>
    </row>
    <row r="23" spans="2:7" s="8" customFormat="1" ht="15" customHeight="1">
      <c r="B23" s="27" t="s">
        <v>108</v>
      </c>
      <c r="C23" s="10">
        <v>11</v>
      </c>
      <c r="D23" s="11" t="s">
        <v>178</v>
      </c>
      <c r="E23" s="52">
        <f>E18-E19+E20-E21-E22</f>
        <v>81804426.098127201</v>
      </c>
    </row>
    <row r="24" spans="2:7" s="8" customFormat="1" ht="15" customHeight="1">
      <c r="B24" s="27" t="s">
        <v>110</v>
      </c>
      <c r="C24" s="10">
        <v>12</v>
      </c>
      <c r="D24" s="11" t="s">
        <v>179</v>
      </c>
      <c r="E24" s="52">
        <v>0</v>
      </c>
    </row>
    <row r="25" spans="2:7" s="8" customFormat="1" ht="15" customHeight="1">
      <c r="B25" s="27" t="s">
        <v>112</v>
      </c>
      <c r="C25" s="10">
        <v>13</v>
      </c>
      <c r="D25" s="11" t="s">
        <v>180</v>
      </c>
      <c r="E25" s="52">
        <v>-10156821.941482253</v>
      </c>
    </row>
    <row r="26" spans="2:7" s="8" customFormat="1" ht="15" customHeight="1" thickBot="1">
      <c r="B26" s="32" t="s">
        <v>114</v>
      </c>
      <c r="C26" s="33">
        <v>14</v>
      </c>
      <c r="D26" s="34" t="s">
        <v>181</v>
      </c>
      <c r="E26" s="53">
        <f>E17-E23-E24+E25</f>
        <v>39992786.588026173</v>
      </c>
    </row>
    <row r="27" spans="2:7" ht="5.15" customHeight="1">
      <c r="C27" s="14"/>
      <c r="D27" s="35"/>
      <c r="E27" s="16"/>
    </row>
    <row r="28" spans="2:7" ht="15" customHeight="1" thickBot="1">
      <c r="C28" s="316" t="s">
        <v>182</v>
      </c>
      <c r="D28" s="316"/>
      <c r="E28" s="316"/>
    </row>
    <row r="29" spans="2:7" ht="15" customHeight="1">
      <c r="B29" s="24" t="s">
        <v>116</v>
      </c>
      <c r="C29" s="25">
        <v>15</v>
      </c>
      <c r="D29" s="26" t="s">
        <v>168</v>
      </c>
      <c r="E29" s="70">
        <v>53976878.357941225</v>
      </c>
    </row>
    <row r="30" spans="2:7" ht="15" customHeight="1">
      <c r="B30" s="27" t="s">
        <v>118</v>
      </c>
      <c r="C30" s="28">
        <v>16</v>
      </c>
      <c r="D30" s="29" t="s">
        <v>169</v>
      </c>
      <c r="E30" s="71">
        <v>11395259.881999902</v>
      </c>
      <c r="G30" s="36"/>
    </row>
    <row r="31" spans="2:7" ht="15" customHeight="1">
      <c r="B31" s="27" t="s">
        <v>120</v>
      </c>
      <c r="C31" s="28">
        <v>17</v>
      </c>
      <c r="D31" s="30" t="s">
        <v>170</v>
      </c>
      <c r="E31" s="71">
        <v>3849425.5317995199</v>
      </c>
      <c r="G31" s="36"/>
    </row>
    <row r="32" spans="2:7" ht="15" customHeight="1">
      <c r="B32" s="27" t="s">
        <v>122</v>
      </c>
      <c r="C32" s="28">
        <v>18</v>
      </c>
      <c r="D32" s="30" t="s">
        <v>171</v>
      </c>
      <c r="E32" s="71">
        <v>-1138622.25</v>
      </c>
    </row>
    <row r="33" spans="2:7" s="8" customFormat="1" ht="15" customHeight="1">
      <c r="B33" s="27" t="s">
        <v>124</v>
      </c>
      <c r="C33" s="10">
        <v>19</v>
      </c>
      <c r="D33" s="11" t="s">
        <v>183</v>
      </c>
      <c r="E33" s="52">
        <f>E29-E30-E31+E32</f>
        <v>37593570.694141805</v>
      </c>
    </row>
    <row r="34" spans="2:7" ht="15" customHeight="1">
      <c r="B34" s="27" t="s">
        <v>127</v>
      </c>
      <c r="C34" s="28">
        <v>20</v>
      </c>
      <c r="D34" s="29" t="s">
        <v>173</v>
      </c>
      <c r="E34" s="71">
        <v>9895405.290000001</v>
      </c>
      <c r="G34" s="36"/>
    </row>
    <row r="35" spans="2:7" ht="15" customHeight="1">
      <c r="B35" s="27" t="s">
        <v>129</v>
      </c>
      <c r="C35" s="28">
        <v>21</v>
      </c>
      <c r="D35" s="29" t="s">
        <v>184</v>
      </c>
      <c r="E35" s="71">
        <v>8854137.4609999992</v>
      </c>
    </row>
    <row r="36" spans="2:7" ht="15" customHeight="1">
      <c r="B36" s="27" t="s">
        <v>131</v>
      </c>
      <c r="C36" s="28">
        <v>22</v>
      </c>
      <c r="D36" s="30" t="s">
        <v>175</v>
      </c>
      <c r="E36" s="71">
        <v>2163170.2861964921</v>
      </c>
    </row>
    <row r="37" spans="2:7" ht="15" customHeight="1">
      <c r="B37" s="27" t="s">
        <v>133</v>
      </c>
      <c r="C37" s="28">
        <v>23</v>
      </c>
      <c r="D37" s="30" t="s">
        <v>176</v>
      </c>
      <c r="E37" s="71">
        <v>803536.40000000014</v>
      </c>
    </row>
    <row r="38" spans="2:7" ht="15" customHeight="1">
      <c r="B38" s="27" t="s">
        <v>135</v>
      </c>
      <c r="C38" s="28">
        <v>24</v>
      </c>
      <c r="D38" s="30" t="s">
        <v>185</v>
      </c>
      <c r="E38" s="71">
        <v>0</v>
      </c>
    </row>
    <row r="39" spans="2:7" s="8" customFormat="1" ht="15" customHeight="1">
      <c r="B39" s="27" t="s">
        <v>137</v>
      </c>
      <c r="C39" s="10">
        <v>25</v>
      </c>
      <c r="D39" s="11" t="s">
        <v>186</v>
      </c>
      <c r="E39" s="52">
        <f>E34-E35+E36-E37-E38</f>
        <v>2400901.715196494</v>
      </c>
    </row>
    <row r="40" spans="2:7" ht="15" customHeight="1">
      <c r="B40" s="27" t="s">
        <v>139</v>
      </c>
      <c r="C40" s="28">
        <v>26</v>
      </c>
      <c r="D40" s="29" t="s">
        <v>187</v>
      </c>
      <c r="E40" s="71">
        <v>0</v>
      </c>
    </row>
    <row r="41" spans="2:7" ht="15" customHeight="1">
      <c r="B41" s="27" t="s">
        <v>141</v>
      </c>
      <c r="C41" s="28">
        <v>27</v>
      </c>
      <c r="D41" s="30" t="s">
        <v>188</v>
      </c>
      <c r="E41" s="71">
        <v>0</v>
      </c>
    </row>
    <row r="42" spans="2:7" s="8" customFormat="1" ht="15" customHeight="1">
      <c r="B42" s="27" t="s">
        <v>143</v>
      </c>
      <c r="C42" s="10">
        <v>28</v>
      </c>
      <c r="D42" s="11" t="s">
        <v>189</v>
      </c>
      <c r="E42" s="52">
        <v>0</v>
      </c>
    </row>
    <row r="43" spans="2:7" s="8" customFormat="1" ht="15" customHeight="1">
      <c r="B43" s="27" t="s">
        <v>145</v>
      </c>
      <c r="C43" s="10">
        <v>29</v>
      </c>
      <c r="D43" s="11" t="s">
        <v>190</v>
      </c>
      <c r="E43" s="71">
        <v>0</v>
      </c>
    </row>
    <row r="44" spans="2:7" s="8" customFormat="1" ht="15" customHeight="1">
      <c r="B44" s="27" t="s">
        <v>147</v>
      </c>
      <c r="C44" s="10">
        <v>30</v>
      </c>
      <c r="D44" s="11" t="s">
        <v>180</v>
      </c>
      <c r="E44" s="52">
        <v>-19020810.580000017</v>
      </c>
    </row>
    <row r="45" spans="2:7" s="8" customFormat="1" ht="15" customHeight="1" thickBot="1">
      <c r="B45" s="32" t="s">
        <v>150</v>
      </c>
      <c r="C45" s="33">
        <v>31</v>
      </c>
      <c r="D45" s="34" t="s">
        <v>191</v>
      </c>
      <c r="E45" s="53">
        <f>E33-E39+E42-E43+E44</f>
        <v>16171858.398945298</v>
      </c>
    </row>
    <row r="46" spans="2:7" s="8" customFormat="1" ht="5.15" customHeight="1" thickBot="1">
      <c r="C46" s="14"/>
      <c r="D46" s="37"/>
      <c r="E46" s="72"/>
    </row>
    <row r="47" spans="2:7" s="8" customFormat="1" ht="15" customHeight="1" thickBot="1">
      <c r="B47" s="39" t="s">
        <v>152</v>
      </c>
      <c r="C47" s="40">
        <v>32</v>
      </c>
      <c r="D47" s="41" t="s">
        <v>192</v>
      </c>
      <c r="E47" s="73">
        <f>E26+E45</f>
        <v>56164644.986971468</v>
      </c>
    </row>
    <row r="48" spans="2:7" ht="5.15" customHeight="1">
      <c r="C48" s="14"/>
      <c r="D48" s="37"/>
      <c r="E48" s="16"/>
    </row>
    <row r="49" spans="2:5" ht="15" customHeight="1" thickBot="1">
      <c r="C49" s="14"/>
      <c r="D49" s="316" t="s">
        <v>193</v>
      </c>
      <c r="E49" s="316"/>
    </row>
    <row r="50" spans="2:5" ht="15" customHeight="1">
      <c r="B50" s="24" t="s">
        <v>154</v>
      </c>
      <c r="C50" s="25">
        <v>33</v>
      </c>
      <c r="D50" s="42" t="s">
        <v>194</v>
      </c>
      <c r="E50" s="70">
        <v>0</v>
      </c>
    </row>
    <row r="51" spans="2:5" ht="15" customHeight="1">
      <c r="B51" s="27" t="s">
        <v>156</v>
      </c>
      <c r="C51" s="28">
        <v>34</v>
      </c>
      <c r="D51" s="29" t="s">
        <v>195</v>
      </c>
      <c r="E51" s="71">
        <v>0</v>
      </c>
    </row>
    <row r="52" spans="2:5" ht="15" customHeight="1">
      <c r="B52" s="27" t="s">
        <v>158</v>
      </c>
      <c r="C52" s="28">
        <v>35</v>
      </c>
      <c r="D52" s="29" t="s">
        <v>196</v>
      </c>
      <c r="E52" s="71">
        <v>0</v>
      </c>
    </row>
    <row r="53" spans="2:5" s="8" customFormat="1" ht="15" customHeight="1" thickBot="1">
      <c r="B53" s="32" t="s">
        <v>160</v>
      </c>
      <c r="C53" s="33">
        <v>36</v>
      </c>
      <c r="D53" s="34" t="s">
        <v>197</v>
      </c>
      <c r="E53" s="53">
        <f>E50-E51-E52</f>
        <v>0</v>
      </c>
    </row>
    <row r="54" spans="2:5" ht="5.15" customHeight="1">
      <c r="C54" s="14"/>
      <c r="D54" s="35"/>
      <c r="E54" s="16"/>
    </row>
    <row r="55" spans="2:5" ht="15" customHeight="1" thickBot="1">
      <c r="C55" s="316" t="s">
        <v>198</v>
      </c>
      <c r="D55" s="316"/>
      <c r="E55" s="316"/>
    </row>
    <row r="56" spans="2:5" ht="15" customHeight="1">
      <c r="B56" s="24" t="s">
        <v>162</v>
      </c>
      <c r="C56" s="25">
        <v>37</v>
      </c>
      <c r="D56" s="26" t="s">
        <v>199</v>
      </c>
      <c r="E56" s="70">
        <v>8261494.8300000001</v>
      </c>
    </row>
    <row r="57" spans="2:5" ht="15" customHeight="1">
      <c r="B57" s="27" t="s">
        <v>164</v>
      </c>
      <c r="C57" s="28">
        <v>38</v>
      </c>
      <c r="D57" s="30" t="s">
        <v>200</v>
      </c>
      <c r="E57" s="71">
        <v>0</v>
      </c>
    </row>
    <row r="58" spans="2:5" ht="15" customHeight="1">
      <c r="B58" s="27" t="s">
        <v>201</v>
      </c>
      <c r="C58" s="28">
        <v>39</v>
      </c>
      <c r="D58" s="30" t="s">
        <v>202</v>
      </c>
      <c r="E58" s="71">
        <v>1213847.57</v>
      </c>
    </row>
    <row r="59" spans="2:5" ht="15" customHeight="1">
      <c r="B59" s="27" t="s">
        <v>203</v>
      </c>
      <c r="C59" s="28">
        <v>40</v>
      </c>
      <c r="D59" s="30" t="s">
        <v>204</v>
      </c>
      <c r="E59" s="71">
        <v>0</v>
      </c>
    </row>
    <row r="60" spans="2:5" ht="15" customHeight="1">
      <c r="B60" s="27" t="s">
        <v>205</v>
      </c>
      <c r="C60" s="28">
        <v>41</v>
      </c>
      <c r="D60" s="30" t="s">
        <v>107</v>
      </c>
      <c r="E60" s="71">
        <v>0</v>
      </c>
    </row>
    <row r="61" spans="2:5" ht="15" customHeight="1">
      <c r="B61" s="27" t="s">
        <v>206</v>
      </c>
      <c r="C61" s="28">
        <v>42</v>
      </c>
      <c r="D61" s="30" t="s">
        <v>109</v>
      </c>
      <c r="E61" s="71">
        <v>-620735.55999999994</v>
      </c>
    </row>
    <row r="62" spans="2:5" ht="15" customHeight="1">
      <c r="B62" s="27" t="s">
        <v>207</v>
      </c>
      <c r="C62" s="28">
        <v>43</v>
      </c>
      <c r="D62" s="30" t="s">
        <v>117</v>
      </c>
      <c r="E62" s="71">
        <v>0</v>
      </c>
    </row>
    <row r="63" spans="2:5" ht="15" customHeight="1">
      <c r="B63" s="27" t="s">
        <v>208</v>
      </c>
      <c r="C63" s="28">
        <v>44</v>
      </c>
      <c r="D63" s="30" t="s">
        <v>209</v>
      </c>
      <c r="E63" s="71">
        <v>0</v>
      </c>
    </row>
    <row r="64" spans="2:5" ht="15" customHeight="1">
      <c r="B64" s="27" t="s">
        <v>210</v>
      </c>
      <c r="C64" s="28">
        <v>45</v>
      </c>
      <c r="D64" s="30" t="s">
        <v>211</v>
      </c>
      <c r="E64" s="71">
        <v>0</v>
      </c>
    </row>
    <row r="65" spans="2:5" s="35" customFormat="1" ht="15" customHeight="1" thickBot="1">
      <c r="B65" s="32" t="s">
        <v>212</v>
      </c>
      <c r="C65" s="43">
        <v>46</v>
      </c>
      <c r="D65" s="44" t="s">
        <v>213</v>
      </c>
      <c r="E65" s="53">
        <f>SUM(E56:E64)</f>
        <v>8854606.8399999999</v>
      </c>
    </row>
    <row r="66" spans="2:5" s="35" customFormat="1" ht="5.15" customHeight="1">
      <c r="C66" s="14"/>
      <c r="E66" s="38"/>
    </row>
    <row r="67" spans="2:5" s="35" customFormat="1" ht="15" customHeight="1" thickBot="1">
      <c r="C67" s="318" t="s">
        <v>214</v>
      </c>
      <c r="D67" s="318"/>
      <c r="E67" s="318"/>
    </row>
    <row r="68" spans="2:5" ht="15" customHeight="1">
      <c r="B68" s="24" t="s">
        <v>215</v>
      </c>
      <c r="C68" s="25">
        <v>47</v>
      </c>
      <c r="D68" s="26" t="s">
        <v>216</v>
      </c>
      <c r="E68" s="70">
        <v>18425525.355472982</v>
      </c>
    </row>
    <row r="69" spans="2:5" ht="15" customHeight="1">
      <c r="B69" s="27" t="s">
        <v>217</v>
      </c>
      <c r="C69" s="28">
        <v>48</v>
      </c>
      <c r="D69" s="30" t="s">
        <v>218</v>
      </c>
      <c r="E69" s="71">
        <v>13762212.228705926</v>
      </c>
    </row>
    <row r="70" spans="2:5" ht="15" customHeight="1">
      <c r="B70" s="27" t="s">
        <v>219</v>
      </c>
      <c r="C70" s="28">
        <v>49</v>
      </c>
      <c r="D70" s="30" t="s">
        <v>220</v>
      </c>
      <c r="E70" s="71">
        <v>239677.37000000983</v>
      </c>
    </row>
    <row r="71" spans="2:5" ht="15" customHeight="1">
      <c r="B71" s="27" t="s">
        <v>221</v>
      </c>
      <c r="C71" s="28">
        <v>50</v>
      </c>
      <c r="D71" s="30" t="s">
        <v>222</v>
      </c>
      <c r="E71" s="71">
        <v>3628990.5199999996</v>
      </c>
    </row>
    <row r="72" spans="2:5" ht="15" customHeight="1">
      <c r="B72" s="27" t="s">
        <v>223</v>
      </c>
      <c r="C72" s="28">
        <v>51</v>
      </c>
      <c r="D72" s="30" t="s">
        <v>224</v>
      </c>
      <c r="E72" s="71">
        <v>298443.58999999997</v>
      </c>
    </row>
    <row r="73" spans="2:5" ht="15" customHeight="1">
      <c r="B73" s="27" t="s">
        <v>225</v>
      </c>
      <c r="C73" s="28">
        <v>52</v>
      </c>
      <c r="D73" s="30" t="s">
        <v>226</v>
      </c>
      <c r="E73" s="71">
        <v>0</v>
      </c>
    </row>
    <row r="74" spans="2:5" ht="15" customHeight="1" thickBot="1">
      <c r="B74" s="45" t="s">
        <v>227</v>
      </c>
      <c r="C74" s="46">
        <v>53</v>
      </c>
      <c r="D74" s="47" t="s">
        <v>228</v>
      </c>
      <c r="E74" s="74">
        <v>-45256.309999996331</v>
      </c>
    </row>
    <row r="75" spans="2:5" ht="5.15" customHeight="1" thickBot="1">
      <c r="C75" s="18"/>
      <c r="D75" s="36"/>
      <c r="E75" s="48"/>
    </row>
    <row r="76" spans="2:5" s="8" customFormat="1" ht="15" customHeight="1">
      <c r="B76" s="24" t="s">
        <v>229</v>
      </c>
      <c r="C76" s="6">
        <v>54</v>
      </c>
      <c r="D76" s="7" t="s">
        <v>230</v>
      </c>
      <c r="E76" s="51">
        <f>E47+E53+E65-E68-E69-E70-E71-E72-E73+E74</f>
        <v>28619146.452792559</v>
      </c>
    </row>
    <row r="77" spans="2:5" s="8" customFormat="1" ht="15" customHeight="1">
      <c r="B77" s="27" t="s">
        <v>231</v>
      </c>
      <c r="C77" s="10">
        <v>55</v>
      </c>
      <c r="D77" s="11" t="s">
        <v>232</v>
      </c>
      <c r="E77" s="52">
        <v>25919.099999998929</v>
      </c>
    </row>
    <row r="78" spans="2:5" s="8" customFormat="1" ht="15" customHeight="1" thickBot="1">
      <c r="B78" s="32" t="s">
        <v>233</v>
      </c>
      <c r="C78" s="33">
        <v>56</v>
      </c>
      <c r="D78" s="34" t="s">
        <v>234</v>
      </c>
      <c r="E78" s="53">
        <f>E76-E77</f>
        <v>28593227.352792561</v>
      </c>
    </row>
    <row r="79" spans="2:5">
      <c r="D79" s="35"/>
    </row>
    <row r="80" spans="2:5">
      <c r="C80" s="317"/>
      <c r="D80" s="317"/>
      <c r="E80" s="317"/>
    </row>
    <row r="81" spans="3:5">
      <c r="C81" s="312"/>
      <c r="D81" s="312"/>
      <c r="E81" s="312"/>
    </row>
    <row r="82" spans="3:5">
      <c r="C82" s="317"/>
      <c r="D82" s="317"/>
      <c r="E82" s="317"/>
    </row>
    <row r="83" spans="3:5">
      <c r="C83" s="312"/>
      <c r="D83" s="312"/>
      <c r="E83" s="312"/>
    </row>
    <row r="84" spans="3:5">
      <c r="C84" s="317"/>
      <c r="D84" s="317"/>
      <c r="E84" s="317"/>
    </row>
    <row r="85" spans="3:5">
      <c r="C85" s="312"/>
      <c r="D85" s="312"/>
      <c r="E85" s="312"/>
    </row>
  </sheetData>
  <mergeCells count="14">
    <mergeCell ref="C83:E83"/>
    <mergeCell ref="C84:E84"/>
    <mergeCell ref="C85:E85"/>
    <mergeCell ref="C28:E28"/>
    <mergeCell ref="D49:E49"/>
    <mergeCell ref="C55:E55"/>
    <mergeCell ref="C67:E67"/>
    <mergeCell ref="C80:E80"/>
    <mergeCell ref="C81:E81"/>
    <mergeCell ref="B5:C5"/>
    <mergeCell ref="B6:E6"/>
    <mergeCell ref="D8:E8"/>
    <mergeCell ref="C12:E12"/>
    <mergeCell ref="C82:E82"/>
  </mergeCells>
  <printOptions horizontalCentered="1"/>
  <pageMargins left="0.2" right="0.2" top="0.26" bottom="0.2" header="0.17" footer="0.17"/>
  <pageSetup scale="6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34998626667073579"/>
  </sheetPr>
  <dimension ref="A4:AP54"/>
  <sheetViews>
    <sheetView showGridLines="0" zoomScale="80" zoomScaleNormal="80" zoomScaleSheetLayoutView="50" zoomScalePageLayoutView="80" workbookViewId="0">
      <pane xSplit="2" ySplit="14" topLeftCell="E15" activePane="bottomRight" state="frozen"/>
      <selection pane="topRight" activeCell="C1" sqref="C1"/>
      <selection pane="bottomLeft" activeCell="A6" sqref="A6"/>
      <selection pane="bottomRight" activeCell="Q58" sqref="Q58"/>
    </sheetView>
  </sheetViews>
  <sheetFormatPr defaultColWidth="8.81640625" defaultRowHeight="13" outlineLevelRow="1" outlineLevelCol="1"/>
  <cols>
    <col min="1" max="1" width="5.81640625" style="143" customWidth="1"/>
    <col min="2" max="2" width="80.54296875" style="143" customWidth="1"/>
    <col min="3" max="3" width="8.54296875" style="143" customWidth="1"/>
    <col min="4" max="4" width="10.1796875" style="143" customWidth="1"/>
    <col min="5" max="5" width="8.54296875" style="143" customWidth="1"/>
    <col min="6" max="6" width="10.453125" style="143" customWidth="1"/>
    <col min="7" max="7" width="12.54296875" style="143" customWidth="1"/>
    <col min="8" max="8" width="10.54296875" style="143" customWidth="1"/>
    <col min="9" max="10" width="12.54296875" style="143" customWidth="1"/>
    <col min="11" max="16" width="12.54296875" style="143" hidden="1" customWidth="1" outlineLevel="1"/>
    <col min="17" max="17" width="12.54296875" style="143" customWidth="1" collapsed="1"/>
    <col min="18" max="27" width="12.54296875" style="143" hidden="1" customWidth="1" outlineLevel="1"/>
    <col min="28" max="28" width="3" style="143" customWidth="1" collapsed="1"/>
    <col min="29" max="36" width="10.54296875" style="143" hidden="1" customWidth="1" outlineLevel="1"/>
    <col min="37" max="38" width="12.54296875" style="143" hidden="1" customWidth="1" outlineLevel="1"/>
    <col min="39" max="39" width="2.54296875" style="143" customWidth="1" collapsed="1"/>
    <col min="40" max="41" width="8.81640625" style="143"/>
    <col min="42" max="42" width="10.453125" style="143" bestFit="1" customWidth="1"/>
    <col min="43" max="16384" width="8.81640625" style="143"/>
  </cols>
  <sheetData>
    <row r="4" spans="1:42" ht="13.5" thickBot="1"/>
    <row r="5" spans="1:42" ht="15" hidden="1" customHeight="1" outlineLevel="1">
      <c r="A5" s="141" t="s">
        <v>240</v>
      </c>
      <c r="B5" s="142"/>
    </row>
    <row r="6" spans="1:42" ht="15" hidden="1" customHeight="1" outlineLevel="1">
      <c r="A6" s="144" t="s">
        <v>239</v>
      </c>
    </row>
    <row r="7" spans="1:42" ht="15" hidden="1" customHeight="1" outlineLevel="1">
      <c r="A7" s="144" t="str">
        <f>BS!B5&amp;BS!D5</f>
        <v>მზღვეველი: სს "თიბისი დაზღვევა"</v>
      </c>
    </row>
    <row r="8" spans="1:42" ht="15" hidden="1" customHeight="1" outlineLevel="1">
      <c r="A8" s="145" t="s">
        <v>246</v>
      </c>
    </row>
    <row r="9" spans="1:42" ht="5.15" hidden="1" customHeight="1" outlineLevel="1"/>
    <row r="10" spans="1:42" ht="15" hidden="1" customHeight="1" outlineLevel="1">
      <c r="C10" s="325" t="s">
        <v>80</v>
      </c>
      <c r="D10" s="325"/>
      <c r="E10" s="325"/>
      <c r="F10" s="325"/>
      <c r="G10" s="325"/>
      <c r="H10" s="325"/>
      <c r="I10" s="325"/>
      <c r="J10" s="325"/>
      <c r="K10" s="325"/>
      <c r="L10" s="325"/>
      <c r="M10" s="325"/>
      <c r="N10" s="325"/>
      <c r="O10" s="325"/>
      <c r="P10" s="325"/>
      <c r="Q10" s="325"/>
      <c r="R10" s="325"/>
      <c r="S10" s="325"/>
      <c r="T10" s="325"/>
      <c r="U10" s="325"/>
      <c r="V10" s="325"/>
      <c r="W10" s="325"/>
      <c r="X10" s="325"/>
      <c r="Y10" s="325"/>
      <c r="Z10" s="325"/>
      <c r="AA10" s="325"/>
      <c r="AC10" s="335" t="s">
        <v>81</v>
      </c>
      <c r="AD10" s="335"/>
      <c r="AE10" s="335"/>
      <c r="AF10" s="335"/>
      <c r="AG10" s="335"/>
      <c r="AH10" s="335"/>
      <c r="AI10" s="335"/>
      <c r="AJ10" s="335"/>
      <c r="AK10" s="335"/>
      <c r="AL10" s="335"/>
    </row>
    <row r="11" spans="1:42" ht="15" hidden="1" customHeight="1" outlineLevel="1" thickBot="1">
      <c r="C11" s="326"/>
      <c r="D11" s="326"/>
      <c r="E11" s="326"/>
      <c r="F11" s="326"/>
      <c r="G11" s="326"/>
      <c r="H11" s="325"/>
      <c r="I11" s="326"/>
      <c r="J11" s="326"/>
      <c r="K11" s="326"/>
      <c r="L11" s="326"/>
      <c r="M11" s="326"/>
      <c r="N11" s="326"/>
      <c r="O11" s="326"/>
      <c r="P11" s="326"/>
      <c r="Q11" s="326"/>
      <c r="R11" s="326"/>
      <c r="S11" s="326"/>
      <c r="T11" s="326"/>
      <c r="U11" s="326"/>
      <c r="V11" s="326"/>
      <c r="W11" s="326"/>
      <c r="X11" s="326"/>
      <c r="Y11" s="326"/>
      <c r="Z11" s="326"/>
      <c r="AA11" s="326"/>
      <c r="AC11" s="336"/>
      <c r="AD11" s="336"/>
      <c r="AE11" s="336"/>
      <c r="AF11" s="336"/>
      <c r="AG11" s="336"/>
      <c r="AH11" s="336"/>
      <c r="AI11" s="336"/>
      <c r="AJ11" s="336"/>
      <c r="AK11" s="336"/>
      <c r="AL11" s="336"/>
    </row>
    <row r="12" spans="1:42" ht="37.5" customHeight="1" collapsed="1">
      <c r="A12" s="353" t="s">
        <v>23</v>
      </c>
      <c r="B12" s="356" t="s">
        <v>68</v>
      </c>
      <c r="C12" s="361" t="s">
        <v>22</v>
      </c>
      <c r="D12" s="362"/>
      <c r="E12" s="362"/>
      <c r="F12" s="362"/>
      <c r="G12" s="363"/>
      <c r="H12" s="338" t="s">
        <v>237</v>
      </c>
      <c r="I12" s="341" t="s">
        <v>69</v>
      </c>
      <c r="J12" s="327"/>
      <c r="K12" s="327" t="s">
        <v>70</v>
      </c>
      <c r="L12" s="327"/>
      <c r="M12" s="327"/>
      <c r="N12" s="327"/>
      <c r="O12" s="327"/>
      <c r="P12" s="327" t="s">
        <v>71</v>
      </c>
      <c r="Q12" s="350"/>
      <c r="R12" s="328" t="s">
        <v>72</v>
      </c>
      <c r="S12" s="327"/>
      <c r="T12" s="327"/>
      <c r="U12" s="327"/>
      <c r="V12" s="327"/>
      <c r="W12" s="327"/>
      <c r="X12" s="327"/>
      <c r="Y12" s="327"/>
      <c r="Z12" s="327" t="s">
        <v>75</v>
      </c>
      <c r="AA12" s="337"/>
      <c r="AC12" s="328" t="s">
        <v>69</v>
      </c>
      <c r="AD12" s="327"/>
      <c r="AE12" s="327" t="s">
        <v>70</v>
      </c>
      <c r="AF12" s="327"/>
      <c r="AG12" s="327" t="s">
        <v>76</v>
      </c>
      <c r="AH12" s="327"/>
      <c r="AI12" s="327" t="s">
        <v>77</v>
      </c>
      <c r="AJ12" s="327"/>
      <c r="AK12" s="327" t="s">
        <v>75</v>
      </c>
      <c r="AL12" s="337"/>
      <c r="AN12" s="322" t="s">
        <v>22</v>
      </c>
      <c r="AO12" s="323"/>
      <c r="AP12" s="324"/>
    </row>
    <row r="13" spans="1:42" ht="45.75" customHeight="1">
      <c r="A13" s="354"/>
      <c r="B13" s="357"/>
      <c r="C13" s="359" t="s">
        <v>15</v>
      </c>
      <c r="D13" s="360"/>
      <c r="E13" s="360"/>
      <c r="F13" s="360"/>
      <c r="G13" s="270" t="s">
        <v>16</v>
      </c>
      <c r="H13" s="339"/>
      <c r="I13" s="342" t="s">
        <v>0</v>
      </c>
      <c r="J13" s="344" t="s">
        <v>1</v>
      </c>
      <c r="K13" s="346" t="s">
        <v>0</v>
      </c>
      <c r="L13" s="346"/>
      <c r="M13" s="346"/>
      <c r="N13" s="346"/>
      <c r="O13" s="107" t="s">
        <v>1</v>
      </c>
      <c r="P13" s="331" t="s">
        <v>78</v>
      </c>
      <c r="Q13" s="348" t="s">
        <v>79</v>
      </c>
      <c r="R13" s="347" t="s">
        <v>73</v>
      </c>
      <c r="S13" s="346"/>
      <c r="T13" s="346"/>
      <c r="U13" s="346"/>
      <c r="V13" s="346" t="s">
        <v>74</v>
      </c>
      <c r="W13" s="346"/>
      <c r="X13" s="346"/>
      <c r="Y13" s="346"/>
      <c r="Z13" s="331" t="s">
        <v>17</v>
      </c>
      <c r="AA13" s="333" t="s">
        <v>18</v>
      </c>
      <c r="AC13" s="329" t="s">
        <v>0</v>
      </c>
      <c r="AD13" s="331" t="s">
        <v>1</v>
      </c>
      <c r="AE13" s="331" t="s">
        <v>0</v>
      </c>
      <c r="AF13" s="331" t="s">
        <v>1</v>
      </c>
      <c r="AG13" s="331" t="s">
        <v>78</v>
      </c>
      <c r="AH13" s="331" t="s">
        <v>79</v>
      </c>
      <c r="AI13" s="331" t="s">
        <v>73</v>
      </c>
      <c r="AJ13" s="331" t="s">
        <v>74</v>
      </c>
      <c r="AK13" s="331" t="s">
        <v>17</v>
      </c>
      <c r="AL13" s="333" t="s">
        <v>18</v>
      </c>
      <c r="AN13" s="319" t="s">
        <v>16</v>
      </c>
      <c r="AO13" s="320"/>
      <c r="AP13" s="321"/>
    </row>
    <row r="14" spans="1:42" ht="102.5" customHeight="1" thickBot="1">
      <c r="A14" s="355"/>
      <c r="B14" s="358"/>
      <c r="C14" s="184" t="s">
        <v>19</v>
      </c>
      <c r="D14" s="108" t="s">
        <v>20</v>
      </c>
      <c r="E14" s="108" t="s">
        <v>21</v>
      </c>
      <c r="F14" s="109" t="s">
        <v>10</v>
      </c>
      <c r="G14" s="271" t="s">
        <v>10</v>
      </c>
      <c r="H14" s="340"/>
      <c r="I14" s="343"/>
      <c r="J14" s="345"/>
      <c r="K14" s="94" t="s">
        <v>19</v>
      </c>
      <c r="L14" s="94" t="s">
        <v>20</v>
      </c>
      <c r="M14" s="94" t="s">
        <v>21</v>
      </c>
      <c r="N14" s="50" t="s">
        <v>10</v>
      </c>
      <c r="O14" s="50" t="s">
        <v>10</v>
      </c>
      <c r="P14" s="332"/>
      <c r="Q14" s="349"/>
      <c r="R14" s="268" t="s">
        <v>19</v>
      </c>
      <c r="S14" s="94" t="s">
        <v>20</v>
      </c>
      <c r="T14" s="94" t="s">
        <v>21</v>
      </c>
      <c r="U14" s="50" t="s">
        <v>10</v>
      </c>
      <c r="V14" s="94" t="s">
        <v>19</v>
      </c>
      <c r="W14" s="94" t="s">
        <v>20</v>
      </c>
      <c r="X14" s="94" t="s">
        <v>21</v>
      </c>
      <c r="Y14" s="50" t="s">
        <v>10</v>
      </c>
      <c r="Z14" s="332"/>
      <c r="AA14" s="334"/>
      <c r="AC14" s="330"/>
      <c r="AD14" s="332"/>
      <c r="AE14" s="332"/>
      <c r="AF14" s="332"/>
      <c r="AG14" s="332"/>
      <c r="AH14" s="332"/>
      <c r="AI14" s="332"/>
      <c r="AJ14" s="332"/>
      <c r="AK14" s="332"/>
      <c r="AL14" s="334"/>
      <c r="AN14" s="242" t="s">
        <v>19</v>
      </c>
      <c r="AO14" s="238" t="s">
        <v>21</v>
      </c>
      <c r="AP14" s="243" t="s">
        <v>20</v>
      </c>
    </row>
    <row r="15" spans="1:42" s="144" customFormat="1" ht="20.149999999999999" customHeight="1" outlineLevel="1" thickBot="1">
      <c r="A15" s="230" t="s">
        <v>24</v>
      </c>
      <c r="B15" s="216" t="s">
        <v>25</v>
      </c>
      <c r="C15" s="147">
        <f t="shared" ref="C15:AL15" si="0">SUM(C16:C19)</f>
        <v>142356</v>
      </c>
      <c r="D15" s="95">
        <f t="shared" si="0"/>
        <v>4688724</v>
      </c>
      <c r="E15" s="95">
        <f t="shared" si="0"/>
        <v>0</v>
      </c>
      <c r="F15" s="95">
        <f t="shared" si="0"/>
        <v>4831080</v>
      </c>
      <c r="G15" s="251">
        <f t="shared" ref="G15" si="1">SUM(G16:G19)</f>
        <v>135336</v>
      </c>
      <c r="H15" s="289"/>
      <c r="I15" s="273">
        <f t="shared" ref="I15:J15" si="2">SUM(I16:I19)</f>
        <v>50047812.664904915</v>
      </c>
      <c r="J15" s="95">
        <f t="shared" si="2"/>
        <v>12380914.990000011</v>
      </c>
      <c r="K15" s="95">
        <f t="shared" ref="K15:M15" si="3">SUM(K16:K19)</f>
        <v>5561462.9244523011</v>
      </c>
      <c r="L15" s="95">
        <f t="shared" si="3"/>
        <v>44325497.157577299</v>
      </c>
      <c r="M15" s="95">
        <f t="shared" si="3"/>
        <v>0</v>
      </c>
      <c r="N15" s="118">
        <f>SUM(N16:N19)</f>
        <v>49886960.082029596</v>
      </c>
      <c r="O15" s="95">
        <f t="shared" ref="O15:P15" si="4">SUM(O16:O19)</f>
        <v>11196520.951999903</v>
      </c>
      <c r="P15" s="95">
        <f t="shared" si="4"/>
        <v>48550245.282029599</v>
      </c>
      <c r="Q15" s="251">
        <f t="shared" ref="Q15" si="5">SUM(Q16:Q19)</f>
        <v>36215102.080029689</v>
      </c>
      <c r="R15" s="147">
        <f t="shared" si="0"/>
        <v>1844466.77</v>
      </c>
      <c r="S15" s="95">
        <f t="shared" si="0"/>
        <v>8050938.5200000005</v>
      </c>
      <c r="T15" s="95">
        <f t="shared" si="0"/>
        <v>0</v>
      </c>
      <c r="U15" s="118">
        <f t="shared" si="0"/>
        <v>9895405.290000001</v>
      </c>
      <c r="V15" s="95">
        <f t="shared" ref="V15:Y15" si="6">SUM(V16:V19)</f>
        <v>210959.31299999985</v>
      </c>
      <c r="W15" s="95">
        <f t="shared" si="6"/>
        <v>830308.51600000111</v>
      </c>
      <c r="X15" s="95">
        <f t="shared" si="6"/>
        <v>0</v>
      </c>
      <c r="Y15" s="118">
        <f t="shared" si="6"/>
        <v>1041267.829000001</v>
      </c>
      <c r="Z15" s="95">
        <f t="shared" ref="Z15:AA15" si="7">SUM(Z16:Z19)</f>
        <v>12058575.576196494</v>
      </c>
      <c r="AA15" s="146">
        <f t="shared" si="7"/>
        <v>2400901.4351964942</v>
      </c>
      <c r="AC15" s="147">
        <f t="shared" si="0"/>
        <v>4089918.2759116292</v>
      </c>
      <c r="AD15" s="95">
        <f t="shared" si="0"/>
        <v>198738.93</v>
      </c>
      <c r="AE15" s="95">
        <f t="shared" si="0"/>
        <v>4089918.2759116292</v>
      </c>
      <c r="AF15" s="95">
        <f t="shared" si="0"/>
        <v>198738.93</v>
      </c>
      <c r="AG15" s="95">
        <f t="shared" si="0"/>
        <v>1577207.5441121091</v>
      </c>
      <c r="AH15" s="95">
        <f t="shared" si="0"/>
        <v>1378468.6141121089</v>
      </c>
      <c r="AI15" s="95">
        <f t="shared" si="0"/>
        <v>0</v>
      </c>
      <c r="AJ15" s="95">
        <f t="shared" si="0"/>
        <v>0</v>
      </c>
      <c r="AK15" s="95">
        <f t="shared" si="0"/>
        <v>0</v>
      </c>
      <c r="AL15" s="146">
        <f t="shared" si="0"/>
        <v>0</v>
      </c>
      <c r="AN15" s="244">
        <f t="shared" ref="AN15" si="8">SUM(AN16:AN19)</f>
        <v>130545</v>
      </c>
      <c r="AO15" s="239">
        <f t="shared" ref="AO15:AP15" si="9">SUM(AO16:AO19)</f>
        <v>0</v>
      </c>
      <c r="AP15" s="245">
        <f t="shared" si="9"/>
        <v>4791</v>
      </c>
    </row>
    <row r="16" spans="1:42" s="149" customFormat="1" ht="20.149999999999999" customHeight="1" outlineLevel="1">
      <c r="A16" s="231"/>
      <c r="B16" s="217" t="s">
        <v>26</v>
      </c>
      <c r="C16" s="191">
        <v>142356</v>
      </c>
      <c r="D16" s="83">
        <v>4685807</v>
      </c>
      <c r="E16" s="83">
        <v>0</v>
      </c>
      <c r="F16" s="84">
        <v>4828163</v>
      </c>
      <c r="G16" s="256">
        <v>131403</v>
      </c>
      <c r="H16" s="290"/>
      <c r="I16" s="76">
        <v>47892389.696162932</v>
      </c>
      <c r="J16" s="77">
        <v>12128435.350000013</v>
      </c>
      <c r="K16" s="77">
        <v>5561462.9244523011</v>
      </c>
      <c r="L16" s="77">
        <v>42295219.808835424</v>
      </c>
      <c r="M16" s="77">
        <v>0</v>
      </c>
      <c r="N16" s="123">
        <f t="shared" ref="N16" si="10">SUM(K16:M16)</f>
        <v>47856682.733287722</v>
      </c>
      <c r="O16" s="124">
        <v>10956566.189999906</v>
      </c>
      <c r="P16" s="77">
        <v>47201825.323287725</v>
      </c>
      <c r="Q16" s="252">
        <v>36055096.293287814</v>
      </c>
      <c r="R16" s="211">
        <v>1844466.77</v>
      </c>
      <c r="S16" s="77">
        <v>7970565.5200000005</v>
      </c>
      <c r="T16" s="77">
        <v>0</v>
      </c>
      <c r="U16" s="123">
        <f>SUM(R16:T16)</f>
        <v>9815032.290000001</v>
      </c>
      <c r="V16" s="77">
        <v>210959.31299999985</v>
      </c>
      <c r="W16" s="77">
        <v>814233.91600000113</v>
      </c>
      <c r="X16" s="77">
        <v>0</v>
      </c>
      <c r="Y16" s="123">
        <f>SUM(V16:X16)</f>
        <v>1025193.229000001</v>
      </c>
      <c r="Z16" s="77">
        <v>11943438.8240024</v>
      </c>
      <c r="AA16" s="186">
        <v>2321755.8830024004</v>
      </c>
      <c r="AC16" s="186">
        <v>4089918.2759116292</v>
      </c>
      <c r="AD16" s="186">
        <v>198738.93</v>
      </c>
      <c r="AE16" s="186">
        <v>4089918.2759116292</v>
      </c>
      <c r="AF16" s="186">
        <v>198738.93</v>
      </c>
      <c r="AG16" s="186">
        <v>1577207.5441121091</v>
      </c>
      <c r="AH16" s="186">
        <v>1378468.6141121089</v>
      </c>
      <c r="AI16" s="186">
        <v>0</v>
      </c>
      <c r="AJ16" s="186">
        <v>0</v>
      </c>
      <c r="AK16" s="186">
        <v>0</v>
      </c>
      <c r="AL16" s="186">
        <v>0</v>
      </c>
      <c r="AN16" s="301">
        <v>130545</v>
      </c>
      <c r="AO16" s="302">
        <v>0</v>
      </c>
      <c r="AP16" s="303">
        <v>858</v>
      </c>
    </row>
    <row r="17" spans="1:42" ht="20.149999999999999" customHeight="1" outlineLevel="1">
      <c r="A17" s="232"/>
      <c r="B17" s="218" t="s">
        <v>27</v>
      </c>
      <c r="C17" s="185">
        <v>0</v>
      </c>
      <c r="D17" s="76">
        <v>0</v>
      </c>
      <c r="E17" s="76">
        <v>0</v>
      </c>
      <c r="F17" s="80">
        <v>0</v>
      </c>
      <c r="G17" s="272">
        <v>0</v>
      </c>
      <c r="H17" s="291"/>
      <c r="I17" s="274">
        <v>0</v>
      </c>
      <c r="J17" s="79">
        <v>0</v>
      </c>
      <c r="K17" s="79">
        <v>0</v>
      </c>
      <c r="L17" s="79">
        <v>0</v>
      </c>
      <c r="M17" s="79">
        <v>0</v>
      </c>
      <c r="N17" s="125">
        <f t="shared" ref="N17:N20" si="11">SUM(K17:M17)</f>
        <v>0</v>
      </c>
      <c r="O17" s="126">
        <v>0</v>
      </c>
      <c r="P17" s="79">
        <v>0</v>
      </c>
      <c r="Q17" s="253">
        <v>0</v>
      </c>
      <c r="R17" s="211">
        <v>0</v>
      </c>
      <c r="S17" s="79">
        <v>0</v>
      </c>
      <c r="T17" s="79">
        <v>0</v>
      </c>
      <c r="U17" s="125">
        <f t="shared" ref="U17:U20" si="12">SUM(R17:T17)</f>
        <v>0</v>
      </c>
      <c r="V17" s="79">
        <v>0</v>
      </c>
      <c r="W17" s="79">
        <v>0</v>
      </c>
      <c r="X17" s="79">
        <v>0</v>
      </c>
      <c r="Y17" s="125">
        <f t="shared" ref="Y17:Y20" si="13">SUM(V17:X17)</f>
        <v>0</v>
      </c>
      <c r="Z17" s="79">
        <v>0</v>
      </c>
      <c r="AA17" s="187">
        <v>0</v>
      </c>
      <c r="AC17" s="186"/>
      <c r="AD17" s="186"/>
      <c r="AE17" s="186"/>
      <c r="AF17" s="186"/>
      <c r="AG17" s="186"/>
      <c r="AH17" s="186"/>
      <c r="AI17" s="186"/>
      <c r="AJ17" s="186"/>
      <c r="AK17" s="186"/>
      <c r="AL17" s="186"/>
      <c r="AN17" s="185">
        <v>0</v>
      </c>
      <c r="AO17" s="76">
        <v>0</v>
      </c>
      <c r="AP17" s="246">
        <v>0</v>
      </c>
    </row>
    <row r="18" spans="1:42" ht="20.149999999999999" customHeight="1" outlineLevel="1">
      <c r="A18" s="232"/>
      <c r="B18" s="218" t="s">
        <v>28</v>
      </c>
      <c r="C18" s="185">
        <v>0</v>
      </c>
      <c r="D18" s="76">
        <v>0</v>
      </c>
      <c r="E18" s="76">
        <v>0</v>
      </c>
      <c r="F18" s="80">
        <v>0</v>
      </c>
      <c r="G18" s="272">
        <v>0</v>
      </c>
      <c r="H18" s="291"/>
      <c r="I18" s="274">
        <v>0</v>
      </c>
      <c r="J18" s="79">
        <v>0</v>
      </c>
      <c r="K18" s="79">
        <v>0</v>
      </c>
      <c r="L18" s="79">
        <v>0</v>
      </c>
      <c r="M18" s="79">
        <v>0</v>
      </c>
      <c r="N18" s="125">
        <f t="shared" si="11"/>
        <v>0</v>
      </c>
      <c r="O18" s="126">
        <v>0</v>
      </c>
      <c r="P18" s="79">
        <v>0</v>
      </c>
      <c r="Q18" s="253">
        <v>0</v>
      </c>
      <c r="R18" s="211">
        <v>0</v>
      </c>
      <c r="S18" s="79">
        <v>0</v>
      </c>
      <c r="T18" s="79">
        <v>0</v>
      </c>
      <c r="U18" s="125">
        <f t="shared" si="12"/>
        <v>0</v>
      </c>
      <c r="V18" s="79">
        <v>0</v>
      </c>
      <c r="W18" s="79">
        <v>0</v>
      </c>
      <c r="X18" s="79">
        <v>0</v>
      </c>
      <c r="Y18" s="125">
        <f t="shared" si="13"/>
        <v>0</v>
      </c>
      <c r="Z18" s="79">
        <v>0</v>
      </c>
      <c r="AA18" s="187">
        <v>0</v>
      </c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N18" s="185">
        <v>0</v>
      </c>
      <c r="AO18" s="76">
        <v>0</v>
      </c>
      <c r="AP18" s="246">
        <v>0</v>
      </c>
    </row>
    <row r="19" spans="1:42" ht="20.149999999999999" customHeight="1" outlineLevel="1" thickBot="1">
      <c r="A19" s="233"/>
      <c r="B19" s="219" t="s">
        <v>29</v>
      </c>
      <c r="C19" s="185">
        <v>0</v>
      </c>
      <c r="D19" s="76">
        <v>2917</v>
      </c>
      <c r="E19" s="76">
        <v>0</v>
      </c>
      <c r="F19" s="82">
        <v>2917</v>
      </c>
      <c r="G19" s="272">
        <v>3933</v>
      </c>
      <c r="H19" s="292"/>
      <c r="I19" s="275">
        <v>2155422.968741986</v>
      </c>
      <c r="J19" s="81">
        <v>252479.63999999961</v>
      </c>
      <c r="K19" s="81">
        <v>0</v>
      </c>
      <c r="L19" s="81">
        <v>2030277.3487418743</v>
      </c>
      <c r="M19" s="81">
        <v>0</v>
      </c>
      <c r="N19" s="127">
        <f t="shared" si="11"/>
        <v>2030277.3487418743</v>
      </c>
      <c r="O19" s="128">
        <v>239954.76199999708</v>
      </c>
      <c r="P19" s="81">
        <v>1348419.9587418744</v>
      </c>
      <c r="Q19" s="254">
        <v>160005.78674187744</v>
      </c>
      <c r="R19" s="269">
        <v>0</v>
      </c>
      <c r="S19" s="81">
        <v>80373</v>
      </c>
      <c r="T19" s="81">
        <v>0</v>
      </c>
      <c r="U19" s="127">
        <f t="shared" si="12"/>
        <v>80373</v>
      </c>
      <c r="V19" s="81">
        <v>0</v>
      </c>
      <c r="W19" s="81">
        <v>16074.599999999999</v>
      </c>
      <c r="X19" s="81">
        <v>0</v>
      </c>
      <c r="Y19" s="127">
        <f t="shared" si="13"/>
        <v>16074.599999999999</v>
      </c>
      <c r="Z19" s="81">
        <v>115136.75219409366</v>
      </c>
      <c r="AA19" s="188">
        <v>79145.552194093645</v>
      </c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N19" s="185">
        <v>0</v>
      </c>
      <c r="AO19" s="76">
        <v>0</v>
      </c>
      <c r="AP19" s="246">
        <v>3933</v>
      </c>
    </row>
    <row r="20" spans="1:42" ht="20.149999999999999" customHeight="1" outlineLevel="1" thickBot="1">
      <c r="A20" s="230" t="s">
        <v>30</v>
      </c>
      <c r="B20" s="220" t="s">
        <v>11</v>
      </c>
      <c r="C20" s="189">
        <v>0</v>
      </c>
      <c r="D20" s="96">
        <v>110603</v>
      </c>
      <c r="E20" s="96">
        <v>0</v>
      </c>
      <c r="F20" s="97">
        <v>110603</v>
      </c>
      <c r="G20" s="255">
        <v>7145</v>
      </c>
      <c r="H20" s="289"/>
      <c r="I20" s="276">
        <v>2292932.2169001335</v>
      </c>
      <c r="J20" s="96">
        <v>0</v>
      </c>
      <c r="K20" s="96">
        <v>0</v>
      </c>
      <c r="L20" s="96">
        <v>2292702.0168969887</v>
      </c>
      <c r="M20" s="96">
        <v>0</v>
      </c>
      <c r="N20" s="121">
        <f t="shared" si="11"/>
        <v>2292702.0168969887</v>
      </c>
      <c r="O20" s="96">
        <v>0</v>
      </c>
      <c r="P20" s="96">
        <v>2425902.6368969888</v>
      </c>
      <c r="Q20" s="255">
        <v>2425902.6368969888</v>
      </c>
      <c r="R20" s="189">
        <v>0</v>
      </c>
      <c r="S20" s="96">
        <v>208185.76078499999</v>
      </c>
      <c r="T20" s="96">
        <v>0</v>
      </c>
      <c r="U20" s="121">
        <f t="shared" si="12"/>
        <v>208185.76078499999</v>
      </c>
      <c r="V20" s="96">
        <v>0</v>
      </c>
      <c r="W20" s="96">
        <v>208185.76078499999</v>
      </c>
      <c r="X20" s="96">
        <v>0</v>
      </c>
      <c r="Y20" s="121">
        <f t="shared" si="13"/>
        <v>208185.76078499999</v>
      </c>
      <c r="Z20" s="96">
        <v>320364.20162230864</v>
      </c>
      <c r="AA20" s="190">
        <v>320364.20162230864</v>
      </c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N20" s="189">
        <v>0</v>
      </c>
      <c r="AO20" s="96">
        <v>0</v>
      </c>
      <c r="AP20" s="190">
        <v>7145</v>
      </c>
    </row>
    <row r="21" spans="1:42" ht="20.149999999999999" customHeight="1" outlineLevel="1" thickBot="1">
      <c r="A21" s="230" t="s">
        <v>31</v>
      </c>
      <c r="B21" s="220" t="s">
        <v>32</v>
      </c>
      <c r="C21" s="147">
        <f>SUM(C22:C23)</f>
        <v>28113</v>
      </c>
      <c r="D21" s="95">
        <f>SUM(D22:D23)</f>
        <v>62792</v>
      </c>
      <c r="E21" s="95">
        <f>SUM(E22:E23)</f>
        <v>0</v>
      </c>
      <c r="F21" s="95">
        <f>SUM(F22:F23)</f>
        <v>90905</v>
      </c>
      <c r="G21" s="251">
        <f>SUM(G22:G23)</f>
        <v>38149</v>
      </c>
      <c r="H21" s="293"/>
      <c r="I21" s="273">
        <f>SUM(I22:I23)</f>
        <v>3236064.3697074219</v>
      </c>
      <c r="J21" s="95">
        <f>SUM(J22:J23)</f>
        <v>165888.13999999998</v>
      </c>
      <c r="K21" s="95">
        <f t="shared" ref="K21:Q21" si="14">SUM(K22:K23)</f>
        <v>864141.31483476539</v>
      </c>
      <c r="L21" s="95">
        <f t="shared" si="14"/>
        <v>2306257.2856533136</v>
      </c>
      <c r="M21" s="95">
        <f t="shared" si="14"/>
        <v>0</v>
      </c>
      <c r="N21" s="118">
        <f t="shared" ref="N21:U21" si="15">SUM(N22:N23)</f>
        <v>3170398.6004880788</v>
      </c>
      <c r="O21" s="95">
        <f t="shared" si="14"/>
        <v>165887.29000000021</v>
      </c>
      <c r="P21" s="95">
        <f t="shared" si="14"/>
        <v>3002862.4104880788</v>
      </c>
      <c r="Q21" s="251">
        <f t="shared" si="14"/>
        <v>2836975.1204880783</v>
      </c>
      <c r="R21" s="147">
        <f t="shared" si="15"/>
        <v>6500</v>
      </c>
      <c r="S21" s="95">
        <f t="shared" si="15"/>
        <v>12749.26</v>
      </c>
      <c r="T21" s="95">
        <f t="shared" si="15"/>
        <v>0</v>
      </c>
      <c r="U21" s="118">
        <f t="shared" si="15"/>
        <v>19249.260000000002</v>
      </c>
      <c r="V21" s="95">
        <f t="shared" ref="V21:X21" si="16">SUM(V22:V23)</f>
        <v>6500</v>
      </c>
      <c r="W21" s="95">
        <f t="shared" si="16"/>
        <v>9636.3490000000002</v>
      </c>
      <c r="X21" s="95">
        <f t="shared" si="16"/>
        <v>0</v>
      </c>
      <c r="Y21" s="118">
        <f t="shared" ref="Y21:AA21" si="17">SUM(Y22:Y23)</f>
        <v>16136.349</v>
      </c>
      <c r="Z21" s="95">
        <f t="shared" si="17"/>
        <v>815628.38228964421</v>
      </c>
      <c r="AA21" s="146">
        <f t="shared" si="17"/>
        <v>126264.27128964421</v>
      </c>
      <c r="AC21" s="153">
        <f t="shared" ref="AC21:AL21" si="18">SUM(AC22:AC23)</f>
        <v>0</v>
      </c>
      <c r="AD21" s="154">
        <f t="shared" si="18"/>
        <v>0</v>
      </c>
      <c r="AE21" s="154">
        <f t="shared" si="18"/>
        <v>0</v>
      </c>
      <c r="AF21" s="154">
        <f t="shared" si="18"/>
        <v>0</v>
      </c>
      <c r="AG21" s="154">
        <f t="shared" si="18"/>
        <v>0</v>
      </c>
      <c r="AH21" s="154">
        <f t="shared" si="18"/>
        <v>0</v>
      </c>
      <c r="AI21" s="154">
        <f t="shared" si="18"/>
        <v>0</v>
      </c>
      <c r="AJ21" s="154">
        <f t="shared" si="18"/>
        <v>0</v>
      </c>
      <c r="AK21" s="154">
        <f t="shared" si="18"/>
        <v>0</v>
      </c>
      <c r="AL21" s="155">
        <f t="shared" si="18"/>
        <v>0</v>
      </c>
      <c r="AN21" s="244">
        <f>SUM(AN22:AN23)</f>
        <v>21190</v>
      </c>
      <c r="AO21" s="239">
        <f>SUM(AO22:AO23)</f>
        <v>0</v>
      </c>
      <c r="AP21" s="245">
        <f>SUM(AP22:AP23)</f>
        <v>16959</v>
      </c>
    </row>
    <row r="22" spans="1:42" ht="20.149999999999999" customHeight="1" outlineLevel="1">
      <c r="A22" s="231"/>
      <c r="B22" s="221" t="s">
        <v>33</v>
      </c>
      <c r="C22" s="191">
        <v>22735</v>
      </c>
      <c r="D22" s="83">
        <v>43832</v>
      </c>
      <c r="E22" s="83">
        <v>0</v>
      </c>
      <c r="F22" s="84">
        <v>66567</v>
      </c>
      <c r="G22" s="256">
        <v>16318</v>
      </c>
      <c r="H22" s="294"/>
      <c r="I22" s="277">
        <v>1526639.4756134488</v>
      </c>
      <c r="J22" s="83">
        <v>165888.13999999998</v>
      </c>
      <c r="K22" s="83">
        <v>275656.30999977601</v>
      </c>
      <c r="L22" s="83">
        <v>1241815.7988943795</v>
      </c>
      <c r="M22" s="83">
        <v>0</v>
      </c>
      <c r="N22" s="129">
        <f t="shared" ref="N22:N24" si="19">SUM(K22:M22)</f>
        <v>1517472.1088941556</v>
      </c>
      <c r="O22" s="130">
        <v>165887.29000000021</v>
      </c>
      <c r="P22" s="83">
        <v>1531547.0188941555</v>
      </c>
      <c r="Q22" s="256">
        <v>1365659.7288941552</v>
      </c>
      <c r="R22" s="191">
        <v>1200</v>
      </c>
      <c r="S22" s="83">
        <v>3458.7899999999995</v>
      </c>
      <c r="T22" s="83">
        <v>0</v>
      </c>
      <c r="U22" s="129">
        <f t="shared" ref="U22:U24" si="20">SUM(R22:T22)</f>
        <v>4658.7899999999991</v>
      </c>
      <c r="V22" s="83">
        <v>1200</v>
      </c>
      <c r="W22" s="83">
        <v>345.87899999999945</v>
      </c>
      <c r="X22" s="83">
        <v>0</v>
      </c>
      <c r="Y22" s="129">
        <f t="shared" ref="Y22:Y24" si="21">SUM(V22:X22)</f>
        <v>1545.8789999999995</v>
      </c>
      <c r="Z22" s="83">
        <v>776819.77217114763</v>
      </c>
      <c r="AA22" s="192">
        <v>87455.6611711476</v>
      </c>
      <c r="AC22" s="186"/>
      <c r="AD22" s="186"/>
      <c r="AE22" s="186"/>
      <c r="AF22" s="186"/>
      <c r="AG22" s="186"/>
      <c r="AH22" s="186"/>
      <c r="AI22" s="186"/>
      <c r="AJ22" s="186"/>
      <c r="AK22" s="186"/>
      <c r="AL22" s="186"/>
      <c r="AN22" s="191">
        <v>16308</v>
      </c>
      <c r="AO22" s="83">
        <v>0</v>
      </c>
      <c r="AP22" s="192">
        <v>10</v>
      </c>
    </row>
    <row r="23" spans="1:42" ht="20.149999999999999" customHeight="1" outlineLevel="1" thickBot="1">
      <c r="A23" s="233"/>
      <c r="B23" s="222" t="s">
        <v>34</v>
      </c>
      <c r="C23" s="193">
        <v>5378</v>
      </c>
      <c r="D23" s="85">
        <v>18960</v>
      </c>
      <c r="E23" s="85">
        <v>0</v>
      </c>
      <c r="F23" s="86">
        <v>24338</v>
      </c>
      <c r="G23" s="257">
        <v>21831</v>
      </c>
      <c r="H23" s="292"/>
      <c r="I23" s="278">
        <v>1709424.8940939731</v>
      </c>
      <c r="J23" s="85">
        <v>0</v>
      </c>
      <c r="K23" s="85">
        <v>588485.00483498932</v>
      </c>
      <c r="L23" s="85">
        <v>1064441.4867589341</v>
      </c>
      <c r="M23" s="85">
        <v>0</v>
      </c>
      <c r="N23" s="131">
        <f t="shared" si="19"/>
        <v>1652926.4915939234</v>
      </c>
      <c r="O23" s="132">
        <v>0</v>
      </c>
      <c r="P23" s="85">
        <v>1471315.3915939233</v>
      </c>
      <c r="Q23" s="257">
        <v>1471315.3915939233</v>
      </c>
      <c r="R23" s="193">
        <v>5300</v>
      </c>
      <c r="S23" s="85">
        <v>9290.4700000000012</v>
      </c>
      <c r="T23" s="85">
        <v>0</v>
      </c>
      <c r="U23" s="131">
        <f t="shared" si="20"/>
        <v>14590.470000000001</v>
      </c>
      <c r="V23" s="85">
        <v>5300</v>
      </c>
      <c r="W23" s="85">
        <v>9290.4700000000012</v>
      </c>
      <c r="X23" s="85">
        <v>0</v>
      </c>
      <c r="Y23" s="131">
        <f t="shared" si="21"/>
        <v>14590.470000000001</v>
      </c>
      <c r="Z23" s="85">
        <v>38808.61011849661</v>
      </c>
      <c r="AA23" s="194">
        <v>38808.61011849661</v>
      </c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N23" s="193">
        <v>4882</v>
      </c>
      <c r="AO23" s="85">
        <v>0</v>
      </c>
      <c r="AP23" s="194">
        <v>16949</v>
      </c>
    </row>
    <row r="24" spans="1:42" ht="20.149999999999999" customHeight="1" outlineLevel="1" thickBot="1">
      <c r="A24" s="230" t="s">
        <v>35</v>
      </c>
      <c r="B24" s="220" t="s">
        <v>2</v>
      </c>
      <c r="C24" s="195">
        <v>85364</v>
      </c>
      <c r="D24" s="98">
        <v>634</v>
      </c>
      <c r="E24" s="98">
        <v>0</v>
      </c>
      <c r="F24" s="99">
        <v>85998</v>
      </c>
      <c r="G24" s="258">
        <v>62958</v>
      </c>
      <c r="H24" s="289"/>
      <c r="I24" s="279">
        <v>52919008.953498229</v>
      </c>
      <c r="J24" s="98">
        <v>0</v>
      </c>
      <c r="K24" s="98">
        <v>50966748.539997369</v>
      </c>
      <c r="L24" s="98">
        <v>193350</v>
      </c>
      <c r="M24" s="98">
        <v>0</v>
      </c>
      <c r="N24" s="119">
        <f t="shared" si="19"/>
        <v>51160098.539997369</v>
      </c>
      <c r="O24" s="98">
        <v>0</v>
      </c>
      <c r="P24" s="98">
        <v>48894318.469997369</v>
      </c>
      <c r="Q24" s="258">
        <v>48894318.469997369</v>
      </c>
      <c r="R24" s="195">
        <v>36219947.249995001</v>
      </c>
      <c r="S24" s="98">
        <v>8516.2700000000041</v>
      </c>
      <c r="T24" s="98">
        <v>0</v>
      </c>
      <c r="U24" s="119">
        <f t="shared" si="20"/>
        <v>36228463.519995004</v>
      </c>
      <c r="V24" s="98">
        <v>36219947.249995001</v>
      </c>
      <c r="W24" s="98">
        <v>8516.2700000000041</v>
      </c>
      <c r="X24" s="98">
        <v>0</v>
      </c>
      <c r="Y24" s="119">
        <f t="shared" si="21"/>
        <v>36228463.519995004</v>
      </c>
      <c r="Z24" s="98">
        <v>37881370.284994997</v>
      </c>
      <c r="AA24" s="196">
        <v>37881370.284994997</v>
      </c>
      <c r="AC24" s="186"/>
      <c r="AD24" s="186"/>
      <c r="AE24" s="186"/>
      <c r="AF24" s="186"/>
      <c r="AG24" s="186"/>
      <c r="AH24" s="186"/>
      <c r="AI24" s="186"/>
      <c r="AJ24" s="186"/>
      <c r="AK24" s="186"/>
      <c r="AL24" s="186"/>
      <c r="AN24" s="195">
        <v>62438</v>
      </c>
      <c r="AO24" s="98">
        <v>0</v>
      </c>
      <c r="AP24" s="196">
        <v>520</v>
      </c>
    </row>
    <row r="25" spans="1:42" ht="30" customHeight="1" outlineLevel="1" thickBot="1">
      <c r="A25" s="230" t="s">
        <v>36</v>
      </c>
      <c r="B25" s="220" t="s">
        <v>37</v>
      </c>
      <c r="C25" s="147">
        <f t="shared" ref="C25:U25" si="22">SUM(C26:C27)</f>
        <v>10017</v>
      </c>
      <c r="D25" s="95">
        <f t="shared" si="22"/>
        <v>21354</v>
      </c>
      <c r="E25" s="95">
        <f t="shared" si="22"/>
        <v>1039</v>
      </c>
      <c r="F25" s="95">
        <f t="shared" si="22"/>
        <v>32410</v>
      </c>
      <c r="G25" s="251">
        <f t="shared" ref="G25" si="23">SUM(G26:G27)</f>
        <v>28272</v>
      </c>
      <c r="H25" s="295">
        <f t="shared" si="22"/>
        <v>26818</v>
      </c>
      <c r="I25" s="273">
        <f t="shared" ref="I25:J25" si="24">SUM(I26:I27)</f>
        <v>65093466.207252651</v>
      </c>
      <c r="J25" s="95">
        <f t="shared" si="24"/>
        <v>3680001.8200000054</v>
      </c>
      <c r="K25" s="95">
        <f t="shared" ref="K25:M25" si="25">SUM(K26:K27)</f>
        <v>18207568.321065996</v>
      </c>
      <c r="L25" s="95">
        <f t="shared" si="25"/>
        <v>39922338.643791944</v>
      </c>
      <c r="M25" s="95">
        <f t="shared" si="25"/>
        <v>4481052.4500000235</v>
      </c>
      <c r="N25" s="118">
        <f t="shared" si="22"/>
        <v>62610959.414857961</v>
      </c>
      <c r="O25" s="95">
        <f t="shared" si="22"/>
        <v>3679996.7699999977</v>
      </c>
      <c r="P25" s="95">
        <f t="shared" ref="P25:Q25" si="26">SUM(P26:P27)</f>
        <v>55460606.864857957</v>
      </c>
      <c r="Q25" s="251">
        <f t="shared" si="26"/>
        <v>52085535.604857966</v>
      </c>
      <c r="R25" s="147">
        <f t="shared" si="22"/>
        <v>11953858.300000001</v>
      </c>
      <c r="S25" s="95">
        <f t="shared" si="22"/>
        <v>24465302.330000002</v>
      </c>
      <c r="T25" s="95">
        <f t="shared" si="22"/>
        <v>3466986.91</v>
      </c>
      <c r="U25" s="118">
        <f t="shared" si="22"/>
        <v>39886147.540000007</v>
      </c>
      <c r="V25" s="95">
        <f t="shared" ref="V25:X25" si="27">SUM(V26:V27)</f>
        <v>11028290.724000001</v>
      </c>
      <c r="W25" s="95">
        <f t="shared" si="27"/>
        <v>24465302.330000002</v>
      </c>
      <c r="X25" s="95">
        <f t="shared" si="27"/>
        <v>1857709.2649999999</v>
      </c>
      <c r="Y25" s="118">
        <f t="shared" ref="Y25" si="28">SUM(Y26:Y27)</f>
        <v>37351302.319000006</v>
      </c>
      <c r="Z25" s="95">
        <f t="shared" ref="Z25:AA25" si="29">SUM(Z26:Z27)</f>
        <v>35282526.348718241</v>
      </c>
      <c r="AA25" s="146">
        <f t="shared" si="29"/>
        <v>32557746.10771824</v>
      </c>
      <c r="AC25" s="153">
        <f t="shared" ref="AC25:AL25" si="30">SUM(AC26:AC27)</f>
        <v>0</v>
      </c>
      <c r="AD25" s="154">
        <f t="shared" si="30"/>
        <v>0</v>
      </c>
      <c r="AE25" s="154">
        <f t="shared" si="30"/>
        <v>0</v>
      </c>
      <c r="AF25" s="154">
        <f t="shared" si="30"/>
        <v>0</v>
      </c>
      <c r="AG25" s="154">
        <f t="shared" si="30"/>
        <v>0</v>
      </c>
      <c r="AH25" s="154">
        <f t="shared" si="30"/>
        <v>0</v>
      </c>
      <c r="AI25" s="154">
        <f t="shared" si="30"/>
        <v>0</v>
      </c>
      <c r="AJ25" s="154">
        <f t="shared" si="30"/>
        <v>0</v>
      </c>
      <c r="AK25" s="154">
        <f t="shared" si="30"/>
        <v>0</v>
      </c>
      <c r="AL25" s="155">
        <f t="shared" si="30"/>
        <v>0</v>
      </c>
      <c r="AN25" s="244">
        <f t="shared" ref="AN25" si="31">SUM(AN26:AN27)</f>
        <v>8597</v>
      </c>
      <c r="AO25" s="239">
        <f t="shared" ref="AO25:AP25" si="32">SUM(AO26:AO27)</f>
        <v>1021</v>
      </c>
      <c r="AP25" s="245">
        <f t="shared" si="32"/>
        <v>18654</v>
      </c>
    </row>
    <row r="26" spans="1:42" ht="20.149999999999999" customHeight="1" outlineLevel="1">
      <c r="A26" s="231"/>
      <c r="B26" s="221" t="s">
        <v>38</v>
      </c>
      <c r="C26" s="185">
        <v>10017</v>
      </c>
      <c r="D26" s="77">
        <v>21354</v>
      </c>
      <c r="E26" s="77">
        <v>1039</v>
      </c>
      <c r="F26" s="78">
        <v>32410</v>
      </c>
      <c r="G26" s="252">
        <v>28272</v>
      </c>
      <c r="H26" s="296">
        <v>26818</v>
      </c>
      <c r="I26" s="76">
        <v>65093466.207252651</v>
      </c>
      <c r="J26" s="77">
        <v>3680001.8200000054</v>
      </c>
      <c r="K26" s="77">
        <v>18207568.321065996</v>
      </c>
      <c r="L26" s="77">
        <v>39922338.643791944</v>
      </c>
      <c r="M26" s="77">
        <v>4481052.4500000235</v>
      </c>
      <c r="N26" s="123">
        <f t="shared" ref="N26:N27" si="33">SUM(K26:M26)</f>
        <v>62610959.414857961</v>
      </c>
      <c r="O26" s="124">
        <v>3679996.7699999977</v>
      </c>
      <c r="P26" s="77">
        <v>55460606.864857957</v>
      </c>
      <c r="Q26" s="252">
        <v>52085535.604857966</v>
      </c>
      <c r="R26" s="185">
        <v>11953858.300000001</v>
      </c>
      <c r="S26" s="77">
        <v>24465302.330000002</v>
      </c>
      <c r="T26" s="77">
        <v>3466986.91</v>
      </c>
      <c r="U26" s="123">
        <f t="shared" ref="U26:U27" si="34">SUM(R26:T26)</f>
        <v>39886147.540000007</v>
      </c>
      <c r="V26" s="77">
        <v>11028290.724000001</v>
      </c>
      <c r="W26" s="77">
        <v>24465302.330000002</v>
      </c>
      <c r="X26" s="77">
        <v>1857709.2649999999</v>
      </c>
      <c r="Y26" s="123">
        <f t="shared" ref="Y26:Y27" si="35">SUM(V26:X26)</f>
        <v>37351302.319000006</v>
      </c>
      <c r="Z26" s="77">
        <v>35282526.348718241</v>
      </c>
      <c r="AA26" s="186">
        <v>32557746.10771824</v>
      </c>
      <c r="AC26" s="186"/>
      <c r="AD26" s="186"/>
      <c r="AE26" s="186"/>
      <c r="AF26" s="186"/>
      <c r="AG26" s="186"/>
      <c r="AH26" s="186"/>
      <c r="AI26" s="186"/>
      <c r="AJ26" s="186"/>
      <c r="AK26" s="186"/>
      <c r="AL26" s="186"/>
      <c r="AN26" s="185">
        <v>8597</v>
      </c>
      <c r="AO26" s="77">
        <v>1021</v>
      </c>
      <c r="AP26" s="186">
        <v>18654</v>
      </c>
    </row>
    <row r="27" spans="1:42" ht="20.149999999999999" customHeight="1" outlineLevel="1" thickBot="1">
      <c r="A27" s="233"/>
      <c r="B27" s="223" t="s">
        <v>39</v>
      </c>
      <c r="C27" s="197">
        <v>0</v>
      </c>
      <c r="D27" s="87">
        <v>0</v>
      </c>
      <c r="E27" s="87">
        <v>0</v>
      </c>
      <c r="F27" s="87">
        <v>0</v>
      </c>
      <c r="G27" s="259">
        <v>0</v>
      </c>
      <c r="H27" s="296">
        <v>0</v>
      </c>
      <c r="I27" s="280">
        <v>0</v>
      </c>
      <c r="J27" s="87">
        <v>0</v>
      </c>
      <c r="K27" s="87">
        <v>0</v>
      </c>
      <c r="L27" s="87">
        <v>0</v>
      </c>
      <c r="M27" s="87">
        <v>0</v>
      </c>
      <c r="N27" s="133">
        <f t="shared" si="33"/>
        <v>0</v>
      </c>
      <c r="O27" s="134">
        <v>0</v>
      </c>
      <c r="P27" s="87">
        <v>0</v>
      </c>
      <c r="Q27" s="259">
        <v>0</v>
      </c>
      <c r="R27" s="197">
        <v>0</v>
      </c>
      <c r="S27" s="87">
        <v>0</v>
      </c>
      <c r="T27" s="87">
        <v>0</v>
      </c>
      <c r="U27" s="133">
        <f t="shared" si="34"/>
        <v>0</v>
      </c>
      <c r="V27" s="87">
        <v>0</v>
      </c>
      <c r="W27" s="87">
        <v>0</v>
      </c>
      <c r="X27" s="87">
        <v>0</v>
      </c>
      <c r="Y27" s="133">
        <f t="shared" si="35"/>
        <v>0</v>
      </c>
      <c r="Z27" s="87">
        <v>0</v>
      </c>
      <c r="AA27" s="198">
        <v>0</v>
      </c>
      <c r="AC27" s="186"/>
      <c r="AD27" s="186"/>
      <c r="AE27" s="186"/>
      <c r="AF27" s="186"/>
      <c r="AG27" s="186"/>
      <c r="AH27" s="186"/>
      <c r="AI27" s="186"/>
      <c r="AJ27" s="186"/>
      <c r="AK27" s="186"/>
      <c r="AL27" s="186"/>
      <c r="AN27" s="197">
        <v>0</v>
      </c>
      <c r="AO27" s="87">
        <v>0</v>
      </c>
      <c r="AP27" s="198">
        <v>0</v>
      </c>
    </row>
    <row r="28" spans="1:42" ht="30" customHeight="1" outlineLevel="1" thickBot="1">
      <c r="A28" s="230" t="s">
        <v>40</v>
      </c>
      <c r="B28" s="220" t="s">
        <v>41</v>
      </c>
      <c r="C28" s="199">
        <f t="shared" ref="C28:U28" si="36">SUM(C29:C31)</f>
        <v>18114</v>
      </c>
      <c r="D28" s="100">
        <f t="shared" si="36"/>
        <v>1029087</v>
      </c>
      <c r="E28" s="100">
        <f t="shared" si="36"/>
        <v>1039</v>
      </c>
      <c r="F28" s="101">
        <f t="shared" si="36"/>
        <v>1048240</v>
      </c>
      <c r="G28" s="260">
        <f t="shared" ref="G28" si="37">SUM(G29:G31)</f>
        <v>102808</v>
      </c>
      <c r="H28" s="297">
        <f t="shared" si="36"/>
        <v>986789</v>
      </c>
      <c r="I28" s="281">
        <f t="shared" ref="I28:J28" si="38">SUM(I29:I31)</f>
        <v>9500040.2302909531</v>
      </c>
      <c r="J28" s="100">
        <f t="shared" si="38"/>
        <v>512314.84000000026</v>
      </c>
      <c r="K28" s="100">
        <f t="shared" ref="K28:M28" si="39">SUM(K29:K31)</f>
        <v>2469235.3239224292</v>
      </c>
      <c r="L28" s="100">
        <f t="shared" si="39"/>
        <v>6501488.7135188933</v>
      </c>
      <c r="M28" s="100">
        <f t="shared" si="39"/>
        <v>298354.35000000009</v>
      </c>
      <c r="N28" s="106">
        <f t="shared" si="36"/>
        <v>9269078.3874413222</v>
      </c>
      <c r="O28" s="100">
        <f t="shared" si="36"/>
        <v>512312.84000000055</v>
      </c>
      <c r="P28" s="100">
        <f t="shared" ref="P28:Q28" si="40">SUM(P29:P31)</f>
        <v>8143938.6174413227</v>
      </c>
      <c r="Q28" s="260">
        <f t="shared" si="40"/>
        <v>7748538.8074413221</v>
      </c>
      <c r="R28" s="199">
        <f t="shared" si="36"/>
        <v>2160049.5714619881</v>
      </c>
      <c r="S28" s="100">
        <f t="shared" si="36"/>
        <v>3735390.8121345039</v>
      </c>
      <c r="T28" s="100">
        <f t="shared" si="36"/>
        <v>181305.06000000003</v>
      </c>
      <c r="U28" s="106">
        <f t="shared" si="36"/>
        <v>6076745.4435964907</v>
      </c>
      <c r="V28" s="100">
        <f t="shared" ref="V28:X28" si="41">SUM(V29:V31)</f>
        <v>1885125.3934619878</v>
      </c>
      <c r="W28" s="100">
        <f t="shared" si="41"/>
        <v>3735390.8121345039</v>
      </c>
      <c r="X28" s="100">
        <f t="shared" si="41"/>
        <v>111042.74000000002</v>
      </c>
      <c r="Y28" s="106">
        <f t="shared" ref="Y28" si="42">SUM(Y29:Y31)</f>
        <v>5731558.9455964919</v>
      </c>
      <c r="Z28" s="100">
        <f t="shared" ref="Z28:AA28" si="43">SUM(Z29:Z31)</f>
        <v>5864700.9651830066</v>
      </c>
      <c r="AA28" s="235">
        <f t="shared" si="43"/>
        <v>5515724.4671830069</v>
      </c>
      <c r="AC28" s="164">
        <f t="shared" ref="AC28:AL28" si="44">SUM(AC29:AC31)</f>
        <v>0</v>
      </c>
      <c r="AD28" s="165">
        <f t="shared" si="44"/>
        <v>0</v>
      </c>
      <c r="AE28" s="165">
        <f t="shared" si="44"/>
        <v>0</v>
      </c>
      <c r="AF28" s="165">
        <f t="shared" si="44"/>
        <v>0</v>
      </c>
      <c r="AG28" s="165">
        <f t="shared" si="44"/>
        <v>0</v>
      </c>
      <c r="AH28" s="165">
        <f t="shared" si="44"/>
        <v>0</v>
      </c>
      <c r="AI28" s="165">
        <f t="shared" si="44"/>
        <v>0</v>
      </c>
      <c r="AJ28" s="165">
        <f t="shared" si="44"/>
        <v>0</v>
      </c>
      <c r="AK28" s="165">
        <f t="shared" si="44"/>
        <v>0</v>
      </c>
      <c r="AL28" s="163">
        <f t="shared" si="44"/>
        <v>0</v>
      </c>
      <c r="AN28" s="247">
        <f t="shared" ref="AN28" si="45">SUM(AN29:AN31)</f>
        <v>11567</v>
      </c>
      <c r="AO28" s="240">
        <f t="shared" ref="AO28:AP28" si="46">SUM(AO29:AO31)</f>
        <v>1021</v>
      </c>
      <c r="AP28" s="248">
        <f t="shared" si="46"/>
        <v>90220</v>
      </c>
    </row>
    <row r="29" spans="1:42" ht="30" customHeight="1" outlineLevel="1">
      <c r="A29" s="231"/>
      <c r="B29" s="221" t="s">
        <v>42</v>
      </c>
      <c r="C29" s="185">
        <v>9395</v>
      </c>
      <c r="D29" s="77">
        <v>1004251</v>
      </c>
      <c r="E29" s="77">
        <v>0</v>
      </c>
      <c r="F29" s="78">
        <v>1013646</v>
      </c>
      <c r="G29" s="256">
        <v>71801</v>
      </c>
      <c r="H29" s="296">
        <v>956350</v>
      </c>
      <c r="I29" s="76">
        <v>2467632.7999999998</v>
      </c>
      <c r="J29" s="77">
        <v>0</v>
      </c>
      <c r="K29" s="77">
        <v>78970.82456140357</v>
      </c>
      <c r="L29" s="77">
        <v>2388661.9736842117</v>
      </c>
      <c r="M29" s="77">
        <v>0</v>
      </c>
      <c r="N29" s="123">
        <f t="shared" ref="N29:N33" si="47">SUM(K29:M29)</f>
        <v>2467632.7982456153</v>
      </c>
      <c r="O29" s="124">
        <v>0</v>
      </c>
      <c r="P29" s="77">
        <v>2484586.6482456154</v>
      </c>
      <c r="Q29" s="252">
        <v>2484586.6482456154</v>
      </c>
      <c r="R29" s="185">
        <v>11295.161461988309</v>
      </c>
      <c r="S29" s="77">
        <v>283355.97213450301</v>
      </c>
      <c r="T29" s="77">
        <v>0</v>
      </c>
      <c r="U29" s="123">
        <f t="shared" ref="U29:U33" si="48">SUM(R29:T29)</f>
        <v>294651.1335964913</v>
      </c>
      <c r="V29" s="77">
        <v>11295.161461988309</v>
      </c>
      <c r="W29" s="77">
        <v>283355.97213450301</v>
      </c>
      <c r="X29" s="77">
        <v>0</v>
      </c>
      <c r="Y29" s="123">
        <f t="shared" ref="Y29:Y33" si="49">SUM(V29:X29)</f>
        <v>294651.1335964913</v>
      </c>
      <c r="Z29" s="77">
        <v>259653.3426711387</v>
      </c>
      <c r="AA29" s="186">
        <v>259653.3426711387</v>
      </c>
      <c r="AC29" s="150"/>
      <c r="AD29" s="111"/>
      <c r="AE29" s="111"/>
      <c r="AF29" s="111"/>
      <c r="AG29" s="111"/>
      <c r="AH29" s="111"/>
      <c r="AI29" s="111"/>
      <c r="AJ29" s="111"/>
      <c r="AK29" s="111"/>
      <c r="AL29" s="148"/>
      <c r="AN29" s="185">
        <v>3690</v>
      </c>
      <c r="AO29" s="77">
        <v>0</v>
      </c>
      <c r="AP29" s="186">
        <v>68111</v>
      </c>
    </row>
    <row r="30" spans="1:42" ht="30" customHeight="1" outlineLevel="1">
      <c r="A30" s="232"/>
      <c r="B30" s="224" t="s">
        <v>3</v>
      </c>
      <c r="C30" s="201">
        <v>8719</v>
      </c>
      <c r="D30" s="88">
        <v>24836</v>
      </c>
      <c r="E30" s="88">
        <v>1039</v>
      </c>
      <c r="F30" s="88">
        <v>34594</v>
      </c>
      <c r="G30" s="261">
        <v>31007</v>
      </c>
      <c r="H30" s="296">
        <v>30439</v>
      </c>
      <c r="I30" s="282">
        <v>7032407.4302909542</v>
      </c>
      <c r="J30" s="88">
        <v>512314.84000000026</v>
      </c>
      <c r="K30" s="88">
        <v>2390264.4993610256</v>
      </c>
      <c r="L30" s="88">
        <v>4112826.7398346816</v>
      </c>
      <c r="M30" s="88">
        <v>298354.35000000009</v>
      </c>
      <c r="N30" s="135">
        <f t="shared" si="47"/>
        <v>6801445.5891957078</v>
      </c>
      <c r="O30" s="136">
        <v>512312.84000000055</v>
      </c>
      <c r="P30" s="88">
        <v>5659351.9691957077</v>
      </c>
      <c r="Q30" s="261">
        <v>5263952.1591957072</v>
      </c>
      <c r="R30" s="201">
        <v>2148754.4099999997</v>
      </c>
      <c r="S30" s="88">
        <v>3452034.8400000008</v>
      </c>
      <c r="T30" s="88">
        <v>181305.06000000003</v>
      </c>
      <c r="U30" s="135">
        <f t="shared" si="48"/>
        <v>5782094.3099999996</v>
      </c>
      <c r="V30" s="88">
        <v>1873830.2319999996</v>
      </c>
      <c r="W30" s="88">
        <v>3452034.8400000008</v>
      </c>
      <c r="X30" s="88">
        <v>111042.74000000002</v>
      </c>
      <c r="Y30" s="135">
        <f t="shared" si="49"/>
        <v>5436907.8120000008</v>
      </c>
      <c r="Z30" s="88">
        <v>5605047.6225118674</v>
      </c>
      <c r="AA30" s="202">
        <v>5256071.1245118678</v>
      </c>
      <c r="AC30" s="167"/>
      <c r="AD30" s="112"/>
      <c r="AE30" s="112"/>
      <c r="AF30" s="112"/>
      <c r="AG30" s="112"/>
      <c r="AH30" s="112"/>
      <c r="AI30" s="112"/>
      <c r="AJ30" s="112"/>
      <c r="AK30" s="112"/>
      <c r="AL30" s="166"/>
      <c r="AN30" s="201">
        <v>7877</v>
      </c>
      <c r="AO30" s="88">
        <v>1021</v>
      </c>
      <c r="AP30" s="202">
        <v>22109</v>
      </c>
    </row>
    <row r="31" spans="1:42" ht="20.149999999999999" customHeight="1" outlineLevel="1" thickBot="1">
      <c r="A31" s="233"/>
      <c r="B31" s="223" t="s">
        <v>43</v>
      </c>
      <c r="C31" s="203">
        <v>0</v>
      </c>
      <c r="D31" s="89">
        <v>0</v>
      </c>
      <c r="E31" s="89">
        <v>0</v>
      </c>
      <c r="F31" s="90">
        <v>0</v>
      </c>
      <c r="G31" s="262">
        <v>0</v>
      </c>
      <c r="H31" s="292"/>
      <c r="I31" s="283">
        <v>0</v>
      </c>
      <c r="J31" s="89">
        <v>0</v>
      </c>
      <c r="K31" s="89">
        <v>0</v>
      </c>
      <c r="L31" s="89">
        <v>0</v>
      </c>
      <c r="M31" s="89">
        <v>0</v>
      </c>
      <c r="N31" s="122">
        <f t="shared" si="47"/>
        <v>0</v>
      </c>
      <c r="O31" s="104">
        <v>0</v>
      </c>
      <c r="P31" s="89">
        <v>0</v>
      </c>
      <c r="Q31" s="262">
        <v>0</v>
      </c>
      <c r="R31" s="203">
        <v>0</v>
      </c>
      <c r="S31" s="89">
        <v>0</v>
      </c>
      <c r="T31" s="89">
        <v>0</v>
      </c>
      <c r="U31" s="122">
        <f t="shared" si="48"/>
        <v>0</v>
      </c>
      <c r="V31" s="89">
        <v>0</v>
      </c>
      <c r="W31" s="89">
        <v>0</v>
      </c>
      <c r="X31" s="89">
        <v>0</v>
      </c>
      <c r="Y31" s="122">
        <f t="shared" si="49"/>
        <v>0</v>
      </c>
      <c r="Z31" s="89">
        <v>0</v>
      </c>
      <c r="AA31" s="204">
        <v>0</v>
      </c>
      <c r="AC31" s="169"/>
      <c r="AD31" s="115"/>
      <c r="AE31" s="115"/>
      <c r="AF31" s="115"/>
      <c r="AG31" s="115"/>
      <c r="AH31" s="115"/>
      <c r="AI31" s="115"/>
      <c r="AJ31" s="115"/>
      <c r="AK31" s="115"/>
      <c r="AL31" s="168"/>
      <c r="AN31" s="203">
        <v>0</v>
      </c>
      <c r="AO31" s="89">
        <v>0</v>
      </c>
      <c r="AP31" s="204">
        <v>0</v>
      </c>
    </row>
    <row r="32" spans="1:42" ht="20.149999999999999" customHeight="1" outlineLevel="1" thickBot="1">
      <c r="A32" s="230" t="s">
        <v>44</v>
      </c>
      <c r="B32" s="304" t="s">
        <v>4</v>
      </c>
      <c r="C32" s="195">
        <v>0</v>
      </c>
      <c r="D32" s="98">
        <v>0</v>
      </c>
      <c r="E32" s="98">
        <v>0</v>
      </c>
      <c r="F32" s="99">
        <v>0</v>
      </c>
      <c r="G32" s="258">
        <v>0</v>
      </c>
      <c r="H32" s="289"/>
      <c r="I32" s="279">
        <v>0</v>
      </c>
      <c r="J32" s="98">
        <v>0</v>
      </c>
      <c r="K32" s="98">
        <v>0</v>
      </c>
      <c r="L32" s="98">
        <v>0</v>
      </c>
      <c r="M32" s="98">
        <v>0</v>
      </c>
      <c r="N32" s="119">
        <f t="shared" si="47"/>
        <v>0</v>
      </c>
      <c r="O32" s="98">
        <v>0</v>
      </c>
      <c r="P32" s="98">
        <v>0</v>
      </c>
      <c r="Q32" s="258">
        <v>0</v>
      </c>
      <c r="R32" s="195">
        <v>0</v>
      </c>
      <c r="S32" s="98">
        <v>0</v>
      </c>
      <c r="T32" s="98">
        <v>0</v>
      </c>
      <c r="U32" s="119">
        <f t="shared" si="48"/>
        <v>0</v>
      </c>
      <c r="V32" s="98">
        <v>0</v>
      </c>
      <c r="W32" s="98">
        <v>0</v>
      </c>
      <c r="X32" s="98">
        <v>0</v>
      </c>
      <c r="Y32" s="119">
        <f t="shared" si="49"/>
        <v>0</v>
      </c>
      <c r="Z32" s="98">
        <v>0</v>
      </c>
      <c r="AA32" s="196">
        <v>0</v>
      </c>
      <c r="AC32" s="158"/>
      <c r="AD32" s="159"/>
      <c r="AE32" s="159"/>
      <c r="AF32" s="159"/>
      <c r="AG32" s="159"/>
      <c r="AH32" s="159"/>
      <c r="AI32" s="159"/>
      <c r="AJ32" s="159"/>
      <c r="AK32" s="159"/>
      <c r="AL32" s="160"/>
      <c r="AN32" s="195">
        <v>0</v>
      </c>
      <c r="AO32" s="98">
        <v>0</v>
      </c>
      <c r="AP32" s="196">
        <v>0</v>
      </c>
    </row>
    <row r="33" spans="1:42" ht="20.149999999999999" customHeight="1" outlineLevel="1" thickBot="1">
      <c r="A33" s="234" t="s">
        <v>45</v>
      </c>
      <c r="B33" s="225" t="s">
        <v>12</v>
      </c>
      <c r="C33" s="205">
        <v>0</v>
      </c>
      <c r="D33" s="102">
        <v>0</v>
      </c>
      <c r="E33" s="102">
        <v>0</v>
      </c>
      <c r="F33" s="103">
        <v>0</v>
      </c>
      <c r="G33" s="263">
        <v>0</v>
      </c>
      <c r="H33" s="296">
        <v>0</v>
      </c>
      <c r="I33" s="284">
        <v>0</v>
      </c>
      <c r="J33" s="102">
        <v>0</v>
      </c>
      <c r="K33" s="102">
        <v>0</v>
      </c>
      <c r="L33" s="102">
        <v>0</v>
      </c>
      <c r="M33" s="102">
        <v>0</v>
      </c>
      <c r="N33" s="120">
        <f t="shared" si="47"/>
        <v>0</v>
      </c>
      <c r="O33" s="102">
        <v>0</v>
      </c>
      <c r="P33" s="102">
        <v>0</v>
      </c>
      <c r="Q33" s="263">
        <v>0</v>
      </c>
      <c r="R33" s="205">
        <v>0</v>
      </c>
      <c r="S33" s="102">
        <v>0</v>
      </c>
      <c r="T33" s="102">
        <v>0</v>
      </c>
      <c r="U33" s="120">
        <f t="shared" si="48"/>
        <v>0</v>
      </c>
      <c r="V33" s="102">
        <v>0</v>
      </c>
      <c r="W33" s="102">
        <v>0</v>
      </c>
      <c r="X33" s="102">
        <v>0</v>
      </c>
      <c r="Y33" s="120">
        <f t="shared" si="49"/>
        <v>0</v>
      </c>
      <c r="Z33" s="102">
        <v>0</v>
      </c>
      <c r="AA33" s="206">
        <v>0</v>
      </c>
      <c r="AC33" s="170"/>
      <c r="AD33" s="171"/>
      <c r="AE33" s="171"/>
      <c r="AF33" s="171"/>
      <c r="AG33" s="171"/>
      <c r="AH33" s="171"/>
      <c r="AI33" s="171"/>
      <c r="AJ33" s="171"/>
      <c r="AK33" s="171"/>
      <c r="AL33" s="172"/>
      <c r="AN33" s="205">
        <v>0</v>
      </c>
      <c r="AO33" s="102">
        <v>0</v>
      </c>
      <c r="AP33" s="206">
        <v>0</v>
      </c>
    </row>
    <row r="34" spans="1:42" ht="30" customHeight="1" outlineLevel="1" thickBot="1">
      <c r="A34" s="230" t="s">
        <v>46</v>
      </c>
      <c r="B34" s="220" t="s">
        <v>47</v>
      </c>
      <c r="C34" s="199">
        <f>SUM(C35:C36)</f>
        <v>0</v>
      </c>
      <c r="D34" s="100">
        <f>SUM(D35:D36)</f>
        <v>0</v>
      </c>
      <c r="E34" s="100">
        <f>SUM(E35:E36)</f>
        <v>0</v>
      </c>
      <c r="F34" s="101">
        <f>SUM(F35:F36)</f>
        <v>0</v>
      </c>
      <c r="G34" s="260">
        <f>SUM(G35:G36)</f>
        <v>0</v>
      </c>
      <c r="H34" s="289"/>
      <c r="I34" s="281">
        <f>SUM(I35:I36)</f>
        <v>0</v>
      </c>
      <c r="J34" s="100">
        <f>SUM(J35:J36)</f>
        <v>0</v>
      </c>
      <c r="K34" s="100">
        <f t="shared" ref="K34:Q34" si="50">SUM(K35:K36)</f>
        <v>0</v>
      </c>
      <c r="L34" s="100">
        <f t="shared" si="50"/>
        <v>0</v>
      </c>
      <c r="M34" s="100">
        <f t="shared" si="50"/>
        <v>0</v>
      </c>
      <c r="N34" s="106">
        <f t="shared" ref="N34:U34" si="51">SUM(N35:N36)</f>
        <v>0</v>
      </c>
      <c r="O34" s="100">
        <f t="shared" si="50"/>
        <v>0</v>
      </c>
      <c r="P34" s="100">
        <f t="shared" si="50"/>
        <v>0</v>
      </c>
      <c r="Q34" s="260">
        <f t="shared" si="50"/>
        <v>0</v>
      </c>
      <c r="R34" s="199">
        <f t="shared" si="51"/>
        <v>0</v>
      </c>
      <c r="S34" s="100">
        <f t="shared" si="51"/>
        <v>0</v>
      </c>
      <c r="T34" s="100">
        <f t="shared" si="51"/>
        <v>0</v>
      </c>
      <c r="U34" s="106">
        <f t="shared" si="51"/>
        <v>0</v>
      </c>
      <c r="V34" s="100">
        <f t="shared" ref="V34:X34" si="52">SUM(V35:V36)</f>
        <v>0</v>
      </c>
      <c r="W34" s="100">
        <f t="shared" si="52"/>
        <v>0</v>
      </c>
      <c r="X34" s="100">
        <f t="shared" si="52"/>
        <v>0</v>
      </c>
      <c r="Y34" s="106">
        <f t="shared" ref="Y34:AA34" si="53">SUM(Y35:Y36)</f>
        <v>0</v>
      </c>
      <c r="Z34" s="100">
        <f t="shared" si="53"/>
        <v>0</v>
      </c>
      <c r="AA34" s="200">
        <f t="shared" si="53"/>
        <v>0</v>
      </c>
      <c r="AC34" s="164">
        <f t="shared" ref="AC34:AL34" si="54">SUM(AC35:AC36)</f>
        <v>0</v>
      </c>
      <c r="AD34" s="165">
        <f t="shared" si="54"/>
        <v>0</v>
      </c>
      <c r="AE34" s="165">
        <f t="shared" si="54"/>
        <v>0</v>
      </c>
      <c r="AF34" s="165">
        <f t="shared" si="54"/>
        <v>0</v>
      </c>
      <c r="AG34" s="165">
        <f t="shared" si="54"/>
        <v>0</v>
      </c>
      <c r="AH34" s="165">
        <f t="shared" si="54"/>
        <v>0</v>
      </c>
      <c r="AI34" s="165">
        <f t="shared" si="54"/>
        <v>0</v>
      </c>
      <c r="AJ34" s="165">
        <f t="shared" si="54"/>
        <v>0</v>
      </c>
      <c r="AK34" s="165">
        <f t="shared" si="54"/>
        <v>0</v>
      </c>
      <c r="AL34" s="163">
        <f t="shared" si="54"/>
        <v>0</v>
      </c>
      <c r="AN34" s="247">
        <f>SUM(AN35:AN36)</f>
        <v>0</v>
      </c>
      <c r="AO34" s="240">
        <f>SUM(AO35:AO36)</f>
        <v>0</v>
      </c>
      <c r="AP34" s="248">
        <f>SUM(AP35:AP36)</f>
        <v>0</v>
      </c>
    </row>
    <row r="35" spans="1:42" ht="20.149999999999999" customHeight="1" outlineLevel="1">
      <c r="A35" s="231"/>
      <c r="B35" s="221" t="s">
        <v>48</v>
      </c>
      <c r="C35" s="207">
        <v>0</v>
      </c>
      <c r="D35" s="91">
        <v>0</v>
      </c>
      <c r="E35" s="91">
        <v>0</v>
      </c>
      <c r="F35" s="91">
        <v>0</v>
      </c>
      <c r="G35" s="264">
        <v>0</v>
      </c>
      <c r="H35" s="290"/>
      <c r="I35" s="285">
        <v>0</v>
      </c>
      <c r="J35" s="91">
        <v>0</v>
      </c>
      <c r="K35" s="91">
        <v>0</v>
      </c>
      <c r="L35" s="91">
        <v>0</v>
      </c>
      <c r="M35" s="91">
        <v>0</v>
      </c>
      <c r="N35" s="137">
        <f t="shared" ref="N35:N37" si="55">SUM(K35:M35)</f>
        <v>0</v>
      </c>
      <c r="O35" s="138">
        <v>0</v>
      </c>
      <c r="P35" s="91">
        <v>0</v>
      </c>
      <c r="Q35" s="264">
        <v>0</v>
      </c>
      <c r="R35" s="207">
        <v>0</v>
      </c>
      <c r="S35" s="91">
        <v>0</v>
      </c>
      <c r="T35" s="91">
        <v>0</v>
      </c>
      <c r="U35" s="137">
        <f t="shared" ref="U35:U37" si="56">SUM(R35:T35)</f>
        <v>0</v>
      </c>
      <c r="V35" s="91">
        <v>0</v>
      </c>
      <c r="W35" s="91">
        <v>0</v>
      </c>
      <c r="X35" s="91">
        <v>0</v>
      </c>
      <c r="Y35" s="137">
        <f t="shared" ref="Y35:Y37" si="57">SUM(V35:X35)</f>
        <v>0</v>
      </c>
      <c r="Z35" s="91">
        <v>0</v>
      </c>
      <c r="AA35" s="208">
        <v>0</v>
      </c>
      <c r="AC35" s="174"/>
      <c r="AD35" s="116"/>
      <c r="AE35" s="116"/>
      <c r="AF35" s="116"/>
      <c r="AG35" s="116"/>
      <c r="AH35" s="116"/>
      <c r="AI35" s="116"/>
      <c r="AJ35" s="116"/>
      <c r="AK35" s="116"/>
      <c r="AL35" s="173"/>
      <c r="AN35" s="207">
        <v>0</v>
      </c>
      <c r="AO35" s="91">
        <v>0</v>
      </c>
      <c r="AP35" s="208">
        <v>0</v>
      </c>
    </row>
    <row r="36" spans="1:42" ht="20.149999999999999" customHeight="1" outlineLevel="1" thickBot="1">
      <c r="A36" s="233"/>
      <c r="B36" s="223" t="s">
        <v>49</v>
      </c>
      <c r="C36" s="197">
        <v>0</v>
      </c>
      <c r="D36" s="87">
        <v>0</v>
      </c>
      <c r="E36" s="87">
        <v>0</v>
      </c>
      <c r="F36" s="87">
        <v>0</v>
      </c>
      <c r="G36" s="259">
        <v>0</v>
      </c>
      <c r="H36" s="292"/>
      <c r="I36" s="280">
        <v>0</v>
      </c>
      <c r="J36" s="87">
        <v>0</v>
      </c>
      <c r="K36" s="87">
        <v>0</v>
      </c>
      <c r="L36" s="87">
        <v>0</v>
      </c>
      <c r="M36" s="87">
        <v>0</v>
      </c>
      <c r="N36" s="133">
        <f t="shared" si="55"/>
        <v>0</v>
      </c>
      <c r="O36" s="134">
        <v>0</v>
      </c>
      <c r="P36" s="87">
        <v>0</v>
      </c>
      <c r="Q36" s="259">
        <v>0</v>
      </c>
      <c r="R36" s="197">
        <v>0</v>
      </c>
      <c r="S36" s="87">
        <v>0</v>
      </c>
      <c r="T36" s="87">
        <v>0</v>
      </c>
      <c r="U36" s="133">
        <f t="shared" si="56"/>
        <v>0</v>
      </c>
      <c r="V36" s="87">
        <v>0</v>
      </c>
      <c r="W36" s="87">
        <v>0</v>
      </c>
      <c r="X36" s="87">
        <v>0</v>
      </c>
      <c r="Y36" s="133">
        <f t="shared" si="57"/>
        <v>0</v>
      </c>
      <c r="Z36" s="87">
        <v>0</v>
      </c>
      <c r="AA36" s="198">
        <v>0</v>
      </c>
      <c r="AC36" s="162"/>
      <c r="AD36" s="110"/>
      <c r="AE36" s="110"/>
      <c r="AF36" s="110"/>
      <c r="AG36" s="110"/>
      <c r="AH36" s="110"/>
      <c r="AI36" s="110"/>
      <c r="AJ36" s="110"/>
      <c r="AK36" s="110"/>
      <c r="AL36" s="161"/>
      <c r="AN36" s="197">
        <v>0</v>
      </c>
      <c r="AO36" s="87">
        <v>0</v>
      </c>
      <c r="AP36" s="198">
        <v>0</v>
      </c>
    </row>
    <row r="37" spans="1:42" ht="20.149999999999999" customHeight="1" outlineLevel="1" thickBot="1">
      <c r="A37" s="230" t="s">
        <v>50</v>
      </c>
      <c r="B37" s="304" t="s">
        <v>13</v>
      </c>
      <c r="C37" s="195">
        <v>0</v>
      </c>
      <c r="D37" s="98">
        <v>0</v>
      </c>
      <c r="E37" s="98">
        <v>0</v>
      </c>
      <c r="F37" s="99">
        <v>0</v>
      </c>
      <c r="G37" s="258">
        <v>0</v>
      </c>
      <c r="H37" s="305">
        <v>0</v>
      </c>
      <c r="I37" s="279">
        <v>0</v>
      </c>
      <c r="J37" s="98">
        <v>0</v>
      </c>
      <c r="K37" s="98">
        <v>0</v>
      </c>
      <c r="L37" s="98">
        <v>0</v>
      </c>
      <c r="M37" s="98">
        <v>0</v>
      </c>
      <c r="N37" s="119">
        <f t="shared" si="55"/>
        <v>0</v>
      </c>
      <c r="O37" s="98">
        <v>0</v>
      </c>
      <c r="P37" s="98">
        <v>0</v>
      </c>
      <c r="Q37" s="258">
        <v>0</v>
      </c>
      <c r="R37" s="195">
        <v>0</v>
      </c>
      <c r="S37" s="98">
        <v>0</v>
      </c>
      <c r="T37" s="98">
        <v>0</v>
      </c>
      <c r="U37" s="119">
        <f t="shared" si="56"/>
        <v>0</v>
      </c>
      <c r="V37" s="98">
        <v>0</v>
      </c>
      <c r="W37" s="98">
        <v>0</v>
      </c>
      <c r="X37" s="98">
        <v>0</v>
      </c>
      <c r="Y37" s="119">
        <f t="shared" si="57"/>
        <v>0</v>
      </c>
      <c r="Z37" s="98">
        <v>0</v>
      </c>
      <c r="AA37" s="196">
        <v>0</v>
      </c>
      <c r="AC37" s="158"/>
      <c r="AD37" s="159"/>
      <c r="AE37" s="159"/>
      <c r="AF37" s="159"/>
      <c r="AG37" s="159"/>
      <c r="AH37" s="159"/>
      <c r="AI37" s="159"/>
      <c r="AJ37" s="159"/>
      <c r="AK37" s="159"/>
      <c r="AL37" s="160"/>
      <c r="AN37" s="195">
        <v>0</v>
      </c>
      <c r="AO37" s="98">
        <v>0</v>
      </c>
      <c r="AP37" s="196">
        <v>0</v>
      </c>
    </row>
    <row r="38" spans="1:42" ht="30" customHeight="1" outlineLevel="1" thickBot="1">
      <c r="A38" s="230" t="s">
        <v>51</v>
      </c>
      <c r="B38" s="304" t="s">
        <v>14</v>
      </c>
      <c r="C38" s="199">
        <f>SUM(C39:C40)</f>
        <v>0</v>
      </c>
      <c r="D38" s="100">
        <f>SUM(D39:D40)</f>
        <v>0</v>
      </c>
      <c r="E38" s="100">
        <f>SUM(E39:E40)</f>
        <v>0</v>
      </c>
      <c r="F38" s="101">
        <f>SUM(F39:F40)</f>
        <v>0</v>
      </c>
      <c r="G38" s="260">
        <f>SUM(G39:G40)</f>
        <v>0</v>
      </c>
      <c r="H38" s="289"/>
      <c r="I38" s="281">
        <f>SUM(I39:I40)</f>
        <v>0</v>
      </c>
      <c r="J38" s="100">
        <f>SUM(J39:J40)</f>
        <v>0</v>
      </c>
      <c r="K38" s="100">
        <f t="shared" ref="K38:Q38" si="58">SUM(K39:K40)</f>
        <v>0</v>
      </c>
      <c r="L38" s="100">
        <f t="shared" si="58"/>
        <v>0</v>
      </c>
      <c r="M38" s="100">
        <f t="shared" si="58"/>
        <v>0</v>
      </c>
      <c r="N38" s="106">
        <f t="shared" ref="N38:U38" si="59">SUM(N39:N40)</f>
        <v>0</v>
      </c>
      <c r="O38" s="100">
        <f t="shared" si="58"/>
        <v>0</v>
      </c>
      <c r="P38" s="100">
        <f t="shared" si="58"/>
        <v>0</v>
      </c>
      <c r="Q38" s="260">
        <f t="shared" si="58"/>
        <v>0</v>
      </c>
      <c r="R38" s="199">
        <f t="shared" si="59"/>
        <v>0</v>
      </c>
      <c r="S38" s="100">
        <f t="shared" si="59"/>
        <v>0</v>
      </c>
      <c r="T38" s="100">
        <f t="shared" si="59"/>
        <v>0</v>
      </c>
      <c r="U38" s="106">
        <f t="shared" si="59"/>
        <v>0</v>
      </c>
      <c r="V38" s="100">
        <f t="shared" ref="V38:X38" si="60">SUM(V39:V40)</f>
        <v>0</v>
      </c>
      <c r="W38" s="100">
        <f t="shared" si="60"/>
        <v>0</v>
      </c>
      <c r="X38" s="100">
        <f t="shared" si="60"/>
        <v>0</v>
      </c>
      <c r="Y38" s="106">
        <f t="shared" ref="Y38:AA38" si="61">SUM(Y39:Y40)</f>
        <v>0</v>
      </c>
      <c r="Z38" s="100">
        <f t="shared" si="61"/>
        <v>0</v>
      </c>
      <c r="AA38" s="200">
        <f t="shared" si="61"/>
        <v>0</v>
      </c>
      <c r="AC38" s="164">
        <f t="shared" ref="AC38:AL38" si="62">SUM(AC39:AC40)</f>
        <v>0</v>
      </c>
      <c r="AD38" s="165">
        <f t="shared" si="62"/>
        <v>0</v>
      </c>
      <c r="AE38" s="165">
        <f t="shared" si="62"/>
        <v>0</v>
      </c>
      <c r="AF38" s="165">
        <f t="shared" si="62"/>
        <v>0</v>
      </c>
      <c r="AG38" s="165">
        <f t="shared" si="62"/>
        <v>0</v>
      </c>
      <c r="AH38" s="165">
        <f t="shared" si="62"/>
        <v>0</v>
      </c>
      <c r="AI38" s="165">
        <f t="shared" si="62"/>
        <v>0</v>
      </c>
      <c r="AJ38" s="165">
        <f t="shared" si="62"/>
        <v>0</v>
      </c>
      <c r="AK38" s="165">
        <f t="shared" si="62"/>
        <v>0</v>
      </c>
      <c r="AL38" s="163">
        <f t="shared" si="62"/>
        <v>0</v>
      </c>
      <c r="AN38" s="247">
        <f>SUM(AN39:AN40)</f>
        <v>0</v>
      </c>
      <c r="AO38" s="240">
        <f>SUM(AO39:AO40)</f>
        <v>0</v>
      </c>
      <c r="AP38" s="248">
        <f>SUM(AP39:AP40)</f>
        <v>0</v>
      </c>
    </row>
    <row r="39" spans="1:42" ht="20.149999999999999" customHeight="1" outlineLevel="1">
      <c r="A39" s="231"/>
      <c r="B39" s="226" t="s">
        <v>52</v>
      </c>
      <c r="C39" s="191">
        <v>0</v>
      </c>
      <c r="D39" s="83">
        <v>0</v>
      </c>
      <c r="E39" s="83">
        <v>0</v>
      </c>
      <c r="F39" s="84">
        <v>0</v>
      </c>
      <c r="G39" s="256">
        <v>0</v>
      </c>
      <c r="H39" s="294"/>
      <c r="I39" s="277">
        <v>0</v>
      </c>
      <c r="J39" s="83">
        <v>0</v>
      </c>
      <c r="K39" s="83">
        <v>0</v>
      </c>
      <c r="L39" s="83">
        <v>0</v>
      </c>
      <c r="M39" s="83">
        <v>0</v>
      </c>
      <c r="N39" s="129">
        <f t="shared" ref="N39:N43" si="63">SUM(K39:M39)</f>
        <v>0</v>
      </c>
      <c r="O39" s="130">
        <v>0</v>
      </c>
      <c r="P39" s="83">
        <v>0</v>
      </c>
      <c r="Q39" s="256">
        <v>0</v>
      </c>
      <c r="R39" s="191">
        <v>0</v>
      </c>
      <c r="S39" s="83">
        <v>0</v>
      </c>
      <c r="T39" s="83">
        <v>0</v>
      </c>
      <c r="U39" s="129">
        <f t="shared" ref="U39:U43" si="64">SUM(R39:T39)</f>
        <v>0</v>
      </c>
      <c r="V39" s="83">
        <v>0</v>
      </c>
      <c r="W39" s="83">
        <v>0</v>
      </c>
      <c r="X39" s="83">
        <v>0</v>
      </c>
      <c r="Y39" s="129">
        <f t="shared" ref="Y39:Y43" si="65">SUM(V39:X39)</f>
        <v>0</v>
      </c>
      <c r="Z39" s="83">
        <v>0</v>
      </c>
      <c r="AA39" s="192">
        <v>0</v>
      </c>
      <c r="AC39" s="157"/>
      <c r="AD39" s="114"/>
      <c r="AE39" s="114"/>
      <c r="AF39" s="114"/>
      <c r="AG39" s="114"/>
      <c r="AH39" s="114"/>
      <c r="AI39" s="114"/>
      <c r="AJ39" s="114"/>
      <c r="AK39" s="114"/>
      <c r="AL39" s="156"/>
      <c r="AN39" s="191">
        <v>0</v>
      </c>
      <c r="AO39" s="83">
        <v>0</v>
      </c>
      <c r="AP39" s="192">
        <v>0</v>
      </c>
    </row>
    <row r="40" spans="1:42" ht="20.149999999999999" customHeight="1" outlineLevel="1" thickBot="1">
      <c r="A40" s="233"/>
      <c r="B40" s="223" t="s">
        <v>53</v>
      </c>
      <c r="C40" s="197">
        <v>0</v>
      </c>
      <c r="D40" s="87">
        <v>0</v>
      </c>
      <c r="E40" s="87">
        <v>0</v>
      </c>
      <c r="F40" s="87">
        <v>0</v>
      </c>
      <c r="G40" s="259">
        <v>0</v>
      </c>
      <c r="H40" s="298"/>
      <c r="I40" s="280">
        <v>0</v>
      </c>
      <c r="J40" s="87">
        <v>0</v>
      </c>
      <c r="K40" s="87">
        <v>0</v>
      </c>
      <c r="L40" s="87">
        <v>0</v>
      </c>
      <c r="M40" s="87">
        <v>0</v>
      </c>
      <c r="N40" s="133">
        <f t="shared" si="63"/>
        <v>0</v>
      </c>
      <c r="O40" s="134">
        <v>0</v>
      </c>
      <c r="P40" s="87">
        <v>0</v>
      </c>
      <c r="Q40" s="259">
        <v>0</v>
      </c>
      <c r="R40" s="197">
        <v>0</v>
      </c>
      <c r="S40" s="87">
        <v>0</v>
      </c>
      <c r="T40" s="87">
        <v>0</v>
      </c>
      <c r="U40" s="133">
        <f t="shared" si="64"/>
        <v>0</v>
      </c>
      <c r="V40" s="87">
        <v>0</v>
      </c>
      <c r="W40" s="87">
        <v>0</v>
      </c>
      <c r="X40" s="87">
        <v>0</v>
      </c>
      <c r="Y40" s="133">
        <f t="shared" si="65"/>
        <v>0</v>
      </c>
      <c r="Z40" s="87">
        <v>0</v>
      </c>
      <c r="AA40" s="198">
        <v>0</v>
      </c>
      <c r="AC40" s="162"/>
      <c r="AD40" s="110"/>
      <c r="AE40" s="110"/>
      <c r="AF40" s="110"/>
      <c r="AG40" s="110"/>
      <c r="AH40" s="110"/>
      <c r="AI40" s="110"/>
      <c r="AJ40" s="110"/>
      <c r="AK40" s="110"/>
      <c r="AL40" s="161"/>
      <c r="AN40" s="197">
        <v>0</v>
      </c>
      <c r="AO40" s="87">
        <v>0</v>
      </c>
      <c r="AP40" s="198">
        <v>0</v>
      </c>
    </row>
    <row r="41" spans="1:42" ht="20.149999999999999" customHeight="1" outlineLevel="1" thickBot="1">
      <c r="A41" s="230" t="s">
        <v>54</v>
      </c>
      <c r="B41" s="220" t="s">
        <v>5</v>
      </c>
      <c r="C41" s="189">
        <v>18353</v>
      </c>
      <c r="D41" s="96">
        <v>0</v>
      </c>
      <c r="E41" s="96">
        <v>0</v>
      </c>
      <c r="F41" s="97">
        <v>18353</v>
      </c>
      <c r="G41" s="255">
        <v>2786</v>
      </c>
      <c r="H41" s="293"/>
      <c r="I41" s="276">
        <v>1763285.3482570366</v>
      </c>
      <c r="J41" s="96">
        <v>127785.33999999936</v>
      </c>
      <c r="K41" s="96">
        <v>1742294.8931435347</v>
      </c>
      <c r="L41" s="96">
        <v>0</v>
      </c>
      <c r="M41" s="96">
        <v>0</v>
      </c>
      <c r="N41" s="121">
        <f t="shared" si="63"/>
        <v>1742294.8931435347</v>
      </c>
      <c r="O41" s="96">
        <v>126080.80000000048</v>
      </c>
      <c r="P41" s="96">
        <v>1665749.2431435348</v>
      </c>
      <c r="Q41" s="255">
        <v>1548679.9031435342</v>
      </c>
      <c r="R41" s="189">
        <v>306431.62</v>
      </c>
      <c r="S41" s="96">
        <v>0</v>
      </c>
      <c r="T41" s="96">
        <v>0</v>
      </c>
      <c r="U41" s="121">
        <f t="shared" si="64"/>
        <v>306431.62</v>
      </c>
      <c r="V41" s="96">
        <v>306431.62</v>
      </c>
      <c r="W41" s="96">
        <v>0</v>
      </c>
      <c r="X41" s="96">
        <v>0</v>
      </c>
      <c r="Y41" s="121">
        <f t="shared" si="65"/>
        <v>306431.62</v>
      </c>
      <c r="Z41" s="96">
        <v>163173.83881296462</v>
      </c>
      <c r="AA41" s="190">
        <v>163173.83881296462</v>
      </c>
      <c r="AC41" s="175"/>
      <c r="AD41" s="176"/>
      <c r="AE41" s="176"/>
      <c r="AF41" s="176"/>
      <c r="AG41" s="176"/>
      <c r="AH41" s="176"/>
      <c r="AI41" s="176"/>
      <c r="AJ41" s="176"/>
      <c r="AK41" s="176"/>
      <c r="AL41" s="177"/>
      <c r="AN41" s="189">
        <v>2786</v>
      </c>
      <c r="AO41" s="96">
        <v>0</v>
      </c>
      <c r="AP41" s="190">
        <v>0</v>
      </c>
    </row>
    <row r="42" spans="1:42" ht="30" customHeight="1" outlineLevel="1" thickBot="1">
      <c r="A42" s="230" t="s">
        <v>55</v>
      </c>
      <c r="B42" s="220" t="s">
        <v>241</v>
      </c>
      <c r="C42" s="195">
        <v>9981</v>
      </c>
      <c r="D42" s="98">
        <v>410983</v>
      </c>
      <c r="E42" s="98">
        <v>0</v>
      </c>
      <c r="F42" s="99">
        <v>420964</v>
      </c>
      <c r="G42" s="258">
        <v>28360</v>
      </c>
      <c r="H42" s="299"/>
      <c r="I42" s="279">
        <v>23631363.765195362</v>
      </c>
      <c r="J42" s="98">
        <v>8466078.189999124</v>
      </c>
      <c r="K42" s="98">
        <v>14671664.108518302</v>
      </c>
      <c r="L42" s="98">
        <v>8701689.2049300168</v>
      </c>
      <c r="M42" s="98">
        <v>0</v>
      </c>
      <c r="N42" s="119">
        <f t="shared" si="63"/>
        <v>23373353.313448317</v>
      </c>
      <c r="O42" s="98">
        <v>8458928.7946051098</v>
      </c>
      <c r="P42" s="98">
        <v>23978365.096098319</v>
      </c>
      <c r="Q42" s="258">
        <v>15133681.67149321</v>
      </c>
      <c r="R42" s="195">
        <v>2190907.6999999997</v>
      </c>
      <c r="S42" s="98">
        <v>1780399.19</v>
      </c>
      <c r="T42" s="98">
        <v>0</v>
      </c>
      <c r="U42" s="119">
        <f t="shared" si="64"/>
        <v>3971306.8899999997</v>
      </c>
      <c r="V42" s="98">
        <v>1566303.2844499997</v>
      </c>
      <c r="W42" s="98">
        <v>1206286.3649999998</v>
      </c>
      <c r="X42" s="98">
        <v>0</v>
      </c>
      <c r="Y42" s="119">
        <f t="shared" si="65"/>
        <v>2772589.6494499994</v>
      </c>
      <c r="Z42" s="98">
        <v>7303711.938194897</v>
      </c>
      <c r="AA42" s="196">
        <v>5135325.8476448972</v>
      </c>
      <c r="AC42" s="186">
        <v>358780.46228718001</v>
      </c>
      <c r="AD42" s="186">
        <v>98462.579999999987</v>
      </c>
      <c r="AE42" s="186">
        <v>358779.68333718047</v>
      </c>
      <c r="AF42" s="186">
        <v>98462.25999999998</v>
      </c>
      <c r="AG42" s="186">
        <v>378347.77228718001</v>
      </c>
      <c r="AH42" s="186">
        <v>271378.67228718003</v>
      </c>
      <c r="AI42" s="186">
        <v>0</v>
      </c>
      <c r="AJ42" s="186">
        <v>0</v>
      </c>
      <c r="AK42" s="186">
        <v>0</v>
      </c>
      <c r="AL42" s="186">
        <v>0</v>
      </c>
      <c r="AN42" s="195">
        <v>10524</v>
      </c>
      <c r="AO42" s="98">
        <v>0</v>
      </c>
      <c r="AP42" s="196">
        <v>17836</v>
      </c>
    </row>
    <row r="43" spans="1:42" ht="20.149999999999999" customHeight="1" outlineLevel="1" thickBot="1">
      <c r="A43" s="230" t="s">
        <v>56</v>
      </c>
      <c r="B43" s="220" t="s">
        <v>6</v>
      </c>
      <c r="C43" s="195">
        <v>2</v>
      </c>
      <c r="D43" s="98">
        <v>0</v>
      </c>
      <c r="E43" s="98">
        <v>0</v>
      </c>
      <c r="F43" s="99">
        <v>2</v>
      </c>
      <c r="G43" s="258">
        <v>2</v>
      </c>
      <c r="H43" s="299"/>
      <c r="I43" s="279">
        <v>1094633.8034350001</v>
      </c>
      <c r="J43" s="98">
        <v>1084323.26</v>
      </c>
      <c r="K43" s="98">
        <v>1094633.8034350001</v>
      </c>
      <c r="L43" s="98">
        <v>0</v>
      </c>
      <c r="M43" s="98">
        <v>0</v>
      </c>
      <c r="N43" s="119">
        <f t="shared" si="63"/>
        <v>1094633.8034350001</v>
      </c>
      <c r="O43" s="98">
        <v>1084323.2599999998</v>
      </c>
      <c r="P43" s="98">
        <v>1083555.0234350001</v>
      </c>
      <c r="Q43" s="258">
        <v>10118.153435000451</v>
      </c>
      <c r="R43" s="195">
        <v>267881.03000000003</v>
      </c>
      <c r="S43" s="98">
        <v>0</v>
      </c>
      <c r="T43" s="98">
        <v>0</v>
      </c>
      <c r="U43" s="119">
        <f t="shared" si="64"/>
        <v>267881.03000000003</v>
      </c>
      <c r="V43" s="98">
        <v>0</v>
      </c>
      <c r="W43" s="98">
        <v>0</v>
      </c>
      <c r="X43" s="98">
        <v>0</v>
      </c>
      <c r="Y43" s="119">
        <f t="shared" si="65"/>
        <v>0</v>
      </c>
      <c r="Z43" s="98">
        <v>-557673.52796824998</v>
      </c>
      <c r="AA43" s="196">
        <v>17.442031749989837</v>
      </c>
      <c r="AC43" s="158"/>
      <c r="AD43" s="159"/>
      <c r="AE43" s="159"/>
      <c r="AF43" s="159"/>
      <c r="AG43" s="159"/>
      <c r="AH43" s="159"/>
      <c r="AI43" s="159"/>
      <c r="AJ43" s="159"/>
      <c r="AK43" s="159"/>
      <c r="AL43" s="160"/>
      <c r="AN43" s="195">
        <v>2</v>
      </c>
      <c r="AO43" s="98">
        <v>0</v>
      </c>
      <c r="AP43" s="196">
        <v>0</v>
      </c>
    </row>
    <row r="44" spans="1:42" ht="20.149999999999999" customHeight="1" outlineLevel="1" thickBot="1">
      <c r="A44" s="230" t="s">
        <v>57</v>
      </c>
      <c r="B44" s="220" t="s">
        <v>7</v>
      </c>
      <c r="C44" s="147">
        <f>SUM(C45:C47)</f>
        <v>316</v>
      </c>
      <c r="D44" s="95">
        <f>SUM(D45:D47)</f>
        <v>0</v>
      </c>
      <c r="E44" s="95">
        <f>SUM(E45:E47)</f>
        <v>0</v>
      </c>
      <c r="F44" s="95">
        <f>SUM(F45:F47)</f>
        <v>316</v>
      </c>
      <c r="G44" s="251">
        <f>SUM(G45:G47)</f>
        <v>174</v>
      </c>
      <c r="H44" s="299"/>
      <c r="I44" s="273">
        <f>SUM(I45:I47)</f>
        <v>580259.5558999998</v>
      </c>
      <c r="J44" s="95">
        <f>SUM(J45:J47)</f>
        <v>453241.85499999986</v>
      </c>
      <c r="K44" s="95">
        <f t="shared" ref="K44:Q44" si="66">SUM(K45:K47)</f>
        <v>540197.39589999989</v>
      </c>
      <c r="L44" s="95">
        <f t="shared" si="66"/>
        <v>0</v>
      </c>
      <c r="M44" s="95">
        <f t="shared" si="66"/>
        <v>0</v>
      </c>
      <c r="N44" s="118">
        <f t="shared" ref="N44:U44" si="67">SUM(N45:N47)</f>
        <v>540197.39589999989</v>
      </c>
      <c r="O44" s="95">
        <f t="shared" si="66"/>
        <v>425124.91499999986</v>
      </c>
      <c r="P44" s="95">
        <f t="shared" si="66"/>
        <v>585536.72590000008</v>
      </c>
      <c r="Q44" s="251">
        <f t="shared" si="66"/>
        <v>119143.17890000013</v>
      </c>
      <c r="R44" s="147">
        <f t="shared" si="67"/>
        <v>21449.5</v>
      </c>
      <c r="S44" s="95">
        <f t="shared" si="67"/>
        <v>0</v>
      </c>
      <c r="T44" s="95">
        <f t="shared" si="67"/>
        <v>0</v>
      </c>
      <c r="U44" s="118">
        <f t="shared" si="67"/>
        <v>21449.5</v>
      </c>
      <c r="V44" s="95">
        <f t="shared" ref="V44:X44" si="68">SUM(V45:V47)</f>
        <v>4289.9000000000015</v>
      </c>
      <c r="W44" s="95">
        <f t="shared" si="68"/>
        <v>0</v>
      </c>
      <c r="X44" s="95">
        <f t="shared" si="68"/>
        <v>0</v>
      </c>
      <c r="Y44" s="118">
        <f t="shared" ref="Y44:AA44" si="69">SUM(Y45:Y47)</f>
        <v>4289.9000000000015</v>
      </c>
      <c r="Z44" s="95">
        <f t="shared" si="69"/>
        <v>20771.437484329992</v>
      </c>
      <c r="AA44" s="146">
        <f t="shared" si="69"/>
        <v>3611.8374843299948</v>
      </c>
      <c r="AC44" s="153">
        <f t="shared" ref="AC44:AL44" si="70">SUM(AC45:AC47)</f>
        <v>0</v>
      </c>
      <c r="AD44" s="154">
        <f t="shared" si="70"/>
        <v>0</v>
      </c>
      <c r="AE44" s="154">
        <f t="shared" si="70"/>
        <v>0</v>
      </c>
      <c r="AF44" s="154">
        <f t="shared" si="70"/>
        <v>0</v>
      </c>
      <c r="AG44" s="154">
        <f t="shared" si="70"/>
        <v>0</v>
      </c>
      <c r="AH44" s="154">
        <f t="shared" si="70"/>
        <v>0</v>
      </c>
      <c r="AI44" s="154">
        <f t="shared" si="70"/>
        <v>0</v>
      </c>
      <c r="AJ44" s="154">
        <f t="shared" si="70"/>
        <v>0</v>
      </c>
      <c r="AK44" s="154">
        <f t="shared" si="70"/>
        <v>0</v>
      </c>
      <c r="AL44" s="155">
        <f t="shared" si="70"/>
        <v>0</v>
      </c>
      <c r="AN44" s="244">
        <f>SUM(AN45:AN47)</f>
        <v>174</v>
      </c>
      <c r="AO44" s="239">
        <f>SUM(AO45:AO47)</f>
        <v>0</v>
      </c>
      <c r="AP44" s="245">
        <f>SUM(AP45:AP47)</f>
        <v>0</v>
      </c>
    </row>
    <row r="45" spans="1:42" ht="30" customHeight="1" outlineLevel="1">
      <c r="A45" s="231"/>
      <c r="B45" s="221" t="s">
        <v>58</v>
      </c>
      <c r="C45" s="209">
        <v>0</v>
      </c>
      <c r="D45" s="92">
        <v>0</v>
      </c>
      <c r="E45" s="92">
        <v>0</v>
      </c>
      <c r="F45" s="93">
        <v>0</v>
      </c>
      <c r="G45" s="265">
        <v>0</v>
      </c>
      <c r="H45" s="294"/>
      <c r="I45" s="286">
        <v>0</v>
      </c>
      <c r="J45" s="92">
        <v>0</v>
      </c>
      <c r="K45" s="92">
        <v>0</v>
      </c>
      <c r="L45" s="92">
        <v>0</v>
      </c>
      <c r="M45" s="92">
        <v>0</v>
      </c>
      <c r="N45" s="139">
        <f t="shared" ref="N45:N48" si="71">SUM(K45:M45)</f>
        <v>0</v>
      </c>
      <c r="O45" s="140">
        <v>0</v>
      </c>
      <c r="P45" s="92">
        <v>3159.75</v>
      </c>
      <c r="Q45" s="265">
        <v>631.94999999999982</v>
      </c>
      <c r="R45" s="209">
        <v>0</v>
      </c>
      <c r="S45" s="92">
        <v>0</v>
      </c>
      <c r="T45" s="92">
        <v>0</v>
      </c>
      <c r="U45" s="139">
        <f t="shared" ref="U45:U48" si="72">SUM(R45:T45)</f>
        <v>0</v>
      </c>
      <c r="V45" s="92">
        <v>0</v>
      </c>
      <c r="W45" s="92">
        <v>0</v>
      </c>
      <c r="X45" s="92">
        <v>0</v>
      </c>
      <c r="Y45" s="139">
        <f t="shared" ref="Y45:Y48" si="73">SUM(V45:X45)</f>
        <v>0</v>
      </c>
      <c r="Z45" s="92">
        <v>-40</v>
      </c>
      <c r="AA45" s="210">
        <v>-40</v>
      </c>
      <c r="AC45" s="179"/>
      <c r="AD45" s="117"/>
      <c r="AE45" s="117"/>
      <c r="AF45" s="117"/>
      <c r="AG45" s="117"/>
      <c r="AH45" s="117"/>
      <c r="AI45" s="117"/>
      <c r="AJ45" s="117"/>
      <c r="AK45" s="117"/>
      <c r="AL45" s="178"/>
      <c r="AN45" s="209">
        <v>0</v>
      </c>
      <c r="AO45" s="92">
        <v>0</v>
      </c>
      <c r="AP45" s="210">
        <v>0</v>
      </c>
    </row>
    <row r="46" spans="1:42" ht="20.149999999999999" customHeight="1" outlineLevel="1">
      <c r="A46" s="232"/>
      <c r="B46" s="224" t="s">
        <v>59</v>
      </c>
      <c r="C46" s="201">
        <v>310</v>
      </c>
      <c r="D46" s="88">
        <v>0</v>
      </c>
      <c r="E46" s="88">
        <v>0</v>
      </c>
      <c r="F46" s="88">
        <v>310</v>
      </c>
      <c r="G46" s="261">
        <v>172</v>
      </c>
      <c r="H46" s="291"/>
      <c r="I46" s="282">
        <v>566636.73999999976</v>
      </c>
      <c r="J46" s="88">
        <v>442343.60499999986</v>
      </c>
      <c r="K46" s="88">
        <v>526574.57999999984</v>
      </c>
      <c r="L46" s="88">
        <v>0</v>
      </c>
      <c r="M46" s="88">
        <v>0</v>
      </c>
      <c r="N46" s="135">
        <f t="shared" si="71"/>
        <v>526574.57999999984</v>
      </c>
      <c r="O46" s="136">
        <v>414226.66499999986</v>
      </c>
      <c r="P46" s="88">
        <v>572477.10000000009</v>
      </c>
      <c r="Q46" s="261">
        <v>116531.28700000013</v>
      </c>
      <c r="R46" s="201">
        <v>21449.5</v>
      </c>
      <c r="S46" s="88">
        <v>0</v>
      </c>
      <c r="T46" s="88">
        <v>0</v>
      </c>
      <c r="U46" s="135">
        <f t="shared" si="72"/>
        <v>21449.5</v>
      </c>
      <c r="V46" s="88">
        <v>4289.9000000000015</v>
      </c>
      <c r="W46" s="88">
        <v>0</v>
      </c>
      <c r="X46" s="88">
        <v>0</v>
      </c>
      <c r="Y46" s="135">
        <f t="shared" si="73"/>
        <v>4289.9000000000015</v>
      </c>
      <c r="Z46" s="88">
        <v>20779.382019999994</v>
      </c>
      <c r="AA46" s="202">
        <v>3619.7820199999951</v>
      </c>
      <c r="AC46" s="167"/>
      <c r="AD46" s="112"/>
      <c r="AE46" s="112"/>
      <c r="AF46" s="112"/>
      <c r="AG46" s="112"/>
      <c r="AH46" s="112"/>
      <c r="AI46" s="112"/>
      <c r="AJ46" s="112"/>
      <c r="AK46" s="112"/>
      <c r="AL46" s="166"/>
      <c r="AN46" s="201">
        <v>172</v>
      </c>
      <c r="AO46" s="88">
        <v>0</v>
      </c>
      <c r="AP46" s="202">
        <v>0</v>
      </c>
    </row>
    <row r="47" spans="1:42" ht="20.149999999999999" customHeight="1" outlineLevel="1" thickBot="1">
      <c r="A47" s="233"/>
      <c r="B47" s="223" t="s">
        <v>60</v>
      </c>
      <c r="C47" s="203">
        <v>6</v>
      </c>
      <c r="D47" s="89">
        <v>0</v>
      </c>
      <c r="E47" s="89">
        <v>0</v>
      </c>
      <c r="F47" s="90">
        <v>6</v>
      </c>
      <c r="G47" s="262">
        <v>2</v>
      </c>
      <c r="H47" s="292"/>
      <c r="I47" s="283">
        <v>13622.815900000001</v>
      </c>
      <c r="J47" s="89">
        <v>10898.25</v>
      </c>
      <c r="K47" s="89">
        <v>13622.815900000001</v>
      </c>
      <c r="L47" s="89">
        <v>0</v>
      </c>
      <c r="M47" s="89">
        <v>0</v>
      </c>
      <c r="N47" s="122">
        <f t="shared" si="71"/>
        <v>13622.815900000001</v>
      </c>
      <c r="O47" s="104">
        <v>10898.25</v>
      </c>
      <c r="P47" s="89">
        <v>9899.8759000000027</v>
      </c>
      <c r="Q47" s="262">
        <v>1979.9419000000016</v>
      </c>
      <c r="R47" s="203">
        <v>0</v>
      </c>
      <c r="S47" s="89">
        <v>0</v>
      </c>
      <c r="T47" s="89">
        <v>0</v>
      </c>
      <c r="U47" s="122">
        <f t="shared" si="72"/>
        <v>0</v>
      </c>
      <c r="V47" s="89">
        <v>0</v>
      </c>
      <c r="W47" s="89">
        <v>0</v>
      </c>
      <c r="X47" s="89">
        <v>0</v>
      </c>
      <c r="Y47" s="122">
        <f t="shared" si="73"/>
        <v>0</v>
      </c>
      <c r="Z47" s="89">
        <v>32.055464329999822</v>
      </c>
      <c r="AA47" s="204">
        <v>32.055464329999822</v>
      </c>
      <c r="AC47" s="169"/>
      <c r="AD47" s="115"/>
      <c r="AE47" s="115"/>
      <c r="AF47" s="115"/>
      <c r="AG47" s="115"/>
      <c r="AH47" s="115"/>
      <c r="AI47" s="115"/>
      <c r="AJ47" s="115"/>
      <c r="AK47" s="115"/>
      <c r="AL47" s="168"/>
      <c r="AN47" s="203">
        <v>2</v>
      </c>
      <c r="AO47" s="89">
        <v>0</v>
      </c>
      <c r="AP47" s="204">
        <v>0</v>
      </c>
    </row>
    <row r="48" spans="1:42" ht="20.149999999999999" customHeight="1" outlineLevel="1" thickBot="1">
      <c r="A48" s="230" t="s">
        <v>61</v>
      </c>
      <c r="B48" s="220" t="s">
        <v>8</v>
      </c>
      <c r="C48" s="195">
        <v>0</v>
      </c>
      <c r="D48" s="98">
        <v>33</v>
      </c>
      <c r="E48" s="98">
        <v>0</v>
      </c>
      <c r="F48" s="99">
        <v>33</v>
      </c>
      <c r="G48" s="258">
        <v>29</v>
      </c>
      <c r="H48" s="299"/>
      <c r="I48" s="279">
        <v>7028.6990800000003</v>
      </c>
      <c r="J48" s="98">
        <v>0</v>
      </c>
      <c r="K48" s="98">
        <v>-2.5850000092759728E-3</v>
      </c>
      <c r="L48" s="98">
        <v>6161.6290800001552</v>
      </c>
      <c r="M48" s="98">
        <v>0</v>
      </c>
      <c r="N48" s="119">
        <f t="shared" si="71"/>
        <v>6161.626495000146</v>
      </c>
      <c r="O48" s="98">
        <v>-2.1000000000000001E-2</v>
      </c>
      <c r="P48" s="98">
        <v>117468.81749500011</v>
      </c>
      <c r="Q48" s="258">
        <v>117468.74749500012</v>
      </c>
      <c r="R48" s="195">
        <v>0</v>
      </c>
      <c r="S48" s="98">
        <v>1107.7</v>
      </c>
      <c r="T48" s="98">
        <v>0</v>
      </c>
      <c r="U48" s="119">
        <f t="shared" si="72"/>
        <v>1107.7</v>
      </c>
      <c r="V48" s="98">
        <v>0</v>
      </c>
      <c r="W48" s="98">
        <v>1107.7</v>
      </c>
      <c r="X48" s="98">
        <v>0</v>
      </c>
      <c r="Y48" s="119">
        <f t="shared" si="73"/>
        <v>1107.7</v>
      </c>
      <c r="Z48" s="98">
        <v>1061.4698057479893</v>
      </c>
      <c r="AA48" s="196">
        <v>1061.4698057479893</v>
      </c>
      <c r="AC48" s="158"/>
      <c r="AD48" s="159"/>
      <c r="AE48" s="159"/>
      <c r="AF48" s="159"/>
      <c r="AG48" s="159"/>
      <c r="AH48" s="159"/>
      <c r="AI48" s="159"/>
      <c r="AJ48" s="159"/>
      <c r="AK48" s="159"/>
      <c r="AL48" s="160"/>
      <c r="AN48" s="195">
        <v>0</v>
      </c>
      <c r="AO48" s="98">
        <v>0</v>
      </c>
      <c r="AP48" s="196">
        <v>29</v>
      </c>
    </row>
    <row r="49" spans="1:42" ht="30" customHeight="1" outlineLevel="1" thickBot="1">
      <c r="A49" s="230" t="s">
        <v>62</v>
      </c>
      <c r="B49" s="220" t="s">
        <v>242</v>
      </c>
      <c r="C49" s="199">
        <f>SUM(C50:C52)</f>
        <v>203</v>
      </c>
      <c r="D49" s="100">
        <f>SUM(D50:D52)</f>
        <v>1</v>
      </c>
      <c r="E49" s="100">
        <f>SUM(E50:E52)</f>
        <v>0</v>
      </c>
      <c r="F49" s="101">
        <f>SUM(F50:F52)</f>
        <v>204</v>
      </c>
      <c r="G49" s="260">
        <f>SUM(G50:G52)</f>
        <v>206</v>
      </c>
      <c r="H49" s="299"/>
      <c r="I49" s="281">
        <f>SUM(I50:I52)</f>
        <v>1861517.7311999996</v>
      </c>
      <c r="J49" s="100">
        <f>SUM(J50:J52)</f>
        <v>1067810.4800000002</v>
      </c>
      <c r="K49" s="100">
        <f t="shared" ref="K49:Q49" si="74">SUM(K50:K52)</f>
        <v>1844896.7161999946</v>
      </c>
      <c r="L49" s="100">
        <f t="shared" si="74"/>
        <v>1162.5450000000001</v>
      </c>
      <c r="M49" s="100">
        <f t="shared" si="74"/>
        <v>0</v>
      </c>
      <c r="N49" s="106">
        <f t="shared" ref="N49:U49" si="75">SUM(N50:N52)</f>
        <v>1846059.2611999945</v>
      </c>
      <c r="O49" s="100">
        <f t="shared" si="74"/>
        <v>1067776.9403999946</v>
      </c>
      <c r="P49" s="100">
        <f t="shared" si="74"/>
        <v>1822050.0411999945</v>
      </c>
      <c r="Q49" s="260">
        <f t="shared" si="74"/>
        <v>762293.25079999981</v>
      </c>
      <c r="R49" s="199">
        <f t="shared" si="75"/>
        <v>20682.16</v>
      </c>
      <c r="S49" s="100">
        <f t="shared" si="75"/>
        <v>0</v>
      </c>
      <c r="T49" s="100">
        <f t="shared" si="75"/>
        <v>0</v>
      </c>
      <c r="U49" s="106">
        <f t="shared" si="75"/>
        <v>20682.16</v>
      </c>
      <c r="V49" s="100">
        <f t="shared" ref="V49:X49" si="76">SUM(V50:V52)</f>
        <v>20682.16</v>
      </c>
      <c r="W49" s="100">
        <f t="shared" si="76"/>
        <v>0</v>
      </c>
      <c r="X49" s="100">
        <f t="shared" si="76"/>
        <v>0</v>
      </c>
      <c r="Y49" s="106">
        <f t="shared" ref="Y49:AA49" si="77">SUM(Y50:Y52)</f>
        <v>20682.16</v>
      </c>
      <c r="Z49" s="100">
        <f t="shared" si="77"/>
        <v>2345206.6970350002</v>
      </c>
      <c r="AA49" s="200">
        <f t="shared" si="77"/>
        <v>99766.697035000194</v>
      </c>
      <c r="AC49" s="164">
        <f t="shared" ref="AC49:AL49" si="78">SUM(AC50:AC52)</f>
        <v>0</v>
      </c>
      <c r="AD49" s="165">
        <f t="shared" si="78"/>
        <v>0</v>
      </c>
      <c r="AE49" s="165">
        <f t="shared" si="78"/>
        <v>0</v>
      </c>
      <c r="AF49" s="165">
        <f t="shared" si="78"/>
        <v>0</v>
      </c>
      <c r="AG49" s="165">
        <f t="shared" si="78"/>
        <v>0</v>
      </c>
      <c r="AH49" s="165">
        <f t="shared" si="78"/>
        <v>0</v>
      </c>
      <c r="AI49" s="165">
        <f t="shared" si="78"/>
        <v>0</v>
      </c>
      <c r="AJ49" s="165">
        <f t="shared" si="78"/>
        <v>0</v>
      </c>
      <c r="AK49" s="165">
        <f t="shared" si="78"/>
        <v>0</v>
      </c>
      <c r="AL49" s="163">
        <f t="shared" si="78"/>
        <v>0</v>
      </c>
      <c r="AN49" s="247">
        <f>SUM(AN50:AN52)</f>
        <v>205</v>
      </c>
      <c r="AO49" s="240">
        <f>SUM(AO50:AO52)</f>
        <v>0</v>
      </c>
      <c r="AP49" s="248">
        <f>SUM(AP50:AP52)</f>
        <v>1</v>
      </c>
    </row>
    <row r="50" spans="1:42" ht="20.149999999999999" customHeight="1" outlineLevel="1">
      <c r="A50" s="231"/>
      <c r="B50" s="227" t="s">
        <v>63</v>
      </c>
      <c r="C50" s="207">
        <v>0</v>
      </c>
      <c r="D50" s="91">
        <v>0</v>
      </c>
      <c r="E50" s="91">
        <v>0</v>
      </c>
      <c r="F50" s="91">
        <v>0</v>
      </c>
      <c r="G50" s="264">
        <v>0</v>
      </c>
      <c r="H50" s="294"/>
      <c r="I50" s="285">
        <v>0</v>
      </c>
      <c r="J50" s="91">
        <v>0</v>
      </c>
      <c r="K50" s="91">
        <v>0</v>
      </c>
      <c r="L50" s="91">
        <v>0</v>
      </c>
      <c r="M50" s="91">
        <v>0</v>
      </c>
      <c r="N50" s="137">
        <f t="shared" ref="N50:N53" si="79">SUM(K50:M50)</f>
        <v>0</v>
      </c>
      <c r="O50" s="138">
        <v>0</v>
      </c>
      <c r="P50" s="91">
        <v>0</v>
      </c>
      <c r="Q50" s="264">
        <v>0</v>
      </c>
      <c r="R50" s="207">
        <v>0</v>
      </c>
      <c r="S50" s="91">
        <v>0</v>
      </c>
      <c r="T50" s="91">
        <v>0</v>
      </c>
      <c r="U50" s="137">
        <f t="shared" ref="U50:U53" si="80">SUM(R50:T50)</f>
        <v>0</v>
      </c>
      <c r="V50" s="91">
        <v>0</v>
      </c>
      <c r="W50" s="91">
        <v>0</v>
      </c>
      <c r="X50" s="91">
        <v>0</v>
      </c>
      <c r="Y50" s="137">
        <f t="shared" ref="Y50:Y53" si="81">SUM(V50:X50)</f>
        <v>0</v>
      </c>
      <c r="Z50" s="91">
        <v>0</v>
      </c>
      <c r="AA50" s="208">
        <v>0</v>
      </c>
      <c r="AC50" s="174"/>
      <c r="AD50" s="116"/>
      <c r="AE50" s="116"/>
      <c r="AF50" s="116"/>
      <c r="AG50" s="116"/>
      <c r="AH50" s="116"/>
      <c r="AI50" s="116"/>
      <c r="AJ50" s="116"/>
      <c r="AK50" s="116"/>
      <c r="AL50" s="173"/>
      <c r="AN50" s="207">
        <v>0</v>
      </c>
      <c r="AO50" s="91">
        <v>0</v>
      </c>
      <c r="AP50" s="208">
        <v>0</v>
      </c>
    </row>
    <row r="51" spans="1:42" ht="20.149999999999999" customHeight="1" outlineLevel="1">
      <c r="A51" s="232"/>
      <c r="B51" s="228" t="s">
        <v>64</v>
      </c>
      <c r="C51" s="211">
        <v>0</v>
      </c>
      <c r="D51" s="79">
        <v>0</v>
      </c>
      <c r="E51" s="79">
        <v>0</v>
      </c>
      <c r="F51" s="80">
        <v>0</v>
      </c>
      <c r="G51" s="253">
        <v>0</v>
      </c>
      <c r="H51" s="291"/>
      <c r="I51" s="274">
        <v>0</v>
      </c>
      <c r="J51" s="79">
        <v>0</v>
      </c>
      <c r="K51" s="79">
        <v>0</v>
      </c>
      <c r="L51" s="79">
        <v>0</v>
      </c>
      <c r="M51" s="79">
        <v>0</v>
      </c>
      <c r="N51" s="125">
        <f t="shared" si="79"/>
        <v>0</v>
      </c>
      <c r="O51" s="126">
        <v>0</v>
      </c>
      <c r="P51" s="79">
        <v>0</v>
      </c>
      <c r="Q51" s="253">
        <v>0</v>
      </c>
      <c r="R51" s="211">
        <v>0</v>
      </c>
      <c r="S51" s="79">
        <v>0</v>
      </c>
      <c r="T51" s="79">
        <v>0</v>
      </c>
      <c r="U51" s="125">
        <f t="shared" si="80"/>
        <v>0</v>
      </c>
      <c r="V51" s="79">
        <v>0</v>
      </c>
      <c r="W51" s="79">
        <v>0</v>
      </c>
      <c r="X51" s="79">
        <v>0</v>
      </c>
      <c r="Y51" s="125">
        <f t="shared" si="81"/>
        <v>0</v>
      </c>
      <c r="Z51" s="79">
        <v>0</v>
      </c>
      <c r="AA51" s="187">
        <v>0</v>
      </c>
      <c r="AC51" s="152"/>
      <c r="AD51" s="113"/>
      <c r="AE51" s="113"/>
      <c r="AF51" s="113"/>
      <c r="AG51" s="113"/>
      <c r="AH51" s="113"/>
      <c r="AI51" s="113"/>
      <c r="AJ51" s="113"/>
      <c r="AK51" s="113"/>
      <c r="AL51" s="151"/>
      <c r="AN51" s="211">
        <v>0</v>
      </c>
      <c r="AO51" s="79">
        <v>0</v>
      </c>
      <c r="AP51" s="187">
        <v>0</v>
      </c>
    </row>
    <row r="52" spans="1:42" ht="20.149999999999999" customHeight="1" outlineLevel="1" thickBot="1">
      <c r="A52" s="233"/>
      <c r="B52" s="229" t="s">
        <v>65</v>
      </c>
      <c r="C52" s="212">
        <v>203</v>
      </c>
      <c r="D52" s="104">
        <v>1</v>
      </c>
      <c r="E52" s="104">
        <v>0</v>
      </c>
      <c r="F52" s="105">
        <v>204</v>
      </c>
      <c r="G52" s="266">
        <v>206</v>
      </c>
      <c r="H52" s="292"/>
      <c r="I52" s="287">
        <v>1861517.7311999996</v>
      </c>
      <c r="J52" s="104">
        <v>1067810.4800000002</v>
      </c>
      <c r="K52" s="104">
        <v>1844896.7161999946</v>
      </c>
      <c r="L52" s="104">
        <v>1162.5450000000001</v>
      </c>
      <c r="M52" s="104">
        <v>0</v>
      </c>
      <c r="N52" s="122">
        <f t="shared" si="79"/>
        <v>1846059.2611999945</v>
      </c>
      <c r="O52" s="104">
        <v>1067776.9403999946</v>
      </c>
      <c r="P52" s="104">
        <v>1822050.0411999945</v>
      </c>
      <c r="Q52" s="266">
        <v>762293.25079999981</v>
      </c>
      <c r="R52" s="212">
        <v>20682.16</v>
      </c>
      <c r="S52" s="104">
        <v>0</v>
      </c>
      <c r="T52" s="104">
        <v>0</v>
      </c>
      <c r="U52" s="122">
        <f t="shared" si="80"/>
        <v>20682.16</v>
      </c>
      <c r="V52" s="104">
        <v>20682.16</v>
      </c>
      <c r="W52" s="104">
        <v>0</v>
      </c>
      <c r="X52" s="104">
        <v>0</v>
      </c>
      <c r="Y52" s="122">
        <f t="shared" si="81"/>
        <v>20682.16</v>
      </c>
      <c r="Z52" s="104">
        <v>2345206.6970350002</v>
      </c>
      <c r="AA52" s="213">
        <v>99766.697035000194</v>
      </c>
      <c r="AC52" s="169"/>
      <c r="AD52" s="115"/>
      <c r="AE52" s="115"/>
      <c r="AF52" s="115"/>
      <c r="AG52" s="115"/>
      <c r="AH52" s="115"/>
      <c r="AI52" s="115"/>
      <c r="AJ52" s="115"/>
      <c r="AK52" s="115"/>
      <c r="AL52" s="168"/>
      <c r="AN52" s="212">
        <v>205</v>
      </c>
      <c r="AO52" s="104">
        <v>0</v>
      </c>
      <c r="AP52" s="213">
        <v>1</v>
      </c>
    </row>
    <row r="53" spans="1:42" ht="20.149999999999999" customHeight="1" outlineLevel="1" thickBot="1">
      <c r="A53" s="230" t="s">
        <v>66</v>
      </c>
      <c r="B53" s="220" t="s">
        <v>9</v>
      </c>
      <c r="C53" s="189">
        <v>0</v>
      </c>
      <c r="D53" s="96">
        <v>0</v>
      </c>
      <c r="E53" s="96">
        <v>0</v>
      </c>
      <c r="F53" s="97">
        <v>0</v>
      </c>
      <c r="G53" s="255">
        <v>0</v>
      </c>
      <c r="H53" s="289"/>
      <c r="I53" s="276">
        <v>0</v>
      </c>
      <c r="J53" s="96">
        <v>0</v>
      </c>
      <c r="K53" s="96">
        <v>0</v>
      </c>
      <c r="L53" s="96">
        <v>0</v>
      </c>
      <c r="M53" s="96">
        <v>0</v>
      </c>
      <c r="N53" s="121">
        <f t="shared" si="79"/>
        <v>0</v>
      </c>
      <c r="O53" s="96">
        <v>0</v>
      </c>
      <c r="P53" s="96">
        <v>0</v>
      </c>
      <c r="Q53" s="255">
        <v>0</v>
      </c>
      <c r="R53" s="189">
        <v>0</v>
      </c>
      <c r="S53" s="96">
        <v>0</v>
      </c>
      <c r="T53" s="96">
        <v>0</v>
      </c>
      <c r="U53" s="121">
        <f t="shared" si="80"/>
        <v>0</v>
      </c>
      <c r="V53" s="96">
        <v>0</v>
      </c>
      <c r="W53" s="96">
        <v>0</v>
      </c>
      <c r="X53" s="96">
        <v>0</v>
      </c>
      <c r="Y53" s="121">
        <f t="shared" si="81"/>
        <v>0</v>
      </c>
      <c r="Z53" s="96">
        <v>0</v>
      </c>
      <c r="AA53" s="190">
        <v>0</v>
      </c>
      <c r="AC53" s="175"/>
      <c r="AD53" s="176"/>
      <c r="AE53" s="176"/>
      <c r="AF53" s="176"/>
      <c r="AG53" s="176"/>
      <c r="AH53" s="176"/>
      <c r="AI53" s="176"/>
      <c r="AJ53" s="176"/>
      <c r="AK53" s="176"/>
      <c r="AL53" s="177"/>
      <c r="AN53" s="189">
        <v>0</v>
      </c>
      <c r="AO53" s="96">
        <v>0</v>
      </c>
      <c r="AP53" s="190">
        <v>0</v>
      </c>
    </row>
    <row r="54" spans="1:42" ht="20.149999999999999" customHeight="1" outlineLevel="1" thickBot="1">
      <c r="A54" s="351" t="s">
        <v>67</v>
      </c>
      <c r="B54" s="352"/>
      <c r="C54" s="214">
        <f>C15+C20+C21+C24+C25+C28+C32+C33+C34+C37+C38+C41+C42+C43+C44+C48+C49+C53</f>
        <v>312819</v>
      </c>
      <c r="D54" s="106">
        <f t="shared" ref="D54:AL54" si="82">D15+D20+D21+D24+D25+D28+D32+D33+D34+D37+D38+D41+D42+D43+D44+D48+D49+D53</f>
        <v>6324211</v>
      </c>
      <c r="E54" s="106">
        <f t="shared" si="82"/>
        <v>2078</v>
      </c>
      <c r="F54" s="106">
        <f t="shared" si="82"/>
        <v>6639108</v>
      </c>
      <c r="G54" s="267">
        <f t="shared" ref="G54" si="83">G15+G20+G21+G24+G25+G28+G32+G33+G34+G37+G38+G41+G42+G43+G44+G48+G49+G53</f>
        <v>406225</v>
      </c>
      <c r="H54" s="300">
        <f t="shared" si="82"/>
        <v>1013607</v>
      </c>
      <c r="I54" s="288">
        <f t="shared" ref="I54:J54" si="84">I15+I20+I21+I24+I25+I28+I32+I33+I34+I37+I38+I41+I42+I43+I44+I48+I49+I53</f>
        <v>212027413.54562169</v>
      </c>
      <c r="J54" s="106">
        <f t="shared" si="84"/>
        <v>27938358.914999146</v>
      </c>
      <c r="K54" s="106">
        <f t="shared" ref="K54:M54" si="85">K15+K20+K21+K24+K25+K28+K32+K33+K34+K37+K38+K41+K42+K43+K44+K48+K49+K53</f>
        <v>97962843.338884681</v>
      </c>
      <c r="L54" s="106">
        <f t="shared" si="85"/>
        <v>104250647.19644845</v>
      </c>
      <c r="M54" s="106">
        <f t="shared" si="85"/>
        <v>4779406.8000000231</v>
      </c>
      <c r="N54" s="106">
        <f t="shared" si="82"/>
        <v>206992897.33533317</v>
      </c>
      <c r="O54" s="106">
        <f t="shared" si="82"/>
        <v>26716952.541005</v>
      </c>
      <c r="P54" s="106">
        <f t="shared" ref="P54:Q54" si="86">P15+P20+P21+P24+P25+P28+P32+P33+P34+P37+P38+P41+P42+P43+P44+P48+P49+P53</f>
        <v>195730599.2289831</v>
      </c>
      <c r="Q54" s="267">
        <f t="shared" si="86"/>
        <v>167897757.62497813</v>
      </c>
      <c r="R54" s="214">
        <f t="shared" si="82"/>
        <v>54992173.901456989</v>
      </c>
      <c r="S54" s="106">
        <f t="shared" si="82"/>
        <v>38262589.842919506</v>
      </c>
      <c r="T54" s="106">
        <f t="shared" si="82"/>
        <v>3648291.97</v>
      </c>
      <c r="U54" s="106">
        <f t="shared" si="82"/>
        <v>96903055.714376524</v>
      </c>
      <c r="V54" s="106">
        <f t="shared" ref="V54:X54" si="87">V15+V20+V21+V24+V25+V28+V32+V33+V34+V37+V38+V41+V42+V43+V44+V48+V49+V53</f>
        <v>51248529.644906983</v>
      </c>
      <c r="W54" s="106">
        <f t="shared" si="87"/>
        <v>30464734.102919504</v>
      </c>
      <c r="X54" s="106">
        <f t="shared" si="87"/>
        <v>1968752.0049999999</v>
      </c>
      <c r="Y54" s="106">
        <f t="shared" ref="Y54:AA54" si="88">Y15+Y20+Y21+Y24+Y25+Y28+Y32+Y33+Y34+Y37+Y38+Y41+Y42+Y43+Y44+Y48+Y49+Y53</f>
        <v>83682015.752826512</v>
      </c>
      <c r="Z54" s="106">
        <f t="shared" si="88"/>
        <v>101499417.61236939</v>
      </c>
      <c r="AA54" s="215">
        <f t="shared" si="88"/>
        <v>84205327.900819391</v>
      </c>
      <c r="AB54" s="236"/>
      <c r="AC54" s="180">
        <f>AC15+AC20+AC21+AC24+AC25+AC28+AC32+AC33+AC34+AC37+AC38+AC41+AC42+AC43+AC44+AC48+AC49+AC53</f>
        <v>4448698.7381988093</v>
      </c>
      <c r="AD54" s="181">
        <f t="shared" si="82"/>
        <v>297201.51</v>
      </c>
      <c r="AE54" s="181">
        <f t="shared" si="82"/>
        <v>4448697.9592488101</v>
      </c>
      <c r="AF54" s="181">
        <f t="shared" si="82"/>
        <v>297201.18999999994</v>
      </c>
      <c r="AG54" s="181">
        <f t="shared" si="82"/>
        <v>1955555.3163992891</v>
      </c>
      <c r="AH54" s="181">
        <f t="shared" si="82"/>
        <v>1649847.286399289</v>
      </c>
      <c r="AI54" s="181">
        <f t="shared" si="82"/>
        <v>0</v>
      </c>
      <c r="AJ54" s="181">
        <f t="shared" si="82"/>
        <v>0</v>
      </c>
      <c r="AK54" s="181">
        <f t="shared" si="82"/>
        <v>0</v>
      </c>
      <c r="AL54" s="182">
        <f t="shared" si="82"/>
        <v>0</v>
      </c>
      <c r="AN54" s="249">
        <f t="shared" ref="AN54" si="89">AN15+AN20+AN21+AN24+AN25+AN28+AN32+AN33+AN34+AN37+AN38+AN41+AN42+AN43+AN44+AN48+AN49+AN53</f>
        <v>248028</v>
      </c>
      <c r="AO54" s="241">
        <f t="shared" ref="AO54:AP54" si="90">AO15+AO20+AO21+AO24+AO25+AO28+AO32+AO33+AO34+AO37+AO38+AO41+AO42+AO43+AO44+AO48+AO49+AO53</f>
        <v>2042</v>
      </c>
      <c r="AP54" s="250">
        <f t="shared" si="90"/>
        <v>156155</v>
      </c>
    </row>
  </sheetData>
  <mergeCells count="39">
    <mergeCell ref="R12:Y12"/>
    <mergeCell ref="V13:Y13"/>
    <mergeCell ref="A54:B54"/>
    <mergeCell ref="A12:A14"/>
    <mergeCell ref="B12:B14"/>
    <mergeCell ref="C13:F13"/>
    <mergeCell ref="C12:G12"/>
    <mergeCell ref="AL13:AL14"/>
    <mergeCell ref="AG12:AH12"/>
    <mergeCell ref="H12:H14"/>
    <mergeCell ref="I12:J12"/>
    <mergeCell ref="I13:I14"/>
    <mergeCell ref="J13:J14"/>
    <mergeCell ref="K12:O12"/>
    <mergeCell ref="K13:N13"/>
    <mergeCell ref="R13:U13"/>
    <mergeCell ref="Q13:Q14"/>
    <mergeCell ref="AI13:AI14"/>
    <mergeCell ref="AJ13:AJ14"/>
    <mergeCell ref="Z12:AA12"/>
    <mergeCell ref="Z13:Z14"/>
    <mergeCell ref="P12:Q12"/>
    <mergeCell ref="P13:P14"/>
    <mergeCell ref="AN13:AP13"/>
    <mergeCell ref="AN12:AP12"/>
    <mergeCell ref="C10:AA11"/>
    <mergeCell ref="AI12:AJ12"/>
    <mergeCell ref="AC12:AD12"/>
    <mergeCell ref="AC13:AC14"/>
    <mergeCell ref="AD13:AD14"/>
    <mergeCell ref="AA13:AA14"/>
    <mergeCell ref="AG13:AG14"/>
    <mergeCell ref="AH13:AH14"/>
    <mergeCell ref="AC10:AL11"/>
    <mergeCell ref="AE12:AF12"/>
    <mergeCell ref="AE13:AE14"/>
    <mergeCell ref="AF13:AF14"/>
    <mergeCell ref="AK12:AL12"/>
    <mergeCell ref="AK13:AK14"/>
  </mergeCells>
  <pageMargins left="0.31" right="0.15748031496063" top="0.26" bottom="0.38" header="0.17" footer="0.15748031496063"/>
  <pageSetup scale="36" orientation="landscape" r:id="rId1"/>
  <headerFooter alignWithMargins="0">
    <oddFooter>Page &amp;P of &amp;N</oddFooter>
  </headerFooter>
  <ignoredErrors>
    <ignoredError sqref="G14:G15 C14:F15 J54 K54:M54 O54:Q54 R14:T15 V54:X54 Y14 V13:Y13 Y15 Z13:AA14 Z15:AA15" unlockedFormula="1"/>
    <ignoredError sqref="U54 H25 H21 G54 J15 K15:Q15 K13:O14 Y54:AA54" formula="1"/>
    <ignoredError sqref="U21 U28 C54:F54 C21:F21 C25:F25 C28:F28 C34:F34 C38:F38 C44:F44 C49:F49 G28:H28 G34 G38 G44 G21 G25 H38 H34 G49 I28 I21 I25 I49 J21 I44 N54 O21:Q21 K21:M21 N21 P13:Q14 R38:T38 R49:T49 R25:T25 R21:T21 R28:T28 R34:T34 R44:T44 V15:X15 V14:X14 V21:X21 Z21:AA21 Y21 AN14:AP15 J25 J28 I34 J34 I38 J38 J44 J49 O25:Q25 K25:M25 N25 O28:Q28 K28:M28 N28 O34:Q34 K34:M34 N34 O38:Q38 K38:M38 N38 O44:Q44 K44:M44 N44 O49:Q49 K49:M49 N49 AN21:AP21 AN25:AP25 AN28:AP28 AN34:AP34 AN38:AP38 AN44:AP44 AN49:AP49 V25:X25 V28:X28 V34:X34 V38:X38 V44:X44 V49:X49 Z25:AA25 Z28:AA28 Z34:AA34 Z38:AA38 Z44:AA44 Z49:AA49 U25 Y25 Y28 U34 Y34 U38 Y38 U44 Y44 U49 Y49 H44 H49 H54" formula="1" unlockedFormula="1"/>
    <ignoredError sqref="A15:A5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BS</vt:lpstr>
      <vt:lpstr>IS</vt:lpstr>
      <vt:lpstr>Insurance-Reinsurance</vt:lpstr>
      <vt:lpstr>BS!Print_Area</vt:lpstr>
      <vt:lpstr>IS!Print_Area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Tamar Iaghanashvili</cp:lastModifiedBy>
  <cp:lastPrinted>2017-10-18T12:38:28Z</cp:lastPrinted>
  <dcterms:created xsi:type="dcterms:W3CDTF">1996-10-14T23:33:28Z</dcterms:created>
  <dcterms:modified xsi:type="dcterms:W3CDTF">2025-03-14T07:40:06Z</dcterms:modified>
</cp:coreProperties>
</file>