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aghanashvili\Desktop\TBCI\FSA\საიტზე ასატვირთი კვარტლური\2026\Q'1\"/>
    </mc:Choice>
  </mc:AlternateContent>
  <xr:revisionPtr revIDLastSave="0" documentId="8_{B96967C5-8BF3-4EB3-B8EE-1B9B5BB1E48A}" xr6:coauthVersionLast="47" xr6:coauthVersionMax="47" xr10:uidLastSave="{00000000-0000-0000-0000-000000000000}"/>
  <bookViews>
    <workbookView xWindow="-110" yWindow="-110" windowWidth="19420" windowHeight="10300" tabRatio="685" activeTab="1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49" i="21" l="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AL34" i="21"/>
  <c r="AK34" i="21"/>
  <c r="AJ34" i="21"/>
  <c r="AI34" i="21"/>
  <c r="AH34" i="21"/>
  <c r="AG34" i="21"/>
  <c r="AF34" i="21"/>
  <c r="AE34" i="21"/>
  <c r="AD34" i="21"/>
  <c r="A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J21" i="21"/>
  <c r="AI21" i="21"/>
  <c r="AH21" i="21"/>
  <c r="AG21" i="21"/>
  <c r="AF21" i="21"/>
  <c r="AE21" i="21"/>
  <c r="AD21" i="21"/>
  <c r="AC21" i="21"/>
  <c r="A7" i="21"/>
  <c r="D5" i="27"/>
  <c r="AN44" i="21"/>
  <c r="AP44" i="21"/>
  <c r="AO44" i="21"/>
  <c r="H25" i="21"/>
  <c r="H28" i="21"/>
  <c r="H54" i="21" l="1"/>
  <c r="AP28" i="21" l="1"/>
  <c r="AP25" i="21"/>
  <c r="AO25" i="21"/>
  <c r="AN25" i="21"/>
  <c r="AO21" i="21"/>
  <c r="T25" i="21"/>
  <c r="S25" i="21"/>
  <c r="U51" i="21"/>
  <c r="U47" i="21"/>
  <c r="U43" i="21"/>
  <c r="U40" i="21"/>
  <c r="U33" i="21"/>
  <c r="U31" i="21"/>
  <c r="U30" i="21"/>
  <c r="U23" i="21"/>
  <c r="U20" i="21"/>
  <c r="X44" i="21"/>
  <c r="Y41" i="21"/>
  <c r="X34" i="21"/>
  <c r="W28" i="21"/>
  <c r="Y27" i="21"/>
  <c r="X25" i="21"/>
  <c r="Y20" i="21"/>
  <c r="O44" i="21"/>
  <c r="O38" i="21"/>
  <c r="O34" i="21"/>
  <c r="O28" i="21"/>
  <c r="O25" i="21"/>
  <c r="M49" i="21"/>
  <c r="M38" i="21"/>
  <c r="M28" i="21"/>
  <c r="M21" i="21"/>
  <c r="L34" i="21"/>
  <c r="L25" i="21"/>
  <c r="L21" i="21"/>
  <c r="E49" i="21"/>
  <c r="D25" i="21"/>
  <c r="C49" i="21"/>
  <c r="AJ15" i="21"/>
  <c r="AJ54" i="21" s="1"/>
  <c r="AI15" i="21"/>
  <c r="AI54" i="21" s="1"/>
  <c r="AF15" i="21"/>
  <c r="AE15" i="21"/>
  <c r="N19" i="21"/>
  <c r="N17" i="21"/>
  <c r="O15" i="21"/>
  <c r="AL15" i="21"/>
  <c r="AL54" i="21" s="1"/>
  <c r="AK15" i="21"/>
  <c r="AK54" i="21" s="1"/>
  <c r="AH15" i="21"/>
  <c r="AH54" i="21" s="1"/>
  <c r="AG15" i="21"/>
  <c r="AG54" i="21" s="1"/>
  <c r="AD15" i="21"/>
  <c r="AC15" i="21"/>
  <c r="AA38" i="21"/>
  <c r="AA25" i="21"/>
  <c r="AA21" i="21"/>
  <c r="AA15" i="21"/>
  <c r="Q25" i="21"/>
  <c r="E23" i="27" l="1"/>
  <c r="E65" i="27"/>
  <c r="N24" i="21"/>
  <c r="AP38" i="21"/>
  <c r="N36" i="21"/>
  <c r="P21" i="21"/>
  <c r="Z28" i="21"/>
  <c r="Z38" i="21"/>
  <c r="U41" i="21"/>
  <c r="G21" i="21"/>
  <c r="J34" i="21"/>
  <c r="I38" i="21"/>
  <c r="E15" i="21"/>
  <c r="E21" i="21"/>
  <c r="L44" i="21"/>
  <c r="U53" i="21"/>
  <c r="P28" i="21"/>
  <c r="P38" i="21"/>
  <c r="Z34" i="21"/>
  <c r="Z44" i="21"/>
  <c r="Z49" i="21"/>
  <c r="N30" i="21"/>
  <c r="N40" i="21"/>
  <c r="T21" i="21"/>
  <c r="AO49" i="21"/>
  <c r="N46" i="21"/>
  <c r="I15" i="21"/>
  <c r="J21" i="21"/>
  <c r="I25" i="21"/>
  <c r="I49" i="21"/>
  <c r="C21" i="21"/>
  <c r="D28" i="21"/>
  <c r="D38" i="21"/>
  <c r="E34" i="21"/>
  <c r="E44" i="21"/>
  <c r="O49" i="21"/>
  <c r="Y33" i="21"/>
  <c r="AP15" i="21"/>
  <c r="Y47" i="21"/>
  <c r="AO34" i="21"/>
  <c r="AN34" i="21"/>
  <c r="AN49" i="21"/>
  <c r="AN21" i="21"/>
  <c r="AO28" i="21"/>
  <c r="AP34" i="21"/>
  <c r="AO38" i="21"/>
  <c r="AP49" i="21"/>
  <c r="AN15" i="21"/>
  <c r="AO15" i="21"/>
  <c r="AP21" i="21"/>
  <c r="AN28" i="21"/>
  <c r="AN38" i="21"/>
  <c r="E31" i="26"/>
  <c r="C15" i="21"/>
  <c r="N18" i="21"/>
  <c r="C28" i="21"/>
  <c r="C38" i="21"/>
  <c r="D34" i="21"/>
  <c r="D44" i="21"/>
  <c r="N27" i="21"/>
  <c r="N37" i="21"/>
  <c r="N47" i="21"/>
  <c r="Y30" i="21"/>
  <c r="Y43" i="21"/>
  <c r="K28" i="21"/>
  <c r="N29" i="21"/>
  <c r="N39" i="21"/>
  <c r="K38" i="21"/>
  <c r="N48" i="21"/>
  <c r="R21" i="21"/>
  <c r="S28" i="21"/>
  <c r="S38" i="21"/>
  <c r="T34" i="21"/>
  <c r="T44" i="21"/>
  <c r="Y35" i="21"/>
  <c r="V34" i="21"/>
  <c r="E39" i="27"/>
  <c r="N50" i="21"/>
  <c r="K49" i="21"/>
  <c r="Y24" i="21"/>
  <c r="X49" i="21"/>
  <c r="U50" i="21"/>
  <c r="R49" i="21"/>
  <c r="E17" i="27"/>
  <c r="R15" i="21"/>
  <c r="N20" i="21"/>
  <c r="N31" i="21"/>
  <c r="N41" i="21"/>
  <c r="N51" i="21"/>
  <c r="V21" i="21"/>
  <c r="W34" i="21"/>
  <c r="W38" i="21"/>
  <c r="U24" i="21"/>
  <c r="U35" i="21"/>
  <c r="R34" i="21"/>
  <c r="U45" i="21"/>
  <c r="N26" i="21"/>
  <c r="K25" i="21"/>
  <c r="Q34" i="21"/>
  <c r="Q44" i="21"/>
  <c r="Q49" i="21"/>
  <c r="E53" i="26"/>
  <c r="E53" i="27"/>
  <c r="K15" i="21"/>
  <c r="N16" i="21"/>
  <c r="D49" i="21"/>
  <c r="E25" i="21"/>
  <c r="K21" i="21"/>
  <c r="N22" i="21"/>
  <c r="N32" i="21"/>
  <c r="N42" i="21"/>
  <c r="N52" i="21"/>
  <c r="L28" i="21"/>
  <c r="L38" i="21"/>
  <c r="M34" i="21"/>
  <c r="M44" i="21"/>
  <c r="X21" i="21"/>
  <c r="Y31" i="21"/>
  <c r="Y45" i="21"/>
  <c r="Y53" i="21"/>
  <c r="U26" i="21"/>
  <c r="R25" i="21"/>
  <c r="U36" i="21"/>
  <c r="Y46" i="21"/>
  <c r="U46" i="21"/>
  <c r="W21" i="21"/>
  <c r="S21" i="21"/>
  <c r="Y32" i="21"/>
  <c r="U32" i="21"/>
  <c r="U42" i="21"/>
  <c r="S49" i="21"/>
  <c r="X28" i="21"/>
  <c r="T28" i="21"/>
  <c r="X38" i="21"/>
  <c r="T38" i="21"/>
  <c r="Y48" i="21"/>
  <c r="D15" i="21"/>
  <c r="E44" i="26"/>
  <c r="L15" i="21"/>
  <c r="X15" i="21"/>
  <c r="Y18" i="21"/>
  <c r="U18" i="21"/>
  <c r="C34" i="21"/>
  <c r="C44" i="21"/>
  <c r="N23" i="21"/>
  <c r="N33" i="21"/>
  <c r="N43" i="21"/>
  <c r="N53" i="21"/>
  <c r="L49" i="21"/>
  <c r="M25" i="21"/>
  <c r="O21" i="21"/>
  <c r="V25" i="21"/>
  <c r="Y40" i="21"/>
  <c r="W44" i="21"/>
  <c r="Y51" i="21"/>
  <c r="U27" i="21"/>
  <c r="U37" i="21"/>
  <c r="T49" i="21"/>
  <c r="E33" i="27"/>
  <c r="M15" i="21"/>
  <c r="C25" i="21"/>
  <c r="D21" i="21"/>
  <c r="E28" i="21"/>
  <c r="E38" i="21"/>
  <c r="K34" i="21"/>
  <c r="N35" i="21"/>
  <c r="K44" i="21"/>
  <c r="N45" i="21"/>
  <c r="Y23" i="21"/>
  <c r="W25" i="21"/>
  <c r="Y37" i="21"/>
  <c r="R28" i="21"/>
  <c r="U39" i="21"/>
  <c r="U38" i="21" s="1"/>
  <c r="R38" i="21"/>
  <c r="U48" i="21"/>
  <c r="S34" i="21"/>
  <c r="S44" i="21"/>
  <c r="AC54" i="21"/>
  <c r="AD54" i="21"/>
  <c r="AE54" i="21"/>
  <c r="AF54" i="21"/>
  <c r="G28" i="21"/>
  <c r="I34" i="21"/>
  <c r="G38" i="21"/>
  <c r="J44" i="21"/>
  <c r="I28" i="21"/>
  <c r="Q21" i="21"/>
  <c r="AA28" i="21"/>
  <c r="I21" i="21"/>
  <c r="G25" i="21"/>
  <c r="J28" i="21"/>
  <c r="J38" i="21"/>
  <c r="G49" i="21"/>
  <c r="AA34" i="21"/>
  <c r="AA44" i="21"/>
  <c r="AA49" i="21"/>
  <c r="Q28" i="21"/>
  <c r="Q38" i="21"/>
  <c r="J15" i="21"/>
  <c r="J25" i="21"/>
  <c r="J49" i="21"/>
  <c r="P34" i="21"/>
  <c r="P44" i="21"/>
  <c r="P49" i="21"/>
  <c r="Z15" i="21"/>
  <c r="Z25" i="21"/>
  <c r="G44" i="21"/>
  <c r="P15" i="21"/>
  <c r="P25" i="21"/>
  <c r="Z21" i="21"/>
  <c r="G15" i="21"/>
  <c r="G34" i="21"/>
  <c r="I44" i="21"/>
  <c r="Q15" i="21"/>
  <c r="E45" i="27" l="1"/>
  <c r="O54" i="21"/>
  <c r="N25" i="21"/>
  <c r="U44" i="21"/>
  <c r="N34" i="21"/>
  <c r="U34" i="21"/>
  <c r="N38" i="21"/>
  <c r="I54" i="21"/>
  <c r="N15" i="21"/>
  <c r="N21" i="21"/>
  <c r="E26" i="27"/>
  <c r="G54" i="21"/>
  <c r="N44" i="21"/>
  <c r="Y42" i="21"/>
  <c r="T15" i="21"/>
  <c r="T54" i="21" s="1"/>
  <c r="Y52" i="21"/>
  <c r="E54" i="21"/>
  <c r="Y36" i="21"/>
  <c r="Y34" i="21" s="1"/>
  <c r="U52" i="21"/>
  <c r="U49" i="21" s="1"/>
  <c r="AP54" i="21"/>
  <c r="AA54" i="21"/>
  <c r="Y26" i="21"/>
  <c r="Y25" i="21" s="1"/>
  <c r="AO54" i="21"/>
  <c r="AN54" i="21"/>
  <c r="Y17" i="21"/>
  <c r="S15" i="21"/>
  <c r="S54" i="21" s="1"/>
  <c r="Y50" i="21"/>
  <c r="V49" i="21"/>
  <c r="M54" i="21"/>
  <c r="E54" i="26"/>
  <c r="Y22" i="21"/>
  <c r="Y21" i="21" s="1"/>
  <c r="W15" i="21"/>
  <c r="X54" i="21"/>
  <c r="U29" i="21"/>
  <c r="U28" i="21" s="1"/>
  <c r="L54" i="21"/>
  <c r="U25" i="21"/>
  <c r="N49" i="21"/>
  <c r="U19" i="21"/>
  <c r="Y29" i="21"/>
  <c r="Y28" i="21" s="1"/>
  <c r="V28" i="21"/>
  <c r="V44" i="21"/>
  <c r="Y16" i="21"/>
  <c r="V15" i="21"/>
  <c r="Y19" i="21"/>
  <c r="N28" i="21"/>
  <c r="U16" i="21"/>
  <c r="Y44" i="21"/>
  <c r="W49" i="21"/>
  <c r="U22" i="21"/>
  <c r="U21" i="21" s="1"/>
  <c r="C54" i="21"/>
  <c r="D54" i="21"/>
  <c r="K54" i="21"/>
  <c r="R44" i="21"/>
  <c r="R54" i="21" s="1"/>
  <c r="U17" i="21"/>
  <c r="Y39" i="21"/>
  <c r="Y38" i="21" s="1"/>
  <c r="V38" i="21"/>
  <c r="P54" i="21"/>
  <c r="Q54" i="21"/>
  <c r="J54" i="21"/>
  <c r="Z54" i="21"/>
  <c r="F49" i="21"/>
  <c r="E47" i="27" l="1"/>
  <c r="E76" i="27" s="1"/>
  <c r="E78" i="27" s="1"/>
  <c r="Y49" i="21"/>
  <c r="Y15" i="21"/>
  <c r="F21" i="21"/>
  <c r="N54" i="21"/>
  <c r="F28" i="21"/>
  <c r="V54" i="21"/>
  <c r="F34" i="21"/>
  <c r="F44" i="21"/>
  <c r="F15" i="21"/>
  <c r="F38" i="21"/>
  <c r="U15" i="21"/>
  <c r="U54" i="21" s="1"/>
  <c r="W54" i="21"/>
  <c r="F25" i="21"/>
  <c r="Y54" i="21" l="1"/>
  <c r="F54" i="2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<sst xmlns="http://schemas.openxmlformats.org/spreadsheetml/2006/main" count="335" uniqueCount="247">
  <si>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</si>
  <si>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</si>
  <si>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</si>
  <si>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</si>
  <si>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</si>
  <si>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</si>
  <si>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</si>
  <si>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</si>
  <si>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</si>
  <si>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</si>
  <si>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</si>
  <si>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</si>
  <si>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</si>
  <si>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</si>
  <si>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</si>
  <si>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</si>
  <si>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</si>
  <si>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</si>
  <si>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</si>
  <si>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</si>
  <si>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</si>
  <si>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</si>
  <si>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</si>
  <si>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</si>
  <si>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</si>
  <si>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</si>
  <si>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</si>
  <si>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</si>
  <si>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</si>
  <si>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</si>
  <si>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</si>
  <si>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</si>
  <si>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</si>
  <si>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</si>
  <si>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</si>
  <si>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</si>
  <si>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</si>
  <si>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</si>
  <si>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</si>
  <si>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</si>
  <si>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</si>
  <si>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</si>
  <si>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</si>
  <si>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</si>
  <si>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</si>
  <si>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</si>
  <si>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</si>
  <si>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</si>
  <si>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</si>
  <si>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</si>
  <si>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</si>
  <si>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</si>
  <si>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</si>
  <si>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</si>
  <si>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</si>
  <si>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</si>
  <si>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</si>
  <si>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</si>
  <si>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</si>
  <si>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</si>
  <si>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</si>
  <si>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</si>
  <si>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</si>
  <si>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</si>
  <si>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</si>
  <si>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</si>
  <si>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</si>
  <si>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</si>
  <si>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</si>
  <si>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</si>
  <si>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</si>
  <si>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</si>
  <si>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</si>
  <si>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</si>
  <si>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</si>
  <si>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</si>
  <si>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</si>
  <si>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</si>
  <si>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</si>
  <si>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</si>
  <si>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</si>
  <si>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</si>
  <si>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</si>
  <si>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</si>
  <si>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</si>
  <si>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</si>
  <si>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</si>
  <si>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</si>
  <si>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</si>
  <si>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</si>
  <si>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</si>
  <si>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</si>
  <si>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</si>
  <si>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</si>
  <si>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</si>
  <si>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</si>
  <si>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</si>
  <si>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</si>
  <si>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</si>
  <si>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</si>
  <si>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</si>
  <si>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</si>
  <si>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</si>
  <si>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</si>
  <si>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</si>
  <si>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</si>
  <si>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</si>
  <si>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</si>
  <si>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</si>
  <si>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</si>
  <si>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</si>
  <si>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</si>
  <si>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</si>
  <si>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</si>
  <si>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</si>
  <si>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</si>
  <si>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</si>
  <si>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</si>
  <si>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</si>
  <si>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</si>
  <si>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</si>
  <si>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</si>
  <si>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</si>
  <si>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</si>
  <si>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</si>
  <si>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</si>
  <si>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</si>
  <si>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</si>
  <si>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</si>
  <si>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</si>
  <si>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</si>
  <si>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</si>
  <si>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</si>
  <si>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</si>
  <si>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</si>
  <si>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</si>
  <si>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</si>
  <si>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</si>
  <si>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</si>
  <si>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</si>
  <si>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</si>
  <si>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</si>
  <si>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</si>
  <si>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</si>
  <si>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</si>
  <si>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</si>
  <si>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</si>
  <si>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</si>
  <si>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</si>
  <si>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</si>
  <si>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</si>
  <si>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</si>
  <si>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</si>
  <si>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</si>
  <si>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</si>
  <si>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</si>
  <si>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</si>
  <si>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</si>
  <si>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</si>
  <si>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</si>
  <si>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</si>
  <si>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</si>
  <si>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</si>
  <si>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</si>
  <si>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</si>
  <si>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</si>
  <si>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</si>
  <si>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</si>
  <si>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</si>
  <si>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</si>
  <si>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</si>
  <si>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</si>
  <si>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</si>
  <si>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</si>
  <si>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</si>
  <si>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</si>
  <si>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</si>
  <si>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</si>
  <si>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</si>
  <si>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</si>
  <si>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</si>
  <si>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</si>
  <si>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</si>
  <si>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</si>
  <si>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</si>
  <si>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</si>
  <si>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</si>
  <si>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</si>
  <si>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</si>
  <si>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</si>
  <si>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</si>
  <si>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</si>
  <si>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</si>
  <si>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</si>
  <si>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</si>
  <si>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</si>
  <si>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</si>
  <si>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</si>
  <si>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</si>
  <si>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</si>
  <si>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</si>
  <si>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</si>
  <si>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</si>
  <si>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</si>
  <si>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</si>
  <si>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</si>
  <si>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</si>
  <si>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</si>
  <si>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</si>
  <si>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</si>
  <si>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</si>
  <si>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</si>
  <si>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</si>
  <si>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</si>
  <si>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</si>
  <si>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</si>
  <si>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</si>
  <si>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</si>
  <si>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</si>
  <si>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</si>
  <si>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</si>
  <si>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</si>
  <si>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</si>
  <si>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</si>
  <si>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</si>
  <si>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</si>
  <si>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</si>
  <si>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</si>
  <si>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</si>
  <si>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</si>
  <si>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</si>
  <si>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</si>
  <si>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</si>
  <si>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</si>
  <si>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</si>
  <si>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</si>
  <si>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</si>
  <si>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</si>
  <si>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</si>
  <si>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</si>
  <si>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</si>
  <si>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</si>
  <si>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</si>
  <si>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</si>
  <si>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31 მარტი, 2026</t>
  </si>
  <si>
    <t>ანგარიშგების პერიოდი: 01/01/2026-31/03/2026</t>
  </si>
  <si>
    <t>საანგარიშო პერიოდი: 01/01/2023-31/12/2023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</si>
</sst>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64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46" borderId="44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08" fillId="0" borderId="0" xfId="386" applyFont="1" applyAlignment="1">
      <alignment horizontal="center"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19" applyFont="1" applyAlignment="1">
      <alignment horizontal="center" vertical="center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43" xfId="0" applyFont="1" applyFill="1" applyBorder="1" applyAlignment="1">
      <alignment horizontal="center" vertical="center" wrapText="1"/>
    </xf>
    <xf numFmtId="0" fontId="116" fillId="36" borderId="63" xfId="0" applyFont="1" applyFill="1" applyBorder="1" applyAlignment="1">
      <alignment horizontal="center" vertical="center" wrapText="1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6" fillId="49" borderId="68" xfId="0" applyFont="1" applyFill="1" applyBorder="1" applyAlignment="1">
      <alignment horizontal="center" vertical="center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13" xfId="0" applyFont="1" applyFill="1" applyBorder="1" applyAlignment="1">
      <alignment horizontal="center" vertical="center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6" fillId="36" borderId="85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</xdr:colOff>
      <xdr:row>0</xdr:row>
      <xdr:rowOff>178593</xdr:rowOff>
    </xdr:from>
    <xdr:to>
      <xdr:col>3</xdr:col>
      <xdr:colOff>1551781</xdr:colOff>
      <xdr:row>3</xdr:row>
      <xdr:rowOff>56356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9BF71-7DDD-4307-BDE8-6246C3F0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178593"/>
          <a:ext cx="3016250" cy="449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0</xdr:row>
      <xdr:rowOff>178594</xdr:rowOff>
    </xdr:from>
    <xdr:to>
      <xdr:col>3</xdr:col>
      <xdr:colOff>1563688</xdr:colOff>
      <xdr:row>3</xdr:row>
      <xdr:rowOff>56357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58005-F5D3-4FC5-82D4-49EF16AD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3" y="178594"/>
          <a:ext cx="3016250" cy="449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2082800</xdr:colOff>
      <xdr:row>3</xdr:row>
      <xdr:rowOff>8964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zoomScale="80" zoomScaleNormal="80" zoomScalePageLayoutView="80" workbookViewId="0">
      <pane ySplit="10" topLeftCell="A41" activePane="bottomLeft" state="frozen"/>
      <selection pane="bottomLeft" activeCell="D55" sqref="D55"/>
    </sheetView>
  </sheetViews>
  <sheetFormatPr defaultColWidth="8.81640625" defaultRowHeight="13.5"/>
  <cols>
    <col min="1" max="1" width="2" style="4" customWidth="1"/>
    <col min="2" max="2" width="15.54296875" style="4" customWidth="1"/>
    <col min="3" max="3" width="7.54296875" style="4" customWidth="1"/>
    <col min="4" max="4" width="80.54296875" style="4" customWidth="1"/>
    <col min="5" max="5" width="16.54296875" style="4" customWidth="1"/>
    <col min="6" max="6" width="12.81640625" style="4" customWidth="1"/>
    <col min="7" max="16384" width="8.81640625" style="4"/>
  </cols>
  <sheetData>
    <row r="5" spans="2:6" s="8" customFormat="1" ht="15" customHeight="1">
      <c r="B5" s="306" t="s">
        <v>82</v>
      </c>
      <c r="C5" s="306"/>
      <c r="D5" s="65" t="s">
        <v>243</v>
      </c>
      <c r="E5" s="183" t="s">
        <v>235</v>
      </c>
    </row>
    <row r="6" spans="2:6" s="8" customFormat="1" ht="15" customHeight="1">
      <c r="B6" s="307" t="s">
        <v>244</v>
      </c>
      <c r="C6" s="307"/>
      <c r="D6" s="307"/>
      <c r="E6" s="307"/>
      <c r="F6" s="66"/>
    </row>
    <row r="7" spans="2:6" ht="5.15" customHeight="1">
      <c r="B7" s="8"/>
      <c r="C7" s="8"/>
    </row>
    <row r="8" spans="2:6" ht="15" customHeight="1">
      <c r="B8" s="49"/>
      <c r="C8" s="308" t="s">
        <v>83</v>
      </c>
      <c r="D8" s="309"/>
      <c r="E8" s="309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15" customHeight="1">
      <c r="C11" s="14"/>
      <c r="E11" s="67"/>
    </row>
    <row r="12" spans="2:6" ht="14" thickBot="1">
      <c r="C12" s="310" t="s">
        <v>88</v>
      </c>
      <c r="D12" s="310"/>
      <c r="E12" s="310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11153302.850729262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114698632.65666297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11963209.79165351</v>
      </c>
    </row>
    <row r="17" spans="2:6" s="8" customFormat="1" ht="27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100481925.98173353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18235224.814864412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1826633.0500000007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23476885.804485474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3364518.2231233744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1691340.4911056797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3753410.9975001197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-2.5465851649641991E-11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5443471.023849261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296088555.68570763</v>
      </c>
    </row>
    <row r="32" spans="2:6" ht="5.15" customHeight="1">
      <c r="B32" s="13"/>
      <c r="C32" s="14"/>
      <c r="D32" s="15"/>
      <c r="E32" s="16"/>
      <c r="F32" s="8"/>
    </row>
    <row r="33" spans="2:5" ht="14" thickBot="1">
      <c r="B33" s="13"/>
      <c r="C33" s="310" t="s">
        <v>126</v>
      </c>
      <c r="D33" s="310"/>
      <c r="E33" s="310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149751656.5360831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40107273.890960023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980269.48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3665475.66135384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183945.35229998999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0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11314511.25870841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206003132.17940536</v>
      </c>
    </row>
    <row r="45" spans="2:5" ht="5.15" customHeight="1">
      <c r="B45" s="17"/>
      <c r="C45" s="18"/>
      <c r="D45" s="15"/>
      <c r="E45" s="16"/>
    </row>
    <row r="46" spans="2:5" ht="14" thickBot="1">
      <c r="B46" s="17"/>
      <c r="C46" s="310" t="s">
        <v>149</v>
      </c>
      <c r="D46" s="310"/>
      <c r="E46" s="310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69573246.398157015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9416434.5459716339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3613872.87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90085423.814128652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296088555.99353403</v>
      </c>
    </row>
    <row r="56" spans="2:5">
      <c r="E56" s="237"/>
    </row>
    <row r="57" spans="2:5">
      <c r="C57" s="311"/>
      <c r="D57" s="311"/>
      <c r="E57" s="311"/>
    </row>
    <row r="58" spans="2:5">
      <c r="C58" s="312"/>
      <c r="D58" s="312"/>
      <c r="E58" s="312"/>
    </row>
    <row r="59" spans="2:5">
      <c r="C59" s="311"/>
      <c r="D59" s="311"/>
      <c r="E59" s="311"/>
    </row>
    <row r="60" spans="2:5">
      <c r="C60" s="312"/>
      <c r="D60" s="312"/>
      <c r="E60" s="312"/>
    </row>
    <row r="61" spans="2:5" ht="15" customHeight="1">
      <c r="C61" s="311"/>
      <c r="D61" s="311"/>
      <c r="E61" s="311"/>
    </row>
    <row r="62" spans="2:5">
      <c r="C62" s="312"/>
      <c r="D62" s="312"/>
      <c r="E62" s="312"/>
    </row>
  </sheetData>
  <mergeCells count="12">
    <mergeCell ref="C62:E62"/>
    <mergeCell ref="C33:E33"/>
    <mergeCell ref="C46:E46"/>
    <mergeCell ref="C57:E57"/>
    <mergeCell ref="C58:E58"/>
    <mergeCell ref="C59:E59"/>
    <mergeCell ref="C60:E60"/>
    <mergeCell ref="B5:C5"/>
    <mergeCell ref="B6:E6"/>
    <mergeCell ref="C8:E8"/>
    <mergeCell ref="C12:E12"/>
    <mergeCell ref="C61:E61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tabSelected="1" zoomScale="80" zoomScaleNormal="80" zoomScalePageLayoutView="80" workbookViewId="0">
      <pane ySplit="10" topLeftCell="A70" activePane="bottomLeft" state="frozen"/>
      <selection activeCell="C120" sqref="C120"/>
      <selection pane="bottomLeft" activeCell="A11" sqref="A11"/>
    </sheetView>
  </sheetViews>
  <sheetFormatPr defaultColWidth="8.81640625" defaultRowHeight="13.5"/>
  <cols>
    <col min="1" max="1" width="2" style="4" customWidth="1"/>
    <col min="2" max="2" width="15.54296875" style="4" customWidth="1"/>
    <col min="3" max="3" width="7.54296875" style="4" customWidth="1"/>
    <col min="4" max="4" width="80.54296875" style="4" customWidth="1"/>
    <col min="5" max="5" width="16.54296875" style="4" customWidth="1"/>
    <col min="6" max="16384" width="8.81640625" style="4"/>
  </cols>
  <sheetData>
    <row r="5" spans="2:6" ht="15" customHeight="1">
      <c r="B5" s="313" t="s">
        <v>82</v>
      </c>
      <c r="C5" s="313"/>
      <c r="D5" s="49" t="str">
        <f>BS!D5</f>
        <v>სს "თიბისი დაზღვევა"</v>
      </c>
      <c r="E5" s="183" t="s">
        <v>236</v>
      </c>
    </row>
    <row r="6" spans="2:6" ht="15" customHeight="1">
      <c r="B6" s="314" t="s">
        <v>245</v>
      </c>
      <c r="C6" s="307"/>
      <c r="D6" s="307"/>
      <c r="E6" s="307"/>
      <c r="F6" s="66"/>
    </row>
    <row r="7" spans="2:6" ht="5.15" customHeight="1"/>
    <row r="8" spans="2:6" s="19" customFormat="1" ht="15" customHeight="1">
      <c r="D8" s="315" t="s">
        <v>166</v>
      </c>
      <c r="E8" s="315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15" customHeight="1">
      <c r="C11" s="8"/>
      <c r="D11" s="8"/>
      <c r="E11" s="23"/>
    </row>
    <row r="12" spans="2:6" ht="15" customHeight="1" thickBot="1">
      <c r="C12" s="316" t="s">
        <v>167</v>
      </c>
      <c r="D12" s="316"/>
      <c r="E12" s="316"/>
    </row>
    <row r="13" spans="2:6" ht="15" customHeight="1">
      <c r="B13" s="24" t="s">
        <v>89</v>
      </c>
      <c r="C13" s="25">
        <v>1</v>
      </c>
      <c r="D13" s="26" t="s">
        <v>168</v>
      </c>
      <c r="E13" s="70">
        <v>59088018.825567007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6434045.3719996922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13038550.597601496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2774966.4653195562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42390389.321285374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27712017.65811979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1280056.5777499999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309500.55854972807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46804.662080003895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1785573.8300000003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24909083.146839511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-3507369.642074001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13973936.532371864</v>
      </c>
    </row>
    <row r="27" spans="2:7" ht="5.15" customHeight="1">
      <c r="C27" s="14"/>
      <c r="D27" s="35"/>
      <c r="E27" s="16"/>
    </row>
    <row r="28" spans="2:7" ht="15" customHeight="1" thickBot="1">
      <c r="C28" s="316" t="s">
        <v>182</v>
      </c>
      <c r="D28" s="316"/>
      <c r="E28" s="316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16958042.727650676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5354626.4699999308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-1585432.56169105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1314921.1499999501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14503769.969341744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3880123.6291416325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3096883.8229999999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-714069.77808799967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-610399.87691400293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679569.90496763587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-7700710.1800000202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6123489.8843740877</v>
      </c>
    </row>
    <row r="46" spans="2:7" s="8" customFormat="1" ht="5.15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20097426.416745953</v>
      </c>
    </row>
    <row r="48" spans="2:7" ht="5.15" customHeight="1">
      <c r="C48" s="14"/>
      <c r="D48" s="37"/>
      <c r="E48" s="16"/>
    </row>
    <row r="49" spans="2:5" ht="15" customHeight="1" thickBot="1">
      <c r="C49" s="14"/>
      <c r="D49" s="316" t="s">
        <v>193</v>
      </c>
      <c r="E49" s="316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15" customHeight="1">
      <c r="C54" s="14"/>
      <c r="D54" s="35"/>
      <c r="E54" s="16"/>
    </row>
    <row r="55" spans="2:5" ht="15" customHeight="1" thickBot="1">
      <c r="C55" s="316" t="s">
        <v>198</v>
      </c>
      <c r="D55" s="316"/>
      <c r="E55" s="316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3308800.3240799205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203156.24569473002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-10307.130000000001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3501649.4397746506</v>
      </c>
    </row>
    <row r="66" spans="2:5" s="35" customFormat="1" ht="5.15" customHeight="1">
      <c r="C66" s="14"/>
      <c r="E66" s="38"/>
    </row>
    <row r="67" spans="2:5" s="35" customFormat="1" ht="15" customHeight="1" thickBot="1">
      <c r="C67" s="318" t="s">
        <v>214</v>
      </c>
      <c r="D67" s="318"/>
      <c r="E67" s="318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8398299.4261941984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4592626.578000511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93187.466121009915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976202.19819219969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72907.185769000091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-46669.316272047814</v>
      </c>
    </row>
    <row r="75" spans="2:5" ht="5.15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9419183.6859716345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2749.140000000596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9416434.5459716339</v>
      </c>
    </row>
    <row r="79" spans="2:5">
      <c r="D79" s="35"/>
    </row>
    <row r="80" spans="2:5">
      <c r="C80" s="317"/>
      <c r="D80" s="317"/>
      <c r="E80" s="317"/>
    </row>
    <row r="81" spans="3:5">
      <c r="C81" s="312"/>
      <c r="D81" s="312"/>
      <c r="E81" s="312"/>
    </row>
    <row r="82" spans="3:5">
      <c r="C82" s="317"/>
      <c r="D82" s="317"/>
      <c r="E82" s="317"/>
    </row>
    <row r="83" spans="3:5">
      <c r="C83" s="312"/>
      <c r="D83" s="312"/>
      <c r="E83" s="312"/>
    </row>
    <row r="84" spans="3:5">
      <c r="C84" s="317"/>
      <c r="D84" s="317"/>
      <c r="E84" s="317"/>
    </row>
    <row r="85" spans="3:5">
      <c r="C85" s="312"/>
      <c r="D85" s="312"/>
      <c r="E85" s="312"/>
    </row>
  </sheetData>
  <mergeCells count="14"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  <mergeCell ref="B5:C5"/>
    <mergeCell ref="B6:E6"/>
    <mergeCell ref="D8:E8"/>
    <mergeCell ref="C12:E12"/>
    <mergeCell ref="C82:E82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4:AP54"/>
  <sheetViews>
    <sheetView showGridLines="0" zoomScale="80" zoomScaleNormal="80" zoomScaleSheetLayoutView="50" zoomScalePageLayoutView="80" workbookViewId="0">
      <pane xSplit="2" ySplit="14" topLeftCell="E15" activePane="bottomRight" state="frozen"/>
      <selection pane="topRight" activeCell="C1" sqref="C1"/>
      <selection pane="bottomLeft" activeCell="A6" sqref="A6"/>
      <selection pane="bottomRight" activeCell="Q58" sqref="Q58"/>
    </sheetView>
  </sheetViews>
  <sheetFormatPr defaultColWidth="8.81640625" defaultRowHeight="13" outlineLevelRow="1" outlineLevelCol="1"/>
  <cols>
    <col min="1" max="1" width="5.81640625" style="143" customWidth="1"/>
    <col min="2" max="2" width="80.54296875" style="143" customWidth="1"/>
    <col min="3" max="3" width="8.54296875" style="143" customWidth="1"/>
    <col min="4" max="4" width="10.1796875" style="143" customWidth="1"/>
    <col min="5" max="5" width="8.54296875" style="143" customWidth="1"/>
    <col min="6" max="6" width="10.453125" style="143" customWidth="1"/>
    <col min="7" max="7" width="12.54296875" style="143" customWidth="1"/>
    <col min="8" max="8" width="10.54296875" style="143" customWidth="1"/>
    <col min="9" max="10" width="12.54296875" style="143" customWidth="1"/>
    <col min="11" max="16" width="12.54296875" style="143" hidden="1" customWidth="1" outlineLevel="1"/>
    <col min="17" max="17" width="12.54296875" style="143" customWidth="1" collapsed="1"/>
    <col min="18" max="27" width="12.54296875" style="143" hidden="1" customWidth="1" outlineLevel="1"/>
    <col min="28" max="28" width="3" style="143" customWidth="1" collapsed="1"/>
    <col min="29" max="36" width="10.54296875" style="143" hidden="1" customWidth="1" outlineLevel="1"/>
    <col min="37" max="38" width="12.54296875" style="143" hidden="1" customWidth="1" outlineLevel="1"/>
    <col min="39" max="39" width="2.54296875" style="143" customWidth="1" collapsed="1"/>
    <col min="40" max="41" width="8.81640625" style="143"/>
    <col min="42" max="42" width="10.453125" style="143" bestFit="1" customWidth="1"/>
    <col min="43" max="16384" width="8.81640625" style="143"/>
  </cols>
  <sheetData>
    <row r="4" spans="1:42" ht="13.5" thickBot="1"/>
    <row r="5" spans="1:42" ht="15" hidden="1" customHeight="1" outlineLevel="1">
      <c r="A5" s="141" t="s">
        <v>240</v>
      </c>
      <c r="B5" s="142"/>
    </row>
    <row r="6" spans="1:42" ht="15" hidden="1" customHeight="1" outlineLevel="1">
      <c r="A6" s="144" t="s">
        <v>239</v>
      </c>
    </row>
    <row r="7" spans="1:42" ht="15" hidden="1" customHeight="1" outlineLevel="1">
      <c r="A7" s="144" t="str">
        <f>BS!B5&amp;BS!D5</f>
        <v>მზღვეველი: სს "თიბისი დაზღვევა"</v>
      </c>
    </row>
    <row r="8" spans="1:42" ht="15" hidden="1" customHeight="1" outlineLevel="1">
      <c r="A8" s="145" t="s">
        <v>246</v>
      </c>
    </row>
    <row r="9" spans="1:42" ht="5.15" hidden="1" customHeight="1" outlineLevel="1"/>
    <row r="10" spans="1:42" ht="15" hidden="1" customHeight="1" outlineLevel="1">
      <c r="C10" s="325" t="s">
        <v>80</v>
      </c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C10" s="335" t="s">
        <v>81</v>
      </c>
      <c r="AD10" s="335"/>
      <c r="AE10" s="335"/>
      <c r="AF10" s="335"/>
      <c r="AG10" s="335"/>
      <c r="AH10" s="335"/>
      <c r="AI10" s="335"/>
      <c r="AJ10" s="335"/>
      <c r="AK10" s="335"/>
      <c r="AL10" s="335"/>
    </row>
    <row r="11" spans="1:42" ht="15" hidden="1" customHeight="1" outlineLevel="1" thickBot="1">
      <c r="C11" s="326"/>
      <c r="D11" s="326"/>
      <c r="E11" s="326"/>
      <c r="F11" s="326"/>
      <c r="G11" s="326"/>
      <c r="H11" s="325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</row>
    <row r="12" spans="1:42" ht="37.5" customHeight="1" collapsed="1">
      <c r="A12" s="353" t="s">
        <v>23</v>
      </c>
      <c r="B12" s="356" t="s">
        <v>68</v>
      </c>
      <c r="C12" s="361" t="s">
        <v>22</v>
      </c>
      <c r="D12" s="362"/>
      <c r="E12" s="362"/>
      <c r="F12" s="362"/>
      <c r="G12" s="363"/>
      <c r="H12" s="338" t="s">
        <v>237</v>
      </c>
      <c r="I12" s="341" t="s">
        <v>69</v>
      </c>
      <c r="J12" s="327"/>
      <c r="K12" s="327" t="s">
        <v>70</v>
      </c>
      <c r="L12" s="327"/>
      <c r="M12" s="327"/>
      <c r="N12" s="327"/>
      <c r="O12" s="327"/>
      <c r="P12" s="327" t="s">
        <v>71</v>
      </c>
      <c r="Q12" s="350"/>
      <c r="R12" s="328" t="s">
        <v>72</v>
      </c>
      <c r="S12" s="327"/>
      <c r="T12" s="327"/>
      <c r="U12" s="327"/>
      <c r="V12" s="327"/>
      <c r="W12" s="327"/>
      <c r="X12" s="327"/>
      <c r="Y12" s="327"/>
      <c r="Z12" s="327" t="s">
        <v>75</v>
      </c>
      <c r="AA12" s="337"/>
      <c r="AC12" s="328" t="s">
        <v>69</v>
      </c>
      <c r="AD12" s="327"/>
      <c r="AE12" s="327" t="s">
        <v>70</v>
      </c>
      <c r="AF12" s="327"/>
      <c r="AG12" s="327" t="s">
        <v>76</v>
      </c>
      <c r="AH12" s="327"/>
      <c r="AI12" s="327" t="s">
        <v>77</v>
      </c>
      <c r="AJ12" s="327"/>
      <c r="AK12" s="327" t="s">
        <v>75</v>
      </c>
      <c r="AL12" s="337"/>
      <c r="AN12" s="322" t="s">
        <v>22</v>
      </c>
      <c r="AO12" s="323"/>
      <c r="AP12" s="324"/>
    </row>
    <row r="13" spans="1:42" ht="45.75" customHeight="1">
      <c r="A13" s="354"/>
      <c r="B13" s="357"/>
      <c r="C13" s="359" t="s">
        <v>15</v>
      </c>
      <c r="D13" s="360"/>
      <c r="E13" s="360"/>
      <c r="F13" s="360"/>
      <c r="G13" s="270" t="s">
        <v>16</v>
      </c>
      <c r="H13" s="339"/>
      <c r="I13" s="342" t="s">
        <v>0</v>
      </c>
      <c r="J13" s="344" t="s">
        <v>1</v>
      </c>
      <c r="K13" s="346" t="s">
        <v>0</v>
      </c>
      <c r="L13" s="346"/>
      <c r="M13" s="346"/>
      <c r="N13" s="346"/>
      <c r="O13" s="107" t="s">
        <v>1</v>
      </c>
      <c r="P13" s="331" t="s">
        <v>78</v>
      </c>
      <c r="Q13" s="348" t="s">
        <v>79</v>
      </c>
      <c r="R13" s="347" t="s">
        <v>73</v>
      </c>
      <c r="S13" s="346"/>
      <c r="T13" s="346"/>
      <c r="U13" s="346"/>
      <c r="V13" s="346" t="s">
        <v>74</v>
      </c>
      <c r="W13" s="346"/>
      <c r="X13" s="346"/>
      <c r="Y13" s="346"/>
      <c r="Z13" s="331" t="s">
        <v>17</v>
      </c>
      <c r="AA13" s="333" t="s">
        <v>18</v>
      </c>
      <c r="AC13" s="329" t="s">
        <v>0</v>
      </c>
      <c r="AD13" s="331" t="s">
        <v>1</v>
      </c>
      <c r="AE13" s="331" t="s">
        <v>0</v>
      </c>
      <c r="AF13" s="331" t="s">
        <v>1</v>
      </c>
      <c r="AG13" s="331" t="s">
        <v>78</v>
      </c>
      <c r="AH13" s="331" t="s">
        <v>79</v>
      </c>
      <c r="AI13" s="331" t="s">
        <v>73</v>
      </c>
      <c r="AJ13" s="331" t="s">
        <v>74</v>
      </c>
      <c r="AK13" s="331" t="s">
        <v>17</v>
      </c>
      <c r="AL13" s="333" t="s">
        <v>18</v>
      </c>
      <c r="AN13" s="319" t="s">
        <v>16</v>
      </c>
      <c r="AO13" s="320"/>
      <c r="AP13" s="321"/>
    </row>
    <row r="14" spans="1:42" ht="102.5" customHeight="1" thickBot="1">
      <c r="A14" s="355"/>
      <c r="B14" s="358"/>
      <c r="C14" s="184" t="s">
        <v>19</v>
      </c>
      <c r="D14" s="108" t="s">
        <v>20</v>
      </c>
      <c r="E14" s="108" t="s">
        <v>21</v>
      </c>
      <c r="F14" s="109" t="s">
        <v>10</v>
      </c>
      <c r="G14" s="271" t="s">
        <v>10</v>
      </c>
      <c r="H14" s="340"/>
      <c r="I14" s="343"/>
      <c r="J14" s="345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32"/>
      <c r="Q14" s="349"/>
      <c r="R14" s="268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32"/>
      <c r="AA14" s="334"/>
      <c r="AC14" s="330"/>
      <c r="AD14" s="332"/>
      <c r="AE14" s="332"/>
      <c r="AF14" s="332"/>
      <c r="AG14" s="332"/>
      <c r="AH14" s="332"/>
      <c r="AI14" s="332"/>
      <c r="AJ14" s="332"/>
      <c r="AK14" s="332"/>
      <c r="AL14" s="334"/>
      <c r="AN14" s="242" t="s">
        <v>19</v>
      </c>
      <c r="AO14" s="238" t="s">
        <v>21</v>
      </c>
      <c r="AP14" s="243" t="s">
        <v>20</v>
      </c>
    </row>
    <row r="15" spans="1:42" s="144" customFormat="1" ht="20.149999999999999" customHeight="1" outlineLevel="1" thickBot="1">
      <c r="A15" s="230" t="s">
        <v>24</v>
      </c>
      <c r="B15" s="216" t="s">
        <v>25</v>
      </c>
      <c r="C15" s="147">
        <f t="shared" ref="C15:AL15" si="0">SUM(C16:C19)</f>
        <v>10155</v>
      </c>
      <c r="D15" s="95">
        <f t="shared" si="0"/>
        <v>1320713</v>
      </c>
      <c r="E15" s="95">
        <f t="shared" si="0"/>
        <v>0</v>
      </c>
      <c r="F15" s="95">
        <f t="shared" si="0"/>
        <v>1330868</v>
      </c>
      <c r="G15" s="251">
        <f t="shared" ref="G15" si="1">SUM(G16:G19)</f>
        <v>1081188</v>
      </c>
      <c r="H15" s="289"/>
      <c r="I15" s="273">
        <f t="shared" ref="I15:J15" si="2">SUM(I16:I19)</f>
        <v>18183353.035530485</v>
      </c>
      <c r="J15" s="95">
        <f t="shared" si="2"/>
        <v>5323937.2000003289</v>
      </c>
      <c r="K15" s="95">
        <f t="shared" ref="K15:M15" si="3">SUM(K16:K19)</f>
        <v>2471908.9628771534</v>
      </c>
      <c r="L15" s="95">
        <f t="shared" si="3"/>
        <v>15562571.691100236</v>
      </c>
      <c r="M15" s="95">
        <f t="shared" si="3"/>
        <v>0</v>
      </c>
      <c r="N15" s="118">
        <f>SUM(N16:N19)</f>
        <v>18034480.653977387</v>
      </c>
      <c r="O15" s="95">
        <f t="shared" ref="O15:P15" si="4">SUM(O16:O19)</f>
        <v>5266841.9499999303</v>
      </c>
      <c r="P15" s="95">
        <f t="shared" si="4"/>
        <v>16356268.11733133</v>
      </c>
      <c r="Q15" s="251">
        <f t="shared" ref="Q15" si="5">SUM(Q16:Q19)</f>
        <v>12404347.327331349</v>
      </c>
      <c r="R15" s="147">
        <f t="shared" si="0"/>
        <v>339400.66000000003</v>
      </c>
      <c r="S15" s="95">
        <f t="shared" si="0"/>
        <v>3335016.16</v>
      </c>
      <c r="T15" s="95">
        <f t="shared" si="0"/>
        <v>0</v>
      </c>
      <c r="U15" s="118">
        <f t="shared" si="0"/>
        <v>3674416.8200000003</v>
      </c>
      <c r="V15" s="95">
        <f t="shared" ref="V15:Y15" si="6">SUM(V16:V19)</f>
        <v>62315.266000000061</v>
      </c>
      <c r="W15" s="95">
        <f t="shared" si="6"/>
        <v>515217.73100000015</v>
      </c>
      <c r="X15" s="95">
        <f t="shared" si="6"/>
        <v>0</v>
      </c>
      <c r="Y15" s="118">
        <f t="shared" si="6"/>
        <v>577532.99700000021</v>
      </c>
      <c r="Z15" s="95">
        <f t="shared" ref="Z15:AA15" si="7">SUM(Z16:Z19)</f>
        <v>2960347.0419120006</v>
      </c>
      <c r="AA15" s="146">
        <f t="shared" si="7"/>
        <v>473863.3424700005</v>
      </c>
      <c r="AC15" s="147">
        <f t="shared" si="0"/>
        <v>187755.93064458994</v>
      </c>
      <c r="AD15" s="95">
        <f t="shared" si="0"/>
        <v>87784.520000000077</v>
      </c>
      <c r="AE15" s="95">
        <f t="shared" si="0"/>
        <v>-1076437.9263267112</v>
      </c>
      <c r="AF15" s="95">
        <f t="shared" si="0"/>
        <v>87784.520000000077</v>
      </c>
      <c r="AG15" s="95">
        <f t="shared" si="0"/>
        <v>2187207.1720103989</v>
      </c>
      <c r="AH15" s="95">
        <f t="shared" si="0"/>
        <v>2099422.6520103989</v>
      </c>
      <c r="AI15" s="95">
        <f t="shared" si="0"/>
        <v>205706.80914163199</v>
      </c>
      <c r="AJ15" s="95">
        <f t="shared" si="0"/>
        <v>205706.80914163199</v>
      </c>
      <c r="AK15" s="95">
        <f t="shared" si="0"/>
        <v>205706.80914163199</v>
      </c>
      <c r="AL15" s="146">
        <f t="shared" si="0"/>
        <v>205706.80914163199</v>
      </c>
      <c r="AN15" s="244">
        <f t="shared" ref="AN15" si="8">SUM(AN16:AN19)</f>
        <v>661471</v>
      </c>
      <c r="AO15" s="239">
        <f t="shared" ref="AO15:AP15" si="9">SUM(AO16:AO19)</f>
        <v>0</v>
      </c>
      <c r="AP15" s="245">
        <f t="shared" si="9"/>
        <v>419717</v>
      </c>
    </row>
    <row r="16" spans="1:42" s="149" customFormat="1" ht="20.149999999999999" customHeight="1" outlineLevel="1">
      <c r="A16" s="231"/>
      <c r="B16" s="217" t="s">
        <v>26</v>
      </c>
      <c r="C16" s="191">
        <v>10155</v>
      </c>
      <c r="D16" s="83">
        <v>1319836</v>
      </c>
      <c r="E16" s="83">
        <v>0</v>
      </c>
      <c r="F16" s="84">
        <v>1329991</v>
      </c>
      <c r="G16" s="256">
        <v>1074649</v>
      </c>
      <c r="H16" s="290"/>
      <c r="I16" s="76">
        <v>17430315.304722484</v>
      </c>
      <c r="J16" s="77">
        <v>5079211.9400003292</v>
      </c>
      <c r="K16" s="77">
        <v>2471908.9628771534</v>
      </c>
      <c r="L16" s="77">
        <v>14911308.916088352</v>
      </c>
      <c r="M16" s="77">
        <v>0</v>
      </c>
      <c r="N16" s="123">
        <f t="shared" ref="N16" si="10">SUM(K16:M16)</f>
        <v>17383217.878965504</v>
      </c>
      <c r="O16" s="124">
        <v>5063429.6299999319</v>
      </c>
      <c r="P16" s="77">
        <v>16059155.657331336</v>
      </c>
      <c r="Q16" s="252">
        <v>12228603.277331352</v>
      </c>
      <c r="R16" s="211">
        <v>339400.66000000003</v>
      </c>
      <c r="S16" s="77">
        <v>3200016.16</v>
      </c>
      <c r="T16" s="77">
        <v>0</v>
      </c>
      <c r="U16" s="123">
        <f>SUM(R16:T16)</f>
        <v>3539416.8200000003</v>
      </c>
      <c r="V16" s="77">
        <v>62315.266000000061</v>
      </c>
      <c r="W16" s="77">
        <v>488217.73100000015</v>
      </c>
      <c r="X16" s="77">
        <v>0</v>
      </c>
      <c r="Y16" s="123">
        <f>SUM(V16:X16)</f>
        <v>550532.99700000021</v>
      </c>
      <c r="Z16" s="77">
        <v>2725347.0419120006</v>
      </c>
      <c r="AA16" s="186">
        <v>426863.3424700005</v>
      </c>
      <c r="AC16" s="186">
        <v>187755.93064458994</v>
      </c>
      <c r="AD16" s="186">
        <v>87784.520000000077</v>
      </c>
      <c r="AE16" s="186">
        <v>-1076437.9263267112</v>
      </c>
      <c r="AF16" s="186">
        <v>87784.520000000077</v>
      </c>
      <c r="AG16" s="186">
        <v>2187207.1720103989</v>
      </c>
      <c r="AH16" s="186">
        <v>2099422.6520103989</v>
      </c>
      <c r="AI16" s="186">
        <v>205706.80914163199</v>
      </c>
      <c r="AJ16" s="186">
        <v>205706.80914163199</v>
      </c>
      <c r="AK16" s="186">
        <v>205706.80914163199</v>
      </c>
      <c r="AL16" s="186">
        <v>205706.80914163199</v>
      </c>
      <c r="AN16" s="301">
        <v>661471</v>
      </c>
      <c r="AO16" s="302">
        <v>0</v>
      </c>
      <c r="AP16" s="303">
        <v>413178</v>
      </c>
    </row>
    <row r="17" spans="1:42" ht="20.149999999999999" customHeight="1" outlineLevel="1">
      <c r="A17" s="232"/>
      <c r="B17" s="218" t="s">
        <v>27</v>
      </c>
      <c r="C17" s="185">
        <v>0</v>
      </c>
      <c r="D17" s="76">
        <v>0</v>
      </c>
      <c r="E17" s="76">
        <v>0</v>
      </c>
      <c r="F17" s="80">
        <v>0</v>
      </c>
      <c r="G17" s="272">
        <v>0</v>
      </c>
      <c r="H17" s="291"/>
      <c r="I17" s="274">
        <v>0</v>
      </c>
      <c r="J17" s="79">
        <v>0</v>
      </c>
      <c r="K17" s="79">
        <v>0</v>
      </c>
      <c r="L17" s="79">
        <v>0</v>
      </c>
      <c r="M17" s="79">
        <v>0</v>
      </c>
      <c r="N17" s="125">
        <f t="shared" ref="N17:N20" si="11">SUM(K17:M17)</f>
        <v>0</v>
      </c>
      <c r="O17" s="126">
        <v>0</v>
      </c>
      <c r="P17" s="79">
        <v>0</v>
      </c>
      <c r="Q17" s="253">
        <v>0</v>
      </c>
      <c r="R17" s="211">
        <v>0</v>
      </c>
      <c r="S17" s="79">
        <v>0</v>
      </c>
      <c r="T17" s="79">
        <v>0</v>
      </c>
      <c r="U17" s="125">
        <f t="shared" ref="U17:U20" si="12">SUM(R17:T17)</f>
        <v>0</v>
      </c>
      <c r="V17" s="79">
        <v>0</v>
      </c>
      <c r="W17" s="79">
        <v>0</v>
      </c>
      <c r="X17" s="79">
        <v>0</v>
      </c>
      <c r="Y17" s="125">
        <f t="shared" ref="Y17:Y20" si="13">SUM(V17:X17)</f>
        <v>0</v>
      </c>
      <c r="Z17" s="79">
        <v>0</v>
      </c>
      <c r="AA17" s="187">
        <v>0</v>
      </c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N17" s="185">
        <v>0</v>
      </c>
      <c r="AO17" s="76">
        <v>0</v>
      </c>
      <c r="AP17" s="246">
        <v>0</v>
      </c>
    </row>
    <row r="18" spans="1:42" ht="20.149999999999999" customHeight="1" outlineLevel="1">
      <c r="A18" s="232"/>
      <c r="B18" s="218" t="s">
        <v>28</v>
      </c>
      <c r="C18" s="185">
        <v>0</v>
      </c>
      <c r="D18" s="76">
        <v>0</v>
      </c>
      <c r="E18" s="76">
        <v>0</v>
      </c>
      <c r="F18" s="80">
        <v>0</v>
      </c>
      <c r="G18" s="272">
        <v>0</v>
      </c>
      <c r="H18" s="291"/>
      <c r="I18" s="274">
        <v>0</v>
      </c>
      <c r="J18" s="79">
        <v>0</v>
      </c>
      <c r="K18" s="79">
        <v>0</v>
      </c>
      <c r="L18" s="79">
        <v>0</v>
      </c>
      <c r="M18" s="79">
        <v>0</v>
      </c>
      <c r="N18" s="125">
        <f t="shared" si="11"/>
        <v>0</v>
      </c>
      <c r="O18" s="126">
        <v>0</v>
      </c>
      <c r="P18" s="79">
        <v>0</v>
      </c>
      <c r="Q18" s="253">
        <v>0</v>
      </c>
      <c r="R18" s="211">
        <v>0</v>
      </c>
      <c r="S18" s="79">
        <v>0</v>
      </c>
      <c r="T18" s="79">
        <v>0</v>
      </c>
      <c r="U18" s="125">
        <f t="shared" si="12"/>
        <v>0</v>
      </c>
      <c r="V18" s="79">
        <v>0</v>
      </c>
      <c r="W18" s="79">
        <v>0</v>
      </c>
      <c r="X18" s="79">
        <v>0</v>
      </c>
      <c r="Y18" s="125">
        <f t="shared" si="13"/>
        <v>0</v>
      </c>
      <c r="Z18" s="79">
        <v>0</v>
      </c>
      <c r="AA18" s="187">
        <v>0</v>
      </c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N18" s="185">
        <v>0</v>
      </c>
      <c r="AO18" s="76">
        <v>0</v>
      </c>
      <c r="AP18" s="246">
        <v>0</v>
      </c>
    </row>
    <row r="19" spans="1:42" ht="20.149999999999999" customHeight="1" outlineLevel="1" thickBot="1">
      <c r="A19" s="233"/>
      <c r="B19" s="219" t="s">
        <v>29</v>
      </c>
      <c r="C19" s="185">
        <v>0</v>
      </c>
      <c r="D19" s="76">
        <v>877</v>
      </c>
      <c r="E19" s="76">
        <v>0</v>
      </c>
      <c r="F19" s="82">
        <v>877</v>
      </c>
      <c r="G19" s="272">
        <v>6539</v>
      </c>
      <c r="H19" s="292"/>
      <c r="I19" s="275">
        <v>753037.73080800159</v>
      </c>
      <c r="J19" s="81">
        <v>244725.25999999949</v>
      </c>
      <c r="K19" s="81">
        <v>0</v>
      </c>
      <c r="L19" s="81">
        <v>651262.77501188382</v>
      </c>
      <c r="M19" s="81">
        <v>0</v>
      </c>
      <c r="N19" s="127">
        <f t="shared" si="11"/>
        <v>651262.77501188382</v>
      </c>
      <c r="O19" s="128">
        <v>203412.31999999806</v>
      </c>
      <c r="P19" s="81">
        <v>297112.45999999368</v>
      </c>
      <c r="Q19" s="254">
        <v>175744.04999999623</v>
      </c>
      <c r="R19" s="269">
        <v>0</v>
      </c>
      <c r="S19" s="81">
        <v>135000</v>
      </c>
      <c r="T19" s="81">
        <v>0</v>
      </c>
      <c r="U19" s="127">
        <f t="shared" si="12"/>
        <v>135000</v>
      </c>
      <c r="V19" s="81">
        <v>0</v>
      </c>
      <c r="W19" s="81">
        <v>27000</v>
      </c>
      <c r="X19" s="81">
        <v>0</v>
      </c>
      <c r="Y19" s="127">
        <f t="shared" si="13"/>
        <v>27000</v>
      </c>
      <c r="Z19" s="81">
        <v>235000</v>
      </c>
      <c r="AA19" s="188">
        <v>47000</v>
      </c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N19" s="185">
        <v>0</v>
      </c>
      <c r="AO19" s="76">
        <v>0</v>
      </c>
      <c r="AP19" s="246">
        <v>6539</v>
      </c>
    </row>
    <row r="20" spans="1:42" ht="20.149999999999999" customHeight="1" outlineLevel="1" thickBot="1">
      <c r="A20" s="230" t="s">
        <v>30</v>
      </c>
      <c r="B20" s="220" t="s">
        <v>11</v>
      </c>
      <c r="C20" s="189">
        <v>0</v>
      </c>
      <c r="D20" s="96">
        <v>46497</v>
      </c>
      <c r="E20" s="96">
        <v>0</v>
      </c>
      <c r="F20" s="97">
        <v>46497</v>
      </c>
      <c r="G20" s="255">
        <v>7195</v>
      </c>
      <c r="H20" s="289"/>
      <c r="I20" s="276">
        <v>1028399.5302500133</v>
      </c>
      <c r="J20" s="96">
        <v>0</v>
      </c>
      <c r="K20" s="96">
        <v>0</v>
      </c>
      <c r="L20" s="96">
        <v>1027386.910250097</v>
      </c>
      <c r="M20" s="96">
        <v>0</v>
      </c>
      <c r="N20" s="121">
        <f t="shared" si="11"/>
        <v>1027386.910250097</v>
      </c>
      <c r="O20" s="96">
        <v>0</v>
      </c>
      <c r="P20" s="96">
        <v>931519.21000029705</v>
      </c>
      <c r="Q20" s="255">
        <v>931519.21000029705</v>
      </c>
      <c r="R20" s="189">
        <v>0</v>
      </c>
      <c r="S20" s="96">
        <v>388624.04748700012</v>
      </c>
      <c r="T20" s="96">
        <v>0</v>
      </c>
      <c r="U20" s="121">
        <f t="shared" si="12"/>
        <v>388624.04748700012</v>
      </c>
      <c r="V20" s="96">
        <v>0</v>
      </c>
      <c r="W20" s="96">
        <v>388624.04748700012</v>
      </c>
      <c r="X20" s="96">
        <v>0</v>
      </c>
      <c r="Y20" s="121">
        <f t="shared" si="13"/>
        <v>388624.04748700012</v>
      </c>
      <c r="Z20" s="96">
        <v>509120.20071400015</v>
      </c>
      <c r="AA20" s="190">
        <v>509120.20071400015</v>
      </c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N20" s="189">
        <v>0</v>
      </c>
      <c r="AO20" s="96">
        <v>0</v>
      </c>
      <c r="AP20" s="190">
        <v>7195</v>
      </c>
    </row>
    <row r="21" spans="1:42" ht="20.149999999999999" customHeight="1" outlineLevel="1" thickBot="1">
      <c r="A21" s="230" t="s">
        <v>31</v>
      </c>
      <c r="B21" s="220" t="s">
        <v>32</v>
      </c>
      <c r="C21" s="147">
        <f>SUM(C22:C23)</f>
        <v>9563</v>
      </c>
      <c r="D21" s="95">
        <f>SUM(D22:D23)</f>
        <v>17849</v>
      </c>
      <c r="E21" s="95">
        <f>SUM(E22:E23)</f>
        <v>10</v>
      </c>
      <c r="F21" s="95">
        <f>SUM(F22:F23)</f>
        <v>27422</v>
      </c>
      <c r="G21" s="251">
        <f>SUM(G22:G23)</f>
        <v>50234</v>
      </c>
      <c r="H21" s="293"/>
      <c r="I21" s="273">
        <f>SUM(I22:I23)</f>
        <v>1272332.6658333503</v>
      </c>
      <c r="J21" s="95">
        <f>SUM(J22:J23)</f>
        <v>44523.01999999999</v>
      </c>
      <c r="K21" s="95">
        <f t="shared" ref="K21:Q21" si="14">SUM(K22:K23)</f>
        <v>550764.58785946935</v>
      </c>
      <c r="L21" s="95">
        <f t="shared" si="14"/>
        <v>666124.07024908904</v>
      </c>
      <c r="M21" s="95">
        <f t="shared" si="14"/>
        <v>1500</v>
      </c>
      <c r="N21" s="118">
        <f t="shared" ref="N21:U21" si="15">SUM(N22:N23)</f>
        <v>1218388.6581085585</v>
      </c>
      <c r="O21" s="95">
        <f t="shared" si="14"/>
        <v>44523.01999999996</v>
      </c>
      <c r="P21" s="95">
        <f t="shared" si="14"/>
        <v>1061468.6195059284</v>
      </c>
      <c r="Q21" s="251">
        <f t="shared" si="14"/>
        <v>1016945.5995059286</v>
      </c>
      <c r="R21" s="147">
        <f t="shared" si="15"/>
        <v>3506.6400000000003</v>
      </c>
      <c r="S21" s="95">
        <f t="shared" si="15"/>
        <v>0</v>
      </c>
      <c r="T21" s="95">
        <f t="shared" si="15"/>
        <v>0</v>
      </c>
      <c r="U21" s="118">
        <f t="shared" si="15"/>
        <v>3506.6400000000003</v>
      </c>
      <c r="V21" s="95">
        <f t="shared" ref="V21:X21" si="16">SUM(V22:V23)</f>
        <v>3506.6400000000003</v>
      </c>
      <c r="W21" s="95">
        <f t="shared" si="16"/>
        <v>0</v>
      </c>
      <c r="X21" s="95">
        <f t="shared" si="16"/>
        <v>0</v>
      </c>
      <c r="Y21" s="118">
        <f t="shared" ref="Y21:AA21" si="17">SUM(Y22:Y23)</f>
        <v>3506.6400000000003</v>
      </c>
      <c r="Z21" s="95">
        <f t="shared" si="17"/>
        <v>606853.81613400008</v>
      </c>
      <c r="AA21" s="146">
        <f t="shared" si="17"/>
        <v>65135.843818000161</v>
      </c>
      <c r="AC21" s="153">
        <f t="shared" ref="AC21:AL21" si="18">SUM(AC22:AC23)</f>
        <v>0</v>
      </c>
      <c r="AD21" s="154">
        <f t="shared" si="18"/>
        <v>0</v>
      </c>
      <c r="AE21" s="154">
        <f t="shared" si="18"/>
        <v>0</v>
      </c>
      <c r="AF21" s="154">
        <f t="shared" si="18"/>
        <v>0</v>
      </c>
      <c r="AG21" s="154">
        <f t="shared" si="18"/>
        <v>0</v>
      </c>
      <c r="AH21" s="154">
        <f t="shared" si="18"/>
        <v>0</v>
      </c>
      <c r="AI21" s="154">
        <f t="shared" si="18"/>
        <v>0</v>
      </c>
      <c r="AJ21" s="154">
        <f t="shared" si="18"/>
        <v>0</v>
      </c>
      <c r="AK21" s="154">
        <f t="shared" si="18"/>
        <v>0</v>
      </c>
      <c r="AL21" s="155">
        <f t="shared" si="18"/>
        <v>0</v>
      </c>
      <c r="AN21" s="244">
        <f>SUM(AN22:AN23)</f>
        <v>24467</v>
      </c>
      <c r="AO21" s="239">
        <f>SUM(AO22:AO23)</f>
        <v>10</v>
      </c>
      <c r="AP21" s="245">
        <f>SUM(AP22:AP23)</f>
        <v>25757</v>
      </c>
    </row>
    <row r="22" spans="1:42" ht="20.149999999999999" customHeight="1" outlineLevel="1">
      <c r="A22" s="231"/>
      <c r="B22" s="221" t="s">
        <v>33</v>
      </c>
      <c r="C22" s="191">
        <v>8565</v>
      </c>
      <c r="D22" s="83">
        <v>12262</v>
      </c>
      <c r="E22" s="83">
        <v>0</v>
      </c>
      <c r="F22" s="84">
        <v>20827</v>
      </c>
      <c r="G22" s="256">
        <v>23467</v>
      </c>
      <c r="H22" s="294"/>
      <c r="I22" s="277">
        <v>710986.68170435354</v>
      </c>
      <c r="J22" s="83">
        <v>44523.01999999999</v>
      </c>
      <c r="K22" s="83">
        <v>340586.2386294842</v>
      </c>
      <c r="L22" s="83">
        <v>359238.96068930998</v>
      </c>
      <c r="M22" s="83">
        <v>0</v>
      </c>
      <c r="N22" s="129">
        <f t="shared" ref="N22:N24" si="19">SUM(K22:M22)</f>
        <v>699825.19931879418</v>
      </c>
      <c r="O22" s="130">
        <v>44523.01999999996</v>
      </c>
      <c r="P22" s="83">
        <v>494741.09950584418</v>
      </c>
      <c r="Q22" s="256">
        <v>450218.07950584422</v>
      </c>
      <c r="R22" s="191">
        <v>0</v>
      </c>
      <c r="S22" s="83">
        <v>0</v>
      </c>
      <c r="T22" s="83">
        <v>0</v>
      </c>
      <c r="U22" s="129">
        <f t="shared" ref="U22:U24" si="20">SUM(R22:T22)</f>
        <v>0</v>
      </c>
      <c r="V22" s="83">
        <v>0</v>
      </c>
      <c r="W22" s="83">
        <v>0</v>
      </c>
      <c r="X22" s="83">
        <v>0</v>
      </c>
      <c r="Y22" s="129">
        <f t="shared" ref="Y22:Y24" si="21">SUM(V22:X22)</f>
        <v>0</v>
      </c>
      <c r="Z22" s="83">
        <v>602415.55613400007</v>
      </c>
      <c r="AA22" s="192">
        <v>60697.583818000159</v>
      </c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N22" s="191">
        <v>19401</v>
      </c>
      <c r="AO22" s="83">
        <v>0</v>
      </c>
      <c r="AP22" s="192">
        <v>4066</v>
      </c>
    </row>
    <row r="23" spans="1:42" ht="20.149999999999999" customHeight="1" outlineLevel="1" thickBot="1">
      <c r="A23" s="233"/>
      <c r="B23" s="222" t="s">
        <v>34</v>
      </c>
      <c r="C23" s="193">
        <v>998</v>
      </c>
      <c r="D23" s="85">
        <v>5587</v>
      </c>
      <c r="E23" s="85">
        <v>10</v>
      </c>
      <c r="F23" s="86">
        <v>6595</v>
      </c>
      <c r="G23" s="257">
        <v>26767</v>
      </c>
      <c r="H23" s="292"/>
      <c r="I23" s="278">
        <v>561345.98412899661</v>
      </c>
      <c r="J23" s="85">
        <v>0</v>
      </c>
      <c r="K23" s="85">
        <v>210178.34922998515</v>
      </c>
      <c r="L23" s="85">
        <v>306885.10955977906</v>
      </c>
      <c r="M23" s="85">
        <v>1500</v>
      </c>
      <c r="N23" s="131">
        <f t="shared" si="19"/>
        <v>518563.4587897642</v>
      </c>
      <c r="O23" s="132">
        <v>0</v>
      </c>
      <c r="P23" s="85">
        <v>566727.5200000843</v>
      </c>
      <c r="Q23" s="257">
        <v>566727.5200000843</v>
      </c>
      <c r="R23" s="193">
        <v>3506.6400000000003</v>
      </c>
      <c r="S23" s="85">
        <v>0</v>
      </c>
      <c r="T23" s="85">
        <v>0</v>
      </c>
      <c r="U23" s="131">
        <f t="shared" si="20"/>
        <v>3506.6400000000003</v>
      </c>
      <c r="V23" s="85">
        <v>3506.6400000000003</v>
      </c>
      <c r="W23" s="85">
        <v>0</v>
      </c>
      <c r="X23" s="85">
        <v>0</v>
      </c>
      <c r="Y23" s="131">
        <f t="shared" si="21"/>
        <v>3506.6400000000003</v>
      </c>
      <c r="Z23" s="85">
        <v>4438.26</v>
      </c>
      <c r="AA23" s="194">
        <v>4438.26</v>
      </c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N23" s="193">
        <v>5066</v>
      </c>
      <c r="AO23" s="85">
        <v>10</v>
      </c>
      <c r="AP23" s="194">
        <v>21691</v>
      </c>
    </row>
    <row r="24" spans="1:42" ht="20.149999999999999" customHeight="1" outlineLevel="1" thickBot="1">
      <c r="A24" s="230" t="s">
        <v>35</v>
      </c>
      <c r="B24" s="220" t="s">
        <v>2</v>
      </c>
      <c r="C24" s="195">
        <v>35505</v>
      </c>
      <c r="D24" s="98">
        <v>891</v>
      </c>
      <c r="E24" s="98">
        <v>0</v>
      </c>
      <c r="F24" s="99">
        <v>36396</v>
      </c>
      <c r="G24" s="258">
        <v>69800</v>
      </c>
      <c r="H24" s="289"/>
      <c r="I24" s="279">
        <v>29366242.590000119</v>
      </c>
      <c r="J24" s="98">
        <v>0</v>
      </c>
      <c r="K24" s="98">
        <v>27273925.060002297</v>
      </c>
      <c r="L24" s="98">
        <v>175501.22999999998</v>
      </c>
      <c r="M24" s="98">
        <v>0</v>
      </c>
      <c r="N24" s="119">
        <f t="shared" si="19"/>
        <v>27449426.290002298</v>
      </c>
      <c r="O24" s="98">
        <v>0</v>
      </c>
      <c r="P24" s="98">
        <v>15221955.3300023</v>
      </c>
      <c r="Q24" s="258">
        <v>15221955.3300023</v>
      </c>
      <c r="R24" s="195">
        <v>10835812.264801994</v>
      </c>
      <c r="S24" s="98">
        <v>3279.0879999999997</v>
      </c>
      <c r="T24" s="98">
        <v>0</v>
      </c>
      <c r="U24" s="119">
        <f t="shared" si="20"/>
        <v>10839091.352801993</v>
      </c>
      <c r="V24" s="98">
        <v>10835812.264801994</v>
      </c>
      <c r="W24" s="98">
        <v>3279.0879999999997</v>
      </c>
      <c r="X24" s="98">
        <v>0</v>
      </c>
      <c r="Y24" s="119">
        <f t="shared" si="21"/>
        <v>10839091.352801993</v>
      </c>
      <c r="Z24" s="98">
        <v>11939483.402801994</v>
      </c>
      <c r="AA24" s="196">
        <v>11939483.402801994</v>
      </c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N24" s="195">
        <v>67632</v>
      </c>
      <c r="AO24" s="98">
        <v>0</v>
      </c>
      <c r="AP24" s="196">
        <v>2168</v>
      </c>
    </row>
    <row r="25" spans="1:42" ht="30" customHeight="1" outlineLevel="1" thickBot="1">
      <c r="A25" s="230" t="s">
        <v>36</v>
      </c>
      <c r="B25" s="220" t="s">
        <v>37</v>
      </c>
      <c r="C25" s="147">
        <f t="shared" ref="C25:U25" si="22">SUM(C26:C27)</f>
        <v>1758</v>
      </c>
      <c r="D25" s="95">
        <f t="shared" si="22"/>
        <v>5974</v>
      </c>
      <c r="E25" s="95">
        <f t="shared" si="22"/>
        <v>10</v>
      </c>
      <c r="F25" s="95">
        <f t="shared" si="22"/>
        <v>7742</v>
      </c>
      <c r="G25" s="251">
        <f t="shared" ref="G25" si="23">SUM(G26:G27)</f>
        <v>31942</v>
      </c>
      <c r="H25" s="295">
        <f t="shared" si="22"/>
        <v>26818</v>
      </c>
      <c r="I25" s="273">
        <f t="shared" ref="I25:J25" si="24">SUM(I26:I27)</f>
        <v>17324931.794745967</v>
      </c>
      <c r="J25" s="95">
        <f t="shared" si="24"/>
        <v>6508.5399999999954</v>
      </c>
      <c r="K25" s="95">
        <f t="shared" ref="K25:M25" si="25">SUM(K26:K27)</f>
        <v>2996322.8446666477</v>
      </c>
      <c r="L25" s="95">
        <f t="shared" si="25"/>
        <v>11983449.642244177</v>
      </c>
      <c r="M25" s="95">
        <f t="shared" si="25"/>
        <v>74800</v>
      </c>
      <c r="N25" s="118">
        <f t="shared" si="22"/>
        <v>15054572.486910824</v>
      </c>
      <c r="O25" s="95">
        <f t="shared" si="22"/>
        <v>6507.6120000327937</v>
      </c>
      <c r="P25" s="95">
        <f t="shared" ref="P25:Q25" si="26">SUM(P26:P27)</f>
        <v>17773426.591879722</v>
      </c>
      <c r="Q25" s="251">
        <f t="shared" si="26"/>
        <v>17512883.179879669</v>
      </c>
      <c r="R25" s="147">
        <f t="shared" si="22"/>
        <v>2595885.1737649995</v>
      </c>
      <c r="S25" s="95">
        <f t="shared" si="22"/>
        <v>9140234.6300000027</v>
      </c>
      <c r="T25" s="95">
        <f t="shared" si="22"/>
        <v>511135.86</v>
      </c>
      <c r="U25" s="118">
        <f t="shared" si="22"/>
        <v>12247255.663765002</v>
      </c>
      <c r="V25" s="95">
        <f t="shared" ref="V25:X25" si="27">SUM(V26:V27)</f>
        <v>2451692.3267649994</v>
      </c>
      <c r="W25" s="95">
        <f t="shared" si="27"/>
        <v>9140234.6300000027</v>
      </c>
      <c r="X25" s="95">
        <f t="shared" si="27"/>
        <v>292977.03999999998</v>
      </c>
      <c r="Y25" s="118">
        <f t="shared" ref="Y25" si="28">SUM(Y26:Y27)</f>
        <v>11884903.996765001</v>
      </c>
      <c r="Z25" s="95">
        <f t="shared" ref="Z25:AA25" si="29">SUM(Z26:Z27)</f>
        <v>9684974.1509690024</v>
      </c>
      <c r="AA25" s="146">
        <f t="shared" si="29"/>
        <v>9627826.943969002</v>
      </c>
      <c r="AC25" s="153">
        <f t="shared" ref="AC25:AL25" si="30">SUM(AC26:AC27)</f>
        <v>0</v>
      </c>
      <c r="AD25" s="154">
        <f t="shared" si="30"/>
        <v>0</v>
      </c>
      <c r="AE25" s="154">
        <f t="shared" si="30"/>
        <v>0</v>
      </c>
      <c r="AF25" s="154">
        <f t="shared" si="30"/>
        <v>0</v>
      </c>
      <c r="AG25" s="154">
        <f t="shared" si="30"/>
        <v>0</v>
      </c>
      <c r="AH25" s="154">
        <f t="shared" si="30"/>
        <v>0</v>
      </c>
      <c r="AI25" s="154">
        <f t="shared" si="30"/>
        <v>0</v>
      </c>
      <c r="AJ25" s="154">
        <f t="shared" si="30"/>
        <v>0</v>
      </c>
      <c r="AK25" s="154">
        <f t="shared" si="30"/>
        <v>0</v>
      </c>
      <c r="AL25" s="155">
        <f t="shared" si="30"/>
        <v>0</v>
      </c>
      <c r="AN25" s="244">
        <f t="shared" ref="AN25" si="31">SUM(AN26:AN27)</f>
        <v>8886</v>
      </c>
      <c r="AO25" s="239">
        <f t="shared" ref="AO25:AP25" si="32">SUM(AO26:AO27)</f>
        <v>10</v>
      </c>
      <c r="AP25" s="245">
        <f t="shared" si="32"/>
        <v>23046</v>
      </c>
    </row>
    <row r="26" spans="1:42" ht="20.149999999999999" customHeight="1" outlineLevel="1">
      <c r="A26" s="231"/>
      <c r="B26" s="221" t="s">
        <v>38</v>
      </c>
      <c r="C26" s="185">
        <v>1758</v>
      </c>
      <c r="D26" s="77">
        <v>5974</v>
      </c>
      <c r="E26" s="77">
        <v>10</v>
      </c>
      <c r="F26" s="78">
        <v>7742</v>
      </c>
      <c r="G26" s="252">
        <v>31942</v>
      </c>
      <c r="H26" s="296">
        <v>26818</v>
      </c>
      <c r="I26" s="76">
        <v>17324931.794745967</v>
      </c>
      <c r="J26" s="77">
        <v>6508.5399999999954</v>
      </c>
      <c r="K26" s="77">
        <v>2996322.8446666477</v>
      </c>
      <c r="L26" s="77">
        <v>11983449.642244177</v>
      </c>
      <c r="M26" s="77">
        <v>74800</v>
      </c>
      <c r="N26" s="123">
        <f t="shared" ref="N26:N27" si="33">SUM(K26:M26)</f>
        <v>15054572.486910824</v>
      </c>
      <c r="O26" s="124">
        <v>6507.6120000327937</v>
      </c>
      <c r="P26" s="77">
        <v>17773426.591879722</v>
      </c>
      <c r="Q26" s="252">
        <v>17512883.179879669</v>
      </c>
      <c r="R26" s="185">
        <v>2595885.1737649995</v>
      </c>
      <c r="S26" s="77">
        <v>9140234.6300000027</v>
      </c>
      <c r="T26" s="77">
        <v>511135.86</v>
      </c>
      <c r="U26" s="123">
        <f t="shared" ref="U26:U27" si="34">SUM(R26:T26)</f>
        <v>12247255.663765002</v>
      </c>
      <c r="V26" s="77">
        <v>2451692.3267649994</v>
      </c>
      <c r="W26" s="77">
        <v>9140234.6300000027</v>
      </c>
      <c r="X26" s="77">
        <v>292977.03999999998</v>
      </c>
      <c r="Y26" s="123">
        <f t="shared" ref="Y26:Y27" si="35">SUM(V26:X26)</f>
        <v>11884903.996765001</v>
      </c>
      <c r="Z26" s="77">
        <v>9684974.1509690024</v>
      </c>
      <c r="AA26" s="186">
        <v>9627826.943969002</v>
      </c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N26" s="185">
        <v>8886</v>
      </c>
      <c r="AO26" s="77">
        <v>10</v>
      </c>
      <c r="AP26" s="186">
        <v>23046</v>
      </c>
    </row>
    <row r="27" spans="1:42" ht="20.149999999999999" customHeight="1" outlineLevel="1" thickBot="1">
      <c r="A27" s="233"/>
      <c r="B27" s="223" t="s">
        <v>39</v>
      </c>
      <c r="C27" s="197">
        <v>0</v>
      </c>
      <c r="D27" s="87">
        <v>0</v>
      </c>
      <c r="E27" s="87">
        <v>0</v>
      </c>
      <c r="F27" s="87">
        <v>0</v>
      </c>
      <c r="G27" s="259">
        <v>0</v>
      </c>
      <c r="H27" s="296">
        <v>0</v>
      </c>
      <c r="I27" s="280">
        <v>0</v>
      </c>
      <c r="J27" s="87">
        <v>0</v>
      </c>
      <c r="K27" s="87">
        <v>0</v>
      </c>
      <c r="L27" s="87">
        <v>0</v>
      </c>
      <c r="M27" s="87">
        <v>0</v>
      </c>
      <c r="N27" s="133">
        <f t="shared" si="33"/>
        <v>0</v>
      </c>
      <c r="O27" s="134">
        <v>0</v>
      </c>
      <c r="P27" s="87">
        <v>0</v>
      </c>
      <c r="Q27" s="259">
        <v>0</v>
      </c>
      <c r="R27" s="197">
        <v>0</v>
      </c>
      <c r="S27" s="87">
        <v>0</v>
      </c>
      <c r="T27" s="87">
        <v>0</v>
      </c>
      <c r="U27" s="133">
        <f t="shared" si="34"/>
        <v>0</v>
      </c>
      <c r="V27" s="87">
        <v>0</v>
      </c>
      <c r="W27" s="87">
        <v>0</v>
      </c>
      <c r="X27" s="87">
        <v>0</v>
      </c>
      <c r="Y27" s="133">
        <f t="shared" si="35"/>
        <v>0</v>
      </c>
      <c r="Z27" s="87">
        <v>0</v>
      </c>
      <c r="AA27" s="198">
        <v>0</v>
      </c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N27" s="197">
        <v>0</v>
      </c>
      <c r="AO27" s="87">
        <v>0</v>
      </c>
      <c r="AP27" s="198">
        <v>0</v>
      </c>
    </row>
    <row r="28" spans="1:42" ht="30" customHeight="1" outlineLevel="1" thickBot="1">
      <c r="A28" s="230" t="s">
        <v>40</v>
      </c>
      <c r="B28" s="220" t="s">
        <v>41</v>
      </c>
      <c r="C28" s="199">
        <f t="shared" ref="C28:U28" si="36">SUM(C29:C31)</f>
        <v>4195</v>
      </c>
      <c r="D28" s="100">
        <f t="shared" si="36"/>
        <v>187553</v>
      </c>
      <c r="E28" s="100">
        <f t="shared" si="36"/>
        <v>10</v>
      </c>
      <c r="F28" s="101">
        <f t="shared" si="36"/>
        <v>191758</v>
      </c>
      <c r="G28" s="260">
        <f t="shared" ref="G28" si="37">SUM(G29:G31)</f>
        <v>104441</v>
      </c>
      <c r="H28" s="297">
        <f t="shared" si="36"/>
        <v>986789</v>
      </c>
      <c r="I28" s="281">
        <f t="shared" ref="I28:J28" si="38">SUM(I29:I31)</f>
        <v>2551539.0929817017</v>
      </c>
      <c r="J28" s="100">
        <f t="shared" si="38"/>
        <v>5172.9400000000023</v>
      </c>
      <c r="K28" s="100">
        <f t="shared" ref="K28:M28" si="39">SUM(K29:K31)</f>
        <v>315090.66482766345</v>
      </c>
      <c r="L28" s="100">
        <f t="shared" si="39"/>
        <v>1996849.0685803005</v>
      </c>
      <c r="M28" s="100">
        <f t="shared" si="39"/>
        <v>2900</v>
      </c>
      <c r="N28" s="106">
        <f t="shared" si="36"/>
        <v>2314839.733407964</v>
      </c>
      <c r="O28" s="100">
        <f t="shared" si="36"/>
        <v>5172.520000000135</v>
      </c>
      <c r="P28" s="100">
        <f t="shared" ref="P28:Q28" si="40">SUM(P29:P31)</f>
        <v>2638271.3694057339</v>
      </c>
      <c r="Q28" s="260">
        <f t="shared" si="40"/>
        <v>2568784.4994056942</v>
      </c>
      <c r="R28" s="199">
        <f t="shared" si="36"/>
        <v>741327.32842105255</v>
      </c>
      <c r="S28" s="100">
        <f t="shared" si="36"/>
        <v>1479314.2678947367</v>
      </c>
      <c r="T28" s="100">
        <f t="shared" si="36"/>
        <v>25910</v>
      </c>
      <c r="U28" s="106">
        <f t="shared" si="36"/>
        <v>2246551.596315789</v>
      </c>
      <c r="V28" s="100">
        <f t="shared" ref="V28:X28" si="41">SUM(V29:V31)</f>
        <v>645243.47542105254</v>
      </c>
      <c r="W28" s="100">
        <f t="shared" si="41"/>
        <v>1479314.2678947367</v>
      </c>
      <c r="X28" s="100">
        <f t="shared" si="41"/>
        <v>15005</v>
      </c>
      <c r="Y28" s="106">
        <f t="shared" ref="Y28" si="42">SUM(Y29:Y31)</f>
        <v>2139562.7433157894</v>
      </c>
      <c r="Z28" s="100">
        <f t="shared" ref="Z28:AA28" si="43">SUM(Z29:Z31)</f>
        <v>2054749.1241005259</v>
      </c>
      <c r="AA28" s="235">
        <f t="shared" si="43"/>
        <v>1980343.6390925259</v>
      </c>
      <c r="AC28" s="164">
        <f t="shared" ref="AC28:AL28" si="44">SUM(AC29:AC31)</f>
        <v>0</v>
      </c>
      <c r="AD28" s="165">
        <f t="shared" si="44"/>
        <v>0</v>
      </c>
      <c r="AE28" s="165">
        <f t="shared" si="44"/>
        <v>0</v>
      </c>
      <c r="AF28" s="165">
        <f t="shared" si="44"/>
        <v>0</v>
      </c>
      <c r="AG28" s="165">
        <f t="shared" si="44"/>
        <v>0</v>
      </c>
      <c r="AH28" s="165">
        <f t="shared" si="44"/>
        <v>0</v>
      </c>
      <c r="AI28" s="165">
        <f t="shared" si="44"/>
        <v>0</v>
      </c>
      <c r="AJ28" s="165">
        <f t="shared" si="44"/>
        <v>0</v>
      </c>
      <c r="AK28" s="165">
        <f t="shared" si="44"/>
        <v>0</v>
      </c>
      <c r="AL28" s="163">
        <f t="shared" si="44"/>
        <v>0</v>
      </c>
      <c r="AN28" s="247">
        <f t="shared" ref="AN28" si="45">SUM(AN29:AN31)</f>
        <v>12138</v>
      </c>
      <c r="AO28" s="240">
        <f t="shared" ref="AO28:AP28" si="46">SUM(AO29:AO31)</f>
        <v>10</v>
      </c>
      <c r="AP28" s="248">
        <f t="shared" si="46"/>
        <v>92293</v>
      </c>
    </row>
    <row r="29" spans="1:42" ht="30" customHeight="1" outlineLevel="1">
      <c r="A29" s="231"/>
      <c r="B29" s="221" t="s">
        <v>42</v>
      </c>
      <c r="C29" s="185">
        <v>2700</v>
      </c>
      <c r="D29" s="77">
        <v>179082</v>
      </c>
      <c r="E29" s="77">
        <v>0</v>
      </c>
      <c r="F29" s="78">
        <v>181782</v>
      </c>
      <c r="G29" s="256">
        <v>65103</v>
      </c>
      <c r="H29" s="296">
        <v>956350</v>
      </c>
      <c r="I29" s="76">
        <v>469295.78947368427</v>
      </c>
      <c r="J29" s="77">
        <v>0</v>
      </c>
      <c r="K29" s="77">
        <v>21578.421052631584</v>
      </c>
      <c r="L29" s="77">
        <v>447717.3684210527</v>
      </c>
      <c r="M29" s="77">
        <v>0</v>
      </c>
      <c r="N29" s="123">
        <f t="shared" ref="N29:N33" si="47">SUM(K29:M29)</f>
        <v>469295.78947368427</v>
      </c>
      <c r="O29" s="124">
        <v>0</v>
      </c>
      <c r="P29" s="77">
        <v>472517.21940631431</v>
      </c>
      <c r="Q29" s="252">
        <v>472517.21940631431</v>
      </c>
      <c r="R29" s="185">
        <v>2161.6484210526323</v>
      </c>
      <c r="S29" s="77">
        <v>67395.847894736857</v>
      </c>
      <c r="T29" s="77">
        <v>0</v>
      </c>
      <c r="U29" s="123">
        <f t="shared" ref="U29:U33" si="48">SUM(R29:T29)</f>
        <v>69557.496315789496</v>
      </c>
      <c r="V29" s="77">
        <v>2161.6484210526323</v>
      </c>
      <c r="W29" s="77">
        <v>67395.847894736857</v>
      </c>
      <c r="X29" s="77">
        <v>0</v>
      </c>
      <c r="Y29" s="123">
        <f t="shared" ref="Y29:Y33" si="49">SUM(V29:X29)</f>
        <v>69557.496315789496</v>
      </c>
      <c r="Z29" s="77">
        <v>56818.184210526335</v>
      </c>
      <c r="AA29" s="186">
        <v>56818.184210526335</v>
      </c>
      <c r="AC29" s="150"/>
      <c r="AD29" s="111"/>
      <c r="AE29" s="111"/>
      <c r="AF29" s="111"/>
      <c r="AG29" s="111"/>
      <c r="AH29" s="111"/>
      <c r="AI29" s="111"/>
      <c r="AJ29" s="111"/>
      <c r="AK29" s="111"/>
      <c r="AL29" s="148"/>
      <c r="AN29" s="185">
        <v>3972</v>
      </c>
      <c r="AO29" s="77">
        <v>0</v>
      </c>
      <c r="AP29" s="186">
        <v>61131</v>
      </c>
    </row>
    <row r="30" spans="1:42" ht="30" customHeight="1" outlineLevel="1">
      <c r="A30" s="232"/>
      <c r="B30" s="224" t="s">
        <v>3</v>
      </c>
      <c r="C30" s="201">
        <v>1495</v>
      </c>
      <c r="D30" s="88">
        <v>8471</v>
      </c>
      <c r="E30" s="88">
        <v>10</v>
      </c>
      <c r="F30" s="88">
        <v>9976</v>
      </c>
      <c r="G30" s="261">
        <v>39338</v>
      </c>
      <c r="H30" s="296">
        <v>30439</v>
      </c>
      <c r="I30" s="282">
        <v>2082243.3035080174</v>
      </c>
      <c r="J30" s="88">
        <v>5172.9400000000023</v>
      </c>
      <c r="K30" s="88">
        <v>293512.24377503188</v>
      </c>
      <c r="L30" s="88">
        <v>1549131.700159248</v>
      </c>
      <c r="M30" s="88">
        <v>2900</v>
      </c>
      <c r="N30" s="135">
        <f t="shared" si="47"/>
        <v>1845543.94393428</v>
      </c>
      <c r="O30" s="136">
        <v>5172.520000000135</v>
      </c>
      <c r="P30" s="88">
        <v>2165754.1499994197</v>
      </c>
      <c r="Q30" s="261">
        <v>2096267.27999938</v>
      </c>
      <c r="R30" s="201">
        <v>739165.67999999993</v>
      </c>
      <c r="S30" s="88">
        <v>1411918.42</v>
      </c>
      <c r="T30" s="88">
        <v>25910</v>
      </c>
      <c r="U30" s="135">
        <f t="shared" si="48"/>
        <v>2176994.0999999996</v>
      </c>
      <c r="V30" s="88">
        <v>643081.82699999993</v>
      </c>
      <c r="W30" s="88">
        <v>1411918.42</v>
      </c>
      <c r="X30" s="88">
        <v>15005</v>
      </c>
      <c r="Y30" s="135">
        <f t="shared" si="49"/>
        <v>2070005.247</v>
      </c>
      <c r="Z30" s="88">
        <v>1997930.9398899996</v>
      </c>
      <c r="AA30" s="202">
        <v>1923525.4548819996</v>
      </c>
      <c r="AC30" s="167"/>
      <c r="AD30" s="112"/>
      <c r="AE30" s="112"/>
      <c r="AF30" s="112"/>
      <c r="AG30" s="112"/>
      <c r="AH30" s="112"/>
      <c r="AI30" s="112"/>
      <c r="AJ30" s="112"/>
      <c r="AK30" s="112"/>
      <c r="AL30" s="166"/>
      <c r="AN30" s="201">
        <v>8166</v>
      </c>
      <c r="AO30" s="88">
        <v>10</v>
      </c>
      <c r="AP30" s="202">
        <v>31162</v>
      </c>
    </row>
    <row r="31" spans="1:42" ht="20.149999999999999" customHeight="1" outlineLevel="1" thickBot="1">
      <c r="A31" s="233"/>
      <c r="B31" s="223" t="s">
        <v>43</v>
      </c>
      <c r="C31" s="203">
        <v>0</v>
      </c>
      <c r="D31" s="89">
        <v>0</v>
      </c>
      <c r="E31" s="89">
        <v>0</v>
      </c>
      <c r="F31" s="90">
        <v>0</v>
      </c>
      <c r="G31" s="262">
        <v>0</v>
      </c>
      <c r="H31" s="292"/>
      <c r="I31" s="283">
        <v>0</v>
      </c>
      <c r="J31" s="89">
        <v>0</v>
      </c>
      <c r="K31" s="89">
        <v>0</v>
      </c>
      <c r="L31" s="89">
        <v>0</v>
      </c>
      <c r="M31" s="89">
        <v>0</v>
      </c>
      <c r="N31" s="122">
        <f t="shared" si="47"/>
        <v>0</v>
      </c>
      <c r="O31" s="104">
        <v>0</v>
      </c>
      <c r="P31" s="89">
        <v>0</v>
      </c>
      <c r="Q31" s="262">
        <v>0</v>
      </c>
      <c r="R31" s="203">
        <v>0</v>
      </c>
      <c r="S31" s="89">
        <v>0</v>
      </c>
      <c r="T31" s="89">
        <v>0</v>
      </c>
      <c r="U31" s="122">
        <f t="shared" si="48"/>
        <v>0</v>
      </c>
      <c r="V31" s="89">
        <v>0</v>
      </c>
      <c r="W31" s="89">
        <v>0</v>
      </c>
      <c r="X31" s="89">
        <v>0</v>
      </c>
      <c r="Y31" s="122">
        <f t="shared" si="49"/>
        <v>0</v>
      </c>
      <c r="Z31" s="89">
        <v>0</v>
      </c>
      <c r="AA31" s="204">
        <v>0</v>
      </c>
      <c r="AC31" s="169"/>
      <c r="AD31" s="115"/>
      <c r="AE31" s="115"/>
      <c r="AF31" s="115"/>
      <c r="AG31" s="115"/>
      <c r="AH31" s="115"/>
      <c r="AI31" s="115"/>
      <c r="AJ31" s="115"/>
      <c r="AK31" s="115"/>
      <c r="AL31" s="168"/>
      <c r="AN31" s="203">
        <v>0</v>
      </c>
      <c r="AO31" s="89">
        <v>0</v>
      </c>
      <c r="AP31" s="204">
        <v>0</v>
      </c>
    </row>
    <row r="32" spans="1:42" ht="20.149999999999999" customHeight="1" outlineLevel="1" thickBot="1">
      <c r="A32" s="230" t="s">
        <v>44</v>
      </c>
      <c r="B32" s="304" t="s">
        <v>4</v>
      </c>
      <c r="C32" s="195">
        <v>0</v>
      </c>
      <c r="D32" s="98">
        <v>0</v>
      </c>
      <c r="E32" s="98">
        <v>0</v>
      </c>
      <c r="F32" s="99">
        <v>0</v>
      </c>
      <c r="G32" s="258">
        <v>0</v>
      </c>
      <c r="H32" s="289"/>
      <c r="I32" s="279">
        <v>0</v>
      </c>
      <c r="J32" s="98">
        <v>0</v>
      </c>
      <c r="K32" s="98">
        <v>0</v>
      </c>
      <c r="L32" s="98">
        <v>0</v>
      </c>
      <c r="M32" s="98">
        <v>0</v>
      </c>
      <c r="N32" s="119">
        <f t="shared" si="47"/>
        <v>0</v>
      </c>
      <c r="O32" s="98">
        <v>0</v>
      </c>
      <c r="P32" s="98">
        <v>0</v>
      </c>
      <c r="Q32" s="258">
        <v>0</v>
      </c>
      <c r="R32" s="195">
        <v>0</v>
      </c>
      <c r="S32" s="98">
        <v>0</v>
      </c>
      <c r="T32" s="98">
        <v>0</v>
      </c>
      <c r="U32" s="119">
        <f t="shared" si="48"/>
        <v>0</v>
      </c>
      <c r="V32" s="98">
        <v>0</v>
      </c>
      <c r="W32" s="98">
        <v>0</v>
      </c>
      <c r="X32" s="98">
        <v>0</v>
      </c>
      <c r="Y32" s="119">
        <f t="shared" si="49"/>
        <v>0</v>
      </c>
      <c r="Z32" s="98">
        <v>0</v>
      </c>
      <c r="AA32" s="196">
        <v>0</v>
      </c>
      <c r="AC32" s="158"/>
      <c r="AD32" s="159"/>
      <c r="AE32" s="159"/>
      <c r="AF32" s="159"/>
      <c r="AG32" s="159"/>
      <c r="AH32" s="159"/>
      <c r="AI32" s="159"/>
      <c r="AJ32" s="159"/>
      <c r="AK32" s="159"/>
      <c r="AL32" s="160"/>
      <c r="AN32" s="195">
        <v>0</v>
      </c>
      <c r="AO32" s="98">
        <v>0</v>
      </c>
      <c r="AP32" s="196">
        <v>0</v>
      </c>
    </row>
    <row r="33" spans="1:42" ht="20.149999999999999" customHeight="1" outlineLevel="1" thickBot="1">
      <c r="A33" s="234" t="s">
        <v>45</v>
      </c>
      <c r="B33" s="225" t="s">
        <v>12</v>
      </c>
      <c r="C33" s="205">
        <v>0</v>
      </c>
      <c r="D33" s="102">
        <v>0</v>
      </c>
      <c r="E33" s="102">
        <v>0</v>
      </c>
      <c r="F33" s="103">
        <v>0</v>
      </c>
      <c r="G33" s="263">
        <v>0</v>
      </c>
      <c r="H33" s="296">
        <v>0</v>
      </c>
      <c r="I33" s="284">
        <v>0</v>
      </c>
      <c r="J33" s="102">
        <v>0</v>
      </c>
      <c r="K33" s="102">
        <v>0</v>
      </c>
      <c r="L33" s="102">
        <v>0</v>
      </c>
      <c r="M33" s="102">
        <v>0</v>
      </c>
      <c r="N33" s="120">
        <f t="shared" si="47"/>
        <v>0</v>
      </c>
      <c r="O33" s="102">
        <v>0</v>
      </c>
      <c r="P33" s="102">
        <v>0</v>
      </c>
      <c r="Q33" s="263">
        <v>0</v>
      </c>
      <c r="R33" s="205">
        <v>0</v>
      </c>
      <c r="S33" s="102">
        <v>0</v>
      </c>
      <c r="T33" s="102">
        <v>0</v>
      </c>
      <c r="U33" s="120">
        <f t="shared" si="48"/>
        <v>0</v>
      </c>
      <c r="V33" s="102">
        <v>0</v>
      </c>
      <c r="W33" s="102">
        <v>0</v>
      </c>
      <c r="X33" s="102">
        <v>0</v>
      </c>
      <c r="Y33" s="120">
        <f t="shared" si="49"/>
        <v>0</v>
      </c>
      <c r="Z33" s="102">
        <v>0</v>
      </c>
      <c r="AA33" s="206">
        <v>0</v>
      </c>
      <c r="AC33" s="170"/>
      <c r="AD33" s="171"/>
      <c r="AE33" s="171"/>
      <c r="AF33" s="171"/>
      <c r="AG33" s="171"/>
      <c r="AH33" s="171"/>
      <c r="AI33" s="171"/>
      <c r="AJ33" s="171"/>
      <c r="AK33" s="171"/>
      <c r="AL33" s="172"/>
      <c r="AN33" s="205">
        <v>0</v>
      </c>
      <c r="AO33" s="102">
        <v>0</v>
      </c>
      <c r="AP33" s="206">
        <v>0</v>
      </c>
    </row>
    <row r="34" spans="1:42" ht="30" customHeight="1" outlineLevel="1" thickBot="1">
      <c r="A34" s="230" t="s">
        <v>46</v>
      </c>
      <c r="B34" s="220" t="s">
        <v>47</v>
      </c>
      <c r="C34" s="199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0">
        <f>SUM(G35:G36)</f>
        <v>0</v>
      </c>
      <c r="H34" s="289"/>
      <c r="I34" s="281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0">
        <f t="shared" si="50"/>
        <v>0</v>
      </c>
      <c r="R34" s="199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0">
        <f t="shared" si="53"/>
        <v>0</v>
      </c>
      <c r="AC34" s="164">
        <f t="shared" ref="AC34:AL34" si="54">SUM(AC35:AC36)</f>
        <v>0</v>
      </c>
      <c r="AD34" s="165">
        <f t="shared" si="54"/>
        <v>0</v>
      </c>
      <c r="AE34" s="165">
        <f t="shared" si="54"/>
        <v>0</v>
      </c>
      <c r="AF34" s="165">
        <f t="shared" si="54"/>
        <v>0</v>
      </c>
      <c r="AG34" s="165">
        <f t="shared" si="54"/>
        <v>0</v>
      </c>
      <c r="AH34" s="165">
        <f t="shared" si="54"/>
        <v>0</v>
      </c>
      <c r="AI34" s="165">
        <f t="shared" si="54"/>
        <v>0</v>
      </c>
      <c r="AJ34" s="165">
        <f t="shared" si="54"/>
        <v>0</v>
      </c>
      <c r="AK34" s="165">
        <f t="shared" si="54"/>
        <v>0</v>
      </c>
      <c r="AL34" s="163">
        <f t="shared" si="54"/>
        <v>0</v>
      </c>
      <c r="AN34" s="247">
        <f>SUM(AN35:AN36)</f>
        <v>0</v>
      </c>
      <c r="AO34" s="240">
        <f>SUM(AO35:AO36)</f>
        <v>0</v>
      </c>
      <c r="AP34" s="248">
        <f>SUM(AP35:AP36)</f>
        <v>0</v>
      </c>
    </row>
    <row r="35" spans="1:42" ht="20.149999999999999" customHeight="1" outlineLevel="1">
      <c r="A35" s="231"/>
      <c r="B35" s="221" t="s">
        <v>48</v>
      </c>
      <c r="C35" s="207">
        <v>0</v>
      </c>
      <c r="D35" s="91">
        <v>0</v>
      </c>
      <c r="E35" s="91">
        <v>0</v>
      </c>
      <c r="F35" s="91">
        <v>0</v>
      </c>
      <c r="G35" s="264">
        <v>0</v>
      </c>
      <c r="H35" s="290"/>
      <c r="I35" s="285">
        <v>0</v>
      </c>
      <c r="J35" s="91">
        <v>0</v>
      </c>
      <c r="K35" s="91">
        <v>0</v>
      </c>
      <c r="L35" s="91">
        <v>0</v>
      </c>
      <c r="M35" s="91">
        <v>0</v>
      </c>
      <c r="N35" s="137">
        <f t="shared" ref="N35:N37" si="55">SUM(K35:M35)</f>
        <v>0</v>
      </c>
      <c r="O35" s="138">
        <v>0</v>
      </c>
      <c r="P35" s="91">
        <v>0</v>
      </c>
      <c r="Q35" s="264">
        <v>0</v>
      </c>
      <c r="R35" s="207">
        <v>0</v>
      </c>
      <c r="S35" s="91">
        <v>0</v>
      </c>
      <c r="T35" s="91">
        <v>0</v>
      </c>
      <c r="U35" s="137">
        <f t="shared" ref="U35:U37" si="56">SUM(R35:T35)</f>
        <v>0</v>
      </c>
      <c r="V35" s="91">
        <v>0</v>
      </c>
      <c r="W35" s="91">
        <v>0</v>
      </c>
      <c r="X35" s="91">
        <v>0</v>
      </c>
      <c r="Y35" s="137">
        <f t="shared" ref="Y35:Y37" si="57">SUM(V35:X35)</f>
        <v>0</v>
      </c>
      <c r="Z35" s="91">
        <v>0</v>
      </c>
      <c r="AA35" s="208">
        <v>0</v>
      </c>
      <c r="AC35" s="174"/>
      <c r="AD35" s="116"/>
      <c r="AE35" s="116"/>
      <c r="AF35" s="116"/>
      <c r="AG35" s="116"/>
      <c r="AH35" s="116"/>
      <c r="AI35" s="116"/>
      <c r="AJ35" s="116"/>
      <c r="AK35" s="116"/>
      <c r="AL35" s="173"/>
      <c r="AN35" s="207">
        <v>0</v>
      </c>
      <c r="AO35" s="91">
        <v>0</v>
      </c>
      <c r="AP35" s="208">
        <v>0</v>
      </c>
    </row>
    <row r="36" spans="1:42" ht="20.149999999999999" customHeight="1" outlineLevel="1" thickBot="1">
      <c r="A36" s="233"/>
      <c r="B36" s="223" t="s">
        <v>49</v>
      </c>
      <c r="C36" s="197">
        <v>0</v>
      </c>
      <c r="D36" s="87">
        <v>0</v>
      </c>
      <c r="E36" s="87">
        <v>0</v>
      </c>
      <c r="F36" s="87">
        <v>0</v>
      </c>
      <c r="G36" s="259">
        <v>0</v>
      </c>
      <c r="H36" s="292"/>
      <c r="I36" s="280">
        <v>0</v>
      </c>
      <c r="J36" s="87">
        <v>0</v>
      </c>
      <c r="K36" s="87">
        <v>0</v>
      </c>
      <c r="L36" s="87">
        <v>0</v>
      </c>
      <c r="M36" s="87">
        <v>0</v>
      </c>
      <c r="N36" s="133">
        <f t="shared" si="55"/>
        <v>0</v>
      </c>
      <c r="O36" s="134">
        <v>0</v>
      </c>
      <c r="P36" s="87">
        <v>0</v>
      </c>
      <c r="Q36" s="259">
        <v>0</v>
      </c>
      <c r="R36" s="197">
        <v>0</v>
      </c>
      <c r="S36" s="87">
        <v>0</v>
      </c>
      <c r="T36" s="87">
        <v>0</v>
      </c>
      <c r="U36" s="133">
        <f t="shared" si="56"/>
        <v>0</v>
      </c>
      <c r="V36" s="87">
        <v>0</v>
      </c>
      <c r="W36" s="87">
        <v>0</v>
      </c>
      <c r="X36" s="87">
        <v>0</v>
      </c>
      <c r="Y36" s="133">
        <f t="shared" si="57"/>
        <v>0</v>
      </c>
      <c r="Z36" s="87">
        <v>0</v>
      </c>
      <c r="AA36" s="198">
        <v>0</v>
      </c>
      <c r="AC36" s="162"/>
      <c r="AD36" s="110"/>
      <c r="AE36" s="110"/>
      <c r="AF36" s="110"/>
      <c r="AG36" s="110"/>
      <c r="AH36" s="110"/>
      <c r="AI36" s="110"/>
      <c r="AJ36" s="110"/>
      <c r="AK36" s="110"/>
      <c r="AL36" s="161"/>
      <c r="AN36" s="197">
        <v>0</v>
      </c>
      <c r="AO36" s="87">
        <v>0</v>
      </c>
      <c r="AP36" s="198">
        <v>0</v>
      </c>
    </row>
    <row r="37" spans="1:42" ht="20.149999999999999" customHeight="1" outlineLevel="1" thickBot="1">
      <c r="A37" s="230" t="s">
        <v>50</v>
      </c>
      <c r="B37" s="304" t="s">
        <v>13</v>
      </c>
      <c r="C37" s="195">
        <v>0</v>
      </c>
      <c r="D37" s="98">
        <v>0</v>
      </c>
      <c r="E37" s="98">
        <v>0</v>
      </c>
      <c r="F37" s="99">
        <v>0</v>
      </c>
      <c r="G37" s="258">
        <v>0</v>
      </c>
      <c r="H37" s="305">
        <v>0</v>
      </c>
      <c r="I37" s="279">
        <v>0</v>
      </c>
      <c r="J37" s="98">
        <v>0</v>
      </c>
      <c r="K37" s="98">
        <v>0</v>
      </c>
      <c r="L37" s="98">
        <v>0</v>
      </c>
      <c r="M37" s="98">
        <v>0</v>
      </c>
      <c r="N37" s="119">
        <f t="shared" si="55"/>
        <v>0</v>
      </c>
      <c r="O37" s="98">
        <v>0</v>
      </c>
      <c r="P37" s="98">
        <v>0</v>
      </c>
      <c r="Q37" s="258">
        <v>0.01</v>
      </c>
      <c r="R37" s="195">
        <v>0</v>
      </c>
      <c r="S37" s="98">
        <v>0</v>
      </c>
      <c r="T37" s="98">
        <v>0</v>
      </c>
      <c r="U37" s="119">
        <f t="shared" si="56"/>
        <v>0</v>
      </c>
      <c r="V37" s="98">
        <v>0</v>
      </c>
      <c r="W37" s="98">
        <v>0</v>
      </c>
      <c r="X37" s="98">
        <v>0</v>
      </c>
      <c r="Y37" s="119">
        <f t="shared" si="57"/>
        <v>0</v>
      </c>
      <c r="Z37" s="98">
        <v>0</v>
      </c>
      <c r="AA37" s="196">
        <v>0</v>
      </c>
      <c r="AC37" s="158"/>
      <c r="AD37" s="159"/>
      <c r="AE37" s="159"/>
      <c r="AF37" s="159"/>
      <c r="AG37" s="159"/>
      <c r="AH37" s="159"/>
      <c r="AI37" s="159"/>
      <c r="AJ37" s="159"/>
      <c r="AK37" s="159"/>
      <c r="AL37" s="160"/>
      <c r="AN37" s="195">
        <v>0</v>
      </c>
      <c r="AO37" s="98">
        <v>0</v>
      </c>
      <c r="AP37" s="196">
        <v>0</v>
      </c>
    </row>
    <row r="38" spans="1:42" ht="30" customHeight="1" outlineLevel="1" thickBot="1">
      <c r="A38" s="230" t="s">
        <v>51</v>
      </c>
      <c r="B38" s="304" t="s">
        <v>14</v>
      </c>
      <c r="C38" s="199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0">
        <f>SUM(G39:G40)</f>
        <v>0</v>
      </c>
      <c r="H38" s="289"/>
      <c r="I38" s="281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0">
        <f t="shared" si="58"/>
        <v>0</v>
      </c>
      <c r="R38" s="199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0">
        <f t="shared" si="61"/>
        <v>0</v>
      </c>
      <c r="AC38" s="164">
        <f t="shared" ref="AC38:AL38" si="62">SUM(AC39:AC40)</f>
        <v>0</v>
      </c>
      <c r="AD38" s="165">
        <f t="shared" si="62"/>
        <v>0</v>
      </c>
      <c r="AE38" s="165">
        <f t="shared" si="62"/>
        <v>0</v>
      </c>
      <c r="AF38" s="165">
        <f t="shared" si="62"/>
        <v>0</v>
      </c>
      <c r="AG38" s="165">
        <f t="shared" si="62"/>
        <v>0</v>
      </c>
      <c r="AH38" s="165">
        <f t="shared" si="62"/>
        <v>0</v>
      </c>
      <c r="AI38" s="165">
        <f t="shared" si="62"/>
        <v>0</v>
      </c>
      <c r="AJ38" s="165">
        <f t="shared" si="62"/>
        <v>0</v>
      </c>
      <c r="AK38" s="165">
        <f t="shared" si="62"/>
        <v>0</v>
      </c>
      <c r="AL38" s="163">
        <f t="shared" si="62"/>
        <v>0</v>
      </c>
      <c r="AN38" s="247">
        <f>SUM(AN39:AN40)</f>
        <v>0</v>
      </c>
      <c r="AO38" s="240">
        <f>SUM(AO39:AO40)</f>
        <v>0</v>
      </c>
      <c r="AP38" s="248">
        <f>SUM(AP39:AP40)</f>
        <v>0</v>
      </c>
    </row>
    <row r="39" spans="1:42" ht="20.149999999999999" customHeight="1" outlineLevel="1">
      <c r="A39" s="231"/>
      <c r="B39" s="226" t="s">
        <v>52</v>
      </c>
      <c r="C39" s="191">
        <v>0</v>
      </c>
      <c r="D39" s="83">
        <v>0</v>
      </c>
      <c r="E39" s="83">
        <v>0</v>
      </c>
      <c r="F39" s="84">
        <v>0</v>
      </c>
      <c r="G39" s="256">
        <v>0</v>
      </c>
      <c r="H39" s="294"/>
      <c r="I39" s="277">
        <v>0</v>
      </c>
      <c r="J39" s="83">
        <v>0</v>
      </c>
      <c r="K39" s="83">
        <v>0</v>
      </c>
      <c r="L39" s="83">
        <v>0</v>
      </c>
      <c r="M39" s="83">
        <v>0</v>
      </c>
      <c r="N39" s="129">
        <f t="shared" ref="N39:N43" si="63">SUM(K39:M39)</f>
        <v>0</v>
      </c>
      <c r="O39" s="130">
        <v>0</v>
      </c>
      <c r="P39" s="83">
        <v>0</v>
      </c>
      <c r="Q39" s="256">
        <v>0</v>
      </c>
      <c r="R39" s="191">
        <v>0</v>
      </c>
      <c r="S39" s="83">
        <v>0</v>
      </c>
      <c r="T39" s="83">
        <v>0</v>
      </c>
      <c r="U39" s="129">
        <f t="shared" ref="U39:U43" si="64">SUM(R39:T39)</f>
        <v>0</v>
      </c>
      <c r="V39" s="83">
        <v>0</v>
      </c>
      <c r="W39" s="83">
        <v>0</v>
      </c>
      <c r="X39" s="83">
        <v>0</v>
      </c>
      <c r="Y39" s="129">
        <f t="shared" ref="Y39:Y43" si="65">SUM(V39:X39)</f>
        <v>0</v>
      </c>
      <c r="Z39" s="83">
        <v>0</v>
      </c>
      <c r="AA39" s="192">
        <v>0</v>
      </c>
      <c r="AC39" s="157"/>
      <c r="AD39" s="114"/>
      <c r="AE39" s="114"/>
      <c r="AF39" s="114"/>
      <c r="AG39" s="114"/>
      <c r="AH39" s="114"/>
      <c r="AI39" s="114"/>
      <c r="AJ39" s="114"/>
      <c r="AK39" s="114"/>
      <c r="AL39" s="156"/>
      <c r="AN39" s="191">
        <v>0</v>
      </c>
      <c r="AO39" s="83">
        <v>0</v>
      </c>
      <c r="AP39" s="192">
        <v>0</v>
      </c>
    </row>
    <row r="40" spans="1:42" ht="20.149999999999999" customHeight="1" outlineLevel="1" thickBot="1">
      <c r="A40" s="233"/>
      <c r="B40" s="223" t="s">
        <v>53</v>
      </c>
      <c r="C40" s="197">
        <v>0</v>
      </c>
      <c r="D40" s="87">
        <v>0</v>
      </c>
      <c r="E40" s="87">
        <v>0</v>
      </c>
      <c r="F40" s="87">
        <v>0</v>
      </c>
      <c r="G40" s="259">
        <v>0</v>
      </c>
      <c r="H40" s="298"/>
      <c r="I40" s="280">
        <v>0</v>
      </c>
      <c r="J40" s="87">
        <v>0</v>
      </c>
      <c r="K40" s="87">
        <v>0</v>
      </c>
      <c r="L40" s="87">
        <v>0</v>
      </c>
      <c r="M40" s="87">
        <v>0</v>
      </c>
      <c r="N40" s="133">
        <f t="shared" si="63"/>
        <v>0</v>
      </c>
      <c r="O40" s="134">
        <v>0</v>
      </c>
      <c r="P40" s="87">
        <v>0</v>
      </c>
      <c r="Q40" s="259">
        <v>0</v>
      </c>
      <c r="R40" s="197">
        <v>0</v>
      </c>
      <c r="S40" s="87">
        <v>0</v>
      </c>
      <c r="T40" s="87">
        <v>0</v>
      </c>
      <c r="U40" s="133">
        <f t="shared" si="64"/>
        <v>0</v>
      </c>
      <c r="V40" s="87">
        <v>0</v>
      </c>
      <c r="W40" s="87">
        <v>0</v>
      </c>
      <c r="X40" s="87">
        <v>0</v>
      </c>
      <c r="Y40" s="133">
        <f t="shared" si="65"/>
        <v>0</v>
      </c>
      <c r="Z40" s="87">
        <v>0</v>
      </c>
      <c r="AA40" s="198">
        <v>0</v>
      </c>
      <c r="AC40" s="162"/>
      <c r="AD40" s="110"/>
      <c r="AE40" s="110"/>
      <c r="AF40" s="110"/>
      <c r="AG40" s="110"/>
      <c r="AH40" s="110"/>
      <c r="AI40" s="110"/>
      <c r="AJ40" s="110"/>
      <c r="AK40" s="110"/>
      <c r="AL40" s="161"/>
      <c r="AN40" s="197">
        <v>0</v>
      </c>
      <c r="AO40" s="87">
        <v>0</v>
      </c>
      <c r="AP40" s="198">
        <v>0</v>
      </c>
    </row>
    <row r="41" spans="1:42" ht="20.149999999999999" customHeight="1" outlineLevel="1" thickBot="1">
      <c r="A41" s="230" t="s">
        <v>54</v>
      </c>
      <c r="B41" s="220" t="s">
        <v>5</v>
      </c>
      <c r="C41" s="189">
        <v>3807</v>
      </c>
      <c r="D41" s="96">
        <v>1</v>
      </c>
      <c r="E41" s="96">
        <v>0</v>
      </c>
      <c r="F41" s="97">
        <v>3808</v>
      </c>
      <c r="G41" s="255">
        <v>2893</v>
      </c>
      <c r="H41" s="293"/>
      <c r="I41" s="276">
        <v>1399310.9940970005</v>
      </c>
      <c r="J41" s="96">
        <v>452358.69000000006</v>
      </c>
      <c r="K41" s="96">
        <v>1397143.4898970379</v>
      </c>
      <c r="L41" s="96">
        <v>786.01949999999999</v>
      </c>
      <c r="M41" s="96">
        <v>0</v>
      </c>
      <c r="N41" s="121">
        <f t="shared" si="63"/>
        <v>1397929.5093970378</v>
      </c>
      <c r="O41" s="96">
        <v>452358.69000000291</v>
      </c>
      <c r="P41" s="96">
        <v>618499.85999998776</v>
      </c>
      <c r="Q41" s="255">
        <v>341253.49999998492</v>
      </c>
      <c r="R41" s="189">
        <v>108812.95999999999</v>
      </c>
      <c r="S41" s="96">
        <v>0</v>
      </c>
      <c r="T41" s="96">
        <v>0</v>
      </c>
      <c r="U41" s="121">
        <f t="shared" si="64"/>
        <v>108812.95999999999</v>
      </c>
      <c r="V41" s="96">
        <v>108812.95999999999</v>
      </c>
      <c r="W41" s="96">
        <v>0</v>
      </c>
      <c r="X41" s="96">
        <v>0</v>
      </c>
      <c r="Y41" s="121">
        <f t="shared" si="65"/>
        <v>108812.95999999999</v>
      </c>
      <c r="Z41" s="96">
        <v>155107.54999999999</v>
      </c>
      <c r="AA41" s="190">
        <v>155107.54999999999</v>
      </c>
      <c r="AC41" s="175"/>
      <c r="AD41" s="176"/>
      <c r="AE41" s="176"/>
      <c r="AF41" s="176"/>
      <c r="AG41" s="176"/>
      <c r="AH41" s="176"/>
      <c r="AI41" s="176"/>
      <c r="AJ41" s="176"/>
      <c r="AK41" s="176"/>
      <c r="AL41" s="177"/>
      <c r="AN41" s="189">
        <v>2892</v>
      </c>
      <c r="AO41" s="96">
        <v>0</v>
      </c>
      <c r="AP41" s="190">
        <v>1</v>
      </c>
    </row>
    <row r="42" spans="1:42" ht="30" customHeight="1" outlineLevel="1" thickBot="1">
      <c r="A42" s="230" t="s">
        <v>55</v>
      </c>
      <c r="B42" s="220" t="s">
        <v>241</v>
      </c>
      <c r="C42" s="195">
        <v>1320</v>
      </c>
      <c r="D42" s="98">
        <v>147899</v>
      </c>
      <c r="E42" s="98">
        <v>0</v>
      </c>
      <c r="F42" s="99">
        <v>149219</v>
      </c>
      <c r="G42" s="258">
        <v>81691</v>
      </c>
      <c r="H42" s="299"/>
      <c r="I42" s="279">
        <v>9147441.5732710697</v>
      </c>
      <c r="J42" s="98">
        <v>4399779.1099999985</v>
      </c>
      <c r="K42" s="98">
        <v>6011515.8833180182</v>
      </c>
      <c r="L42" s="98">
        <v>2870887.961904991</v>
      </c>
      <c r="M42" s="98">
        <v>0</v>
      </c>
      <c r="N42" s="119">
        <f t="shared" si="63"/>
        <v>8882403.8452230096</v>
      </c>
      <c r="O42" s="98">
        <v>4345155.6299996572</v>
      </c>
      <c r="P42" s="98">
        <v>6803866.0344187673</v>
      </c>
      <c r="Q42" s="258">
        <v>4566610.8717386806</v>
      </c>
      <c r="R42" s="195">
        <v>576496.36999999988</v>
      </c>
      <c r="S42" s="98">
        <v>350388.45</v>
      </c>
      <c r="T42" s="98">
        <v>0</v>
      </c>
      <c r="U42" s="119">
        <f t="shared" si="64"/>
        <v>926884.81999999983</v>
      </c>
      <c r="V42" s="98">
        <v>576496.36999999988</v>
      </c>
      <c r="W42" s="98">
        <v>350388.45</v>
      </c>
      <c r="X42" s="98">
        <v>0</v>
      </c>
      <c r="Y42" s="119">
        <f t="shared" si="65"/>
        <v>926884.81999999983</v>
      </c>
      <c r="Z42" s="98">
        <v>595859.25419999997</v>
      </c>
      <c r="AA42" s="196">
        <v>477456.27979999979</v>
      </c>
      <c r="AC42" s="186">
        <v>1389.6441372099996</v>
      </c>
      <c r="AD42" s="186">
        <v>142.37000000000003</v>
      </c>
      <c r="AE42" s="186">
        <v>1389.6441372100235</v>
      </c>
      <c r="AF42" s="186">
        <v>142.36999999996624</v>
      </c>
      <c r="AG42" s="186">
        <v>4374.2241372099998</v>
      </c>
      <c r="AH42" s="186">
        <v>3402.8241372099988</v>
      </c>
      <c r="AI42" s="186">
        <v>0</v>
      </c>
      <c r="AJ42" s="186">
        <v>0</v>
      </c>
      <c r="AK42" s="186">
        <v>0</v>
      </c>
      <c r="AL42" s="186">
        <v>0</v>
      </c>
      <c r="AN42" s="195">
        <v>9889</v>
      </c>
      <c r="AO42" s="98">
        <v>0</v>
      </c>
      <c r="AP42" s="196">
        <v>71802</v>
      </c>
    </row>
    <row r="43" spans="1:42" ht="20.149999999999999" customHeight="1" outlineLevel="1" thickBot="1">
      <c r="A43" s="230" t="s">
        <v>56</v>
      </c>
      <c r="B43" s="220" t="s">
        <v>6</v>
      </c>
      <c r="C43" s="195">
        <v>1</v>
      </c>
      <c r="D43" s="98">
        <v>0</v>
      </c>
      <c r="E43" s="98">
        <v>0</v>
      </c>
      <c r="F43" s="99">
        <v>1</v>
      </c>
      <c r="G43" s="258">
        <v>2</v>
      </c>
      <c r="H43" s="299"/>
      <c r="I43" s="279">
        <v>908963.09149999998</v>
      </c>
      <c r="J43" s="98">
        <v>908963.27</v>
      </c>
      <c r="K43" s="98">
        <v>908963.0915000001</v>
      </c>
      <c r="L43" s="98">
        <v>0</v>
      </c>
      <c r="M43" s="98">
        <v>0</v>
      </c>
      <c r="N43" s="119">
        <f t="shared" si="63"/>
        <v>908963.0915000001</v>
      </c>
      <c r="O43" s="98">
        <v>908963.08999999985</v>
      </c>
      <c r="P43" s="98">
        <v>225486.61150000012</v>
      </c>
      <c r="Q43" s="258">
        <v>2534.5415000002831</v>
      </c>
      <c r="R43" s="195">
        <v>340296.73774999997</v>
      </c>
      <c r="S43" s="98">
        <v>0</v>
      </c>
      <c r="T43" s="98">
        <v>0</v>
      </c>
      <c r="U43" s="119">
        <f t="shared" si="64"/>
        <v>340296.73774999997</v>
      </c>
      <c r="V43" s="98">
        <v>0</v>
      </c>
      <c r="W43" s="98">
        <v>0</v>
      </c>
      <c r="X43" s="98">
        <v>0</v>
      </c>
      <c r="Y43" s="119">
        <f t="shared" si="65"/>
        <v>0</v>
      </c>
      <c r="Z43" s="98">
        <v>-13203.262250000029</v>
      </c>
      <c r="AA43" s="196">
        <v>0</v>
      </c>
      <c r="AC43" s="158"/>
      <c r="AD43" s="159"/>
      <c r="AE43" s="159"/>
      <c r="AF43" s="159"/>
      <c r="AG43" s="159"/>
      <c r="AH43" s="159"/>
      <c r="AI43" s="159"/>
      <c r="AJ43" s="159"/>
      <c r="AK43" s="159"/>
      <c r="AL43" s="160"/>
      <c r="AN43" s="195">
        <v>2</v>
      </c>
      <c r="AO43" s="98">
        <v>0</v>
      </c>
      <c r="AP43" s="196">
        <v>0</v>
      </c>
    </row>
    <row r="44" spans="1:42" ht="20.149999999999999" customHeight="1" outlineLevel="1" thickBot="1">
      <c r="A44" s="230" t="s">
        <v>57</v>
      </c>
      <c r="B44" s="220" t="s">
        <v>7</v>
      </c>
      <c r="C44" s="147">
        <f>SUM(C45:C47)</f>
        <v>41</v>
      </c>
      <c r="D44" s="95">
        <f>SUM(D45:D47)</f>
        <v>0</v>
      </c>
      <c r="E44" s="95">
        <f>SUM(E45:E47)</f>
        <v>0</v>
      </c>
      <c r="F44" s="95">
        <f>SUM(F45:F47)</f>
        <v>41</v>
      </c>
      <c r="G44" s="251">
        <f>SUM(G45:G47)</f>
        <v>91</v>
      </c>
      <c r="H44" s="299"/>
      <c r="I44" s="273">
        <f>SUM(I45:I47)</f>
        <v>85897.01</v>
      </c>
      <c r="J44" s="95">
        <f>SUM(J45:J47)</f>
        <v>68717.600000000006</v>
      </c>
      <c r="K44" s="95">
        <f t="shared" ref="K44:Q44" si="66">SUM(K45:K47)</f>
        <v>84488.5</v>
      </c>
      <c r="L44" s="95">
        <f t="shared" si="66"/>
        <v>0</v>
      </c>
      <c r="M44" s="95">
        <f t="shared" si="66"/>
        <v>0</v>
      </c>
      <c r="N44" s="118">
        <f t="shared" ref="N44:U44" si="67">SUM(N45:N47)</f>
        <v>84488.5</v>
      </c>
      <c r="O44" s="95">
        <f t="shared" si="66"/>
        <v>67590.8</v>
      </c>
      <c r="P44" s="95">
        <f t="shared" si="66"/>
        <v>95109.55999999991</v>
      </c>
      <c r="Q44" s="251">
        <f t="shared" si="66"/>
        <v>19706.698</v>
      </c>
      <c r="R44" s="147">
        <f t="shared" si="67"/>
        <v>588024.15</v>
      </c>
      <c r="S44" s="95">
        <f t="shared" si="67"/>
        <v>0</v>
      </c>
      <c r="T44" s="95">
        <f t="shared" si="67"/>
        <v>0</v>
      </c>
      <c r="U44" s="118">
        <f t="shared" si="67"/>
        <v>588024.15</v>
      </c>
      <c r="V44" s="95">
        <f t="shared" ref="V44:X44" si="68">SUM(V45:V47)</f>
        <v>117604.83000000007</v>
      </c>
      <c r="W44" s="95">
        <f t="shared" si="68"/>
        <v>0</v>
      </c>
      <c r="X44" s="95">
        <f t="shared" si="68"/>
        <v>0</v>
      </c>
      <c r="Y44" s="118">
        <f t="shared" ref="Y44:AA44" si="69">SUM(Y45:Y47)</f>
        <v>117604.83000000007</v>
      </c>
      <c r="Z44" s="95">
        <f t="shared" si="69"/>
        <v>588024.15</v>
      </c>
      <c r="AA44" s="146">
        <f t="shared" si="69"/>
        <v>117604.83000000007</v>
      </c>
      <c r="AC44" s="153">
        <f t="shared" ref="AC44:AL44" si="70">SUM(AC45:AC47)</f>
        <v>0</v>
      </c>
      <c r="AD44" s="154">
        <f t="shared" si="70"/>
        <v>0</v>
      </c>
      <c r="AE44" s="154">
        <f t="shared" si="70"/>
        <v>0</v>
      </c>
      <c r="AF44" s="154">
        <f t="shared" si="70"/>
        <v>0</v>
      </c>
      <c r="AG44" s="154">
        <f t="shared" si="70"/>
        <v>0</v>
      </c>
      <c r="AH44" s="154">
        <f t="shared" si="70"/>
        <v>0</v>
      </c>
      <c r="AI44" s="154">
        <f t="shared" si="70"/>
        <v>0</v>
      </c>
      <c r="AJ44" s="154">
        <f t="shared" si="70"/>
        <v>0</v>
      </c>
      <c r="AK44" s="154">
        <f t="shared" si="70"/>
        <v>0</v>
      </c>
      <c r="AL44" s="155">
        <f t="shared" si="70"/>
        <v>0</v>
      </c>
      <c r="AN44" s="244">
        <f>SUM(AN45:AN47)</f>
        <v>91</v>
      </c>
      <c r="AO44" s="239">
        <f>SUM(AO45:AO47)</f>
        <v>0</v>
      </c>
      <c r="AP44" s="245">
        <f>SUM(AP45:AP47)</f>
        <v>0</v>
      </c>
    </row>
    <row r="45" spans="1:42" ht="30" customHeight="1" outlineLevel="1">
      <c r="A45" s="231"/>
      <c r="B45" s="221" t="s">
        <v>58</v>
      </c>
      <c r="C45" s="209">
        <v>0</v>
      </c>
      <c r="D45" s="92">
        <v>0</v>
      </c>
      <c r="E45" s="92">
        <v>0</v>
      </c>
      <c r="F45" s="93">
        <v>0</v>
      </c>
      <c r="G45" s="265">
        <v>0</v>
      </c>
      <c r="H45" s="294"/>
      <c r="I45" s="286">
        <v>0</v>
      </c>
      <c r="J45" s="92">
        <v>0</v>
      </c>
      <c r="K45" s="92">
        <v>0</v>
      </c>
      <c r="L45" s="92">
        <v>0</v>
      </c>
      <c r="M45" s="92">
        <v>0</v>
      </c>
      <c r="N45" s="139">
        <f t="shared" ref="N45:N48" si="71">SUM(K45:M45)</f>
        <v>0</v>
      </c>
      <c r="O45" s="140">
        <v>0</v>
      </c>
      <c r="P45" s="92">
        <v>0</v>
      </c>
      <c r="Q45" s="265">
        <v>0</v>
      </c>
      <c r="R45" s="209">
        <v>0</v>
      </c>
      <c r="S45" s="92">
        <v>0</v>
      </c>
      <c r="T45" s="92">
        <v>0</v>
      </c>
      <c r="U45" s="139">
        <f t="shared" ref="U45:U48" si="72">SUM(R45:T45)</f>
        <v>0</v>
      </c>
      <c r="V45" s="92">
        <v>0</v>
      </c>
      <c r="W45" s="92">
        <v>0</v>
      </c>
      <c r="X45" s="92">
        <v>0</v>
      </c>
      <c r="Y45" s="139">
        <f t="shared" ref="Y45:Y48" si="73">SUM(V45:X45)</f>
        <v>0</v>
      </c>
      <c r="Z45" s="92">
        <v>0</v>
      </c>
      <c r="AA45" s="210">
        <v>0</v>
      </c>
      <c r="AC45" s="179"/>
      <c r="AD45" s="117"/>
      <c r="AE45" s="117"/>
      <c r="AF45" s="117"/>
      <c r="AG45" s="117"/>
      <c r="AH45" s="117"/>
      <c r="AI45" s="117"/>
      <c r="AJ45" s="117"/>
      <c r="AK45" s="117"/>
      <c r="AL45" s="178"/>
      <c r="AN45" s="209">
        <v>0</v>
      </c>
      <c r="AO45" s="92">
        <v>0</v>
      </c>
      <c r="AP45" s="210">
        <v>0</v>
      </c>
    </row>
    <row r="46" spans="1:42" ht="20.149999999999999" customHeight="1" outlineLevel="1">
      <c r="A46" s="232"/>
      <c r="B46" s="224" t="s">
        <v>59</v>
      </c>
      <c r="C46" s="201">
        <v>40</v>
      </c>
      <c r="D46" s="88">
        <v>0</v>
      </c>
      <c r="E46" s="88">
        <v>0</v>
      </c>
      <c r="F46" s="88">
        <v>40</v>
      </c>
      <c r="G46" s="261">
        <v>90</v>
      </c>
      <c r="H46" s="291"/>
      <c r="I46" s="282">
        <v>73057.009999999995</v>
      </c>
      <c r="J46" s="88">
        <v>58445.599999999999</v>
      </c>
      <c r="K46" s="88">
        <v>71648.5</v>
      </c>
      <c r="L46" s="88">
        <v>0</v>
      </c>
      <c r="M46" s="88">
        <v>0</v>
      </c>
      <c r="N46" s="135">
        <f t="shared" si="71"/>
        <v>71648.5</v>
      </c>
      <c r="O46" s="136">
        <v>57318.8</v>
      </c>
      <c r="P46" s="88">
        <v>91279.339999999909</v>
      </c>
      <c r="Q46" s="261">
        <v>18940.648000000001</v>
      </c>
      <c r="R46" s="201">
        <v>588024.15</v>
      </c>
      <c r="S46" s="88">
        <v>0</v>
      </c>
      <c r="T46" s="88">
        <v>0</v>
      </c>
      <c r="U46" s="135">
        <f t="shared" si="72"/>
        <v>588024.15</v>
      </c>
      <c r="V46" s="88">
        <v>117604.83000000007</v>
      </c>
      <c r="W46" s="88">
        <v>0</v>
      </c>
      <c r="X46" s="88">
        <v>0</v>
      </c>
      <c r="Y46" s="135">
        <f t="shared" si="73"/>
        <v>117604.83000000007</v>
      </c>
      <c r="Z46" s="88">
        <v>588024.15</v>
      </c>
      <c r="AA46" s="202">
        <v>117604.83000000007</v>
      </c>
      <c r="AC46" s="167"/>
      <c r="AD46" s="112"/>
      <c r="AE46" s="112"/>
      <c r="AF46" s="112"/>
      <c r="AG46" s="112"/>
      <c r="AH46" s="112"/>
      <c r="AI46" s="112"/>
      <c r="AJ46" s="112"/>
      <c r="AK46" s="112"/>
      <c r="AL46" s="166"/>
      <c r="AN46" s="201">
        <v>90</v>
      </c>
      <c r="AO46" s="88">
        <v>0</v>
      </c>
      <c r="AP46" s="202">
        <v>0</v>
      </c>
    </row>
    <row r="47" spans="1:42" ht="20.149999999999999" customHeight="1" outlineLevel="1" thickBot="1">
      <c r="A47" s="233"/>
      <c r="B47" s="223" t="s">
        <v>60</v>
      </c>
      <c r="C47" s="203">
        <v>1</v>
      </c>
      <c r="D47" s="89">
        <v>0</v>
      </c>
      <c r="E47" s="89">
        <v>0</v>
      </c>
      <c r="F47" s="90">
        <v>1</v>
      </c>
      <c r="G47" s="262">
        <v>1</v>
      </c>
      <c r="H47" s="292"/>
      <c r="I47" s="283">
        <v>12840</v>
      </c>
      <c r="J47" s="89">
        <v>10272</v>
      </c>
      <c r="K47" s="89">
        <v>12840</v>
      </c>
      <c r="L47" s="89">
        <v>0</v>
      </c>
      <c r="M47" s="89">
        <v>0</v>
      </c>
      <c r="N47" s="122">
        <f t="shared" si="71"/>
        <v>12840</v>
      </c>
      <c r="O47" s="104">
        <v>10272</v>
      </c>
      <c r="P47" s="89">
        <v>3830.2199999999993</v>
      </c>
      <c r="Q47" s="262">
        <v>766.04999999999859</v>
      </c>
      <c r="R47" s="203">
        <v>0</v>
      </c>
      <c r="S47" s="89">
        <v>0</v>
      </c>
      <c r="T47" s="89">
        <v>0</v>
      </c>
      <c r="U47" s="122">
        <f t="shared" si="72"/>
        <v>0</v>
      </c>
      <c r="V47" s="89">
        <v>0</v>
      </c>
      <c r="W47" s="89">
        <v>0</v>
      </c>
      <c r="X47" s="89">
        <v>0</v>
      </c>
      <c r="Y47" s="122">
        <f t="shared" si="73"/>
        <v>0</v>
      </c>
      <c r="Z47" s="89">
        <v>0</v>
      </c>
      <c r="AA47" s="204">
        <v>0</v>
      </c>
      <c r="AC47" s="169"/>
      <c r="AD47" s="115"/>
      <c r="AE47" s="115"/>
      <c r="AF47" s="115"/>
      <c r="AG47" s="115"/>
      <c r="AH47" s="115"/>
      <c r="AI47" s="115"/>
      <c r="AJ47" s="115"/>
      <c r="AK47" s="115"/>
      <c r="AL47" s="168"/>
      <c r="AN47" s="203">
        <v>1</v>
      </c>
      <c r="AO47" s="89">
        <v>0</v>
      </c>
      <c r="AP47" s="204">
        <v>0</v>
      </c>
    </row>
    <row r="48" spans="1:42" ht="20.149999999999999" customHeight="1" outlineLevel="1" thickBot="1">
      <c r="A48" s="230" t="s">
        <v>61</v>
      </c>
      <c r="B48" s="220" t="s">
        <v>8</v>
      </c>
      <c r="C48" s="195">
        <v>0</v>
      </c>
      <c r="D48" s="98">
        <v>7</v>
      </c>
      <c r="E48" s="98">
        <v>0</v>
      </c>
      <c r="F48" s="99">
        <v>7</v>
      </c>
      <c r="G48" s="258">
        <v>21</v>
      </c>
      <c r="H48" s="299"/>
      <c r="I48" s="279">
        <v>2012.2079400000002</v>
      </c>
      <c r="J48" s="98">
        <v>0</v>
      </c>
      <c r="K48" s="98">
        <v>0</v>
      </c>
      <c r="L48" s="98">
        <v>1594.2979399999986</v>
      </c>
      <c r="M48" s="98">
        <v>0</v>
      </c>
      <c r="N48" s="119">
        <f t="shared" si="71"/>
        <v>1594.2979399999986</v>
      </c>
      <c r="O48" s="98">
        <v>0</v>
      </c>
      <c r="P48" s="98">
        <v>963.40999999999894</v>
      </c>
      <c r="Q48" s="258">
        <v>963.40999999999894</v>
      </c>
      <c r="R48" s="195">
        <v>0</v>
      </c>
      <c r="S48" s="98">
        <v>746.34</v>
      </c>
      <c r="T48" s="98">
        <v>0</v>
      </c>
      <c r="U48" s="119">
        <f t="shared" si="72"/>
        <v>746.34</v>
      </c>
      <c r="V48" s="98">
        <v>0</v>
      </c>
      <c r="W48" s="98">
        <v>746.34</v>
      </c>
      <c r="X48" s="98">
        <v>0</v>
      </c>
      <c r="Y48" s="119">
        <f t="shared" si="73"/>
        <v>746.34</v>
      </c>
      <c r="Z48" s="98">
        <v>-4.9999999999386091E-2</v>
      </c>
      <c r="AA48" s="196">
        <v>-4.9999999999386091E-2</v>
      </c>
      <c r="AC48" s="158"/>
      <c r="AD48" s="159"/>
      <c r="AE48" s="159"/>
      <c r="AF48" s="159"/>
      <c r="AG48" s="159"/>
      <c r="AH48" s="159"/>
      <c r="AI48" s="159"/>
      <c r="AJ48" s="159"/>
      <c r="AK48" s="159"/>
      <c r="AL48" s="160"/>
      <c r="AN48" s="195">
        <v>0</v>
      </c>
      <c r="AO48" s="98">
        <v>0</v>
      </c>
      <c r="AP48" s="196">
        <v>21</v>
      </c>
    </row>
    <row r="49" spans="1:42" ht="30" customHeight="1" outlineLevel="1" thickBot="1">
      <c r="A49" s="230" t="s">
        <v>62</v>
      </c>
      <c r="B49" s="220" t="s">
        <v>242</v>
      </c>
      <c r="C49" s="199">
        <f>SUM(C50:C52)</f>
        <v>92</v>
      </c>
      <c r="D49" s="100">
        <f>SUM(D50:D52)</f>
        <v>2</v>
      </c>
      <c r="E49" s="100">
        <f>SUM(E50:E52)</f>
        <v>0</v>
      </c>
      <c r="F49" s="101">
        <f>SUM(F50:F52)</f>
        <v>94</v>
      </c>
      <c r="G49" s="260">
        <f>SUM(G50:G52)</f>
        <v>250</v>
      </c>
      <c r="H49" s="299"/>
      <c r="I49" s="281">
        <f>SUM(I50:I52)</f>
        <v>749645.77869000006</v>
      </c>
      <c r="J49" s="100">
        <f>SUM(J50:J52)</f>
        <v>608969.81000000017</v>
      </c>
      <c r="K49" s="100">
        <f t="shared" ref="K49:Q49" si="74">SUM(K50:K52)</f>
        <v>746505.99868999911</v>
      </c>
      <c r="L49" s="100">
        <f t="shared" si="74"/>
        <v>129.86000000000013</v>
      </c>
      <c r="M49" s="100">
        <f t="shared" si="74"/>
        <v>0</v>
      </c>
      <c r="N49" s="106">
        <f t="shared" ref="N49:U49" si="75">SUM(N50:N52)</f>
        <v>746635.85868999909</v>
      </c>
      <c r="O49" s="100">
        <f t="shared" si="74"/>
        <v>603631.63999999966</v>
      </c>
      <c r="P49" s="100">
        <f t="shared" si="74"/>
        <v>674527.39850000932</v>
      </c>
      <c r="Q49" s="260">
        <f t="shared" si="74"/>
        <v>203829.74850001954</v>
      </c>
      <c r="R49" s="199">
        <f t="shared" si="75"/>
        <v>22223.350000000006</v>
      </c>
      <c r="S49" s="100">
        <f t="shared" si="75"/>
        <v>0</v>
      </c>
      <c r="T49" s="100">
        <f t="shared" si="75"/>
        <v>0</v>
      </c>
      <c r="U49" s="106">
        <f t="shared" si="75"/>
        <v>22223.350000000006</v>
      </c>
      <c r="V49" s="100">
        <f t="shared" ref="V49:X49" si="76">SUM(V50:V52)</f>
        <v>22223.350000000006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22223.350000000006</v>
      </c>
      <c r="Z49" s="100">
        <f t="shared" si="77"/>
        <v>45177.550000000192</v>
      </c>
      <c r="AA49" s="200">
        <f t="shared" si="77"/>
        <v>37004.250000000378</v>
      </c>
      <c r="AC49" s="164">
        <f t="shared" ref="AC49:AL49" si="78">SUM(AC50:AC52)</f>
        <v>0</v>
      </c>
      <c r="AD49" s="165">
        <f t="shared" si="78"/>
        <v>0</v>
      </c>
      <c r="AE49" s="165">
        <f t="shared" si="78"/>
        <v>0</v>
      </c>
      <c r="AF49" s="165">
        <f t="shared" si="78"/>
        <v>0</v>
      </c>
      <c r="AG49" s="165">
        <f t="shared" si="78"/>
        <v>0</v>
      </c>
      <c r="AH49" s="165">
        <f t="shared" si="78"/>
        <v>0</v>
      </c>
      <c r="AI49" s="165">
        <f t="shared" si="78"/>
        <v>0</v>
      </c>
      <c r="AJ49" s="165">
        <f t="shared" si="78"/>
        <v>0</v>
      </c>
      <c r="AK49" s="165">
        <f t="shared" si="78"/>
        <v>0</v>
      </c>
      <c r="AL49" s="163">
        <f t="shared" si="78"/>
        <v>0</v>
      </c>
      <c r="AN49" s="247">
        <f>SUM(AN50:AN52)</f>
        <v>246</v>
      </c>
      <c r="AO49" s="240">
        <f>SUM(AO50:AO52)</f>
        <v>0</v>
      </c>
      <c r="AP49" s="248">
        <f>SUM(AP50:AP52)</f>
        <v>4</v>
      </c>
    </row>
    <row r="50" spans="1:42" ht="20.149999999999999" customHeight="1" outlineLevel="1">
      <c r="A50" s="231"/>
      <c r="B50" s="227" t="s">
        <v>63</v>
      </c>
      <c r="C50" s="207">
        <v>0</v>
      </c>
      <c r="D50" s="91">
        <v>0</v>
      </c>
      <c r="E50" s="91">
        <v>0</v>
      </c>
      <c r="F50" s="91">
        <v>0</v>
      </c>
      <c r="G50" s="264">
        <v>0</v>
      </c>
      <c r="H50" s="294"/>
      <c r="I50" s="285">
        <v>0</v>
      </c>
      <c r="J50" s="91">
        <v>0</v>
      </c>
      <c r="K50" s="91">
        <v>0</v>
      </c>
      <c r="L50" s="91">
        <v>0</v>
      </c>
      <c r="M50" s="91">
        <v>0</v>
      </c>
      <c r="N50" s="137">
        <f t="shared" ref="N50:N53" si="79">SUM(K50:M50)</f>
        <v>0</v>
      </c>
      <c r="O50" s="138">
        <v>0</v>
      </c>
      <c r="P50" s="91">
        <v>0</v>
      </c>
      <c r="Q50" s="264">
        <v>0</v>
      </c>
      <c r="R50" s="207">
        <v>0</v>
      </c>
      <c r="S50" s="91">
        <v>0</v>
      </c>
      <c r="T50" s="91">
        <v>0</v>
      </c>
      <c r="U50" s="137">
        <f t="shared" ref="U50:U53" si="80">SUM(R50:T50)</f>
        <v>0</v>
      </c>
      <c r="V50" s="91">
        <v>0</v>
      </c>
      <c r="W50" s="91">
        <v>0</v>
      </c>
      <c r="X50" s="91">
        <v>0</v>
      </c>
      <c r="Y50" s="137">
        <f t="shared" ref="Y50:Y53" si="81">SUM(V50:X50)</f>
        <v>0</v>
      </c>
      <c r="Z50" s="91">
        <v>0</v>
      </c>
      <c r="AA50" s="208">
        <v>0</v>
      </c>
      <c r="AC50" s="174"/>
      <c r="AD50" s="116"/>
      <c r="AE50" s="116"/>
      <c r="AF50" s="116"/>
      <c r="AG50" s="116"/>
      <c r="AH50" s="116"/>
      <c r="AI50" s="116"/>
      <c r="AJ50" s="116"/>
      <c r="AK50" s="116"/>
      <c r="AL50" s="173"/>
      <c r="AN50" s="207">
        <v>0</v>
      </c>
      <c r="AO50" s="91">
        <v>0</v>
      </c>
      <c r="AP50" s="208">
        <v>0</v>
      </c>
    </row>
    <row r="51" spans="1:42" ht="20.149999999999999" customHeight="1" outlineLevel="1">
      <c r="A51" s="232"/>
      <c r="B51" s="228" t="s">
        <v>64</v>
      </c>
      <c r="C51" s="211">
        <v>0</v>
      </c>
      <c r="D51" s="79">
        <v>0</v>
      </c>
      <c r="E51" s="79">
        <v>0</v>
      </c>
      <c r="F51" s="80">
        <v>0</v>
      </c>
      <c r="G51" s="253">
        <v>0</v>
      </c>
      <c r="H51" s="291"/>
      <c r="I51" s="274">
        <v>0</v>
      </c>
      <c r="J51" s="79">
        <v>0</v>
      </c>
      <c r="K51" s="79">
        <v>0</v>
      </c>
      <c r="L51" s="79">
        <v>0</v>
      </c>
      <c r="M51" s="79">
        <v>0</v>
      </c>
      <c r="N51" s="125">
        <f t="shared" si="79"/>
        <v>0</v>
      </c>
      <c r="O51" s="126">
        <v>0</v>
      </c>
      <c r="P51" s="79">
        <v>0</v>
      </c>
      <c r="Q51" s="253">
        <v>0</v>
      </c>
      <c r="R51" s="211">
        <v>0</v>
      </c>
      <c r="S51" s="79">
        <v>0</v>
      </c>
      <c r="T51" s="79">
        <v>0</v>
      </c>
      <c r="U51" s="125">
        <f t="shared" si="80"/>
        <v>0</v>
      </c>
      <c r="V51" s="79">
        <v>0</v>
      </c>
      <c r="W51" s="79">
        <v>0</v>
      </c>
      <c r="X51" s="79">
        <v>0</v>
      </c>
      <c r="Y51" s="125">
        <f t="shared" si="81"/>
        <v>0</v>
      </c>
      <c r="Z51" s="79">
        <v>0</v>
      </c>
      <c r="AA51" s="187">
        <v>0</v>
      </c>
      <c r="AC51" s="152"/>
      <c r="AD51" s="113"/>
      <c r="AE51" s="113"/>
      <c r="AF51" s="113"/>
      <c r="AG51" s="113"/>
      <c r="AH51" s="113"/>
      <c r="AI51" s="113"/>
      <c r="AJ51" s="113"/>
      <c r="AK51" s="113"/>
      <c r="AL51" s="151"/>
      <c r="AN51" s="211">
        <v>0</v>
      </c>
      <c r="AO51" s="79">
        <v>0</v>
      </c>
      <c r="AP51" s="187">
        <v>0</v>
      </c>
    </row>
    <row r="52" spans="1:42" ht="20.149999999999999" customHeight="1" outlineLevel="1" thickBot="1">
      <c r="A52" s="233"/>
      <c r="B52" s="229" t="s">
        <v>65</v>
      </c>
      <c r="C52" s="212">
        <v>92</v>
      </c>
      <c r="D52" s="104">
        <v>2</v>
      </c>
      <c r="E52" s="104">
        <v>0</v>
      </c>
      <c r="F52" s="105">
        <v>94</v>
      </c>
      <c r="G52" s="266">
        <v>250</v>
      </c>
      <c r="H52" s="292"/>
      <c r="I52" s="287">
        <v>749645.77869000006</v>
      </c>
      <c r="J52" s="104">
        <v>608969.81000000017</v>
      </c>
      <c r="K52" s="104">
        <v>746505.99868999911</v>
      </c>
      <c r="L52" s="104">
        <v>129.86000000000013</v>
      </c>
      <c r="M52" s="104">
        <v>0</v>
      </c>
      <c r="N52" s="122">
        <f t="shared" si="79"/>
        <v>746635.85868999909</v>
      </c>
      <c r="O52" s="104">
        <v>603631.63999999966</v>
      </c>
      <c r="P52" s="104">
        <v>674527.39850000932</v>
      </c>
      <c r="Q52" s="266">
        <v>203829.74850001954</v>
      </c>
      <c r="R52" s="212">
        <v>22223.350000000006</v>
      </c>
      <c r="S52" s="104">
        <v>0</v>
      </c>
      <c r="T52" s="104">
        <v>0</v>
      </c>
      <c r="U52" s="122">
        <f t="shared" si="80"/>
        <v>22223.350000000006</v>
      </c>
      <c r="V52" s="104">
        <v>22223.350000000006</v>
      </c>
      <c r="W52" s="104">
        <v>0</v>
      </c>
      <c r="X52" s="104">
        <v>0</v>
      </c>
      <c r="Y52" s="122">
        <f t="shared" si="81"/>
        <v>22223.350000000006</v>
      </c>
      <c r="Z52" s="104">
        <v>45177.550000000192</v>
      </c>
      <c r="AA52" s="213">
        <v>37004.250000000378</v>
      </c>
      <c r="AC52" s="169"/>
      <c r="AD52" s="115"/>
      <c r="AE52" s="115"/>
      <c r="AF52" s="115"/>
      <c r="AG52" s="115"/>
      <c r="AH52" s="115"/>
      <c r="AI52" s="115"/>
      <c r="AJ52" s="115"/>
      <c r="AK52" s="115"/>
      <c r="AL52" s="168"/>
      <c r="AN52" s="212">
        <v>246</v>
      </c>
      <c r="AO52" s="104">
        <v>0</v>
      </c>
      <c r="AP52" s="213">
        <v>4</v>
      </c>
    </row>
    <row r="53" spans="1:42" ht="20.149999999999999" customHeight="1" outlineLevel="1" thickBot="1">
      <c r="A53" s="230" t="s">
        <v>66</v>
      </c>
      <c r="B53" s="220" t="s">
        <v>9</v>
      </c>
      <c r="C53" s="189">
        <v>0</v>
      </c>
      <c r="D53" s="96">
        <v>0</v>
      </c>
      <c r="E53" s="96">
        <v>0</v>
      </c>
      <c r="F53" s="97">
        <v>0</v>
      </c>
      <c r="G53" s="255">
        <v>0</v>
      </c>
      <c r="H53" s="289"/>
      <c r="I53" s="276">
        <v>0</v>
      </c>
      <c r="J53" s="96">
        <v>0</v>
      </c>
      <c r="K53" s="96">
        <v>0</v>
      </c>
      <c r="L53" s="96">
        <v>0</v>
      </c>
      <c r="M53" s="96">
        <v>0</v>
      </c>
      <c r="N53" s="121">
        <f t="shared" si="79"/>
        <v>0</v>
      </c>
      <c r="O53" s="96">
        <v>0</v>
      </c>
      <c r="P53" s="96">
        <v>0</v>
      </c>
      <c r="Q53" s="255">
        <v>0</v>
      </c>
      <c r="R53" s="189">
        <v>0</v>
      </c>
      <c r="S53" s="96">
        <v>0</v>
      </c>
      <c r="T53" s="96">
        <v>0</v>
      </c>
      <c r="U53" s="121">
        <f t="shared" si="80"/>
        <v>0</v>
      </c>
      <c r="V53" s="96">
        <v>0</v>
      </c>
      <c r="W53" s="96">
        <v>0</v>
      </c>
      <c r="X53" s="96">
        <v>0</v>
      </c>
      <c r="Y53" s="121">
        <f t="shared" si="81"/>
        <v>0</v>
      </c>
      <c r="Z53" s="96">
        <v>0</v>
      </c>
      <c r="AA53" s="190">
        <v>0</v>
      </c>
      <c r="AC53" s="175"/>
      <c r="AD53" s="176"/>
      <c r="AE53" s="176"/>
      <c r="AF53" s="176"/>
      <c r="AG53" s="176"/>
      <c r="AH53" s="176"/>
      <c r="AI53" s="176"/>
      <c r="AJ53" s="176"/>
      <c r="AK53" s="176"/>
      <c r="AL53" s="177"/>
      <c r="AN53" s="189">
        <v>0</v>
      </c>
      <c r="AO53" s="96">
        <v>0</v>
      </c>
      <c r="AP53" s="190">
        <v>0</v>
      </c>
    </row>
    <row r="54" spans="1:42" ht="20.149999999999999" customHeight="1" outlineLevel="1" thickBot="1">
      <c r="A54" s="351" t="s">
        <v>67</v>
      </c>
      <c r="B54" s="352"/>
      <c r="C54" s="214">
        <f>C15+C20+C21+C24+C25+C28+C32+C33+C34+C37+C38+C41+C42+C43+C44+C48+C49+C53</f>
        <v>66437</v>
      </c>
      <c r="D54" s="106">
        <f t="shared" ref="D54:AL54" si="82">D15+D20+D21+D24+D25+D28+D32+D33+D34+D37+D38+D41+D42+D43+D44+D48+D49+D53</f>
        <v>1727386</v>
      </c>
      <c r="E54" s="106">
        <f t="shared" si="82"/>
        <v>30</v>
      </c>
      <c r="F54" s="106">
        <f t="shared" si="82"/>
        <v>1793853</v>
      </c>
      <c r="G54" s="267">
        <f t="shared" ref="G54" si="83">G15+G20+G21+G24+G25+G28+G32+G33+G34+G37+G38+G41+G42+G43+G44+G48+G49+G53</f>
        <v>1429748</v>
      </c>
      <c r="H54" s="300">
        <f t="shared" si="82"/>
        <v>1013607</v>
      </c>
      <c r="I54" s="288">
        <f t="shared" ref="I54:J54" si="84">I15+I20+I21+I24+I25+I28+I32+I33+I34+I37+I38+I41+I42+I43+I44+I48+I49+I53</f>
        <v>82020069.364839688</v>
      </c>
      <c r="J54" s="106">
        <f t="shared" si="84"/>
        <v>11818930.180000328</v>
      </c>
      <c r="K54" s="106">
        <f t="shared" ref="K54:M54" si="85">K15+K20+K21+K24+K25+K28+K32+K33+K34+K37+K38+K41+K42+K43+K44+K48+K49+K53</f>
        <v>42756629.083638288</v>
      </c>
      <c r="L54" s="106">
        <f t="shared" si="85"/>
        <v>34285280.751768887</v>
      </c>
      <c r="M54" s="106">
        <f t="shared" si="85"/>
        <v>79200</v>
      </c>
      <c r="N54" s="106">
        <f t="shared" si="82"/>
        <v>77121109.835407168</v>
      </c>
      <c r="O54" s="106">
        <f t="shared" si="82"/>
        <v>11700744.951999623</v>
      </c>
      <c r="P54" s="106">
        <f t="shared" ref="P54:Q54" si="86">P15+P20+P21+P24+P25+P28+P32+P33+P34+P37+P38+P41+P42+P43+P44+P48+P49+P53</f>
        <v>62401362.112544075</v>
      </c>
      <c r="Q54" s="267">
        <f t="shared" si="86"/>
        <v>54791333.925863922</v>
      </c>
      <c r="R54" s="214">
        <f t="shared" si="82"/>
        <v>16151785.634738047</v>
      </c>
      <c r="S54" s="106">
        <f t="shared" si="82"/>
        <v>14697602.983381739</v>
      </c>
      <c r="T54" s="106">
        <f t="shared" si="82"/>
        <v>537045.86</v>
      </c>
      <c r="U54" s="106">
        <f t="shared" si="82"/>
        <v>31386434.478119791</v>
      </c>
      <c r="V54" s="106">
        <f t="shared" ref="V54:X54" si="87">V15+V20+V21+V24+V25+V28+V32+V33+V34+V37+V38+V41+V42+V43+V44+V48+V49+V53</f>
        <v>14823707.482988045</v>
      </c>
      <c r="W54" s="106">
        <f t="shared" si="87"/>
        <v>11877804.554381739</v>
      </c>
      <c r="X54" s="106">
        <f t="shared" si="87"/>
        <v>307982.03999999998</v>
      </c>
      <c r="Y54" s="106">
        <f t="shared" ref="Y54:AA54" si="88">Y15+Y20+Y21+Y24+Y25+Y28+Y32+Y33+Y34+Y37+Y38+Y41+Y42+Y43+Y44+Y48+Y49+Y53</f>
        <v>27009494.077369791</v>
      </c>
      <c r="Z54" s="106">
        <f t="shared" si="88"/>
        <v>29126492.928581525</v>
      </c>
      <c r="AA54" s="215">
        <f t="shared" si="88"/>
        <v>25382946.232665528</v>
      </c>
      <c r="AB54" s="236"/>
      <c r="AC54" s="180">
        <f>AC15+AC20+AC21+AC24+AC25+AC28+AC32+AC33+AC34+AC37+AC38+AC41+AC42+AC43+AC44+AC48+AC49+AC53</f>
        <v>189145.57478179995</v>
      </c>
      <c r="AD54" s="181">
        <f t="shared" si="82"/>
        <v>87926.890000000072</v>
      </c>
      <c r="AE54" s="181">
        <f t="shared" si="82"/>
        <v>-1075048.2821895012</v>
      </c>
      <c r="AF54" s="181">
        <f t="shared" si="82"/>
        <v>87926.890000000043</v>
      </c>
      <c r="AG54" s="181">
        <f t="shared" si="82"/>
        <v>2191581.3961476088</v>
      </c>
      <c r="AH54" s="181">
        <f t="shared" si="82"/>
        <v>2102825.4761476088</v>
      </c>
      <c r="AI54" s="181">
        <f t="shared" si="82"/>
        <v>205706.80914163199</v>
      </c>
      <c r="AJ54" s="181">
        <f t="shared" si="82"/>
        <v>205706.80914163199</v>
      </c>
      <c r="AK54" s="181">
        <f t="shared" si="82"/>
        <v>205706.80914163199</v>
      </c>
      <c r="AL54" s="182">
        <f t="shared" si="82"/>
        <v>205706.80914163199</v>
      </c>
      <c r="AN54" s="249">
        <f t="shared" ref="AN54" si="89">AN15+AN20+AN21+AN24+AN25+AN28+AN32+AN33+AN34+AN37+AN38+AN41+AN42+AN43+AN44+AN48+AN49+AN53</f>
        <v>787714</v>
      </c>
      <c r="AO54" s="241">
        <f t="shared" ref="AO54:AP54" si="90">AO15+AO20+AO21+AO24+AO25+AO28+AO32+AO33+AO34+AO37+AO38+AO41+AO42+AO43+AO44+AO48+AO49+AO53</f>
        <v>30</v>
      </c>
      <c r="AP54" s="250">
        <f t="shared" si="90"/>
        <v>642004</v>
      </c>
    </row>
  </sheetData>
  <mergeCells count="39">
    <mergeCell ref="R12:Y12"/>
    <mergeCell ref="V13:Y13"/>
    <mergeCell ref="A54:B54"/>
    <mergeCell ref="A12:A14"/>
    <mergeCell ref="B12:B14"/>
    <mergeCell ref="C13:F13"/>
    <mergeCell ref="C12:G12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Tamar Iaghanashvili</cp:lastModifiedBy>
  <cp:lastPrinted>2017-10-18T12:38:28Z</cp:lastPrinted>
  <dcterms:created xsi:type="dcterms:W3CDTF">1996-10-14T23:33:28Z</dcterms:created>
  <dcterms:modified xsi:type="dcterms:W3CDTF">2026-05-07T11:16:34Z</dcterms:modified>
</cp:coreProperties>
</file>