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aghanashvili\Desktop\TBCI\FSA\საიტზე ასატვირთი კვარტლური\2026\Q'2\"/>
    </mc:Choice>
  </mc:AlternateContent>
  <xr:revisionPtr revIDLastSave="0" documentId="8_{CE796E7D-AF16-4053-A5AF-57597877F81C}" xr6:coauthVersionLast="47" xr6:coauthVersionMax="47" xr10:uidLastSave="{00000000-0000-0000-0000-000000000000}"/>
  <bookViews>
    <workbookView xWindow="-28920" yWindow="-120" windowWidth="29040" windowHeight="1572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9" i="21" l="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AL34" i="21"/>
  <c r="AK34" i="21"/>
  <c r="AJ34" i="21"/>
  <c r="AI34" i="21"/>
  <c r="AH34" i="21"/>
  <c r="AG34" i="21"/>
  <c r="AF34" i="21"/>
  <c r="AE34" i="21"/>
  <c r="AD34" i="21"/>
  <c r="A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7" i="21"/>
  <c r="D5" i="27"/>
  <c r="AN44" i="21"/>
  <c r="AP44" i="21"/>
  <c r="AO44" i="21"/>
  <c r="H25" i="21"/>
  <c r="H28" i="21"/>
  <c r="H54" i="21" l="1"/>
  <c r="AP28" i="21" l="1"/>
  <c r="AP25" i="21"/>
  <c r="AO25" i="21"/>
  <c r="AN25" i="21"/>
  <c r="AO21" i="21"/>
  <c r="T25" i="21"/>
  <c r="S25" i="21"/>
  <c r="U51" i="21"/>
  <c r="U47" i="21"/>
  <c r="U43" i="21"/>
  <c r="U40" i="21"/>
  <c r="U33" i="21"/>
  <c r="U31" i="21"/>
  <c r="U30" i="21"/>
  <c r="U23" i="21"/>
  <c r="U20" i="21"/>
  <c r="X44" i="21"/>
  <c r="Y41" i="21"/>
  <c r="X34" i="21"/>
  <c r="W28" i="21"/>
  <c r="Y27" i="21"/>
  <c r="X25" i="21"/>
  <c r="Y20" i="21"/>
  <c r="O44" i="21"/>
  <c r="O38" i="21"/>
  <c r="O34" i="21"/>
  <c r="O28" i="21"/>
  <c r="O25" i="21"/>
  <c r="M49" i="21"/>
  <c r="M38" i="21"/>
  <c r="M28" i="21"/>
  <c r="M21" i="21"/>
  <c r="L34" i="21"/>
  <c r="L25" i="21"/>
  <c r="L21" i="21"/>
  <c r="E49" i="21"/>
  <c r="D25" i="21"/>
  <c r="C49" i="21"/>
  <c r="AJ15" i="21"/>
  <c r="AJ54" i="21" s="1"/>
  <c r="AI15" i="21"/>
  <c r="AI54" i="21" s="1"/>
  <c r="AF15" i="21"/>
  <c r="AE15" i="21"/>
  <c r="N19" i="21"/>
  <c r="N17" i="21"/>
  <c r="O15" i="21"/>
  <c r="AL15" i="21"/>
  <c r="AL54" i="21" s="1"/>
  <c r="AK15" i="21"/>
  <c r="AK54" i="21" s="1"/>
  <c r="AH15" i="21"/>
  <c r="AH54" i="21" s="1"/>
  <c r="AG15" i="21"/>
  <c r="AG54" i="21" s="1"/>
  <c r="AD15" i="21"/>
  <c r="AC15" i="21"/>
  <c r="AA38" i="21"/>
  <c r="AA25" i="21"/>
  <c r="AA21" i="21"/>
  <c r="AA15" i="21"/>
  <c r="Q25" i="21"/>
  <c r="E23" i="27" l="1"/>
  <c r="E65" i="27"/>
  <c r="N24" i="21"/>
  <c r="AP38" i="21"/>
  <c r="N36" i="21"/>
  <c r="P21" i="21"/>
  <c r="Z28" i="21"/>
  <c r="Z38" i="21"/>
  <c r="U41" i="21"/>
  <c r="G21" i="21"/>
  <c r="J34" i="21"/>
  <c r="I38" i="21"/>
  <c r="E15" i="21"/>
  <c r="E21" i="21"/>
  <c r="L44" i="21"/>
  <c r="U53" i="21"/>
  <c r="P28" i="21"/>
  <c r="P38" i="21"/>
  <c r="Z34" i="21"/>
  <c r="Z44" i="21"/>
  <c r="Z49" i="21"/>
  <c r="N30" i="21"/>
  <c r="N40" i="21"/>
  <c r="T21" i="21"/>
  <c r="AO49" i="21"/>
  <c r="N46" i="21"/>
  <c r="I15" i="21"/>
  <c r="J21" i="21"/>
  <c r="I25" i="21"/>
  <c r="I49" i="21"/>
  <c r="C21" i="21"/>
  <c r="D28" i="21"/>
  <c r="D38" i="21"/>
  <c r="E34" i="21"/>
  <c r="E44" i="21"/>
  <c r="O49" i="21"/>
  <c r="Y33" i="21"/>
  <c r="AP15" i="21"/>
  <c r="Y47" i="21"/>
  <c r="AO34" i="21"/>
  <c r="AN34" i="21"/>
  <c r="AN49" i="21"/>
  <c r="AN21" i="21"/>
  <c r="AO28" i="21"/>
  <c r="AP34" i="21"/>
  <c r="AO38" i="21"/>
  <c r="AP49" i="21"/>
  <c r="AN15" i="21"/>
  <c r="AO15" i="21"/>
  <c r="AP21" i="21"/>
  <c r="AN28" i="21"/>
  <c r="AN38" i="21"/>
  <c r="E31" i="26"/>
  <c r="C15" i="21"/>
  <c r="N18" i="21"/>
  <c r="C28" i="21"/>
  <c r="C38" i="21"/>
  <c r="D34" i="21"/>
  <c r="D44" i="21"/>
  <c r="N27" i="21"/>
  <c r="N37" i="21"/>
  <c r="N47" i="21"/>
  <c r="Y30" i="21"/>
  <c r="Y43" i="21"/>
  <c r="K28" i="21"/>
  <c r="N29" i="21"/>
  <c r="N39" i="21"/>
  <c r="K38" i="21"/>
  <c r="N48" i="21"/>
  <c r="R21" i="21"/>
  <c r="S28" i="21"/>
  <c r="S38" i="21"/>
  <c r="T34" i="21"/>
  <c r="T44" i="21"/>
  <c r="Y35" i="21"/>
  <c r="V34" i="21"/>
  <c r="E39" i="27"/>
  <c r="N50" i="21"/>
  <c r="K49" i="21"/>
  <c r="Y24" i="21"/>
  <c r="X49" i="21"/>
  <c r="U50" i="21"/>
  <c r="R49" i="21"/>
  <c r="E17" i="27"/>
  <c r="R15" i="21"/>
  <c r="N20" i="21"/>
  <c r="N31" i="21"/>
  <c r="N41" i="21"/>
  <c r="N51" i="21"/>
  <c r="V21" i="21"/>
  <c r="W34" i="21"/>
  <c r="W38" i="21"/>
  <c r="U24" i="21"/>
  <c r="U35" i="21"/>
  <c r="R34" i="21"/>
  <c r="U45" i="21"/>
  <c r="N26" i="21"/>
  <c r="K25" i="21"/>
  <c r="Q34" i="21"/>
  <c r="Q44" i="21"/>
  <c r="Q49" i="21"/>
  <c r="E53" i="26"/>
  <c r="E53" i="27"/>
  <c r="K15" i="21"/>
  <c r="N16" i="21"/>
  <c r="D49" i="21"/>
  <c r="E25" i="21"/>
  <c r="K21" i="21"/>
  <c r="N22" i="21"/>
  <c r="N32" i="21"/>
  <c r="N42" i="21"/>
  <c r="N52" i="21"/>
  <c r="L28" i="21"/>
  <c r="L38" i="21"/>
  <c r="M34" i="21"/>
  <c r="M44" i="21"/>
  <c r="X21" i="21"/>
  <c r="Y31" i="21"/>
  <c r="Y45" i="21"/>
  <c r="Y53" i="21"/>
  <c r="U26" i="21"/>
  <c r="R25" i="21"/>
  <c r="U36" i="21"/>
  <c r="Y46" i="21"/>
  <c r="U46" i="21"/>
  <c r="W21" i="21"/>
  <c r="S21" i="21"/>
  <c r="Y32" i="21"/>
  <c r="U32" i="21"/>
  <c r="U42" i="21"/>
  <c r="S49" i="21"/>
  <c r="X28" i="21"/>
  <c r="T28" i="21"/>
  <c r="X38" i="21"/>
  <c r="T38" i="21"/>
  <c r="Y48" i="21"/>
  <c r="D15" i="21"/>
  <c r="E44" i="26"/>
  <c r="L15" i="21"/>
  <c r="X15" i="21"/>
  <c r="Y18" i="21"/>
  <c r="U18" i="21"/>
  <c r="C34" i="21"/>
  <c r="C44" i="21"/>
  <c r="N23" i="21"/>
  <c r="N33" i="21"/>
  <c r="N43" i="21"/>
  <c r="N53" i="21"/>
  <c r="L49" i="21"/>
  <c r="M25" i="21"/>
  <c r="O21" i="21"/>
  <c r="V25" i="21"/>
  <c r="Y40" i="21"/>
  <c r="W44" i="21"/>
  <c r="Y51" i="21"/>
  <c r="U27" i="21"/>
  <c r="U37" i="21"/>
  <c r="T49" i="21"/>
  <c r="E33" i="27"/>
  <c r="M15" i="21"/>
  <c r="C25" i="21"/>
  <c r="D21" i="21"/>
  <c r="E28" i="21"/>
  <c r="E38" i="21"/>
  <c r="K34" i="21"/>
  <c r="N35" i="21"/>
  <c r="K44" i="21"/>
  <c r="N45" i="21"/>
  <c r="Y23" i="21"/>
  <c r="W25" i="21"/>
  <c r="Y37" i="21"/>
  <c r="R28" i="21"/>
  <c r="U39" i="21"/>
  <c r="U38" i="21" s="1"/>
  <c r="R38" i="21"/>
  <c r="U48" i="21"/>
  <c r="S34" i="21"/>
  <c r="S44" i="21"/>
  <c r="AC54" i="21"/>
  <c r="AD54" i="21"/>
  <c r="AE54" i="21"/>
  <c r="AF54" i="21"/>
  <c r="G28" i="21"/>
  <c r="I34" i="21"/>
  <c r="G38" i="21"/>
  <c r="J44" i="21"/>
  <c r="I28" i="21"/>
  <c r="Q21" i="21"/>
  <c r="AA28" i="21"/>
  <c r="I21" i="21"/>
  <c r="G25" i="21"/>
  <c r="J28" i="21"/>
  <c r="J38" i="21"/>
  <c r="G49" i="21"/>
  <c r="AA34" i="21"/>
  <c r="AA44" i="21"/>
  <c r="AA49" i="21"/>
  <c r="Q28" i="21"/>
  <c r="Q38" i="21"/>
  <c r="J15" i="21"/>
  <c r="J25" i="21"/>
  <c r="J49" i="21"/>
  <c r="P34" i="21"/>
  <c r="P44" i="21"/>
  <c r="P49" i="21"/>
  <c r="Z15" i="21"/>
  <c r="Z25" i="21"/>
  <c r="G44" i="21"/>
  <c r="P15" i="21"/>
  <c r="P25" i="21"/>
  <c r="Z21" i="21"/>
  <c r="G15" i="21"/>
  <c r="G34" i="21"/>
  <c r="I44" i="21"/>
  <c r="Q15" i="21"/>
  <c r="E45" i="27" l="1"/>
  <c r="O54" i="21"/>
  <c r="N25" i="21"/>
  <c r="U44" i="21"/>
  <c r="N34" i="21"/>
  <c r="U34" i="21"/>
  <c r="N38" i="21"/>
  <c r="I54" i="21"/>
  <c r="N15" i="21"/>
  <c r="N21" i="21"/>
  <c r="E26" i="27"/>
  <c r="G54" i="21"/>
  <c r="N44" i="21"/>
  <c r="Y42" i="21"/>
  <c r="T15" i="21"/>
  <c r="T54" i="21" s="1"/>
  <c r="Y52" i="21"/>
  <c r="E54" i="21"/>
  <c r="Y36" i="21"/>
  <c r="Y34" i="21" s="1"/>
  <c r="U52" i="21"/>
  <c r="U49" i="21" s="1"/>
  <c r="AP54" i="21"/>
  <c r="AA54" i="21"/>
  <c r="Y26" i="21"/>
  <c r="Y25" i="21" s="1"/>
  <c r="AO54" i="21"/>
  <c r="AN54" i="21"/>
  <c r="Y17" i="21"/>
  <c r="S15" i="21"/>
  <c r="S54" i="21" s="1"/>
  <c r="Y50" i="21"/>
  <c r="V49" i="21"/>
  <c r="M54" i="21"/>
  <c r="E54" i="26"/>
  <c r="Y22" i="21"/>
  <c r="Y21" i="21" s="1"/>
  <c r="W15" i="21"/>
  <c r="X54" i="21"/>
  <c r="U29" i="21"/>
  <c r="U28" i="21" s="1"/>
  <c r="L54" i="21"/>
  <c r="U25" i="21"/>
  <c r="N49" i="21"/>
  <c r="U19" i="21"/>
  <c r="Y29" i="21"/>
  <c r="Y28" i="21" s="1"/>
  <c r="V28" i="21"/>
  <c r="V44" i="21"/>
  <c r="Y16" i="21"/>
  <c r="V15" i="21"/>
  <c r="Y19" i="21"/>
  <c r="N28" i="21"/>
  <c r="U16" i="21"/>
  <c r="Y44" i="21"/>
  <c r="W49" i="21"/>
  <c r="U22" i="21"/>
  <c r="U21" i="21" s="1"/>
  <c r="C54" i="21"/>
  <c r="D54" i="21"/>
  <c r="K54" i="21"/>
  <c r="R44" i="21"/>
  <c r="R54" i="21" s="1"/>
  <c r="U17" i="21"/>
  <c r="Y39" i="21"/>
  <c r="Y38" i="21" s="1"/>
  <c r="V38" i="21"/>
  <c r="P54" i="21"/>
  <c r="Q54" i="21"/>
  <c r="J54" i="21"/>
  <c r="Z54" i="21"/>
  <c r="F49" i="21"/>
  <c r="E47" i="27" l="1"/>
  <c r="E76" i="27" s="1"/>
  <c r="E78" i="27" s="1"/>
  <c r="Y49" i="21"/>
  <c r="Y15" i="21"/>
  <c r="F21" i="21"/>
  <c r="N54" i="21"/>
  <c r="F28" i="21"/>
  <c r="V54" i="21"/>
  <c r="F34" i="21"/>
  <c r="F44" i="21"/>
  <c r="F15" i="21"/>
  <c r="F38" i="21"/>
  <c r="U15" i="21"/>
  <c r="U54" i="21" s="1"/>
  <c r="W54" i="21"/>
  <c r="F25" i="21"/>
  <c r="Y54" i="21" l="1"/>
  <c r="F54" i="2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<sst xmlns="http://schemas.openxmlformats.org/spreadsheetml/2006/main" count="335" uniqueCount="247">
  <si>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</si>
  <si>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</si>
  <si>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</si>
  <si>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</si>
  <si>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</si>
  <si>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</si>
  <si>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</si>
  <si>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</si>
  <si>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</si>
  <si>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</si>
  <si>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</si>
  <si>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</si>
  <si>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</si>
  <si>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</si>
  <si>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</si>
  <si>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</si>
  <si>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</si>
  <si>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</si>
  <si>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</si>
  <si>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</si>
  <si>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</si>
  <si>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</si>
  <si>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</si>
  <si>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</si>
  <si>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</si>
  <si>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</si>
  <si>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</si>
  <si>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</si>
  <si>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</si>
  <si>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</si>
  <si>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</si>
  <si>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</si>
  <si>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</si>
  <si>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</si>
  <si>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</si>
  <si>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</si>
  <si>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</si>
  <si>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</si>
  <si>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</si>
  <si>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</si>
  <si>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</si>
  <si>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</si>
  <si>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</si>
  <si>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</si>
  <si>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</si>
  <si>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</si>
  <si>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</si>
  <si>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</si>
  <si>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</si>
  <si>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</si>
  <si>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</si>
  <si>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</si>
  <si>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</si>
  <si>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</si>
  <si>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</si>
  <si>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</si>
  <si>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</si>
  <si>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</si>
  <si>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</si>
  <si>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</si>
  <si>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</si>
  <si>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</si>
  <si>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</si>
  <si>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</si>
  <si>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</si>
  <si>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</si>
  <si>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</si>
  <si>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</si>
  <si>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</si>
  <si>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</si>
  <si>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</si>
  <si>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</si>
  <si>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</si>
  <si>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</si>
  <si>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</si>
  <si>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</si>
  <si>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</si>
  <si>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</si>
  <si>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</si>
  <si>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</si>
  <si>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</si>
  <si>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</si>
  <si>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</si>
  <si>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</si>
  <si>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</si>
  <si>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</si>
  <si>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</si>
  <si>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</si>
  <si>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</si>
  <si>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</si>
  <si>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</si>
  <si>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</si>
  <si>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</si>
  <si>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</si>
  <si>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</si>
  <si>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</si>
  <si>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</si>
  <si>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</si>
  <si>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</si>
  <si>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</si>
  <si>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</si>
  <si>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</si>
  <si>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</si>
  <si>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</si>
  <si>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</si>
  <si>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</si>
  <si>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</si>
  <si>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</si>
  <si>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</si>
  <si>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</si>
  <si>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</si>
  <si>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</si>
  <si>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</si>
  <si>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</si>
  <si>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</si>
  <si>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</si>
  <si>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</si>
  <si>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</si>
  <si>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</si>
  <si>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</si>
  <si>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</si>
  <si>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</si>
  <si>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</si>
  <si>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</si>
  <si>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</si>
  <si>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</si>
  <si>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</si>
  <si>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</si>
  <si>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</si>
  <si>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</si>
  <si>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</si>
  <si>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</si>
  <si>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</si>
  <si>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</si>
  <si>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</si>
  <si>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</si>
  <si>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</si>
  <si>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</si>
  <si>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</si>
  <si>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</si>
  <si>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</si>
  <si>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</si>
  <si>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</si>
  <si>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</si>
  <si>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</si>
  <si>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</si>
  <si>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</si>
  <si>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</si>
  <si>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</si>
  <si>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</si>
  <si>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</si>
  <si>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</si>
  <si>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</si>
  <si>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</si>
  <si>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</si>
  <si>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</si>
  <si>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</si>
  <si>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</si>
  <si>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</si>
  <si>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</si>
  <si>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</si>
  <si>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</si>
  <si>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</si>
  <si>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</si>
  <si>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</si>
  <si>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</si>
  <si>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</si>
  <si>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</si>
  <si>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</si>
  <si>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</si>
  <si>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</si>
  <si>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</si>
  <si>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</si>
  <si>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</si>
  <si>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</si>
  <si>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</si>
  <si>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</si>
  <si>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</si>
  <si>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</si>
  <si>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</si>
  <si>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</si>
  <si>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</si>
  <si>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</si>
  <si>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</si>
  <si>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</si>
  <si>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</si>
  <si>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</si>
  <si>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</si>
  <si>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</si>
  <si>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</si>
  <si>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</si>
  <si>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</si>
  <si>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</si>
  <si>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</si>
  <si>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</si>
  <si>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</si>
  <si>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</si>
  <si>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</si>
  <si>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</si>
  <si>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</si>
  <si>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</si>
  <si>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</si>
  <si>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</si>
  <si>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</si>
  <si>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</si>
  <si>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</si>
  <si>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</si>
  <si>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</si>
  <si>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</si>
  <si>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</si>
  <si>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</si>
  <si>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</si>
  <si>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</si>
  <si>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</si>
  <si>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</si>
  <si>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</si>
  <si>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</si>
  <si>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</si>
  <si>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</si>
  <si>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</si>
  <si>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</si>
  <si>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</si>
  <si>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</si>
  <si>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</si>
  <si>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</si>
  <si>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</si>
  <si>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</si>
  <si>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</si>
  <si>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</si>
  <si>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</si>
  <si>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</si>
  <si>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</si>
  <si>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</si>
  <si>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</si>
  <si>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</si>
  <si>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</si>
  <si>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</si>
  <si>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</si>
  <si>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</si>
  <si>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</si>
  <si>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</si>
  <si>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</si>
  <si>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</si>
  <si>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</si>
  <si>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ივნისი, 2026</t>
  </si>
  <si>
    <t>ანგარიშგების პერიოდი: 01/01/2026-30/06/2026</t>
  </si>
  <si>
    <t>საანგარიშო პერიოდი: 01/01/2023-31/12/2023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</si>
</sst>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2082800</xdr:colOff>
      <xdr:row>3</xdr:row>
      <xdr:rowOff>8964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29" activePane="bottomLeft" state="frozen"/>
      <selection pane="bottomLeft" activeCell="G56" sqref="G56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6" width="12.81640625" style="4" customWidth="1"/>
    <col min="7" max="16384" width="8.81640625" style="4"/>
  </cols>
  <sheetData>
    <row r="5" spans="2:6" s="8" customFormat="1" ht="15" customHeight="1">
      <c r="B5" s="306" t="s">
        <v>82</v>
      </c>
      <c r="C5" s="306"/>
      <c r="D5" s="65" t="s">
        <v>243</v>
      </c>
      <c r="E5" s="183" t="s">
        <v>235</v>
      </c>
    </row>
    <row r="6" spans="2:6" s="8" customFormat="1" ht="15" customHeight="1">
      <c r="B6" s="307" t="s">
        <v>244</v>
      </c>
      <c r="C6" s="307"/>
      <c r="D6" s="307"/>
      <c r="E6" s="307"/>
      <c r="F6" s="66"/>
    </row>
    <row r="7" spans="2:6" ht="5.15" customHeight="1">
      <c r="B7" s="8"/>
      <c r="C7" s="8"/>
    </row>
    <row r="8" spans="2:6" ht="15" customHeight="1">
      <c r="B8" s="49"/>
      <c r="C8" s="308" t="s">
        <v>83</v>
      </c>
      <c r="D8" s="309"/>
      <c r="E8" s="309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15" customHeight="1">
      <c r="C11" s="14"/>
      <c r="E11" s="67"/>
    </row>
    <row r="12" spans="2:6" ht="14" thickBot="1">
      <c r="C12" s="310" t="s">
        <v>88</v>
      </c>
      <c r="D12" s="310"/>
      <c r="E12" s="310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15189799.872316923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114787811.09088351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8576296.7776399292</v>
      </c>
    </row>
    <row r="17" spans="2:6" s="8" customFormat="1" ht="27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97644630.37380293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19452674.411611326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1833227.8200000003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19930829.988930337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3314410.4131233734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1576319.1056792499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4122834.6593335597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-2.5465851649641991E-11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4694667.5179795101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291123502.03130066</v>
      </c>
    </row>
    <row r="32" spans="2:6" ht="5.15" customHeight="1">
      <c r="B32" s="13"/>
      <c r="C32" s="14"/>
      <c r="D32" s="15"/>
      <c r="E32" s="16"/>
      <c r="F32" s="8"/>
    </row>
    <row r="33" spans="2:5" ht="14" thickBot="1">
      <c r="B33" s="13"/>
      <c r="C33" s="310" t="s">
        <v>126</v>
      </c>
      <c r="D33" s="310"/>
      <c r="E33" s="310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146837390.48298818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37583767.192055225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1107321.8600000001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3346618.22972264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116304.57949999001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9849676.5269348379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198841078.87120089</v>
      </c>
    </row>
    <row r="45" spans="2:5" ht="5.15" customHeight="1">
      <c r="B45" s="17"/>
      <c r="C45" s="18"/>
      <c r="D45" s="15"/>
      <c r="E45" s="16"/>
    </row>
    <row r="46" spans="2:5" ht="14" thickBot="1">
      <c r="B46" s="17"/>
      <c r="C46" s="310" t="s">
        <v>149</v>
      </c>
      <c r="D46" s="310"/>
      <c r="E46" s="310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62073246.398157015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19113433.254713658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3613873.3462167289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92282422.999087393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291123501.87028825</v>
      </c>
    </row>
    <row r="56" spans="2:5">
      <c r="E56" s="237"/>
    </row>
    <row r="57" spans="2:5">
      <c r="C57" s="311"/>
      <c r="D57" s="311"/>
      <c r="E57" s="311"/>
    </row>
    <row r="58" spans="2:5">
      <c r="C58" s="312"/>
      <c r="D58" s="312"/>
      <c r="E58" s="312"/>
    </row>
    <row r="59" spans="2:5">
      <c r="C59" s="311"/>
      <c r="D59" s="311"/>
      <c r="E59" s="311"/>
    </row>
    <row r="60" spans="2:5">
      <c r="C60" s="312"/>
      <c r="D60" s="312"/>
      <c r="E60" s="312"/>
    </row>
    <row r="61" spans="2:5" ht="15" customHeight="1">
      <c r="C61" s="311"/>
      <c r="D61" s="311"/>
      <c r="E61" s="311"/>
    </row>
    <row r="62" spans="2:5">
      <c r="C62" s="312"/>
      <c r="D62" s="312"/>
      <c r="E62" s="312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70" activePane="bottomLeft" state="frozen"/>
      <selection activeCell="C120" sqref="C120"/>
      <selection pane="bottomLeft" activeCell="A11" sqref="A11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16384" width="8.81640625" style="4"/>
  </cols>
  <sheetData>
    <row r="5" spans="2:6" ht="15" customHeight="1">
      <c r="B5" s="313" t="s">
        <v>82</v>
      </c>
      <c r="C5" s="313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4" t="s">
        <v>245</v>
      </c>
      <c r="C6" s="307"/>
      <c r="D6" s="307"/>
      <c r="E6" s="307"/>
      <c r="F6" s="66"/>
    </row>
    <row r="7" spans="2:6" ht="5.15" customHeight="1"/>
    <row r="8" spans="2:6" s="19" customFormat="1" ht="15" customHeight="1">
      <c r="D8" s="315" t="s">
        <v>166</v>
      </c>
      <c r="E8" s="315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15" customHeight="1">
      <c r="C11" s="8"/>
      <c r="D11" s="8"/>
      <c r="E11" s="23"/>
    </row>
    <row r="12" spans="2:6" ht="15" customHeight="1" thickBot="1">
      <c r="C12" s="316" t="s">
        <v>167</v>
      </c>
      <c r="D12" s="316"/>
      <c r="E12" s="316"/>
    </row>
    <row r="13" spans="2:6" ht="15" customHeight="1">
      <c r="B13" s="24" t="s">
        <v>89</v>
      </c>
      <c r="C13" s="25">
        <v>1</v>
      </c>
      <c r="D13" s="26" t="s">
        <v>168</v>
      </c>
      <c r="E13" s="70">
        <v>108107658.09549087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11103862.190342657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12347375.602254756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3152434.0832433384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87808854.3861368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63088381.738276742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6186671.2627499998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-1306415.6225644797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-3919999.4989859983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3509523.6999999983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56005770.651948266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-6119202.117641299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25683881.616547234</v>
      </c>
    </row>
    <row r="27" spans="2:7" ht="5.15" customHeight="1">
      <c r="C27" s="14"/>
      <c r="D27" s="35"/>
      <c r="E27" s="16"/>
    </row>
    <row r="28" spans="2:7" ht="15" customHeight="1" thickBot="1">
      <c r="C28" s="316" t="s">
        <v>182</v>
      </c>
      <c r="D28" s="316"/>
      <c r="E28" s="316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34483059.108983874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9426777.5199999176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-2418535.6500439802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978982.49000006006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28453799.729027998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6149612.8091416322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5005348.216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-488141.58636800013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-231180.51932700118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887303.5261006332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-15957253.535000032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11609242.667927334</v>
      </c>
    </row>
    <row r="46" spans="2:7" s="8" customFormat="1" ht="5.15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37293124.284474567</v>
      </c>
    </row>
    <row r="48" spans="2:7" ht="5.15" customHeight="1">
      <c r="C48" s="14"/>
      <c r="D48" s="37"/>
      <c r="E48" s="16"/>
    </row>
    <row r="49" spans="2:5" ht="15" customHeight="1" thickBot="1">
      <c r="C49" s="14"/>
      <c r="D49" s="316" t="s">
        <v>193</v>
      </c>
      <c r="E49" s="316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15" customHeight="1">
      <c r="C54" s="14"/>
      <c r="D54" s="35"/>
      <c r="E54" s="16"/>
    </row>
    <row r="55" spans="2:5" ht="15" customHeight="1" thickBot="1">
      <c r="C55" s="316" t="s">
        <v>198</v>
      </c>
      <c r="D55" s="316"/>
      <c r="E55" s="316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6601046.1195724998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433773.98074101005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-3712.3599999999897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7031107.7403135095</v>
      </c>
    </row>
    <row r="66" spans="2:5" s="35" customFormat="1" ht="5.15" customHeight="1">
      <c r="C66" s="14"/>
      <c r="E66" s="38"/>
    </row>
    <row r="67" spans="2:5" s="35" customFormat="1" ht="15" customHeight="1" thickBot="1">
      <c r="C67" s="318" t="s">
        <v>214</v>
      </c>
      <c r="D67" s="318"/>
      <c r="E67" s="318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13657073.378003612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9779076.8804144599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169926.08612101001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1798578.6712841792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139764.85632900009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344645.65207785007</v>
      </c>
    </row>
    <row r="75" spans="2:5" ht="5.15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19124457.804713659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11024.550000000745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19113433.254713658</v>
      </c>
    </row>
    <row r="79" spans="2:5">
      <c r="D79" s="35"/>
    </row>
    <row r="80" spans="2:5">
      <c r="C80" s="317"/>
      <c r="D80" s="317"/>
      <c r="E80" s="317"/>
    </row>
    <row r="81" spans="3:5">
      <c r="C81" s="312"/>
      <c r="D81" s="312"/>
      <c r="E81" s="312"/>
    </row>
    <row r="82" spans="3:5">
      <c r="C82" s="317"/>
      <c r="D82" s="317"/>
      <c r="E82" s="317"/>
    </row>
    <row r="83" spans="3:5">
      <c r="C83" s="312"/>
      <c r="D83" s="312"/>
      <c r="E83" s="312"/>
    </row>
    <row r="84" spans="3:5">
      <c r="C84" s="317"/>
      <c r="D84" s="317"/>
      <c r="E84" s="317"/>
    </row>
    <row r="85" spans="3:5">
      <c r="C85" s="312"/>
      <c r="D85" s="312"/>
      <c r="E85" s="312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4"/>
  <sheetViews>
    <sheetView showGridLines="0" zoomScale="80" zoomScaleNormal="80" zoomScaleSheetLayoutView="50" zoomScalePageLayoutView="80" workbookViewId="0">
      <pane xSplit="2" ySplit="14" topLeftCell="E15" activePane="bottomRight" state="frozen"/>
      <selection pane="topRight" activeCell="C1" sqref="C1"/>
      <selection pane="bottomLeft" activeCell="A6" sqref="A6"/>
      <selection pane="bottomRight" activeCell="Q58" sqref="Q58"/>
    </sheetView>
  </sheetViews>
  <sheetFormatPr defaultColWidth="8.81640625" defaultRowHeight="13" outlineLevelRow="1" outlineLevelCol="1"/>
  <cols>
    <col min="1" max="1" width="5.81640625" style="143" customWidth="1"/>
    <col min="2" max="2" width="80.54296875" style="143" customWidth="1"/>
    <col min="3" max="3" width="8.54296875" style="143" customWidth="1"/>
    <col min="4" max="4" width="10.1796875" style="143" customWidth="1"/>
    <col min="5" max="5" width="8.54296875" style="143" customWidth="1"/>
    <col min="6" max="6" width="10.453125" style="143" customWidth="1"/>
    <col min="7" max="7" width="12.54296875" style="143" customWidth="1"/>
    <col min="8" max="8" width="10.54296875" style="143" customWidth="1"/>
    <col min="9" max="10" width="12.54296875" style="143" customWidth="1"/>
    <col min="11" max="16" width="12.54296875" style="143" hidden="1" customWidth="1" outlineLevel="1"/>
    <col min="17" max="17" width="12.54296875" style="143" customWidth="1" collapsed="1"/>
    <col min="18" max="27" width="12.54296875" style="143" hidden="1" customWidth="1" outlineLevel="1"/>
    <col min="28" max="28" width="3" style="143" customWidth="1" collapsed="1"/>
    <col min="29" max="36" width="10.54296875" style="143" hidden="1" customWidth="1" outlineLevel="1"/>
    <col min="37" max="38" width="12.54296875" style="143" hidden="1" customWidth="1" outlineLevel="1"/>
    <col min="39" max="39" width="2.54296875" style="143" customWidth="1" collapsed="1"/>
    <col min="40" max="41" width="8.81640625" style="143"/>
    <col min="42" max="42" width="10.453125" style="143" bestFit="1" customWidth="1"/>
    <col min="43" max="16384" width="8.81640625" style="143"/>
  </cols>
  <sheetData>
    <row r="4" spans="1:42" ht="13.5" thickBot="1"/>
    <row r="5" spans="1:42" ht="15" hidden="1" customHeight="1" outlineLevel="1">
      <c r="A5" s="141" t="s">
        <v>240</v>
      </c>
      <c r="B5" s="142"/>
    </row>
    <row r="6" spans="1:42" ht="15" hidden="1" customHeight="1" outlineLevel="1">
      <c r="A6" s="144" t="s">
        <v>239</v>
      </c>
    </row>
    <row r="7" spans="1:42" ht="15" hidden="1" customHeight="1" outlineLevel="1">
      <c r="A7" s="144" t="str">
        <f>BS!B5&amp;BS!D5</f>
        <v>მზღვეველი: სს "თიბისი დაზღვევა"</v>
      </c>
    </row>
    <row r="8" spans="1:42" ht="15" hidden="1" customHeight="1" outlineLevel="1">
      <c r="A8" s="145" t="s">
        <v>246</v>
      </c>
    </row>
    <row r="9" spans="1:42" ht="5.15" hidden="1" customHeight="1" outlineLevel="1"/>
    <row r="10" spans="1:42" ht="15" hidden="1" customHeight="1" outlineLevel="1">
      <c r="C10" s="325" t="s">
        <v>80</v>
      </c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C10" s="335" t="s">
        <v>81</v>
      </c>
      <c r="AD10" s="335"/>
      <c r="AE10" s="335"/>
      <c r="AF10" s="335"/>
      <c r="AG10" s="335"/>
      <c r="AH10" s="335"/>
      <c r="AI10" s="335"/>
      <c r="AJ10" s="335"/>
      <c r="AK10" s="335"/>
      <c r="AL10" s="335"/>
    </row>
    <row r="11" spans="1:42" ht="15" hidden="1" customHeight="1" outlineLevel="1" thickBot="1">
      <c r="C11" s="326"/>
      <c r="D11" s="326"/>
      <c r="E11" s="326"/>
      <c r="F11" s="326"/>
      <c r="G11" s="326"/>
      <c r="H11" s="325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</row>
    <row r="12" spans="1:42" ht="37.5" customHeight="1" collapsed="1">
      <c r="A12" s="353" t="s">
        <v>23</v>
      </c>
      <c r="B12" s="356" t="s">
        <v>68</v>
      </c>
      <c r="C12" s="361" t="s">
        <v>22</v>
      </c>
      <c r="D12" s="362"/>
      <c r="E12" s="362"/>
      <c r="F12" s="362"/>
      <c r="G12" s="363"/>
      <c r="H12" s="338" t="s">
        <v>237</v>
      </c>
      <c r="I12" s="341" t="s">
        <v>69</v>
      </c>
      <c r="J12" s="327"/>
      <c r="K12" s="327" t="s">
        <v>70</v>
      </c>
      <c r="L12" s="327"/>
      <c r="M12" s="327"/>
      <c r="N12" s="327"/>
      <c r="O12" s="327"/>
      <c r="P12" s="327" t="s">
        <v>71</v>
      </c>
      <c r="Q12" s="350"/>
      <c r="R12" s="328" t="s">
        <v>72</v>
      </c>
      <c r="S12" s="327"/>
      <c r="T12" s="327"/>
      <c r="U12" s="327"/>
      <c r="V12" s="327"/>
      <c r="W12" s="327"/>
      <c r="X12" s="327"/>
      <c r="Y12" s="327"/>
      <c r="Z12" s="327" t="s">
        <v>75</v>
      </c>
      <c r="AA12" s="337"/>
      <c r="AC12" s="328" t="s">
        <v>69</v>
      </c>
      <c r="AD12" s="327"/>
      <c r="AE12" s="327" t="s">
        <v>70</v>
      </c>
      <c r="AF12" s="327"/>
      <c r="AG12" s="327" t="s">
        <v>76</v>
      </c>
      <c r="AH12" s="327"/>
      <c r="AI12" s="327" t="s">
        <v>77</v>
      </c>
      <c r="AJ12" s="327"/>
      <c r="AK12" s="327" t="s">
        <v>75</v>
      </c>
      <c r="AL12" s="337"/>
      <c r="AN12" s="322" t="s">
        <v>22</v>
      </c>
      <c r="AO12" s="323"/>
      <c r="AP12" s="324"/>
    </row>
    <row r="13" spans="1:42" ht="45.75" customHeight="1">
      <c r="A13" s="354"/>
      <c r="B13" s="357"/>
      <c r="C13" s="359" t="s">
        <v>15</v>
      </c>
      <c r="D13" s="360"/>
      <c r="E13" s="360"/>
      <c r="F13" s="360"/>
      <c r="G13" s="270" t="s">
        <v>16</v>
      </c>
      <c r="H13" s="339"/>
      <c r="I13" s="342" t="s">
        <v>0</v>
      </c>
      <c r="J13" s="344" t="s">
        <v>1</v>
      </c>
      <c r="K13" s="346" t="s">
        <v>0</v>
      </c>
      <c r="L13" s="346"/>
      <c r="M13" s="346"/>
      <c r="N13" s="346"/>
      <c r="O13" s="107" t="s">
        <v>1</v>
      </c>
      <c r="P13" s="331" t="s">
        <v>78</v>
      </c>
      <c r="Q13" s="348" t="s">
        <v>79</v>
      </c>
      <c r="R13" s="347" t="s">
        <v>73</v>
      </c>
      <c r="S13" s="346"/>
      <c r="T13" s="346"/>
      <c r="U13" s="346"/>
      <c r="V13" s="346" t="s">
        <v>74</v>
      </c>
      <c r="W13" s="346"/>
      <c r="X13" s="346"/>
      <c r="Y13" s="346"/>
      <c r="Z13" s="331" t="s">
        <v>17</v>
      </c>
      <c r="AA13" s="333" t="s">
        <v>18</v>
      </c>
      <c r="AC13" s="329" t="s">
        <v>0</v>
      </c>
      <c r="AD13" s="331" t="s">
        <v>1</v>
      </c>
      <c r="AE13" s="331" t="s">
        <v>0</v>
      </c>
      <c r="AF13" s="331" t="s">
        <v>1</v>
      </c>
      <c r="AG13" s="331" t="s">
        <v>78</v>
      </c>
      <c r="AH13" s="331" t="s">
        <v>79</v>
      </c>
      <c r="AI13" s="331" t="s">
        <v>73</v>
      </c>
      <c r="AJ13" s="331" t="s">
        <v>74</v>
      </c>
      <c r="AK13" s="331" t="s">
        <v>17</v>
      </c>
      <c r="AL13" s="333" t="s">
        <v>18</v>
      </c>
      <c r="AN13" s="319" t="s">
        <v>16</v>
      </c>
      <c r="AO13" s="320"/>
      <c r="AP13" s="321"/>
    </row>
    <row r="14" spans="1:42" ht="102.5" customHeight="1" thickBot="1">
      <c r="A14" s="355"/>
      <c r="B14" s="358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40"/>
      <c r="I14" s="343"/>
      <c r="J14" s="345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32"/>
      <c r="Q14" s="349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32"/>
      <c r="AA14" s="334"/>
      <c r="AC14" s="330"/>
      <c r="AD14" s="332"/>
      <c r="AE14" s="332"/>
      <c r="AF14" s="332"/>
      <c r="AG14" s="332"/>
      <c r="AH14" s="332"/>
      <c r="AI14" s="332"/>
      <c r="AJ14" s="332"/>
      <c r="AK14" s="332"/>
      <c r="AL14" s="334"/>
      <c r="AN14" s="242" t="s">
        <v>19</v>
      </c>
      <c r="AO14" s="238" t="s">
        <v>21</v>
      </c>
      <c r="AP14" s="243" t="s">
        <v>20</v>
      </c>
    </row>
    <row r="15" spans="1:42" s="144" customFormat="1" ht="20.149999999999999" customHeight="1" outlineLevel="1" thickBot="1">
      <c r="A15" s="230" t="s">
        <v>24</v>
      </c>
      <c r="B15" s="216" t="s">
        <v>25</v>
      </c>
      <c r="C15" s="147">
        <f t="shared" ref="C15:AL15" si="0">SUM(C16:C19)</f>
        <v>10698</v>
      </c>
      <c r="D15" s="95">
        <f t="shared" si="0"/>
        <v>2647221</v>
      </c>
      <c r="E15" s="95">
        <f t="shared" si="0"/>
        <v>0</v>
      </c>
      <c r="F15" s="95">
        <f t="shared" si="0"/>
        <v>2657919</v>
      </c>
      <c r="G15" s="251">
        <f t="shared" ref="G15" si="1">SUM(G16:G19)</f>
        <v>1050012</v>
      </c>
      <c r="H15" s="289"/>
      <c r="I15" s="273">
        <f t="shared" ref="I15:J15" si="2">SUM(I16:I19)</f>
        <v>35391929.143497497</v>
      </c>
      <c r="J15" s="95">
        <f t="shared" si="2"/>
        <v>9247859.699999975</v>
      </c>
      <c r="K15" s="95">
        <f t="shared" ref="K15:M15" si="3">SUM(K16:K19)</f>
        <v>3085735.1748893335</v>
      </c>
      <c r="L15" s="95">
        <f t="shared" si="3"/>
        <v>32042280.728543635</v>
      </c>
      <c r="M15" s="95">
        <f t="shared" si="3"/>
        <v>0</v>
      </c>
      <c r="N15" s="118">
        <f>SUM(N16:N19)</f>
        <v>35128015.903432965</v>
      </c>
      <c r="O15" s="95">
        <f t="shared" ref="O15:P15" si="4">SUM(O16:O19)</f>
        <v>9137154.3899999168</v>
      </c>
      <c r="P15" s="95">
        <f t="shared" si="4"/>
        <v>33528636.553476948</v>
      </c>
      <c r="Q15" s="251">
        <f t="shared" ref="Q15" si="5">SUM(Q16:Q19)</f>
        <v>25370464.663477097</v>
      </c>
      <c r="R15" s="147">
        <f t="shared" si="0"/>
        <v>881335.06</v>
      </c>
      <c r="S15" s="95">
        <f t="shared" si="0"/>
        <v>5062570.9400000004</v>
      </c>
      <c r="T15" s="95">
        <f t="shared" si="0"/>
        <v>0</v>
      </c>
      <c r="U15" s="118">
        <f t="shared" si="0"/>
        <v>5943906</v>
      </c>
      <c r="V15" s="95">
        <f t="shared" ref="V15:Y15" si="6">SUM(V16:V19)</f>
        <v>121508.70600000001</v>
      </c>
      <c r="W15" s="95">
        <f t="shared" si="6"/>
        <v>817049.07800000021</v>
      </c>
      <c r="X15" s="95">
        <f t="shared" si="6"/>
        <v>0</v>
      </c>
      <c r="Y15" s="118">
        <f t="shared" si="6"/>
        <v>938557.78400000022</v>
      </c>
      <c r="Z15" s="95">
        <f t="shared" ref="Z15:AA15" si="7">SUM(Z16:Z19)</f>
        <v>5455764.4136319999</v>
      </c>
      <c r="AA15" s="146">
        <f t="shared" si="7"/>
        <v>681596.71695899963</v>
      </c>
      <c r="AC15" s="147">
        <f t="shared" si="0"/>
        <v>619237.06252220972</v>
      </c>
      <c r="AD15" s="95">
        <f t="shared" si="0"/>
        <v>289623.13000000024</v>
      </c>
      <c r="AE15" s="95">
        <f t="shared" si="0"/>
        <v>-644956.79444909142</v>
      </c>
      <c r="AF15" s="95">
        <f t="shared" si="0"/>
        <v>289623.13000000024</v>
      </c>
      <c r="AG15" s="95">
        <f t="shared" si="0"/>
        <v>3372958.205550909</v>
      </c>
      <c r="AH15" s="95">
        <f t="shared" si="0"/>
        <v>3083335.0755509082</v>
      </c>
      <c r="AI15" s="95">
        <f t="shared" si="0"/>
        <v>205706.80914163199</v>
      </c>
      <c r="AJ15" s="95">
        <f t="shared" si="0"/>
        <v>205706.80914163199</v>
      </c>
      <c r="AK15" s="95">
        <f t="shared" si="0"/>
        <v>205706.80914163199</v>
      </c>
      <c r="AL15" s="146">
        <f t="shared" si="0"/>
        <v>205706.80914163199</v>
      </c>
      <c r="AN15" s="244">
        <f t="shared" ref="AN15" si="8">SUM(AN16:AN19)</f>
        <v>625793</v>
      </c>
      <c r="AO15" s="239">
        <f t="shared" ref="AO15:AP15" si="9">SUM(AO16:AO19)</f>
        <v>0</v>
      </c>
      <c r="AP15" s="245">
        <f t="shared" si="9"/>
        <v>424219</v>
      </c>
    </row>
    <row r="16" spans="1:42" s="149" customFormat="1" ht="20.149999999999999" customHeight="1" outlineLevel="1">
      <c r="A16" s="231"/>
      <c r="B16" s="217" t="s">
        <v>26</v>
      </c>
      <c r="C16" s="191">
        <v>10698</v>
      </c>
      <c r="D16" s="83">
        <v>2645383</v>
      </c>
      <c r="E16" s="83">
        <v>0</v>
      </c>
      <c r="F16" s="84">
        <v>2656081</v>
      </c>
      <c r="G16" s="256">
        <v>1042948</v>
      </c>
      <c r="H16" s="290"/>
      <c r="I16" s="76">
        <v>33779944.326460496</v>
      </c>
      <c r="J16" s="77">
        <v>8706026.7999999728</v>
      </c>
      <c r="K16" s="77">
        <v>3085735.1748893335</v>
      </c>
      <c r="L16" s="77">
        <v>30647004.4973028</v>
      </c>
      <c r="M16" s="77">
        <v>0</v>
      </c>
      <c r="N16" s="123">
        <f t="shared" ref="N16" si="10">SUM(K16:M16)</f>
        <v>33732739.672192134</v>
      </c>
      <c r="O16" s="124">
        <v>8682905.9399999194</v>
      </c>
      <c r="P16" s="77">
        <v>32900251.403476954</v>
      </c>
      <c r="Q16" s="252">
        <v>24965408.483477108</v>
      </c>
      <c r="R16" s="211">
        <v>881335.06</v>
      </c>
      <c r="S16" s="77">
        <v>4767570.9400000004</v>
      </c>
      <c r="T16" s="77">
        <v>0</v>
      </c>
      <c r="U16" s="123">
        <f>SUM(R16:T16)</f>
        <v>5648906</v>
      </c>
      <c r="V16" s="77">
        <v>121508.70600000001</v>
      </c>
      <c r="W16" s="77">
        <v>718049.07800000021</v>
      </c>
      <c r="X16" s="77">
        <v>0</v>
      </c>
      <c r="Y16" s="123">
        <f>SUM(V16:X16)</f>
        <v>839557.78400000022</v>
      </c>
      <c r="Z16" s="77">
        <v>5210764.4136319999</v>
      </c>
      <c r="AA16" s="186">
        <v>592596.71695899963</v>
      </c>
      <c r="AC16" s="186">
        <v>619237.06252220972</v>
      </c>
      <c r="AD16" s="186">
        <v>289623.13000000024</v>
      </c>
      <c r="AE16" s="186">
        <v>-644956.79444909142</v>
      </c>
      <c r="AF16" s="186">
        <v>289623.13000000024</v>
      </c>
      <c r="AG16" s="186">
        <v>3372958.205550909</v>
      </c>
      <c r="AH16" s="186">
        <v>3083335.0755509082</v>
      </c>
      <c r="AI16" s="186">
        <v>205706.80914163199</v>
      </c>
      <c r="AJ16" s="186">
        <v>205706.80914163199</v>
      </c>
      <c r="AK16" s="186">
        <v>205706.80914163199</v>
      </c>
      <c r="AL16" s="186">
        <v>205706.80914163199</v>
      </c>
      <c r="AN16" s="301">
        <v>625793</v>
      </c>
      <c r="AO16" s="302">
        <v>0</v>
      </c>
      <c r="AP16" s="303">
        <v>417155</v>
      </c>
    </row>
    <row r="17" spans="1:42" ht="20.149999999999999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49999999999999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49999999999999" customHeight="1" outlineLevel="1" thickBot="1">
      <c r="A19" s="233"/>
      <c r="B19" s="219" t="s">
        <v>29</v>
      </c>
      <c r="C19" s="185">
        <v>0</v>
      </c>
      <c r="D19" s="76">
        <v>1838</v>
      </c>
      <c r="E19" s="76">
        <v>0</v>
      </c>
      <c r="F19" s="82">
        <v>1838</v>
      </c>
      <c r="G19" s="272">
        <v>7064</v>
      </c>
      <c r="H19" s="292"/>
      <c r="I19" s="275">
        <v>1611984.8170370031</v>
      </c>
      <c r="J19" s="81">
        <v>541832.90000000282</v>
      </c>
      <c r="K19" s="81">
        <v>0</v>
      </c>
      <c r="L19" s="81">
        <v>1395276.231240835</v>
      </c>
      <c r="M19" s="81">
        <v>0</v>
      </c>
      <c r="N19" s="127">
        <f t="shared" si="11"/>
        <v>1395276.231240835</v>
      </c>
      <c r="O19" s="128">
        <v>454248.44999999664</v>
      </c>
      <c r="P19" s="81">
        <v>628385.14999999525</v>
      </c>
      <c r="Q19" s="254">
        <v>405056.17999998882</v>
      </c>
      <c r="R19" s="269">
        <v>0</v>
      </c>
      <c r="S19" s="81">
        <v>295000</v>
      </c>
      <c r="T19" s="81">
        <v>0</v>
      </c>
      <c r="U19" s="127">
        <f t="shared" si="12"/>
        <v>295000</v>
      </c>
      <c r="V19" s="81">
        <v>0</v>
      </c>
      <c r="W19" s="81">
        <v>99000</v>
      </c>
      <c r="X19" s="81">
        <v>0</v>
      </c>
      <c r="Y19" s="127">
        <f t="shared" si="13"/>
        <v>99000</v>
      </c>
      <c r="Z19" s="81">
        <v>245000</v>
      </c>
      <c r="AA19" s="188">
        <v>89000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7064</v>
      </c>
    </row>
    <row r="20" spans="1:42" ht="20.149999999999999" customHeight="1" outlineLevel="1" thickBot="1">
      <c r="A20" s="230" t="s">
        <v>30</v>
      </c>
      <c r="B20" s="220" t="s">
        <v>11</v>
      </c>
      <c r="C20" s="189">
        <v>0</v>
      </c>
      <c r="D20" s="96">
        <v>103330</v>
      </c>
      <c r="E20" s="96">
        <v>0</v>
      </c>
      <c r="F20" s="97">
        <v>103330</v>
      </c>
      <c r="G20" s="255">
        <v>9478</v>
      </c>
      <c r="H20" s="289"/>
      <c r="I20" s="276">
        <v>2101101.4453499368</v>
      </c>
      <c r="J20" s="96">
        <v>0</v>
      </c>
      <c r="K20" s="96">
        <v>0</v>
      </c>
      <c r="L20" s="96">
        <v>2100088.8253494008</v>
      </c>
      <c r="M20" s="96">
        <v>0</v>
      </c>
      <c r="N20" s="121">
        <f t="shared" si="11"/>
        <v>2100088.8253494008</v>
      </c>
      <c r="O20" s="96">
        <v>0</v>
      </c>
      <c r="P20" s="96">
        <v>1968772.2499999707</v>
      </c>
      <c r="Q20" s="255">
        <v>1968772.2499999707</v>
      </c>
      <c r="R20" s="189">
        <v>0</v>
      </c>
      <c r="S20" s="96">
        <v>678171.82949800021</v>
      </c>
      <c r="T20" s="96">
        <v>0</v>
      </c>
      <c r="U20" s="121">
        <f t="shared" si="12"/>
        <v>678171.82949800021</v>
      </c>
      <c r="V20" s="96">
        <v>0</v>
      </c>
      <c r="W20" s="96">
        <v>678171.82949800021</v>
      </c>
      <c r="X20" s="96">
        <v>0</v>
      </c>
      <c r="Y20" s="121">
        <f t="shared" si="13"/>
        <v>678171.82949800021</v>
      </c>
      <c r="Z20" s="96">
        <v>772650.94456700026</v>
      </c>
      <c r="AA20" s="190">
        <v>772650.94456700026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0</v>
      </c>
      <c r="AO20" s="96">
        <v>0</v>
      </c>
      <c r="AP20" s="190">
        <v>9478</v>
      </c>
    </row>
    <row r="21" spans="1:42" ht="20.149999999999999" customHeight="1" outlineLevel="1" thickBot="1">
      <c r="A21" s="230" t="s">
        <v>31</v>
      </c>
      <c r="B21" s="220" t="s">
        <v>32</v>
      </c>
      <c r="C21" s="147">
        <f>SUM(C22:C23)</f>
        <v>17334</v>
      </c>
      <c r="D21" s="95">
        <f>SUM(D22:D23)</f>
        <v>37278</v>
      </c>
      <c r="E21" s="95">
        <f>SUM(E22:E23)</f>
        <v>10</v>
      </c>
      <c r="F21" s="95">
        <f>SUM(F22:F23)</f>
        <v>54622</v>
      </c>
      <c r="G21" s="251">
        <f>SUM(G22:G23)</f>
        <v>51665</v>
      </c>
      <c r="H21" s="293"/>
      <c r="I21" s="273">
        <f>SUM(I22:I23)</f>
        <v>2431794.514337528</v>
      </c>
      <c r="J21" s="95">
        <f>SUM(J22:J23)</f>
        <v>238668.45999999993</v>
      </c>
      <c r="K21" s="95">
        <f t="shared" ref="K21:Q21" si="14">SUM(K22:K23)</f>
        <v>916813.44553100807</v>
      </c>
      <c r="L21" s="95">
        <f t="shared" si="14"/>
        <v>1427852.1735324566</v>
      </c>
      <c r="M21" s="95">
        <f t="shared" si="14"/>
        <v>1500</v>
      </c>
      <c r="N21" s="118">
        <f t="shared" ref="N21:U21" si="15">SUM(N22:N23)</f>
        <v>2346165.6190634649</v>
      </c>
      <c r="O21" s="95">
        <f t="shared" si="14"/>
        <v>238668.4599999999</v>
      </c>
      <c r="P21" s="95">
        <f t="shared" si="14"/>
        <v>2221851.5619315947</v>
      </c>
      <c r="Q21" s="251">
        <f t="shared" si="14"/>
        <v>1983183.1119315948</v>
      </c>
      <c r="R21" s="147">
        <f t="shared" si="15"/>
        <v>22973.260000000002</v>
      </c>
      <c r="S21" s="95">
        <f t="shared" si="15"/>
        <v>62227.44</v>
      </c>
      <c r="T21" s="95">
        <f t="shared" si="15"/>
        <v>0</v>
      </c>
      <c r="U21" s="118">
        <f t="shared" si="15"/>
        <v>85200.700000000012</v>
      </c>
      <c r="V21" s="95">
        <f t="shared" ref="V21:X21" si="16">SUM(V22:V23)</f>
        <v>22973.260000000002</v>
      </c>
      <c r="W21" s="95">
        <f t="shared" si="16"/>
        <v>58496.022000000004</v>
      </c>
      <c r="X21" s="95">
        <f t="shared" si="16"/>
        <v>0</v>
      </c>
      <c r="Y21" s="118">
        <f t="shared" ref="Y21:AA21" si="17">SUM(Y22:Y23)</f>
        <v>81469.282000000007</v>
      </c>
      <c r="Z21" s="95">
        <f t="shared" si="17"/>
        <v>691571.27211800008</v>
      </c>
      <c r="AA21" s="146">
        <f t="shared" si="17"/>
        <v>138626.12069200008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24777</v>
      </c>
      <c r="AO21" s="239">
        <f>SUM(AO22:AO23)</f>
        <v>10</v>
      </c>
      <c r="AP21" s="245">
        <f>SUM(AP22:AP23)</f>
        <v>26878</v>
      </c>
    </row>
    <row r="22" spans="1:42" ht="20.149999999999999" customHeight="1" outlineLevel="1">
      <c r="A22" s="231"/>
      <c r="B22" s="221" t="s">
        <v>33</v>
      </c>
      <c r="C22" s="191">
        <v>14907</v>
      </c>
      <c r="D22" s="83">
        <v>24976</v>
      </c>
      <c r="E22" s="83">
        <v>0</v>
      </c>
      <c r="F22" s="84">
        <v>39883</v>
      </c>
      <c r="G22" s="256">
        <v>23802</v>
      </c>
      <c r="H22" s="294"/>
      <c r="I22" s="277">
        <v>1213052.9097155724</v>
      </c>
      <c r="J22" s="83">
        <v>238668.45999999993</v>
      </c>
      <c r="K22" s="83">
        <v>448088.68147603178</v>
      </c>
      <c r="L22" s="83">
        <v>748640.26432768011</v>
      </c>
      <c r="M22" s="83">
        <v>0</v>
      </c>
      <c r="N22" s="129">
        <f t="shared" ref="N22:N24" si="19">SUM(K22:M22)</f>
        <v>1196728.9458037119</v>
      </c>
      <c r="O22" s="130">
        <v>238668.4599999999</v>
      </c>
      <c r="P22" s="83">
        <v>1056626.7519315318</v>
      </c>
      <c r="Q22" s="256">
        <v>817958.30193153187</v>
      </c>
      <c r="R22" s="191">
        <v>0</v>
      </c>
      <c r="S22" s="83">
        <v>4146.0200000000004</v>
      </c>
      <c r="T22" s="83">
        <v>0</v>
      </c>
      <c r="U22" s="129">
        <f t="shared" ref="U22:U24" si="20">SUM(R22:T22)</f>
        <v>4146.0200000000004</v>
      </c>
      <c r="V22" s="83">
        <v>0</v>
      </c>
      <c r="W22" s="83">
        <v>414.60200000000077</v>
      </c>
      <c r="X22" s="83">
        <v>0</v>
      </c>
      <c r="Y22" s="129">
        <f t="shared" ref="Y22:Y24" si="21">SUM(V22:X22)</f>
        <v>414.60200000000077</v>
      </c>
      <c r="Z22" s="83">
        <v>612201.59211800003</v>
      </c>
      <c r="AA22" s="192">
        <v>59256.440692000091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19543</v>
      </c>
      <c r="AO22" s="83">
        <v>0</v>
      </c>
      <c r="AP22" s="192">
        <v>4259</v>
      </c>
    </row>
    <row r="23" spans="1:42" ht="20.149999999999999" customHeight="1" outlineLevel="1" thickBot="1">
      <c r="A23" s="233"/>
      <c r="B23" s="222" t="s">
        <v>34</v>
      </c>
      <c r="C23" s="193">
        <v>2427</v>
      </c>
      <c r="D23" s="85">
        <v>12302</v>
      </c>
      <c r="E23" s="85">
        <v>10</v>
      </c>
      <c r="F23" s="86">
        <v>14739</v>
      </c>
      <c r="G23" s="257">
        <v>27863</v>
      </c>
      <c r="H23" s="292"/>
      <c r="I23" s="278">
        <v>1218741.6046219557</v>
      </c>
      <c r="J23" s="85">
        <v>0</v>
      </c>
      <c r="K23" s="85">
        <v>468724.76405497629</v>
      </c>
      <c r="L23" s="85">
        <v>679211.90920477663</v>
      </c>
      <c r="M23" s="85">
        <v>1500</v>
      </c>
      <c r="N23" s="131">
        <f t="shared" si="19"/>
        <v>1149436.6732597528</v>
      </c>
      <c r="O23" s="132">
        <v>0</v>
      </c>
      <c r="P23" s="85">
        <v>1165224.8100000629</v>
      </c>
      <c r="Q23" s="257">
        <v>1165224.8100000629</v>
      </c>
      <c r="R23" s="193">
        <v>22973.260000000002</v>
      </c>
      <c r="S23" s="85">
        <v>58081.420000000006</v>
      </c>
      <c r="T23" s="85">
        <v>0</v>
      </c>
      <c r="U23" s="131">
        <f t="shared" si="20"/>
        <v>81054.680000000008</v>
      </c>
      <c r="V23" s="85">
        <v>22973.260000000002</v>
      </c>
      <c r="W23" s="85">
        <v>58081.420000000006</v>
      </c>
      <c r="X23" s="85">
        <v>0</v>
      </c>
      <c r="Y23" s="131">
        <f t="shared" si="21"/>
        <v>81054.680000000008</v>
      </c>
      <c r="Z23" s="85">
        <v>79369.680000000008</v>
      </c>
      <c r="AA23" s="194">
        <v>79369.680000000008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5234</v>
      </c>
      <c r="AO23" s="85">
        <v>10</v>
      </c>
      <c r="AP23" s="194">
        <v>22619</v>
      </c>
    </row>
    <row r="24" spans="1:42" ht="20.149999999999999" customHeight="1" outlineLevel="1" thickBot="1">
      <c r="A24" s="230" t="s">
        <v>35</v>
      </c>
      <c r="B24" s="220" t="s">
        <v>2</v>
      </c>
      <c r="C24" s="195">
        <v>55436</v>
      </c>
      <c r="D24" s="98">
        <v>1452</v>
      </c>
      <c r="E24" s="98">
        <v>0</v>
      </c>
      <c r="F24" s="99">
        <v>56888</v>
      </c>
      <c r="G24" s="258">
        <v>69355</v>
      </c>
      <c r="H24" s="289"/>
      <c r="I24" s="279">
        <v>42172743.96999912</v>
      </c>
      <c r="J24" s="98">
        <v>0</v>
      </c>
      <c r="K24" s="98">
        <v>39024220.339992888</v>
      </c>
      <c r="L24" s="98">
        <v>282898.82000000007</v>
      </c>
      <c r="M24" s="98">
        <v>0</v>
      </c>
      <c r="N24" s="119">
        <f t="shared" si="19"/>
        <v>39307119.159992889</v>
      </c>
      <c r="O24" s="98">
        <v>0</v>
      </c>
      <c r="P24" s="98">
        <v>31006979.699992891</v>
      </c>
      <c r="Q24" s="258">
        <v>31006979.699992891</v>
      </c>
      <c r="R24" s="195">
        <v>23759084.586197931</v>
      </c>
      <c r="S24" s="98">
        <v>9807.4547500000008</v>
      </c>
      <c r="T24" s="98">
        <v>0</v>
      </c>
      <c r="U24" s="119">
        <f t="shared" si="20"/>
        <v>23768892.040947933</v>
      </c>
      <c r="V24" s="98">
        <v>23759084.586197931</v>
      </c>
      <c r="W24" s="98">
        <v>9807.4547500000008</v>
      </c>
      <c r="X24" s="98">
        <v>0</v>
      </c>
      <c r="Y24" s="119">
        <f t="shared" si="21"/>
        <v>23768892.040947933</v>
      </c>
      <c r="Z24" s="98">
        <v>24052962.860947933</v>
      </c>
      <c r="AA24" s="196">
        <v>24052962.860947933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67444</v>
      </c>
      <c r="AO24" s="98">
        <v>0</v>
      </c>
      <c r="AP24" s="196">
        <v>1911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4537</v>
      </c>
      <c r="D25" s="95">
        <f t="shared" si="22"/>
        <v>13033</v>
      </c>
      <c r="E25" s="95">
        <f t="shared" si="22"/>
        <v>10</v>
      </c>
      <c r="F25" s="95">
        <f t="shared" si="22"/>
        <v>17580</v>
      </c>
      <c r="G25" s="251">
        <f t="shared" ref="G25" si="23">SUM(G26:G27)</f>
        <v>33676</v>
      </c>
      <c r="H25" s="295">
        <f t="shared" si="22"/>
        <v>26818</v>
      </c>
      <c r="I25" s="273">
        <f t="shared" ref="I25:J25" si="24">SUM(I26:I27)</f>
        <v>38453132.327921011</v>
      </c>
      <c r="J25" s="95">
        <f t="shared" si="24"/>
        <v>10161.760000000006</v>
      </c>
      <c r="K25" s="95">
        <f t="shared" ref="K25:M25" si="25">SUM(K26:K27)</f>
        <v>8658925.3447548803</v>
      </c>
      <c r="L25" s="95">
        <f t="shared" si="25"/>
        <v>26139885.72204344</v>
      </c>
      <c r="M25" s="95">
        <f t="shared" si="25"/>
        <v>74800</v>
      </c>
      <c r="N25" s="118">
        <f t="shared" si="22"/>
        <v>34873611.066798322</v>
      </c>
      <c r="O25" s="95">
        <f t="shared" si="22"/>
        <v>10160.83200003067</v>
      </c>
      <c r="P25" s="95">
        <f t="shared" ref="P25:Q25" si="26">SUM(P26:P27)</f>
        <v>36199294.82607162</v>
      </c>
      <c r="Q25" s="251">
        <f t="shared" si="26"/>
        <v>35671729.814071529</v>
      </c>
      <c r="R25" s="147">
        <f t="shared" si="22"/>
        <v>6004533.0837649992</v>
      </c>
      <c r="S25" s="95">
        <f t="shared" si="22"/>
        <v>19824814.160000004</v>
      </c>
      <c r="T25" s="95">
        <f t="shared" si="22"/>
        <v>619809.01</v>
      </c>
      <c r="U25" s="118">
        <f t="shared" si="22"/>
        <v>26449156.253765006</v>
      </c>
      <c r="V25" s="95">
        <f t="shared" ref="V25:X25" si="27">SUM(V26:V27)</f>
        <v>5649367.7367649991</v>
      </c>
      <c r="W25" s="95">
        <f t="shared" si="27"/>
        <v>19824814.160000004</v>
      </c>
      <c r="X25" s="95">
        <f t="shared" si="27"/>
        <v>349437.11499999999</v>
      </c>
      <c r="Y25" s="118">
        <f t="shared" ref="Y25" si="28">SUM(Y26:Y27)</f>
        <v>25823619.011764999</v>
      </c>
      <c r="Z25" s="95">
        <f t="shared" ref="Z25:AA25" si="29">SUM(Z26:Z27)</f>
        <v>25502848.881873004</v>
      </c>
      <c r="AA25" s="146">
        <f t="shared" si="29"/>
        <v>25410142.299873006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9844</v>
      </c>
      <c r="AO25" s="239">
        <f t="shared" ref="AO25:AP25" si="32">SUM(AO26:AO27)</f>
        <v>10</v>
      </c>
      <c r="AP25" s="245">
        <f t="shared" si="32"/>
        <v>23822</v>
      </c>
    </row>
    <row r="26" spans="1:42" ht="20.149999999999999" customHeight="1" outlineLevel="1">
      <c r="A26" s="231"/>
      <c r="B26" s="221" t="s">
        <v>38</v>
      </c>
      <c r="C26" s="185">
        <v>4537</v>
      </c>
      <c r="D26" s="77">
        <v>13033</v>
      </c>
      <c r="E26" s="77">
        <v>10</v>
      </c>
      <c r="F26" s="78">
        <v>17580</v>
      </c>
      <c r="G26" s="252">
        <v>33676</v>
      </c>
      <c r="H26" s="296">
        <v>26818</v>
      </c>
      <c r="I26" s="76">
        <v>38453132.327921011</v>
      </c>
      <c r="J26" s="77">
        <v>10161.760000000006</v>
      </c>
      <c r="K26" s="77">
        <v>8658925.3447548803</v>
      </c>
      <c r="L26" s="77">
        <v>26139885.72204344</v>
      </c>
      <c r="M26" s="77">
        <v>74800</v>
      </c>
      <c r="N26" s="123">
        <f t="shared" ref="N26:N27" si="33">SUM(K26:M26)</f>
        <v>34873611.066798322</v>
      </c>
      <c r="O26" s="124">
        <v>10160.83200003067</v>
      </c>
      <c r="P26" s="77">
        <v>36199294.82607162</v>
      </c>
      <c r="Q26" s="252">
        <v>35671729.814071529</v>
      </c>
      <c r="R26" s="185">
        <v>6004533.0837649992</v>
      </c>
      <c r="S26" s="77">
        <v>19824814.160000004</v>
      </c>
      <c r="T26" s="77">
        <v>619809.01</v>
      </c>
      <c r="U26" s="123">
        <f t="shared" ref="U26:U27" si="34">SUM(R26:T26)</f>
        <v>26449156.253765006</v>
      </c>
      <c r="V26" s="77">
        <v>5649367.7367649991</v>
      </c>
      <c r="W26" s="77">
        <v>19824814.160000004</v>
      </c>
      <c r="X26" s="77">
        <v>349437.11499999999</v>
      </c>
      <c r="Y26" s="123">
        <f t="shared" ref="Y26:Y27" si="35">SUM(V26:X26)</f>
        <v>25823619.011764999</v>
      </c>
      <c r="Z26" s="77">
        <v>25502848.881873004</v>
      </c>
      <c r="AA26" s="186">
        <v>25410142.299873006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9844</v>
      </c>
      <c r="AO26" s="77">
        <v>10</v>
      </c>
      <c r="AP26" s="186">
        <v>23822</v>
      </c>
    </row>
    <row r="27" spans="1:42" ht="20.149999999999999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9697</v>
      </c>
      <c r="D28" s="100">
        <f t="shared" si="36"/>
        <v>440555</v>
      </c>
      <c r="E28" s="100">
        <f t="shared" si="36"/>
        <v>10</v>
      </c>
      <c r="F28" s="101">
        <f t="shared" si="36"/>
        <v>450262</v>
      </c>
      <c r="G28" s="260">
        <f t="shared" ref="G28" si="37">SUM(G29:G31)</f>
        <v>117872</v>
      </c>
      <c r="H28" s="297">
        <f t="shared" si="36"/>
        <v>986789</v>
      </c>
      <c r="I28" s="281">
        <f t="shared" ref="I28:J28" si="38">SUM(I29:I31)</f>
        <v>5934446.2658066219</v>
      </c>
      <c r="J28" s="100">
        <f t="shared" si="38"/>
        <v>7081.3099999999977</v>
      </c>
      <c r="K28" s="100">
        <f t="shared" ref="K28:M28" si="39">SUM(K29:K31)</f>
        <v>1223327.8523612989</v>
      </c>
      <c r="L28" s="100">
        <f t="shared" si="39"/>
        <v>4329582.4884076882</v>
      </c>
      <c r="M28" s="100">
        <f t="shared" si="39"/>
        <v>2900</v>
      </c>
      <c r="N28" s="106">
        <f t="shared" si="36"/>
        <v>5555810.3407689873</v>
      </c>
      <c r="O28" s="100">
        <f t="shared" si="36"/>
        <v>7080.8899999996647</v>
      </c>
      <c r="P28" s="100">
        <f t="shared" ref="P28:Q28" si="40">SUM(P29:P31)</f>
        <v>5513046.6197264269</v>
      </c>
      <c r="Q28" s="260">
        <f t="shared" si="40"/>
        <v>5371387.9497263869</v>
      </c>
      <c r="R28" s="199">
        <f t="shared" si="36"/>
        <v>1536883.1905263155</v>
      </c>
      <c r="S28" s="100">
        <f t="shared" si="36"/>
        <v>2980089.1257894738</v>
      </c>
      <c r="T28" s="100">
        <f t="shared" si="36"/>
        <v>43834.44</v>
      </c>
      <c r="U28" s="106">
        <f t="shared" si="36"/>
        <v>4560806.7563157892</v>
      </c>
      <c r="V28" s="100">
        <f t="shared" ref="V28:X28" si="41">SUM(V29:V31)</f>
        <v>1351068.1555263156</v>
      </c>
      <c r="W28" s="100">
        <f t="shared" si="41"/>
        <v>2980089.1257894738</v>
      </c>
      <c r="X28" s="100">
        <f t="shared" si="41"/>
        <v>24302.22</v>
      </c>
      <c r="Y28" s="106">
        <f t="shared" ref="Y28" si="42">SUM(Y29:Y31)</f>
        <v>4355459.5013157893</v>
      </c>
      <c r="Z28" s="100">
        <f t="shared" ref="Z28:AA28" si="43">SUM(Z29:Z31)</f>
        <v>4232803.2450563153</v>
      </c>
      <c r="AA28" s="235">
        <f t="shared" si="43"/>
        <v>4072055.1058683153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12857</v>
      </c>
      <c r="AO28" s="240">
        <f t="shared" ref="AO28:AP28" si="46">SUM(AO29:AO31)</f>
        <v>10</v>
      </c>
      <c r="AP28" s="248">
        <f t="shared" si="46"/>
        <v>105005</v>
      </c>
    </row>
    <row r="29" spans="1:42" ht="30" customHeight="1" outlineLevel="1">
      <c r="A29" s="231"/>
      <c r="B29" s="221" t="s">
        <v>42</v>
      </c>
      <c r="C29" s="185">
        <v>5730</v>
      </c>
      <c r="D29" s="77">
        <v>422676</v>
      </c>
      <c r="E29" s="77">
        <v>0</v>
      </c>
      <c r="F29" s="78">
        <v>428406</v>
      </c>
      <c r="G29" s="256">
        <v>76613</v>
      </c>
      <c r="H29" s="296">
        <v>956350</v>
      </c>
      <c r="I29" s="76">
        <v>1054852.7894736843</v>
      </c>
      <c r="J29" s="77">
        <v>0</v>
      </c>
      <c r="K29" s="77">
        <v>41327.84210526316</v>
      </c>
      <c r="L29" s="77">
        <v>1013524.9473684211</v>
      </c>
      <c r="M29" s="77">
        <v>0</v>
      </c>
      <c r="N29" s="123">
        <f t="shared" ref="N29:N33" si="47">SUM(K29:M29)</f>
        <v>1054852.7894736843</v>
      </c>
      <c r="O29" s="124">
        <v>0</v>
      </c>
      <c r="P29" s="77">
        <v>1046745.8197271443</v>
      </c>
      <c r="Q29" s="252">
        <v>1046745.8197271443</v>
      </c>
      <c r="R29" s="185">
        <v>4466.9905263157907</v>
      </c>
      <c r="S29" s="77">
        <v>127765.0457894737</v>
      </c>
      <c r="T29" s="77">
        <v>0</v>
      </c>
      <c r="U29" s="123">
        <f t="shared" ref="U29:U33" si="48">SUM(R29:T29)</f>
        <v>132232.0363157895</v>
      </c>
      <c r="V29" s="77">
        <v>4466.9905263157907</v>
      </c>
      <c r="W29" s="77">
        <v>127765.0457894737</v>
      </c>
      <c r="X29" s="77">
        <v>0</v>
      </c>
      <c r="Y29" s="123">
        <f t="shared" ref="Y29:Y33" si="49">SUM(V29:X29)</f>
        <v>132232.0363157895</v>
      </c>
      <c r="Z29" s="77">
        <v>124851.72052631581</v>
      </c>
      <c r="AA29" s="186">
        <v>124851.72052631581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3935</v>
      </c>
      <c r="AO29" s="77">
        <v>0</v>
      </c>
      <c r="AP29" s="186">
        <v>72678</v>
      </c>
    </row>
    <row r="30" spans="1:42" ht="30" customHeight="1" outlineLevel="1">
      <c r="A30" s="232"/>
      <c r="B30" s="224" t="s">
        <v>3</v>
      </c>
      <c r="C30" s="201">
        <v>3967</v>
      </c>
      <c r="D30" s="88">
        <v>17879</v>
      </c>
      <c r="E30" s="88">
        <v>10</v>
      </c>
      <c r="F30" s="88">
        <v>21856</v>
      </c>
      <c r="G30" s="261">
        <v>41259</v>
      </c>
      <c r="H30" s="296">
        <v>30439</v>
      </c>
      <c r="I30" s="282">
        <v>4879593.4763329374</v>
      </c>
      <c r="J30" s="88">
        <v>7081.3099999999977</v>
      </c>
      <c r="K30" s="88">
        <v>1182000.0102560357</v>
      </c>
      <c r="L30" s="88">
        <v>3316057.5410392676</v>
      </c>
      <c r="M30" s="88">
        <v>2900</v>
      </c>
      <c r="N30" s="135">
        <f t="shared" si="47"/>
        <v>4500957.5512953028</v>
      </c>
      <c r="O30" s="136">
        <v>7080.8899999996647</v>
      </c>
      <c r="P30" s="88">
        <v>4466300.7999992827</v>
      </c>
      <c r="Q30" s="261">
        <v>4324642.1299992427</v>
      </c>
      <c r="R30" s="201">
        <v>1532416.1999999997</v>
      </c>
      <c r="S30" s="88">
        <v>2852324.08</v>
      </c>
      <c r="T30" s="88">
        <v>43834.44</v>
      </c>
      <c r="U30" s="135">
        <f t="shared" si="48"/>
        <v>4428574.7199999997</v>
      </c>
      <c r="V30" s="88">
        <v>1346601.1649999998</v>
      </c>
      <c r="W30" s="88">
        <v>2852324.08</v>
      </c>
      <c r="X30" s="88">
        <v>24302.22</v>
      </c>
      <c r="Y30" s="135">
        <f t="shared" si="49"/>
        <v>4223227.4649999999</v>
      </c>
      <c r="Z30" s="88">
        <v>4107951.5245299996</v>
      </c>
      <c r="AA30" s="202">
        <v>3947203.3853419996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8922</v>
      </c>
      <c r="AO30" s="88">
        <v>10</v>
      </c>
      <c r="AP30" s="202">
        <v>32327</v>
      </c>
    </row>
    <row r="31" spans="1:42" ht="20.149999999999999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49999999999999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49999999999999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49999999999999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49999999999999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49999999999999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0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-0.01</v>
      </c>
      <c r="Q37" s="258">
        <v>0.02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0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49999999999999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49999999999999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49999999999999" customHeight="1" outlineLevel="1" thickBot="1">
      <c r="A41" s="230" t="s">
        <v>54</v>
      </c>
      <c r="B41" s="220" t="s">
        <v>5</v>
      </c>
      <c r="C41" s="189">
        <v>8990</v>
      </c>
      <c r="D41" s="96">
        <v>2</v>
      </c>
      <c r="E41" s="96">
        <v>0</v>
      </c>
      <c r="F41" s="97">
        <v>8992</v>
      </c>
      <c r="G41" s="255">
        <v>3952</v>
      </c>
      <c r="H41" s="293"/>
      <c r="I41" s="276">
        <v>2279444.2343259999</v>
      </c>
      <c r="J41" s="96">
        <v>513974.54999999993</v>
      </c>
      <c r="K41" s="96">
        <v>2277064.9461260424</v>
      </c>
      <c r="L41" s="96">
        <v>997.80349999999987</v>
      </c>
      <c r="M41" s="96">
        <v>0</v>
      </c>
      <c r="N41" s="121">
        <f t="shared" si="63"/>
        <v>2278062.7496260423</v>
      </c>
      <c r="O41" s="96">
        <v>513974.55000000307</v>
      </c>
      <c r="P41" s="96">
        <v>1376963.7000000023</v>
      </c>
      <c r="Q41" s="255">
        <v>1014489.0899999993</v>
      </c>
      <c r="R41" s="189">
        <v>288740.09000000003</v>
      </c>
      <c r="S41" s="96">
        <v>0</v>
      </c>
      <c r="T41" s="96">
        <v>0</v>
      </c>
      <c r="U41" s="121">
        <f t="shared" si="64"/>
        <v>288740.09000000003</v>
      </c>
      <c r="V41" s="96">
        <v>288740.09000000003</v>
      </c>
      <c r="W41" s="96">
        <v>0</v>
      </c>
      <c r="X41" s="96">
        <v>0</v>
      </c>
      <c r="Y41" s="121">
        <f t="shared" si="65"/>
        <v>288740.09000000003</v>
      </c>
      <c r="Z41" s="96">
        <v>345043.03</v>
      </c>
      <c r="AA41" s="190">
        <v>345043.03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3951</v>
      </c>
      <c r="AO41" s="96">
        <v>0</v>
      </c>
      <c r="AP41" s="190">
        <v>1</v>
      </c>
    </row>
    <row r="42" spans="1:42" ht="30" customHeight="1" outlineLevel="1" thickBot="1">
      <c r="A42" s="230" t="s">
        <v>55</v>
      </c>
      <c r="B42" s="220" t="s">
        <v>241</v>
      </c>
      <c r="C42" s="195">
        <v>2535</v>
      </c>
      <c r="D42" s="98">
        <v>298006</v>
      </c>
      <c r="E42" s="98">
        <v>0</v>
      </c>
      <c r="F42" s="99">
        <v>300541</v>
      </c>
      <c r="G42" s="258">
        <v>81860</v>
      </c>
      <c r="H42" s="299"/>
      <c r="I42" s="279">
        <v>19477180.497754257</v>
      </c>
      <c r="J42" s="98">
        <v>9033387.4199999906</v>
      </c>
      <c r="K42" s="98">
        <v>10455101.28000031</v>
      </c>
      <c r="L42" s="98">
        <v>8595715.351499971</v>
      </c>
      <c r="M42" s="98">
        <v>0</v>
      </c>
      <c r="N42" s="119">
        <f t="shared" si="63"/>
        <v>19050816.631500281</v>
      </c>
      <c r="O42" s="98">
        <v>8519965.0483426191</v>
      </c>
      <c r="P42" s="98">
        <v>14997394.676659504</v>
      </c>
      <c r="Q42" s="258">
        <v>9948871.1615602504</v>
      </c>
      <c r="R42" s="195">
        <v>1075168.3999999999</v>
      </c>
      <c r="S42" s="98">
        <v>759558.07</v>
      </c>
      <c r="T42" s="98">
        <v>0</v>
      </c>
      <c r="U42" s="119">
        <f t="shared" si="64"/>
        <v>1834726.4699999997</v>
      </c>
      <c r="V42" s="98">
        <v>883054.39999999991</v>
      </c>
      <c r="W42" s="98">
        <v>759258.07</v>
      </c>
      <c r="X42" s="98">
        <v>0</v>
      </c>
      <c r="Y42" s="119">
        <f t="shared" si="65"/>
        <v>1642312.4699999997</v>
      </c>
      <c r="Z42" s="98">
        <v>1704462.2934000003</v>
      </c>
      <c r="AA42" s="196">
        <v>918571.42000000039</v>
      </c>
      <c r="AC42" s="186">
        <v>4379.1637964799993</v>
      </c>
      <c r="AD42" s="186">
        <v>368.31</v>
      </c>
      <c r="AE42" s="186">
        <v>4379.1637964800211</v>
      </c>
      <c r="AF42" s="186">
        <v>368.30999999996129</v>
      </c>
      <c r="AG42" s="186">
        <v>10381.483796479999</v>
      </c>
      <c r="AH42" s="186">
        <v>8346.0037964799994</v>
      </c>
      <c r="AI42" s="186">
        <v>0</v>
      </c>
      <c r="AJ42" s="186">
        <v>0</v>
      </c>
      <c r="AK42" s="186">
        <v>0</v>
      </c>
      <c r="AL42" s="186">
        <v>0</v>
      </c>
      <c r="AN42" s="195">
        <v>6600</v>
      </c>
      <c r="AO42" s="98">
        <v>0</v>
      </c>
      <c r="AP42" s="196">
        <v>75260</v>
      </c>
    </row>
    <row r="43" spans="1:42" ht="20.149999999999999" customHeight="1" outlineLevel="1" thickBot="1">
      <c r="A43" s="230" t="s">
        <v>56</v>
      </c>
      <c r="B43" s="220" t="s">
        <v>6</v>
      </c>
      <c r="C43" s="195">
        <v>1</v>
      </c>
      <c r="D43" s="98">
        <v>0</v>
      </c>
      <c r="E43" s="98">
        <v>0</v>
      </c>
      <c r="F43" s="99">
        <v>1</v>
      </c>
      <c r="G43" s="258">
        <v>2</v>
      </c>
      <c r="H43" s="299"/>
      <c r="I43" s="279">
        <v>908963.09149999998</v>
      </c>
      <c r="J43" s="98">
        <v>908963.27</v>
      </c>
      <c r="K43" s="98">
        <v>908963.08806499979</v>
      </c>
      <c r="L43" s="98">
        <v>0</v>
      </c>
      <c r="M43" s="98">
        <v>0</v>
      </c>
      <c r="N43" s="119">
        <f t="shared" si="63"/>
        <v>908963.08806499979</v>
      </c>
      <c r="O43" s="98">
        <v>908963.08999999985</v>
      </c>
      <c r="P43" s="98">
        <v>454667.51806499972</v>
      </c>
      <c r="Q43" s="258">
        <v>5097.238064999925</v>
      </c>
      <c r="R43" s="195">
        <v>340296.73774999997</v>
      </c>
      <c r="S43" s="98">
        <v>0</v>
      </c>
      <c r="T43" s="98">
        <v>0</v>
      </c>
      <c r="U43" s="119">
        <f t="shared" si="64"/>
        <v>340296.73774999997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-203738.26225000003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49999999999999" customHeight="1" outlineLevel="1" thickBot="1">
      <c r="A44" s="230" t="s">
        <v>57</v>
      </c>
      <c r="B44" s="220" t="s">
        <v>7</v>
      </c>
      <c r="C44" s="147">
        <f>SUM(C45:C47)</f>
        <v>83</v>
      </c>
      <c r="D44" s="95">
        <f>SUM(D45:D47)</f>
        <v>0</v>
      </c>
      <c r="E44" s="95">
        <f>SUM(E45:E47)</f>
        <v>0</v>
      </c>
      <c r="F44" s="95">
        <f>SUM(F45:F47)</f>
        <v>83</v>
      </c>
      <c r="G44" s="251">
        <f>SUM(G45:G47)</f>
        <v>85</v>
      </c>
      <c r="H44" s="299"/>
      <c r="I44" s="273">
        <f>SUM(I45:I47)</f>
        <v>398261.93000000005</v>
      </c>
      <c r="J44" s="95">
        <f>SUM(J45:J47)</f>
        <v>102501.31000000003</v>
      </c>
      <c r="K44" s="95">
        <f t="shared" ref="K44:Q44" si="66">SUM(K45:K47)</f>
        <v>396853.42000000004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396853.42000000004</v>
      </c>
      <c r="O44" s="95">
        <f t="shared" si="66"/>
        <v>101374.51000000002</v>
      </c>
      <c r="P44" s="95">
        <f t="shared" si="66"/>
        <v>470093.73999999993</v>
      </c>
      <c r="Q44" s="251">
        <f t="shared" si="66"/>
        <v>311504.24999999988</v>
      </c>
      <c r="R44" s="147">
        <f t="shared" si="67"/>
        <v>679204.6</v>
      </c>
      <c r="S44" s="95">
        <f t="shared" si="67"/>
        <v>0</v>
      </c>
      <c r="T44" s="95">
        <f t="shared" si="67"/>
        <v>0</v>
      </c>
      <c r="U44" s="118">
        <f t="shared" si="67"/>
        <v>679204.6</v>
      </c>
      <c r="V44" s="95">
        <f t="shared" ref="V44:X44" si="68">SUM(V45:V47)</f>
        <v>135840.92000000004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135840.92000000004</v>
      </c>
      <c r="Z44" s="95">
        <f t="shared" si="69"/>
        <v>679204.6</v>
      </c>
      <c r="AA44" s="146">
        <f t="shared" si="69"/>
        <v>135840.92000000004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85</v>
      </c>
      <c r="AO44" s="239">
        <f>SUM(AO45:AO47)</f>
        <v>0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0</v>
      </c>
      <c r="D45" s="92">
        <v>0</v>
      </c>
      <c r="E45" s="92">
        <v>0</v>
      </c>
      <c r="F45" s="93">
        <v>0</v>
      </c>
      <c r="G45" s="265">
        <v>0</v>
      </c>
      <c r="H45" s="294"/>
      <c r="I45" s="286">
        <v>0</v>
      </c>
      <c r="J45" s="92">
        <v>0</v>
      </c>
      <c r="K45" s="92">
        <v>0</v>
      </c>
      <c r="L45" s="92">
        <v>0</v>
      </c>
      <c r="M45" s="92">
        <v>0</v>
      </c>
      <c r="N45" s="139">
        <f t="shared" ref="N45:N48" si="71">SUM(K45:M45)</f>
        <v>0</v>
      </c>
      <c r="O45" s="140">
        <v>0</v>
      </c>
      <c r="P45" s="92">
        <v>0</v>
      </c>
      <c r="Q45" s="265">
        <v>8.0000000000000016E-2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0</v>
      </c>
      <c r="AO45" s="92">
        <v>0</v>
      </c>
      <c r="AP45" s="210">
        <v>0</v>
      </c>
    </row>
    <row r="46" spans="1:42" ht="20.149999999999999" customHeight="1" outlineLevel="1">
      <c r="A46" s="232"/>
      <c r="B46" s="224" t="s">
        <v>59</v>
      </c>
      <c r="C46" s="201">
        <v>81</v>
      </c>
      <c r="D46" s="88">
        <v>0</v>
      </c>
      <c r="E46" s="88">
        <v>0</v>
      </c>
      <c r="F46" s="88">
        <v>81</v>
      </c>
      <c r="G46" s="261">
        <v>83</v>
      </c>
      <c r="H46" s="291"/>
      <c r="I46" s="282">
        <v>385071.93000000005</v>
      </c>
      <c r="J46" s="88">
        <v>91949.310000000027</v>
      </c>
      <c r="K46" s="88">
        <v>383663.42000000004</v>
      </c>
      <c r="L46" s="88">
        <v>0</v>
      </c>
      <c r="M46" s="88">
        <v>0</v>
      </c>
      <c r="N46" s="135">
        <f t="shared" si="71"/>
        <v>383663.42000000004</v>
      </c>
      <c r="O46" s="136">
        <v>90822.510000000024</v>
      </c>
      <c r="P46" s="88">
        <v>459873.82999999996</v>
      </c>
      <c r="Q46" s="261">
        <v>309460.17999999988</v>
      </c>
      <c r="R46" s="201">
        <v>679204.6</v>
      </c>
      <c r="S46" s="88">
        <v>0</v>
      </c>
      <c r="T46" s="88">
        <v>0</v>
      </c>
      <c r="U46" s="135">
        <f t="shared" si="72"/>
        <v>679204.6</v>
      </c>
      <c r="V46" s="88">
        <v>135840.92000000004</v>
      </c>
      <c r="W46" s="88">
        <v>0</v>
      </c>
      <c r="X46" s="88">
        <v>0</v>
      </c>
      <c r="Y46" s="135">
        <f t="shared" si="73"/>
        <v>135840.92000000004</v>
      </c>
      <c r="Z46" s="88">
        <v>679204.6</v>
      </c>
      <c r="AA46" s="202">
        <v>135840.92000000004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83</v>
      </c>
      <c r="AO46" s="88">
        <v>0</v>
      </c>
      <c r="AP46" s="202">
        <v>0</v>
      </c>
    </row>
    <row r="47" spans="1:42" ht="20.149999999999999" customHeight="1" outlineLevel="1" thickBot="1">
      <c r="A47" s="233"/>
      <c r="B47" s="223" t="s">
        <v>60</v>
      </c>
      <c r="C47" s="203">
        <v>2</v>
      </c>
      <c r="D47" s="89">
        <v>0</v>
      </c>
      <c r="E47" s="89">
        <v>0</v>
      </c>
      <c r="F47" s="90">
        <v>2</v>
      </c>
      <c r="G47" s="262">
        <v>2</v>
      </c>
      <c r="H47" s="292"/>
      <c r="I47" s="283">
        <v>13190</v>
      </c>
      <c r="J47" s="89">
        <v>10552</v>
      </c>
      <c r="K47" s="89">
        <v>13190</v>
      </c>
      <c r="L47" s="89">
        <v>0</v>
      </c>
      <c r="M47" s="89">
        <v>0</v>
      </c>
      <c r="N47" s="122">
        <f t="shared" si="71"/>
        <v>13190</v>
      </c>
      <c r="O47" s="104">
        <v>10552</v>
      </c>
      <c r="P47" s="89">
        <v>10219.91</v>
      </c>
      <c r="Q47" s="262">
        <v>2043.9899999999996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0</v>
      </c>
      <c r="AA47" s="204">
        <v>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2</v>
      </c>
      <c r="AO47" s="89">
        <v>0</v>
      </c>
      <c r="AP47" s="204">
        <v>0</v>
      </c>
    </row>
    <row r="48" spans="1:42" ht="20.149999999999999" customHeight="1" outlineLevel="1" thickBot="1">
      <c r="A48" s="230" t="s">
        <v>61</v>
      </c>
      <c r="B48" s="220" t="s">
        <v>8</v>
      </c>
      <c r="C48" s="195">
        <v>0</v>
      </c>
      <c r="D48" s="98">
        <v>11</v>
      </c>
      <c r="E48" s="98">
        <v>0</v>
      </c>
      <c r="F48" s="99">
        <v>11</v>
      </c>
      <c r="G48" s="258">
        <v>20</v>
      </c>
      <c r="H48" s="299"/>
      <c r="I48" s="279">
        <v>2581.00794</v>
      </c>
      <c r="J48" s="98">
        <v>0</v>
      </c>
      <c r="K48" s="98">
        <v>0</v>
      </c>
      <c r="L48" s="98">
        <v>2163.0979399999974</v>
      </c>
      <c r="M48" s="98">
        <v>0</v>
      </c>
      <c r="N48" s="119">
        <f t="shared" si="71"/>
        <v>2163.0979399999974</v>
      </c>
      <c r="O48" s="98">
        <v>0</v>
      </c>
      <c r="P48" s="98">
        <v>2149.3399999999974</v>
      </c>
      <c r="Q48" s="258">
        <v>2149.3399999999974</v>
      </c>
      <c r="R48" s="195">
        <v>0</v>
      </c>
      <c r="S48" s="98">
        <v>746.34</v>
      </c>
      <c r="T48" s="98">
        <v>0</v>
      </c>
      <c r="U48" s="119">
        <f t="shared" si="72"/>
        <v>746.34</v>
      </c>
      <c r="V48" s="98">
        <v>0</v>
      </c>
      <c r="W48" s="98">
        <v>746.34</v>
      </c>
      <c r="X48" s="98">
        <v>0</v>
      </c>
      <c r="Y48" s="119">
        <f t="shared" si="73"/>
        <v>746.34</v>
      </c>
      <c r="Z48" s="98">
        <v>-4.9999999999386091E-2</v>
      </c>
      <c r="AA48" s="196">
        <v>-4.9999999999386091E-2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0</v>
      </c>
      <c r="AO48" s="98">
        <v>0</v>
      </c>
      <c r="AP48" s="196">
        <v>20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162</v>
      </c>
      <c r="D49" s="100">
        <f>SUM(D50:D52)</f>
        <v>3</v>
      </c>
      <c r="E49" s="100">
        <f>SUM(E50:E52)</f>
        <v>0</v>
      </c>
      <c r="F49" s="101">
        <f>SUM(F50:F52)</f>
        <v>165</v>
      </c>
      <c r="G49" s="260">
        <f>SUM(G50:G52)</f>
        <v>257</v>
      </c>
      <c r="H49" s="299"/>
      <c r="I49" s="281">
        <f>SUM(I50:I52)</f>
        <v>1292050.7125900001</v>
      </c>
      <c r="J49" s="100">
        <f>SUM(J50:J52)</f>
        <v>808903.41000000027</v>
      </c>
      <c r="K49" s="100">
        <f t="shared" ref="K49:Q49" si="74">SUM(K50:K52)</f>
        <v>1283210.1425899989</v>
      </c>
      <c r="L49" s="100">
        <f t="shared" si="74"/>
        <v>414.78999999999996</v>
      </c>
      <c r="M49" s="100">
        <f t="shared" si="74"/>
        <v>0</v>
      </c>
      <c r="N49" s="106">
        <f t="shared" ref="N49:U49" si="75">SUM(N50:N52)</f>
        <v>1283624.9325899989</v>
      </c>
      <c r="O49" s="100">
        <f t="shared" si="74"/>
        <v>803306.50000000373</v>
      </c>
      <c r="P49" s="100">
        <f t="shared" si="74"/>
        <v>1538687.061935009</v>
      </c>
      <c r="Q49" s="260">
        <f t="shared" si="74"/>
        <v>516344.79193501547</v>
      </c>
      <c r="R49" s="199">
        <f t="shared" si="75"/>
        <v>4402439.92</v>
      </c>
      <c r="S49" s="100">
        <f t="shared" si="75"/>
        <v>0</v>
      </c>
      <c r="T49" s="100">
        <f t="shared" si="75"/>
        <v>0</v>
      </c>
      <c r="U49" s="106">
        <f t="shared" si="75"/>
        <v>4402439.92</v>
      </c>
      <c r="V49" s="100">
        <f t="shared" ref="V49:X49" si="76">SUM(V50:V52)</f>
        <v>126458.99000000022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126458.99000000022</v>
      </c>
      <c r="Z49" s="100">
        <f t="shared" si="77"/>
        <v>297782.71999999974</v>
      </c>
      <c r="AA49" s="200">
        <f t="shared" si="77"/>
        <v>159877.99000000022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254</v>
      </c>
      <c r="AO49" s="240">
        <f>SUM(AO50:AO52)</f>
        <v>0</v>
      </c>
      <c r="AP49" s="248">
        <f>SUM(AP50:AP52)</f>
        <v>3</v>
      </c>
    </row>
    <row r="50" spans="1:42" ht="20.149999999999999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49999999999999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49999999999999" customHeight="1" outlineLevel="1" thickBot="1">
      <c r="A52" s="233"/>
      <c r="B52" s="229" t="s">
        <v>65</v>
      </c>
      <c r="C52" s="212">
        <v>162</v>
      </c>
      <c r="D52" s="104">
        <v>3</v>
      </c>
      <c r="E52" s="104">
        <v>0</v>
      </c>
      <c r="F52" s="105">
        <v>165</v>
      </c>
      <c r="G52" s="266">
        <v>257</v>
      </c>
      <c r="H52" s="292"/>
      <c r="I52" s="287">
        <v>1292050.7125900001</v>
      </c>
      <c r="J52" s="104">
        <v>808903.41000000027</v>
      </c>
      <c r="K52" s="104">
        <v>1283210.1425899989</v>
      </c>
      <c r="L52" s="104">
        <v>414.78999999999996</v>
      </c>
      <c r="M52" s="104">
        <v>0</v>
      </c>
      <c r="N52" s="122">
        <f t="shared" si="79"/>
        <v>1283624.9325899989</v>
      </c>
      <c r="O52" s="104">
        <v>803306.50000000373</v>
      </c>
      <c r="P52" s="104">
        <v>1538687.061935009</v>
      </c>
      <c r="Q52" s="266">
        <v>516344.79193501547</v>
      </c>
      <c r="R52" s="212">
        <v>4402439.92</v>
      </c>
      <c r="S52" s="104">
        <v>0</v>
      </c>
      <c r="T52" s="104">
        <v>0</v>
      </c>
      <c r="U52" s="122">
        <f t="shared" si="80"/>
        <v>4402439.92</v>
      </c>
      <c r="V52" s="104">
        <v>126458.99000000022</v>
      </c>
      <c r="W52" s="104">
        <v>0</v>
      </c>
      <c r="X52" s="104">
        <v>0</v>
      </c>
      <c r="Y52" s="122">
        <f t="shared" si="81"/>
        <v>126458.99000000022</v>
      </c>
      <c r="Z52" s="104">
        <v>297782.71999999974</v>
      </c>
      <c r="AA52" s="213">
        <v>159877.99000000022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254</v>
      </c>
      <c r="AO52" s="104">
        <v>0</v>
      </c>
      <c r="AP52" s="213">
        <v>3</v>
      </c>
    </row>
    <row r="53" spans="1:42" ht="20.149999999999999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49999999999999" customHeight="1" outlineLevel="1" thickBot="1">
      <c r="A54" s="351" t="s">
        <v>67</v>
      </c>
      <c r="B54" s="352"/>
      <c r="C54" s="214">
        <f>C15+C20+C21+C24+C25+C28+C32+C33+C34+C37+C38+C41+C42+C43+C44+C48+C49+C53</f>
        <v>109473</v>
      </c>
      <c r="D54" s="106">
        <f t="shared" ref="D54:AL54" si="82">D15+D20+D21+D24+D25+D28+D32+D33+D34+D37+D38+D41+D42+D43+D44+D48+D49+D53</f>
        <v>3540891</v>
      </c>
      <c r="E54" s="106">
        <f t="shared" si="82"/>
        <v>30</v>
      </c>
      <c r="F54" s="106">
        <f t="shared" si="82"/>
        <v>3650394</v>
      </c>
      <c r="G54" s="267">
        <f t="shared" ref="G54" si="83">G15+G20+G21+G24+G25+G28+G32+G33+G34+G37+G38+G41+G42+G43+G44+G48+G49+G53</f>
        <v>1418234</v>
      </c>
      <c r="H54" s="300">
        <f t="shared" si="82"/>
        <v>1013607</v>
      </c>
      <c r="I54" s="288">
        <f t="shared" ref="I54:J54" si="84">I15+I20+I21+I24+I25+I28+I32+I33+I34+I37+I38+I41+I42+I43+I44+I48+I49+I53</f>
        <v>150843629.14102197</v>
      </c>
      <c r="J54" s="106">
        <f t="shared" si="84"/>
        <v>20871501.189999964</v>
      </c>
      <c r="K54" s="106">
        <f t="shared" ref="K54:M54" si="85">K15+K20+K21+K24+K25+K28+K32+K33+K34+K37+K38+K41+K42+K43+K44+K48+K49+K53</f>
        <v>68230215.034310773</v>
      </c>
      <c r="L54" s="106">
        <f t="shared" si="85"/>
        <v>74921879.800816596</v>
      </c>
      <c r="M54" s="106">
        <f t="shared" si="85"/>
        <v>79200</v>
      </c>
      <c r="N54" s="106">
        <f t="shared" si="82"/>
        <v>143231294.83512735</v>
      </c>
      <c r="O54" s="106">
        <f t="shared" si="82"/>
        <v>20240648.27034257</v>
      </c>
      <c r="P54" s="106">
        <f t="shared" ref="P54:Q54" si="86">P15+P20+P21+P24+P25+P28+P32+P33+P34+P37+P38+P41+P42+P43+P44+P48+P49+P53</f>
        <v>129278537.53785896</v>
      </c>
      <c r="Q54" s="267">
        <f t="shared" si="86"/>
        <v>113170973.38075975</v>
      </c>
      <c r="R54" s="214">
        <f t="shared" si="82"/>
        <v>38990658.928239249</v>
      </c>
      <c r="S54" s="106">
        <f t="shared" si="82"/>
        <v>29377985.36003748</v>
      </c>
      <c r="T54" s="106">
        <f t="shared" si="82"/>
        <v>663643.44999999995</v>
      </c>
      <c r="U54" s="106">
        <f t="shared" si="82"/>
        <v>69032287.738276735</v>
      </c>
      <c r="V54" s="106">
        <f t="shared" ref="V54:X54" si="87">V15+V20+V21+V24+V25+V28+V32+V33+V34+V37+V38+V41+V42+V43+V44+V48+V49+V53</f>
        <v>32338096.844489247</v>
      </c>
      <c r="W54" s="106">
        <f t="shared" si="87"/>
        <v>25128432.080037478</v>
      </c>
      <c r="X54" s="106">
        <f t="shared" si="87"/>
        <v>373739.33499999996</v>
      </c>
      <c r="Y54" s="106">
        <f t="shared" ref="Y54:AA54" si="88">Y15+Y20+Y21+Y24+Y25+Y28+Y32+Y33+Y34+Y37+Y38+Y41+Y42+Y43+Y44+Y48+Y49+Y53</f>
        <v>57840268.25952673</v>
      </c>
      <c r="Z54" s="106">
        <f t="shared" si="88"/>
        <v>63531355.949344255</v>
      </c>
      <c r="AA54" s="215">
        <f t="shared" si="88"/>
        <v>56687367.358907267</v>
      </c>
      <c r="AB54" s="236"/>
      <c r="AC54" s="180">
        <f>AC15+AC20+AC21+AC24+AC25+AC28+AC32+AC33+AC34+AC37+AC38+AC41+AC42+AC43+AC44+AC48+AC49+AC53</f>
        <v>623616.22631868976</v>
      </c>
      <c r="AD54" s="181">
        <f t="shared" si="82"/>
        <v>289991.44000000024</v>
      </c>
      <c r="AE54" s="181">
        <f t="shared" si="82"/>
        <v>-640577.63065261138</v>
      </c>
      <c r="AF54" s="181">
        <f t="shared" si="82"/>
        <v>289991.44000000018</v>
      </c>
      <c r="AG54" s="181">
        <f t="shared" si="82"/>
        <v>3383339.6893473892</v>
      </c>
      <c r="AH54" s="181">
        <f t="shared" si="82"/>
        <v>3091681.0793473884</v>
      </c>
      <c r="AI54" s="181">
        <f t="shared" si="82"/>
        <v>205706.80914163199</v>
      </c>
      <c r="AJ54" s="181">
        <f t="shared" si="82"/>
        <v>205706.80914163199</v>
      </c>
      <c r="AK54" s="181">
        <f t="shared" si="82"/>
        <v>205706.80914163199</v>
      </c>
      <c r="AL54" s="182">
        <f t="shared" si="82"/>
        <v>205706.80914163199</v>
      </c>
      <c r="AN54" s="249">
        <f t="shared" ref="AN54" si="89">AN15+AN20+AN21+AN24+AN25+AN28+AN32+AN33+AN34+AN37+AN38+AN41+AN42+AN43+AN44+AN48+AN49+AN53</f>
        <v>751607</v>
      </c>
      <c r="AO54" s="241">
        <f t="shared" ref="AO54:AP54" si="90">AO15+AO20+AO21+AO24+AO25+AO28+AO32+AO33+AO34+AO37+AO38+AO41+AO42+AO43+AO44+AO48+AO49+AO53</f>
        <v>30</v>
      </c>
      <c r="AP54" s="250">
        <f t="shared" si="90"/>
        <v>666597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Tamar Iaghanashvili</cp:lastModifiedBy>
  <cp:lastPrinted>2017-10-18T12:38:28Z</cp:lastPrinted>
  <dcterms:created xsi:type="dcterms:W3CDTF">1996-10-14T23:33:28Z</dcterms:created>
  <dcterms:modified xsi:type="dcterms:W3CDTF">2026-08-13T12:18:48Z</dcterms:modified>
</cp:coreProperties>
</file>