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defaultThemeVersion="202300"/>
  <mc:AlternateContent xmlns:mc="http://schemas.openxmlformats.org/markup-compatibility/2006">
    <mc:Choice Requires="x15">
      <x15ac:absPath xmlns:x15ac="http://schemas.microsoft.com/office/spreadsheetml/2010/11/ac" url="C:\Users\ganja\Dropbox\HLOCAL\Production\"/>
    </mc:Choice>
  </mc:AlternateContent>
  <xr:revisionPtr revIDLastSave="0" documentId="13_ncr:1_{2F941142-946E-40E0-B2D1-D8D741B5D89A}" xr6:coauthVersionLast="47" xr6:coauthVersionMax="47" xr10:uidLastSave="{00000000-0000-0000-0000-000000000000}"/>
  <bookViews>
    <workbookView xWindow="-98" yWindow="-98" windowWidth="19396" windowHeight="11475" activeTab="1" xr2:uid="{F89999D0-9F03-404B-916C-C049F1D0D444}"/>
  </bookViews>
  <sheets>
    <sheet name="Disclaimer" sheetId="7" r:id="rId1"/>
    <sheet name="Lane Investigation" sheetId="1" r:id="rId2"/>
    <sheet name="Shippers" sheetId="8" r:id="rId3"/>
    <sheet name="API Key" sheetId="4" r:id="rId4"/>
    <sheet name="API data" sheetId="6" r:id="rId5"/>
    <sheet name="Parameters" sheetId="3" r:id="rId6"/>
    <sheet name="Industries" sheetId="2" state="hidden" r:id="rId7"/>
  </sheets>
  <definedNames>
    <definedName name="api_key">'API Key'!$A$2</definedName>
    <definedName name="db_code">'Lane Investigation'!$B$5</definedName>
    <definedName name="destination_country_iso">'Lane Investigation'!$B$11</definedName>
    <definedName name="destination_postcode">'Lane Investigation'!$C$11</definedName>
    <definedName name="ExternalData_1" localSheetId="5" hidden="1">Parameters!$A$1:$B$9</definedName>
    <definedName name="ExternalData_1" localSheetId="2" hidden="1">Shippers!$A$1:$X$83</definedName>
    <definedName name="ExternalData_2" localSheetId="4" hidden="1">'API data'!$A$1:$B$88</definedName>
    <definedName name="ExternalData_3" localSheetId="4" hidden="1">'API data'!$G$1:$H$13</definedName>
    <definedName name="ExternalData_4" localSheetId="4" hidden="1">'API data'!$M$1:$V$11</definedName>
    <definedName name="market">'Lane Investigation'!$E$6</definedName>
    <definedName name="origin_country_iso">'Lane Investigation'!$B$10</definedName>
    <definedName name="origin_postcode">'Lane Investigation'!$C$10</definedName>
    <definedName name="ref_gsc_industry">'Lane Investigation'!$E$7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9" i="1" l="1"/>
  <c r="B59" i="1"/>
  <c r="C59" i="1"/>
  <c r="D59" i="1"/>
  <c r="E59" i="1"/>
  <c r="F59" i="1"/>
  <c r="G59" i="1"/>
  <c r="H59" i="1"/>
  <c r="I59" i="1"/>
  <c r="J59" i="1"/>
  <c r="A60" i="1"/>
  <c r="B60" i="1"/>
  <c r="C60" i="1"/>
  <c r="D60" i="1"/>
  <c r="E60" i="1"/>
  <c r="F60" i="1"/>
  <c r="G60" i="1"/>
  <c r="H60" i="1"/>
  <c r="I60" i="1"/>
  <c r="J60" i="1"/>
  <c r="A61" i="1"/>
  <c r="B61" i="1"/>
  <c r="C61" i="1"/>
  <c r="D61" i="1"/>
  <c r="E61" i="1"/>
  <c r="F61" i="1"/>
  <c r="G61" i="1"/>
  <c r="H61" i="1"/>
  <c r="I61" i="1"/>
  <c r="J61" i="1"/>
  <c r="A62" i="1"/>
  <c r="B62" i="1"/>
  <c r="C62" i="1"/>
  <c r="D62" i="1"/>
  <c r="E62" i="1"/>
  <c r="F62" i="1"/>
  <c r="G62" i="1"/>
  <c r="H62" i="1"/>
  <c r="I62" i="1"/>
  <c r="J62" i="1"/>
  <c r="A63" i="1"/>
  <c r="B63" i="1"/>
  <c r="C63" i="1"/>
  <c r="D63" i="1"/>
  <c r="E63" i="1"/>
  <c r="F63" i="1"/>
  <c r="G63" i="1"/>
  <c r="H63" i="1"/>
  <c r="I63" i="1"/>
  <c r="J63" i="1"/>
  <c r="A64" i="1"/>
  <c r="B64" i="1"/>
  <c r="C64" i="1"/>
  <c r="D64" i="1"/>
  <c r="E64" i="1"/>
  <c r="F64" i="1"/>
  <c r="G64" i="1"/>
  <c r="H64" i="1"/>
  <c r="I64" i="1"/>
  <c r="J64" i="1"/>
  <c r="A58" i="1"/>
  <c r="B58" i="1"/>
  <c r="C58" i="1"/>
  <c r="D58" i="1"/>
  <c r="E58" i="1"/>
  <c r="F58" i="1"/>
  <c r="G58" i="1"/>
  <c r="H58" i="1"/>
  <c r="I58" i="1"/>
  <c r="J58" i="1"/>
  <c r="D11" i="1"/>
  <c r="D52" i="1" s="1"/>
  <c r="J57" i="1"/>
  <c r="I57" i="1"/>
  <c r="H57" i="1"/>
  <c r="G57" i="1"/>
  <c r="F57" i="1"/>
  <c r="E57" i="1"/>
  <c r="D57" i="1"/>
  <c r="C57" i="1"/>
  <c r="B57" i="1"/>
  <c r="A57" i="1"/>
  <c r="B14" i="1"/>
  <c r="C13" i="1"/>
  <c r="C14" i="1" s="1"/>
  <c r="B13" i="1"/>
  <c r="A51" i="1"/>
  <c r="B51" i="1"/>
  <c r="C51" i="1"/>
  <c r="A52" i="1"/>
  <c r="B52" i="1"/>
  <c r="C52" i="1"/>
  <c r="B50" i="1"/>
  <c r="C50" i="1"/>
  <c r="D50" i="1"/>
  <c r="E50" i="1"/>
  <c r="B56" i="1"/>
  <c r="C56" i="1"/>
  <c r="D56" i="1"/>
  <c r="E56" i="1"/>
  <c r="F56" i="1"/>
  <c r="G56" i="1"/>
  <c r="H56" i="1"/>
  <c r="I56" i="1"/>
  <c r="J56" i="1"/>
  <c r="A56" i="1"/>
  <c r="B18" i="1"/>
  <c r="B17" i="1"/>
  <c r="B16" i="1"/>
  <c r="D10" i="1"/>
  <c r="D51" i="1" s="1"/>
  <c r="E11" i="1"/>
  <c r="E52" i="1" s="1"/>
  <c r="E10" i="1"/>
  <c r="E51" i="1" s="1"/>
  <c r="A2" i="4"/>
  <c r="E7" i="1" a="1"/>
  <c r="E7" i="1" s="1"/>
  <c r="E6" i="1" a="1"/>
  <c r="E6" i="1" s="1"/>
  <c r="A54" i="1"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10CF8D8-55F9-40E7-8D24-67D4A7463B0D}" keepAlive="1" name="Query - API data" description="Connection to the 'API data' query in the workbook." type="5" refreshedVersion="8" background="1" saveData="1">
    <dbPr connection="Provider=Microsoft.Mashup.OleDb.1;Data Source=$Workbook$;Location=&quot;API data&quot;;Extended Properties=&quot;&quot;" command="SELECT * FROM [API data]"/>
  </connection>
  <connection id="2" xr16:uid="{E016AD36-0A76-4BC4-9F17-07F0E75F2534}" keepAlive="1" name="Query - API metadata" description="Connection to the 'API metadata' query in the workbook." type="5" refreshedVersion="8" background="1" saveData="1">
    <dbPr connection="Provider=Microsoft.Mashup.OleDb.1;Data Source=$Workbook$;Location=&quot;API metadata&quot;;Extended Properties=&quot;&quot;" command="SELECT * FROM [API metadata]"/>
  </connection>
  <connection id="3" xr16:uid="{1C7A9EBE-2B55-4A0A-B144-5E424ACA31DB}" keepAlive="1" name="Query - API request" description="Connection to the 'API request' query in the workbook." type="5" refreshedVersion="8" background="1" saveData="1">
    <dbPr connection="Provider=Microsoft.Mashup.OleDb.1;Data Source=$Workbook$;Location=&quot;API request&quot;;Extended Properties=&quot;&quot;" command="SELECT * FROM [API request]"/>
  </connection>
  <connection id="4" xr16:uid="{D7248560-3595-45D8-AEA1-0714088F2BC3}" keepAlive="1" name="Query - API request 2" description="Connection to the 'API request 2' query in the workbook." type="5" refreshedVersion="8" background="1" saveData="1">
    <dbPr connection="Provider=Microsoft.Mashup.OleDb.1;Data Source=$Workbook$;Location=&quot;API request 2&quot;;Extended Properties=&quot;&quot;" command="SELECT * FROM [API request 2]"/>
  </connection>
  <connection id="5" xr16:uid="{DBED0732-DFBB-401E-A12A-020BC0B6D264}" keepAlive="1" name="Query - API request 31" description="Connection to the 'API request 3' query in the workbook." type="5" refreshedVersion="8" background="1" saveData="1">
    <dbPr connection="Provider=Microsoft.Mashup.OleDb.1;Data Source=$Workbook$;Location=&quot;API request 3&quot;;Extended Properties=&quot;&quot;" command="SELECT * FROM [API request 3]"/>
  </connection>
  <connection id="6" xr16:uid="{8C270E3D-1CEB-45C3-8BEA-693B126CB901}" keepAlive="1" name="Query - fnAPIRequest" description="Connection to the 'fnAPIRequest' query in the workbook." type="5" refreshedVersion="0" background="1">
    <dbPr connection="Provider=Microsoft.Mashup.OleDb.1;Data Source=$Workbook$;Location=fnAPIRequest;Extended Properties=&quot;&quot;" command="SELECT * FROM [fnAPIRequest]"/>
  </connection>
  <connection id="7" xr16:uid="{549AFD23-41A5-4094-A4E0-160D1CD7DA72}" keepAlive="1" name="Query - Parameters" description="Connection to the 'Parameters' query in the workbook." type="5" refreshedVersion="8" background="1" saveData="1">
    <dbPr connection="Provider=Microsoft.Mashup.OleDb.1;Data Source=$Workbook$;Location=Parameters;Extended Properties=&quot;&quot;" command="SELECT * FROM [Parameters]"/>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<sst xmlns="http://schemas.openxmlformats.org/spreadsheetml/2006/main" count="1307" uniqueCount="563">
  <si>
    <t>Origin</t>
  </si>
  <si>
    <t>Country ISO</t>
  </si>
  <si>
    <t>Destination</t>
  </si>
  <si>
    <t>Postcode</t>
  </si>
  <si>
    <t>Database code</t>
  </si>
  <si>
    <t>C002</t>
  </si>
  <si>
    <t>Market</t>
  </si>
  <si>
    <t>dry_bulk</t>
  </si>
  <si>
    <t>liquid_bulk</t>
  </si>
  <si>
    <t>air_cargo</t>
  </si>
  <si>
    <t>road_ftl</t>
  </si>
  <si>
    <t>Dry bulk</t>
  </si>
  <si>
    <t>Liquid bulk</t>
  </si>
  <si>
    <t>Air cargo</t>
  </si>
  <si>
    <t>Road FTL</t>
  </si>
  <si>
    <t>B</t>
  </si>
  <si>
    <t>Mining and quarrying</t>
  </si>
  <si>
    <t>C10-C12</t>
  </si>
  <si>
    <t>Manufacture of food products; beverages and tobacco products</t>
  </si>
  <si>
    <t>C13-C15</t>
  </si>
  <si>
    <t>Manufacture of textiles, wearing apparel, leather and related products</t>
  </si>
  <si>
    <t>C16</t>
  </si>
  <si>
    <t>Manufacture of wood and of products of wood and cork, except furniture</t>
  </si>
  <si>
    <t>C17</t>
  </si>
  <si>
    <t>Manufacture of paper and paper products</t>
  </si>
  <si>
    <t>C18</t>
  </si>
  <si>
    <t>Printing and reproduction of recorded media</t>
  </si>
  <si>
    <t>C20</t>
  </si>
  <si>
    <t>Manufacture of chemicals and chemical products</t>
  </si>
  <si>
    <t>C21</t>
  </si>
  <si>
    <t>Manufacture of basic pharmaceutical products and pharmaceutical preparations</t>
  </si>
  <si>
    <t>C22</t>
  </si>
  <si>
    <t>Manufacture of rubber and plastic products</t>
  </si>
  <si>
    <t>C23</t>
  </si>
  <si>
    <t>Manufacture of other non-metallic mineral products</t>
  </si>
  <si>
    <t>C24</t>
  </si>
  <si>
    <t>Manufacture of basic metals</t>
  </si>
  <si>
    <t>C25</t>
  </si>
  <si>
    <t>Manufacture of fabricated metal products, except machinery and equipment</t>
  </si>
  <si>
    <t>C26</t>
  </si>
  <si>
    <t>Manufacture of computer, electronic and optical products</t>
  </si>
  <si>
    <t>C27</t>
  </si>
  <si>
    <t>Manufacture of electrical equipment</t>
  </si>
  <si>
    <t>C28</t>
  </si>
  <si>
    <t>Manufacture of machinery and equipment n.e.c.</t>
  </si>
  <si>
    <t>C29</t>
  </si>
  <si>
    <t>Manufacture of motor vehicles, trailers and semi-trailers</t>
  </si>
  <si>
    <t>C30</t>
  </si>
  <si>
    <t>Manufacture of other transport equipment</t>
  </si>
  <si>
    <t>C31_C32</t>
  </si>
  <si>
    <t>Manufacture of furniture; other manufacturing</t>
  </si>
  <si>
    <t>All</t>
  </si>
  <si>
    <t>null</t>
  </si>
  <si>
    <t>Name</t>
  </si>
  <si>
    <t>Value</t>
  </si>
  <si>
    <t>origin_country_iso</t>
  </si>
  <si>
    <t>destination_country_iso</t>
  </si>
  <si>
    <t>origin_postcode</t>
  </si>
  <si>
    <t>destination_postcode</t>
  </si>
  <si>
    <t>db_code</t>
  </si>
  <si>
    <t>market</t>
  </si>
  <si>
    <t>ref_gsc_industry</t>
  </si>
  <si>
    <t>api_key</t>
  </si>
  <si>
    <t>date</t>
  </si>
  <si>
    <t>value</t>
  </si>
  <si>
    <t>Key</t>
  </si>
  <si>
    <t>database</t>
  </si>
  <si>
    <t>ref_region.id</t>
  </si>
  <si>
    <t>ref_region.region_code</t>
  </si>
  <si>
    <t>ref_region.name</t>
  </si>
  <si>
    <t>ctp_region.id</t>
  </si>
  <si>
    <t>ctp_region.region_code</t>
  </si>
  <si>
    <t>ctp_region.name</t>
  </si>
  <si>
    <t>unit</t>
  </si>
  <si>
    <t>postcode_match.origin</t>
  </si>
  <si>
    <t>postcode_match.destination</t>
  </si>
  <si>
    <t>Last month</t>
  </si>
  <si>
    <t>Last 3 months</t>
  </si>
  <si>
    <t>Same month last year</t>
  </si>
  <si>
    <t>Investigate lane</t>
  </si>
  <si>
    <t>Period</t>
  </si>
  <si>
    <t>Change</t>
  </si>
  <si>
    <t>Please insert the API key exactly as received from Hyperlocal in the cell A1 without any spaces before or after the key.</t>
  </si>
  <si>
    <t>See api.hlocal.io/docs for API documentation</t>
  </si>
  <si>
    <t>FTL</t>
  </si>
  <si>
    <t>Origin Industry</t>
  </si>
  <si>
    <t>destination.id</t>
  </si>
  <si>
    <t>destination.code</t>
  </si>
  <si>
    <t>destination.region</t>
  </si>
  <si>
    <t>destination.country_iso</t>
  </si>
  <si>
    <t>shipper_industry.id</t>
  </si>
  <si>
    <t>shipper_industry.code</t>
  </si>
  <si>
    <t>shipper_industry.industry</t>
  </si>
  <si>
    <t>FR10</t>
  </si>
  <si>
    <t>Ile de France</t>
  </si>
  <si>
    <t>FR</t>
  </si>
  <si>
    <t>Lane investigated</t>
  </si>
  <si>
    <t>HL Region Code</t>
  </si>
  <si>
    <t>Matching Status</t>
  </si>
  <si>
    <t>Best onward destinations</t>
  </si>
  <si>
    <t>Average volume</t>
  </si>
  <si>
    <t>In the top menu click Data -&gt; Refresh All to pull data from Hlocal server</t>
  </si>
  <si>
    <t>Your raw data is updated in the "API data" tab</t>
  </si>
  <si>
    <t>This Excel file is provided solely as a simple illustrative aid to demonstrate or facilitate access to data obtained from the API service.</t>
  </si>
  <si>
    <t>The Excel file is provided “AS IS” and “AS AVAILABLE”, without any warranties of any kind, whether express or implied. We make no representations or guarantees regarding the correctness, completeness, functionality, accuracy, reliability, or suitability of this Excel file for any purpose.</t>
  </si>
  <si>
    <t>The Excel file is not a product and is not part of the commercial offering. The commercial product is the API data service only.</t>
  </si>
  <si>
    <t>We do not warrant that:</t>
  </si>
  <si>
    <t>the Excel file will function without errors;</t>
  </si>
  <si>
    <t>formulas, calculations, macros, links, or data connections will work as expected;</t>
  </si>
  <si>
    <t>the Excel file will remain compatible with any specific software version or environment.</t>
  </si>
  <si>
    <t>Any use of the Excel file is at your own risk. You are solely responsible for reviewing, validating, and testing the data and outputs before relying on them.</t>
  </si>
  <si>
    <t>To the maximum extent permitted by applicable law, we disclaim all liability for any loss or damage arising from the use, inability to use, or reliance on this Excel file, including but not limited to errors in calculations, data handling, or file operation.</t>
  </si>
  <si>
    <t>IMPORTANT NOTICE</t>
  </si>
  <si>
    <t>https://support.microsoft.com/en-gb/office/active-content-types-in-your-files-b7ff2e8a-4055-47d4-8c7d-541e19f62bea</t>
  </si>
  <si>
    <t xml:space="preserve">If the data update fails please follow the instructions in the link below and designate this spreadsheet as trusted.  </t>
  </si>
  <si>
    <t>HOW TO USE THE SPREADSHEET:</t>
  </si>
  <si>
    <t>Copy the API Key you received by email to the API Key tab</t>
  </si>
  <si>
    <t>Change the postcodes in the yellow cells on this tab.</t>
  </si>
  <si>
    <t>Bearer sk_live_WyYW5mUnhX3VFAOcPqaXEqq4-8tGq65yrOTcXUjtTW0</t>
  </si>
  <si>
    <t>ITC4</t>
  </si>
  <si>
    <t>Lombardia</t>
  </si>
  <si>
    <t>IT</t>
  </si>
  <si>
    <t>2</t>
  </si>
  <si>
    <t>1</t>
  </si>
  <si>
    <t>3</t>
  </si>
  <si>
    <t>DE</t>
  </si>
  <si>
    <t>32</t>
  </si>
  <si>
    <t>101</t>
  </si>
  <si>
    <t>17</t>
  </si>
  <si>
    <t>OK: Exact match</t>
  </si>
  <si>
    <t>NL</t>
  </si>
  <si>
    <t>2548 SX</t>
  </si>
  <si>
    <t>BE21</t>
  </si>
  <si>
    <t>Prov. Antwerpen</t>
  </si>
  <si>
    <t>BE</t>
  </si>
  <si>
    <t>BE23</t>
  </si>
  <si>
    <t>Prov. Oost-Vlaanderen</t>
  </si>
  <si>
    <t>C10T12</t>
  </si>
  <si>
    <t>BE25</t>
  </si>
  <si>
    <t>Prov. West-Vlaanderen</t>
  </si>
  <si>
    <t>NL36</t>
  </si>
  <si>
    <t>Zuid-Holland</t>
  </si>
  <si>
    <t>way_335266335</t>
  </si>
  <si>
    <t>Jäkel</t>
  </si>
  <si>
    <t>https://www.jaekel.eu/company/</t>
  </si>
  <si>
    <t>Jäkel GmbH &amp; Co. KG</t>
  </si>
  <si>
    <t>DEA4</t>
  </si>
  <si>
    <t>Detmold</t>
  </si>
  <si>
    <t>node_5571879652</t>
  </si>
  <si>
    <t>Cemex Transportbeton</t>
  </si>
  <si>
    <t>https://www.cemex.de/</t>
  </si>
  <si>
    <t>Cemex Deutschland AG</t>
  </si>
  <si>
    <t>way_948599995</t>
  </si>
  <si>
    <t>AGFEO GmbH &amp; Co. KG</t>
  </si>
  <si>
    <t>https://agfeo.de</t>
  </si>
  <si>
    <t>info@agfeo.de</t>
  </si>
  <si>
    <t>+49 521 44709-0</t>
  </si>
  <si>
    <t>way_98441506</t>
  </si>
  <si>
    <t>ALUMIS GmbH &amp; Co. KG</t>
  </si>
  <si>
    <t>https://alumis-solutions.de/</t>
  </si>
  <si>
    <t>+49 5425 95371-0</t>
  </si>
  <si>
    <t>33829</t>
  </si>
  <si>
    <t>Borgholzhausen</t>
  </si>
  <si>
    <t>In der Lake</t>
  </si>
  <si>
    <t>way_146416020</t>
  </si>
  <si>
    <t>Alumis GmbH &amp; Co KG</t>
  </si>
  <si>
    <t>way_985228023</t>
  </si>
  <si>
    <t>https://www.arensmetallbau.de</t>
  </si>
  <si>
    <t>33184</t>
  </si>
  <si>
    <t>Altenbeken</t>
  </si>
  <si>
    <t>Johannes-Tofall-Straße</t>
  </si>
  <si>
    <t>9</t>
  </si>
  <si>
    <t>Arens Metallbau</t>
  </si>
  <si>
    <t>way_34559443</t>
  </si>
  <si>
    <t>Balda Medical GmbH</t>
  </si>
  <si>
    <t>https://www.pharmaceutical-technology.com/contractors/drug-delivery/baldamedical/</t>
  </si>
  <si>
    <t>32549</t>
  </si>
  <si>
    <t>Bad Oeynhausen</t>
  </si>
  <si>
    <t>Bergkirchener Straße</t>
  </si>
  <si>
    <t>228</t>
  </si>
  <si>
    <t>391200DQ6T8UFHDCJO90</t>
  </si>
  <si>
    <t>way_34559439</t>
  </si>
  <si>
    <t>way_34559440</t>
  </si>
  <si>
    <t>way_34559441</t>
  </si>
  <si>
    <t>way_34559442</t>
  </si>
  <si>
    <t>way_321459162</t>
  </si>
  <si>
    <t>https://www.bartscher.com/de/en/online-store-finder</t>
  </si>
  <si>
    <t>33154</t>
  </si>
  <si>
    <t>Salzkotten</t>
  </si>
  <si>
    <t>Franz-Kleine-Str. 28</t>
  </si>
  <si>
    <t>Bartscher GmbH</t>
  </si>
  <si>
    <t>5299008ZATM1AZ3OUQ50</t>
  </si>
  <si>
    <t>way_868435070</t>
  </si>
  <si>
    <t>way_1074752046</t>
  </si>
  <si>
    <t>way_1135074864</t>
  </si>
  <si>
    <t>https://www.beckhoff.com/en-us/company/beckhoff-group/</t>
  </si>
  <si>
    <t>33415</t>
  </si>
  <si>
    <t>Verl</t>
  </si>
  <si>
    <t>Titanweg</t>
  </si>
  <si>
    <t>12</t>
  </si>
  <si>
    <t>ELEKTRO BECKHOFF GmbH</t>
  </si>
  <si>
    <t>391200LVKVFBD3J1IZ46</t>
  </si>
  <si>
    <t>way_696446068</t>
  </si>
  <si>
    <t>https://www.elektro-beckhoff.de/</t>
  </si>
  <si>
    <t>Westweg 6</t>
  </si>
  <si>
    <t>way_199552529</t>
  </si>
  <si>
    <t>https://besko.com.cn/</t>
  </si>
  <si>
    <t>Besko</t>
  </si>
  <si>
    <t>node_5661720422</t>
  </si>
  <si>
    <t>Werkstatt Grabe</t>
  </si>
  <si>
    <t>http://www.prowerk-bethel.de</t>
  </si>
  <si>
    <t>Bethel.proWerk</t>
  </si>
  <si>
    <t>way_277454889</t>
  </si>
  <si>
    <t>C. Hedenkamp GmbH &amp; Co. KG</t>
  </si>
  <si>
    <t>https://www.hedenkamp.de/</t>
  </si>
  <si>
    <t>33161</t>
  </si>
  <si>
    <t>Hövelhof</t>
  </si>
  <si>
    <t>Schierbusch</t>
  </si>
  <si>
    <t>C. Hedenkamp</t>
  </si>
  <si>
    <t>way_340883472</t>
  </si>
  <si>
    <t>https://tracxn.com/d/legal-entities/germany/cup-cino-nordlicht-gmbh/__DBIEZz4-bXe3HwwzW5gvn2pLtCSz7Vc4JCtqIzd0WnQ</t>
  </si>
  <si>
    <t>Zieglerstraße</t>
  </si>
  <si>
    <t>11</t>
  </si>
  <si>
    <t>Cup &amp; Cino Nordlicht GmbH</t>
  </si>
  <si>
    <t>984500E50ZB05E0C1C22</t>
  </si>
  <si>
    <t>node_9584851654</t>
  </si>
  <si>
    <t>Delcotex</t>
  </si>
  <si>
    <t>https://delcotex.de/en/service/contact</t>
  </si>
  <si>
    <t>33739</t>
  </si>
  <si>
    <t>Bielefeld</t>
  </si>
  <si>
    <t>Vilsendorfer Straße</t>
  </si>
  <si>
    <t>48a</t>
  </si>
  <si>
    <t>Delcotex Delius Techtex GmbH &amp; Co. KG</t>
  </si>
  <si>
    <t>node_2636007442</t>
  </si>
  <si>
    <t>DMG MORI</t>
  </si>
  <si>
    <t>https://de.dmgmori.com/</t>
  </si>
  <si>
    <t>+49 5205 74-0</t>
  </si>
  <si>
    <t>33689</t>
  </si>
  <si>
    <t>Gildemeisterstraße 60</t>
  </si>
  <si>
    <t>DMG MORI AKTIENGESELLSCHAFT</t>
  </si>
  <si>
    <t>529900HXE4EQIHJY8518</t>
  </si>
  <si>
    <t>way_533047618</t>
  </si>
  <si>
    <t>https://www.dw-alu.de/en/about-us</t>
  </si>
  <si>
    <t>Druckguss Westfalen</t>
  </si>
  <si>
    <t>node_9365028771</t>
  </si>
  <si>
    <t>Friedrich Meißner &amp; Sohn</t>
  </si>
  <si>
    <t>https://www.meissner-outsourcing.com/</t>
  </si>
  <si>
    <t>Marktstraße</t>
  </si>
  <si>
    <t>40</t>
  </si>
  <si>
    <t>Ernst-Friedrich Meißner</t>
  </si>
  <si>
    <t>way_238496332</t>
  </si>
  <si>
    <t>https://fi-sch.de/</t>
  </si>
  <si>
    <t>33189</t>
  </si>
  <si>
    <t>Schlangen</t>
  </si>
  <si>
    <t>Gewerbepark</t>
  </si>
  <si>
    <t>15</t>
  </si>
  <si>
    <t>Fichtner &amp; Schicht GmbH</t>
  </si>
  <si>
    <t>529900IN0XCC6589X624</t>
  </si>
  <si>
    <t>way_777526456</t>
  </si>
  <si>
    <t>https://www.gees-bagger.de/</t>
  </si>
  <si>
    <t>+49 5258 930093</t>
  </si>
  <si>
    <t>Friedhelm Gees Baggerarbeiten Sand und Kies</t>
  </si>
  <si>
    <t>way_694476054</t>
  </si>
  <si>
    <t>MECO-Metallwerk</t>
  </si>
  <si>
    <t>https://www.meco-bielefeld.de/</t>
  </si>
  <si>
    <t>33613</t>
  </si>
  <si>
    <t>Jöllenbecker Straße</t>
  </si>
  <si>
    <t>44a</t>
  </si>
  <si>
    <t>Gebr. Scholten-Luchsen GmbH</t>
  </si>
  <si>
    <t>way_655189579</t>
  </si>
  <si>
    <t>https://www.gilbarco.com/eu/</t>
  </si>
  <si>
    <t>Gilbarco Veeder-Root</t>
  </si>
  <si>
    <t>way_182750810</t>
  </si>
  <si>
    <t>https://www.glass-maschinen.de/en/</t>
  </si>
  <si>
    <t>Glass Maschinen</t>
  </si>
  <si>
    <t>way_92479139</t>
  </si>
  <si>
    <t>https://www.haecker-kuechen.com/en/</t>
  </si>
  <si>
    <t>32289</t>
  </si>
  <si>
    <t>Rödinghausen</t>
  </si>
  <si>
    <t>Häcker-Küchen</t>
  </si>
  <si>
    <t>way_92479140</t>
  </si>
  <si>
    <t>way_220503335</t>
  </si>
  <si>
    <t>way_221976121</t>
  </si>
  <si>
    <t>way_36225107</t>
  </si>
  <si>
    <t>Hanna Feinkost</t>
  </si>
  <si>
    <t>https://www.hanna.de/</t>
  </si>
  <si>
    <t>info@hanna.de</t>
  </si>
  <si>
    <t>+49 5250 51070</t>
  </si>
  <si>
    <t>33129</t>
  </si>
  <si>
    <t>Delbrück</t>
  </si>
  <si>
    <t>Boker Straße</t>
  </si>
  <si>
    <t>41</t>
  </si>
  <si>
    <t>HANNA-Feinkost AG</t>
  </si>
  <si>
    <t>node_9327512472</t>
  </si>
  <si>
    <t>Bille</t>
  </si>
  <si>
    <t>https://www.bille-salami.de/</t>
  </si>
  <si>
    <t>33803</t>
  </si>
  <si>
    <t>Steinhagen</t>
  </si>
  <si>
    <t>Vennorter Straße</t>
  </si>
  <si>
    <t>7-9</t>
  </si>
  <si>
    <t>H. Bille GmbH &amp; Co. KG</t>
  </si>
  <si>
    <t>way_39624695</t>
  </si>
  <si>
    <t>Füllenbruch-Betrieb</t>
  </si>
  <si>
    <t>https://www.herforder-werkstaetten.de/</t>
  </si>
  <si>
    <t>32051</t>
  </si>
  <si>
    <t>Herford</t>
  </si>
  <si>
    <t>Ackerstraße</t>
  </si>
  <si>
    <t>31</t>
  </si>
  <si>
    <t>Herforder Werkstätten GmbH</t>
  </si>
  <si>
    <t>894500RPFUR5C62X7130</t>
  </si>
  <si>
    <t>way_800831563</t>
  </si>
  <si>
    <t>Industrieservice Radewig</t>
  </si>
  <si>
    <t>Jöllenbecker Weg</t>
  </si>
  <si>
    <t>2a</t>
  </si>
  <si>
    <t>way_256580182</t>
  </si>
  <si>
    <t>https://www.hettich.com/en-us/retailer</t>
  </si>
  <si>
    <t>32278</t>
  </si>
  <si>
    <t>Kirchlengern</t>
  </si>
  <si>
    <t>Vahrenkampstraße</t>
  </si>
  <si>
    <t>12-16</t>
  </si>
  <si>
    <t>Hettich Holding</t>
  </si>
  <si>
    <t>way_256582932</t>
  </si>
  <si>
    <t>way_256579820</t>
  </si>
  <si>
    <t>+49 5223 770</t>
  </si>
  <si>
    <t>10</t>
  </si>
  <si>
    <t>way_256580700</t>
  </si>
  <si>
    <t>A7</t>
  </si>
  <si>
    <t>way_256582092</t>
  </si>
  <si>
    <t>way_256582171</t>
  </si>
  <si>
    <t>way_256582460</t>
  </si>
  <si>
    <t>way_256582461</t>
  </si>
  <si>
    <t>Spradower Weg</t>
  </si>
  <si>
    <t>way_256582783</t>
  </si>
  <si>
    <t>way_256583060</t>
  </si>
  <si>
    <t>Anton-Hettich-Straße</t>
  </si>
  <si>
    <t>29</t>
  </si>
  <si>
    <t>way_256583113</t>
  </si>
  <si>
    <t>way_42071357</t>
  </si>
  <si>
    <t>https://www.rietberg.de/wirtschaft/branchenverzeichnis/h-knaup-gmbh-co-kg.html</t>
  </si>
  <si>
    <t>H. Knaup GmbH &amp; Co. KG</t>
  </si>
  <si>
    <t>way_1034179517</t>
  </si>
  <si>
    <t>https://www.hoermann.com/en/history/</t>
  </si>
  <si>
    <t>Hörmann KG</t>
  </si>
  <si>
    <t>way_694480653</t>
  </si>
  <si>
    <t>Hymmen</t>
  </si>
  <si>
    <t>https://www.hymmen.com/</t>
  </si>
  <si>
    <t>Theodor-Hymmen-Straße</t>
  </si>
  <si>
    <t>Hymmen Industrieanlagen GmbH</t>
  </si>
  <si>
    <t>way_915203753</t>
  </si>
  <si>
    <t>Issringhausen GmbH &amp; Co. KG</t>
  </si>
  <si>
    <t>https://www.isri.de</t>
  </si>
  <si>
    <t>32657</t>
  </si>
  <si>
    <t>Lemgo</t>
  </si>
  <si>
    <t>Alkenbrede</t>
  </si>
  <si>
    <t>4</t>
  </si>
  <si>
    <t>isri.de</t>
  </si>
  <si>
    <t>way_323559709</t>
  </si>
  <si>
    <t>Jassas Import</t>
  </si>
  <si>
    <t>http://www.cambaswines.gr/</t>
  </si>
  <si>
    <t>33175</t>
  </si>
  <si>
    <t>Bad Lippspringe</t>
  </si>
  <si>
    <t>Raiffeisenstraße</t>
  </si>
  <si>
    <t>Jassas Import GmbH</t>
  </si>
  <si>
    <t>way_135398854</t>
  </si>
  <si>
    <t>Jochen Schmitz Natursteinbetrieb</t>
  </si>
  <si>
    <t>https://www.schmitz-naturstein.de</t>
  </si>
  <si>
    <t>info@schmitz-naturstein.de</t>
  </si>
  <si>
    <t>+49 5259 786</t>
  </si>
  <si>
    <t>33014</t>
  </si>
  <si>
    <t>Bad Driburg</t>
  </si>
  <si>
    <t>Stiftsstraße</t>
  </si>
  <si>
    <t>Jochen Schmitz</t>
  </si>
  <si>
    <t>way_815062907</t>
  </si>
  <si>
    <t>Becker Chemie</t>
  </si>
  <si>
    <t>https://www.northdata.com/Becker%20Pflegeprodukte%20GmbH,%20Leopoldsh%C3%B6he/Amtsgericht%20Lemgo%20HRB%208393</t>
  </si>
  <si>
    <t>info@becker-chemie.de</t>
  </si>
  <si>
    <t>+49 5202 99230</t>
  </si>
  <si>
    <t>Jörg Becker, Susanne Becker</t>
  </si>
  <si>
    <t>way_966400842</t>
  </si>
  <si>
    <t>KS - Kalksandstein</t>
  </si>
  <si>
    <t>https://www.kalksandstein.de/produkte-daten-und-fakten/lieferwerke/</t>
  </si>
  <si>
    <t>32130</t>
  </si>
  <si>
    <t>Enger</t>
  </si>
  <si>
    <t>Markstraße</t>
  </si>
  <si>
    <t>165-169</t>
  </si>
  <si>
    <t>Kalksandsteinwerke Westfalen-Lippe GmbH &amp; Co. KG</t>
  </si>
  <si>
    <t>way_755310681</t>
  </si>
  <si>
    <t>https://www.koeckerling.de/en/</t>
  </si>
  <si>
    <t>Osterloher Feld</t>
  </si>
  <si>
    <t>Köckerling</t>
  </si>
  <si>
    <t>way_155904778</t>
  </si>
  <si>
    <t>https://www.lodige.com/en-us/company/where-we-work/germany/</t>
  </si>
  <si>
    <t>33106</t>
  </si>
  <si>
    <t>Paderborn</t>
  </si>
  <si>
    <t>Balhorner Feld</t>
  </si>
  <si>
    <t>Lödige Industries GmbH</t>
  </si>
  <si>
    <t>5299008UKWYP7V13XG54</t>
  </si>
  <si>
    <t>way_35840517</t>
  </si>
  <si>
    <t>mediaprint solutions</t>
  </si>
  <si>
    <t>https://mediaprint.de</t>
  </si>
  <si>
    <t>info@mediaprint.de</t>
  </si>
  <si>
    <t>+49 5251 522300</t>
  </si>
  <si>
    <t>33100</t>
  </si>
  <si>
    <t>Eggertstraße</t>
  </si>
  <si>
    <t>28</t>
  </si>
  <si>
    <t>mediaprint solutions GmbH</t>
  </si>
  <si>
    <t>way_79612822</t>
  </si>
  <si>
    <t>mediaprint smart factory</t>
  </si>
  <si>
    <t>node_4612122604</t>
  </si>
  <si>
    <t>Meßner Pumpen</t>
  </si>
  <si>
    <t>https://discovery.patsnap.com/company/messner/</t>
  </si>
  <si>
    <t>info@messner-pumpen.de</t>
  </si>
  <si>
    <t>+49 5264 640 0</t>
  </si>
  <si>
    <t>Meßner GmbH &amp; Co.KG</t>
  </si>
  <si>
    <t>node_8482605421</t>
  </si>
  <si>
    <t>nobilia elements</t>
  </si>
  <si>
    <t>https://www.nobilia-elements.de/</t>
  </si>
  <si>
    <t>info@nobilia.de</t>
  </si>
  <si>
    <t>+49 5246 508-0</t>
  </si>
  <si>
    <t>Schinkenstraße</t>
  </si>
  <si>
    <t>nobilia-Werke J. Stickling GmbH &amp; Co. KG</t>
  </si>
  <si>
    <t>node_8482636369</t>
  </si>
  <si>
    <t>nobilia Werk 3</t>
  </si>
  <si>
    <t>https://www.nobilia.de/</t>
  </si>
  <si>
    <t>33334</t>
  </si>
  <si>
    <t>Gütersloh</t>
  </si>
  <si>
    <t>Am Hüttenbrink</t>
  </si>
  <si>
    <t>150</t>
  </si>
  <si>
    <t>way_309614882</t>
  </si>
  <si>
    <t>Nolte Forum</t>
  </si>
  <si>
    <t>https://www.nolte-kuechen.com/en-GB/private-customers/about-nolte</t>
  </si>
  <si>
    <t>32584</t>
  </si>
  <si>
    <t>Löhne</t>
  </si>
  <si>
    <t>Anni-Nolte-Straße</t>
  </si>
  <si>
    <t>6</t>
  </si>
  <si>
    <t>Nolte Küchen GmbH &amp; Co. KG</t>
  </si>
  <si>
    <t>way_58489692</t>
  </si>
  <si>
    <t>Zuckerfabrik Lage</t>
  </si>
  <si>
    <t>https://www.pfeifer-langen.com/de/</t>
  </si>
  <si>
    <t>Pfeifer &amp; Langen GmbH &amp; Co. KG</t>
  </si>
  <si>
    <t>way_48137073</t>
  </si>
  <si>
    <t>Privatbrauerei Strate Detmold</t>
  </si>
  <si>
    <t>http://www.brauerei-strate.de</t>
  </si>
  <si>
    <t>+49 5231 944000</t>
  </si>
  <si>
    <t>32756</t>
  </si>
  <si>
    <t>Palaisstraße</t>
  </si>
  <si>
    <t>1-13</t>
  </si>
  <si>
    <t>Privatbrauerei Strate Detmold GmbH &amp; Co. KG</t>
  </si>
  <si>
    <t>way_487630258</t>
  </si>
  <si>
    <t>https://brauerei-strate.de/home/</t>
  </si>
  <si>
    <t>way_256912962</t>
  </si>
  <si>
    <t>https://www.pronorm.de/masthead/?lang=cy</t>
  </si>
  <si>
    <t>32602</t>
  </si>
  <si>
    <t>Vlotho</t>
  </si>
  <si>
    <t>Höferweg</t>
  </si>
  <si>
    <t>pronorm Einbauküchen GmbH</t>
  </si>
  <si>
    <t>391200G5D00DOYXSYE87</t>
  </si>
  <si>
    <t>node_13970340899</t>
  </si>
  <si>
    <t>HORA Holter Regelarmaturen GmbH &amp; Co. KG</t>
  </si>
  <si>
    <t>https://www.hora.de/imprint</t>
  </si>
  <si>
    <t>mail@hora.com</t>
  </si>
  <si>
    <t>+49 5207 89030</t>
  </si>
  <si>
    <t>33758</t>
  </si>
  <si>
    <t>Schloß Holte-Stukenbrock</t>
  </si>
  <si>
    <t>Helleforthstraße</t>
  </si>
  <si>
    <t>58-60</t>
  </si>
  <si>
    <t>Ralf Schulze, Oliver Wehking</t>
  </si>
  <si>
    <t>way_27012615</t>
  </si>
  <si>
    <t>https://www.reitzgroup.com</t>
  </si>
  <si>
    <t>Reitz Holding GmbH &amp; Co. KG</t>
  </si>
  <si>
    <t>way_469558959</t>
  </si>
  <si>
    <t>rollax</t>
  </si>
  <si>
    <t>http://rollax.de</t>
  </si>
  <si>
    <t>+49 5222 963300</t>
  </si>
  <si>
    <t>Max-Planck-Straße</t>
  </si>
  <si>
    <t>21</t>
  </si>
  <si>
    <t>rollax GmbH &amp; Co. KG</t>
  </si>
  <si>
    <t>way_704534201</t>
  </si>
  <si>
    <t>Sauerstoffwerk Friedrichshafen - Werk Bielefeld</t>
  </si>
  <si>
    <t>https://redica.com/document-store/sites/siteprofile/100241392/sauerstoffwerk-friedrichshafen-gmbh-bielefeld-germany</t>
  </si>
  <si>
    <t>33719</t>
  </si>
  <si>
    <t>Friedrich-Hagemann-Straße</t>
  </si>
  <si>
    <t>30</t>
  </si>
  <si>
    <t>Sauerstoffwerk Friedrichshafen GmbH</t>
  </si>
  <si>
    <t>way_111428673</t>
  </si>
  <si>
    <t>Schomburg GmbH &amp; Co</t>
  </si>
  <si>
    <t>https://www.schomburg.com/de/de</t>
  </si>
  <si>
    <t>32760</t>
  </si>
  <si>
    <t>Aquafinstraße</t>
  </si>
  <si>
    <t>2-8</t>
  </si>
  <si>
    <t>Schomburg Invest GmbH</t>
  </si>
  <si>
    <t>984500B82I98FS4C0F09</t>
  </si>
  <si>
    <t>way_775669974</t>
  </si>
  <si>
    <t>https://www.schueco.com/com/data-protection-info-eu</t>
  </si>
  <si>
    <t>Pamplonastraße</t>
  </si>
  <si>
    <t>20</t>
  </si>
  <si>
    <t>Schüco PreFab Solutions</t>
  </si>
  <si>
    <t>way_367603419</t>
  </si>
  <si>
    <t>Spier - Werk 9</t>
  </si>
  <si>
    <t>https://www.spier.de/unternehmen/impressum</t>
  </si>
  <si>
    <t>32839</t>
  </si>
  <si>
    <t>Steinheim</t>
  </si>
  <si>
    <t>Heinrich-Spier-Straße</t>
  </si>
  <si>
    <t>23</t>
  </si>
  <si>
    <t>Spier GmbH &amp; Co. Fahrzeugwerk KG</t>
  </si>
  <si>
    <t>way_367604560</t>
  </si>
  <si>
    <t>Spier - Werk 10</t>
  </si>
  <si>
    <t>24</t>
  </si>
  <si>
    <t>way_310723741</t>
  </si>
  <si>
    <t>Tischlerei Grimm GmbH</t>
  </si>
  <si>
    <t>https://tischlereigrimm.de/</t>
  </si>
  <si>
    <t>way_217898487</t>
  </si>
  <si>
    <t>https://www.tore-owl.com/</t>
  </si>
  <si>
    <t>Zum Strothebach</t>
  </si>
  <si>
    <t>Tore OWL</t>
  </si>
  <si>
    <t>way_1531495027</t>
  </si>
  <si>
    <t>Torwesten Transportbeton</t>
  </si>
  <si>
    <t>https://www.torwesten-transportbeton.de/</t>
  </si>
  <si>
    <t>Im Bockel</t>
  </si>
  <si>
    <t>Torwesten</t>
  </si>
  <si>
    <t>way_93446439</t>
  </si>
  <si>
    <t>Westaflex Industries</t>
  </si>
  <si>
    <t>https://www.westaflex.com</t>
  </si>
  <si>
    <t>info@westaflex.com</t>
  </si>
  <si>
    <t>+49 5241 4010</t>
  </si>
  <si>
    <t>Thaddäusstraße</t>
  </si>
  <si>
    <t>5</t>
  </si>
  <si>
    <t>Westaflex Holding</t>
  </si>
  <si>
    <t>way_1165370496</t>
  </si>
  <si>
    <t>Vogelsang Furniere</t>
  </si>
  <si>
    <t>https://vogelsang-furnier.de/</t>
  </si>
  <si>
    <t>Wilhelm Vogelsang GmbH &amp; Co. KG</t>
  </si>
  <si>
    <t>OK: Approximate match</t>
  </si>
  <si>
    <t>id</t>
  </si>
  <si>
    <t>osm_id</t>
  </si>
  <si>
    <t>site_name</t>
  </si>
  <si>
    <t>entity_id</t>
  </si>
  <si>
    <t>lat</t>
  </si>
  <si>
    <t>long</t>
  </si>
  <si>
    <t>website</t>
  </si>
  <si>
    <t>email</t>
  </si>
  <si>
    <t>phone</t>
  </si>
  <si>
    <t>postcode</t>
  </si>
  <si>
    <t>city</t>
  </si>
  <si>
    <t>street</t>
  </si>
  <si>
    <t>house_number</t>
  </si>
  <si>
    <t>company_name</t>
  </si>
  <si>
    <t>company_figi_id</t>
  </si>
  <si>
    <t>company_lei_id</t>
  </si>
  <si>
    <t>origin_region.id</t>
  </si>
  <si>
    <t>origin_region.code</t>
  </si>
  <si>
    <t>origin_region.region</t>
  </si>
  <si>
    <t>origin_region.country_iso</t>
  </si>
  <si>
    <t>destination_region.id</t>
  </si>
  <si>
    <t>destination_region.code</t>
  </si>
  <si>
    <t>destination_region.region</t>
  </si>
  <si>
    <t>destination_region.country_iso</t>
  </si>
  <si>
    <t>way_24064485</t>
  </si>
  <si>
    <t>Alligator Farbwerke</t>
  </si>
  <si>
    <t>https://alligator.de/</t>
  </si>
  <si>
    <t>203</t>
  </si>
  <si>
    <t>DAW SE</t>
  </si>
  <si>
    <t>529900OGIMO0EQXFKI38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</si>
</sst>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0.0%"/>
    <numFmt numFmtId="166" formatCode="_-* #,##0_-;\-* #,##0_-;_-* &quot;-&quot;??_-;_-@_-"/>
  </numFmts>
  <fonts count="11" x14ac:knownFonts="1">
    <font>
      <sz val="11"/>
      <color theme="1"/>
      <name val="Aptos Narrow"/>
      <family val="2"/>
      <scheme val="minor"/>
    </font>
    <font>
      <sz val="9"/>
      <color rgb="FF000000"/>
      <name val="Courier New"/>
      <family val="3"/>
    </font>
    <font>
      <sz val="11"/>
      <color theme="1"/>
      <name val="Aptos Narrow"/>
      <family val="2"/>
      <scheme val="minor"/>
    </font>
    <font>
      <b/>
      <sz val="11"/>
      <color theme="1"/>
      <name val="Aptos Narrow"/>
      <family val="2"/>
      <scheme val="minor"/>
    </font>
    <font>
      <sz val="11"/>
      <color theme="0"/>
      <name val="Aptos Narrow"/>
      <family val="2"/>
      <scheme val="minor"/>
    </font>
    <font>
      <b/>
      <sz val="20"/>
      <color theme="1"/>
      <name val="Aptos Narrow"/>
      <family val="2"/>
      <scheme val="minor"/>
    </font>
    <font>
      <b/>
      <i/>
      <sz val="11"/>
      <color theme="1"/>
      <name val="Aptos Narrow"/>
      <family val="2"/>
      <scheme val="minor"/>
    </font>
    <font>
      <b/>
      <sz val="11"/>
      <color rgb="FFFF0000"/>
      <name val="Aptos Narrow"/>
      <family val="2"/>
      <scheme val="minor"/>
    </font>
    <font>
      <u/>
      <sz val="11"/>
      <color theme="10"/>
      <name val="Aptos Narrow"/>
      <family val="2"/>
      <scheme val="minor"/>
    </font>
    <font>
      <b/>
      <i/>
      <sz val="11"/>
      <color rgb="FFFF0000"/>
      <name val="Aptos Narrow"/>
      <family val="2"/>
      <scheme val="minor"/>
    </font>
    <font>
      <sz val="11"/>
      <color rgb="FFFF0000"/>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theme="2" tint="-9.9978637043366805E-2"/>
        <bgColor indexed="64"/>
      </patternFill>
    </fill>
  </fills>
  <borders count="9">
    <border>
      <left/>
      <right/>
      <top/>
      <bottom/>
      <diagonal/>
    </border>
    <border>
      <left/>
      <right/>
      <top/>
      <bottom style="dashed">
        <color indexed="64"/>
      </bottom>
      <diagonal/>
    </border>
    <border>
      <left/>
      <right style="dashed">
        <color indexed="64"/>
      </right>
      <top/>
      <bottom style="dashed">
        <color indexed="64"/>
      </bottom>
      <diagonal/>
    </border>
    <border>
      <left/>
      <right style="dashed">
        <color indexed="64"/>
      </right>
      <top style="dashed">
        <color indexed="64"/>
      </top>
      <bottom style="dashed">
        <color indexed="64"/>
      </bottom>
      <diagonal/>
    </border>
    <border>
      <left style="dashed">
        <color indexed="64"/>
      </left>
      <right style="dashed">
        <color indexed="64"/>
      </right>
      <top/>
      <bottom style="dashed">
        <color indexed="64"/>
      </bottom>
      <diagonal/>
    </border>
    <border>
      <left style="dashed">
        <color indexed="64"/>
      </left>
      <right style="dashed">
        <color indexed="64"/>
      </right>
      <top style="dashed">
        <color indexed="64"/>
      </top>
      <bottom style="dashed">
        <color indexed="64"/>
      </bottom>
      <diagonal/>
    </border>
    <border>
      <left/>
      <right style="dashed">
        <color indexed="64"/>
      </right>
      <top/>
      <bottom/>
      <diagonal/>
    </border>
    <border>
      <left style="medium">
        <color indexed="64"/>
      </left>
      <right style="medium">
        <color indexed="64"/>
      </right>
      <top style="medium">
        <color indexed="64"/>
      </top>
      <bottom style="medium">
        <color indexed="64"/>
      </bottom>
      <diagonal/>
    </border>
    <border>
      <left style="dotted">
        <color indexed="64"/>
      </left>
      <right style="dashed">
        <color indexed="64"/>
      </right>
      <top style="dotted">
        <color indexed="64"/>
      </top>
      <bottom style="dotted">
        <color indexed="64"/>
      </bottom>
      <diagonal/>
    </border>
  </borders>
  <cellStyleXfs count="4">
    <xf numFmtId="0" fontId="0" fillId="0" borderId="0"/>
    <xf numFmtId="9" fontId="2" fillId="0" borderId="0" applyFont="0" applyFill="0" applyBorder="0" applyAlignment="0" applyProtection="0"/>
    <xf numFmtId="164" fontId="2" fillId="0" borderId="0" applyFont="0" applyFill="0" applyBorder="0" applyAlignment="0" applyProtection="0"/>
    <xf numFmtId="0" fontId="8" fillId="0" borderId="0" applyNumberFormat="0" applyFill="0" applyBorder="0" applyAlignment="0" applyProtection="0"/>
  </cellStyleXfs>
  <cellXfs count="48">
    <xf numFmtId="0" fontId="0" fillId="0" borderId="0" xfId="0"/>
    <xf numFmtId="0" fontId="0" fillId="0" borderId="0" xfId="0" applyAlignment="1">
      <alignment vertical="center"/>
    </xf>
    <xf numFmtId="0" fontId="1" fillId="0" borderId="0" xfId="0" applyFont="1" applyAlignment="1">
      <alignment vertical="center"/>
    </xf>
    <xf numFmtId="14" fontId="0" fillId="0" borderId="0" xfId="0" applyNumberFormat="1"/>
    <xf numFmtId="0" fontId="4" fillId="0" borderId="0" xfId="0" applyFont="1"/>
    <xf numFmtId="0" fontId="3" fillId="0" borderId="0" xfId="0" applyFont="1"/>
    <xf numFmtId="0" fontId="5" fillId="0" borderId="0" xfId="0" applyFont="1"/>
    <xf numFmtId="0" fontId="0" fillId="0" borderId="2" xfId="0" applyBorder="1" applyAlignment="1">
      <alignment horizontal="center"/>
    </xf>
    <xf numFmtId="0" fontId="0" fillId="0" borderId="3" xfId="0" applyBorder="1" applyAlignment="1">
      <alignment horizontal="center"/>
    </xf>
    <xf numFmtId="0" fontId="3" fillId="0" borderId="2" xfId="0" applyFont="1" applyBorder="1"/>
    <xf numFmtId="0" fontId="0" fillId="0" borderId="4" xfId="0" applyBorder="1" applyAlignment="1">
      <alignment horizontal="center"/>
    </xf>
    <xf numFmtId="0" fontId="0" fillId="0" borderId="5" xfId="0" quotePrefix="1" applyBorder="1" applyAlignment="1">
      <alignment horizontal="center"/>
    </xf>
    <xf numFmtId="0" fontId="0" fillId="0" borderId="0" xfId="0" applyAlignment="1">
      <alignment wrapText="1"/>
    </xf>
    <xf numFmtId="0" fontId="0" fillId="3" borderId="4" xfId="0" applyFill="1" applyBorder="1" applyAlignment="1">
      <alignment horizontal="center"/>
    </xf>
    <xf numFmtId="0" fontId="0" fillId="3" borderId="5" xfId="0" applyFill="1" applyBorder="1" applyAlignment="1">
      <alignment horizontal="center"/>
    </xf>
    <xf numFmtId="0" fontId="3" fillId="3" borderId="2" xfId="0" applyFont="1" applyFill="1" applyBorder="1"/>
    <xf numFmtId="0" fontId="3" fillId="3" borderId="3" xfId="0" applyFont="1" applyFill="1" applyBorder="1"/>
    <xf numFmtId="0" fontId="3" fillId="3" borderId="2" xfId="0" applyFont="1" applyFill="1" applyBorder="1" applyAlignment="1">
      <alignment horizontal="center"/>
    </xf>
    <xf numFmtId="0" fontId="3" fillId="3" borderId="4" xfId="0" applyFont="1" applyFill="1" applyBorder="1" applyAlignment="1">
      <alignment horizontal="center"/>
    </xf>
    <xf numFmtId="0" fontId="0" fillId="3" borderId="6" xfId="0" applyFill="1" applyBorder="1"/>
    <xf numFmtId="165" fontId="0" fillId="3" borderId="0" xfId="1" applyNumberFormat="1" applyFont="1" applyFill="1"/>
    <xf numFmtId="0" fontId="0" fillId="3" borderId="1" xfId="0" applyFill="1" applyBorder="1"/>
    <xf numFmtId="0" fontId="3" fillId="0" borderId="5" xfId="0" applyFont="1" applyBorder="1" applyAlignment="1">
      <alignment horizontal="center" vertical="center" wrapText="1"/>
    </xf>
    <xf numFmtId="0" fontId="6" fillId="0" borderId="0" xfId="0" applyFont="1"/>
    <xf numFmtId="0" fontId="3" fillId="3" borderId="8" xfId="0" applyFont="1" applyFill="1" applyBorder="1"/>
    <xf numFmtId="166" fontId="3" fillId="3" borderId="3" xfId="2" applyNumberFormat="1" applyFont="1" applyFill="1" applyBorder="1" applyAlignment="1">
      <alignment horizontal="center"/>
    </xf>
    <xf numFmtId="166" fontId="3" fillId="3" borderId="8" xfId="2" applyNumberFormat="1" applyFont="1" applyFill="1" applyBorder="1" applyAlignment="1">
      <alignment horizontal="center"/>
    </xf>
    <xf numFmtId="0" fontId="0" fillId="0" borderId="6" xfId="0" applyBorder="1" applyAlignment="1">
      <alignment horizontal="center"/>
    </xf>
    <xf numFmtId="0" fontId="0" fillId="0" borderId="0" xfId="0" applyAlignment="1">
      <alignment horizontal="center" vertical="center"/>
    </xf>
    <xf numFmtId="0" fontId="0" fillId="2" borderId="7" xfId="0" applyFill="1" applyBorder="1" applyAlignment="1">
      <alignment horizontal="center" vertical="center"/>
    </xf>
    <xf numFmtId="0" fontId="0" fillId="0" borderId="0" xfId="0" applyAlignment="1">
      <alignment horizontal="left" vertical="center" indent="1"/>
    </xf>
    <xf numFmtId="0" fontId="7" fillId="0" borderId="0" xfId="0" applyFont="1"/>
    <xf numFmtId="0" fontId="3" fillId="0" borderId="0" xfId="0" applyFont="1" applyAlignment="1">
      <alignment horizontal="left" vertical="center" indent="1"/>
    </xf>
    <xf numFmtId="0" fontId="3" fillId="0" borderId="0" xfId="0" applyFont="1" applyAlignment="1">
      <alignment horizontal="left" wrapText="1"/>
    </xf>
    <xf numFmtId="0" fontId="0" fillId="0" borderId="0" xfId="0" applyAlignment="1">
      <alignment horizontal="left"/>
    </xf>
    <xf numFmtId="0" fontId="3" fillId="0" borderId="0" xfId="0" applyFont="1" applyAlignment="1">
      <alignment horizontal="left"/>
    </xf>
    <xf numFmtId="0" fontId="0" fillId="0" borderId="0" xfId="0" applyAlignment="1">
      <alignment horizontal="left" wrapText="1"/>
    </xf>
    <xf numFmtId="0" fontId="0" fillId="2" borderId="2" xfId="0" applyFill="1" applyBorder="1" applyAlignment="1">
      <alignment horizontal="center"/>
    </xf>
    <xf numFmtId="0" fontId="0" fillId="2" borderId="4" xfId="0" applyFill="1" applyBorder="1" applyAlignment="1">
      <alignment horizontal="center"/>
    </xf>
    <xf numFmtId="0" fontId="0" fillId="2" borderId="3" xfId="0" applyFill="1" applyBorder="1" applyAlignment="1">
      <alignment horizontal="center"/>
    </xf>
    <xf numFmtId="0" fontId="0" fillId="2" borderId="5" xfId="0" quotePrefix="1" applyFill="1" applyBorder="1" applyAlignment="1">
      <alignment horizontal="center"/>
    </xf>
    <xf numFmtId="0" fontId="8" fillId="0" borderId="0" xfId="3"/>
    <xf numFmtId="0" fontId="9" fillId="0" borderId="0" xfId="0" applyFont="1"/>
    <xf numFmtId="0" fontId="10" fillId="0" borderId="0" xfId="0" applyFont="1"/>
    <xf numFmtId="0" fontId="0" fillId="0" borderId="0" xfId="0" applyAlignment="1">
      <alignment horizontal="center"/>
    </xf>
    <xf numFmtId="0" fontId="3" fillId="0" borderId="0" xfId="0" applyFont="1" applyAlignment="1">
      <alignment horizontal="center" wrapText="1"/>
    </xf>
    <xf numFmtId="0" fontId="3" fillId="0" borderId="0" xfId="0" applyFont="1" applyAlignment="1">
      <alignment horizontal="left" wrapText="1"/>
    </xf>
    <xf numFmtId="0" fontId="3" fillId="0" borderId="0" xfId="0" applyFont="1" applyAlignment="1">
      <alignment horizontal="left"/>
    </xf>
  </cellXfs>
  <cellStyles count="4">
    <cellStyle name="Comma" xfId="2" builtinId="3"/>
    <cellStyle name="Hyperlink" xfId="3" builtinId="8"/>
    <cellStyle name="Normal" xfId="0" builtinId="0"/>
    <cellStyle name="Percent" xfId="1" builtinId="5"/>
  </cellStyles>
  <dxfs count="2">
    <dxf>
      <numFmt numFmtId="0" formatCode="General"/>
    </dxf>
    <dxf>
      <numFmt numFmtId="19" formatCode="d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68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'API data'!$H$11</c:f>
              <c:strCache>
                <c:ptCount val="1"/>
                <c:pt idx="0">
                  <c:v>FTL</c:v>
                </c:pt>
              </c:strCache>
            </c:strRef>
          </c:tx>
          <c:spPr>
            <a:ln w="28575" cap="rnd">
              <a:solidFill>
                <a:schemeClr val="tx1"/>
              </a:solidFill>
              <a:round/>
            </a:ln>
            <a:effectLst/>
          </c:spPr>
          <c:marker>
            <c:symbol val="none"/>
          </c:marker>
          <c:cat>
            <c:numRef>
              <c:f>'API data'!$A$2:$A$203</c:f>
              <c:numCache>
                <c:formatCode>m/d/yyyy</c:formatCode>
                <c:ptCount val="20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numCache>
            </c:numRef>
          </c:cat>
          <c:val>
            <c:numRef>
              <c:f>'API data'!$B$2:$B$203</c:f>
              <c:numCache>
                <c:formatCode>General</c:formatCode>
                <c:ptCount val="202"/>
                <c:pt idx="0">
                  <c:v>208</c:v>
                </c:pt>
                <c:pt idx="1">
                  <c:v>210</c:v>
                </c:pt>
                <c:pt idx="2">
                  <c:v>235</c:v>
                </c:pt>
                <c:pt idx="3">
                  <c:v>218</c:v>
                </c:pt>
                <c:pt idx="4">
                  <c:v>215</c:v>
                </c:pt>
                <c:pt idx="5">
                  <c:v>219</c:v>
                </c:pt>
                <c:pt idx="6">
                  <c:v>219</c:v>
                </c:pt>
                <c:pt idx="7">
                  <c:v>209</c:v>
                </c:pt>
                <c:pt idx="8">
                  <c:v>226</c:v>
                </c:pt>
                <c:pt idx="9">
                  <c:v>227</c:v>
                </c:pt>
                <c:pt idx="10">
                  <c:v>230</c:v>
                </c:pt>
                <c:pt idx="11">
                  <c:v>196</c:v>
                </c:pt>
                <c:pt idx="12">
                  <c:v>238</c:v>
                </c:pt>
                <c:pt idx="13">
                  <c:v>242</c:v>
                </c:pt>
                <c:pt idx="14">
                  <c:v>257</c:v>
                </c:pt>
                <c:pt idx="15">
                  <c:v>204</c:v>
                </c:pt>
                <c:pt idx="16">
                  <c:v>212</c:v>
                </c:pt>
                <c:pt idx="17">
                  <c:v>234</c:v>
                </c:pt>
                <c:pt idx="18">
                  <c:v>238</c:v>
                </c:pt>
                <c:pt idx="19">
                  <c:v>229</c:v>
                </c:pt>
                <c:pt idx="20">
                  <c:v>252</c:v>
                </c:pt>
                <c:pt idx="21">
                  <c:v>259</c:v>
                </c:pt>
                <c:pt idx="22">
                  <c:v>262</c:v>
                </c:pt>
                <c:pt idx="23">
                  <c:v>229</c:v>
                </c:pt>
                <c:pt idx="24">
                  <c:v>239</c:v>
                </c:pt>
                <c:pt idx="25">
                  <c:v>239</c:v>
                </c:pt>
                <c:pt idx="26">
                  <c:v>273</c:v>
                </c:pt>
                <c:pt idx="27">
                  <c:v>247</c:v>
                </c:pt>
                <c:pt idx="28">
                  <c:v>251</c:v>
                </c:pt>
                <c:pt idx="29">
                  <c:v>260</c:v>
                </c:pt>
                <c:pt idx="30">
                  <c:v>258</c:v>
                </c:pt>
                <c:pt idx="31">
                  <c:v>239</c:v>
                </c:pt>
                <c:pt idx="32">
                  <c:v>261</c:v>
                </c:pt>
                <c:pt idx="33">
                  <c:v>265</c:v>
                </c:pt>
                <c:pt idx="34">
                  <c:v>268</c:v>
                </c:pt>
                <c:pt idx="35">
                  <c:v>232</c:v>
                </c:pt>
                <c:pt idx="36">
                  <c:v>295</c:v>
                </c:pt>
                <c:pt idx="37">
                  <c:v>300</c:v>
                </c:pt>
                <c:pt idx="38">
                  <c:v>330</c:v>
                </c:pt>
                <c:pt idx="39">
                  <c:v>302</c:v>
                </c:pt>
                <c:pt idx="40">
                  <c:v>304</c:v>
                </c:pt>
                <c:pt idx="41">
                  <c:v>315</c:v>
                </c:pt>
                <c:pt idx="42">
                  <c:v>309</c:v>
                </c:pt>
                <c:pt idx="43">
                  <c:v>291</c:v>
                </c:pt>
                <c:pt idx="44">
                  <c:v>319</c:v>
                </c:pt>
                <c:pt idx="45">
                  <c:v>317</c:v>
                </c:pt>
                <c:pt idx="46">
                  <c:v>321</c:v>
                </c:pt>
                <c:pt idx="47">
                  <c:v>268</c:v>
                </c:pt>
                <c:pt idx="48">
                  <c:v>310</c:v>
                </c:pt>
                <c:pt idx="49">
                  <c:v>323</c:v>
                </c:pt>
                <c:pt idx="50">
                  <c:v>353</c:v>
                </c:pt>
                <c:pt idx="51">
                  <c:v>320</c:v>
                </c:pt>
                <c:pt idx="52">
                  <c:v>325</c:v>
                </c:pt>
                <c:pt idx="53">
                  <c:v>332</c:v>
                </c:pt>
                <c:pt idx="54">
                  <c:v>328</c:v>
                </c:pt>
                <c:pt idx="55">
                  <c:v>310</c:v>
                </c:pt>
                <c:pt idx="56">
                  <c:v>334</c:v>
                </c:pt>
                <c:pt idx="57">
                  <c:v>333</c:v>
                </c:pt>
                <c:pt idx="58">
                  <c:v>337</c:v>
                </c:pt>
                <c:pt idx="59">
                  <c:v>286</c:v>
                </c:pt>
                <c:pt idx="60">
                  <c:v>282</c:v>
                </c:pt>
                <c:pt idx="61">
                  <c:v>294</c:v>
                </c:pt>
                <c:pt idx="62">
                  <c:v>323</c:v>
                </c:pt>
                <c:pt idx="63">
                  <c:v>300</c:v>
                </c:pt>
                <c:pt idx="64">
                  <c:v>300</c:v>
                </c:pt>
                <c:pt idx="65">
                  <c:v>311</c:v>
                </c:pt>
                <c:pt idx="66">
                  <c:v>305</c:v>
                </c:pt>
                <c:pt idx="67">
                  <c:v>253</c:v>
                </c:pt>
                <c:pt idx="68">
                  <c:v>318</c:v>
                </c:pt>
                <c:pt idx="69">
                  <c:v>319</c:v>
                </c:pt>
                <c:pt idx="70">
                  <c:v>320</c:v>
                </c:pt>
                <c:pt idx="71">
                  <c:v>280</c:v>
                </c:pt>
                <c:pt idx="72">
                  <c:v>281</c:v>
                </c:pt>
                <c:pt idx="73">
                  <c:v>294</c:v>
                </c:pt>
                <c:pt idx="74">
                  <c:v>335</c:v>
                </c:pt>
                <c:pt idx="75">
                  <c:v>302</c:v>
                </c:pt>
                <c:pt idx="76">
                  <c:v>309</c:v>
                </c:pt>
                <c:pt idx="77">
                  <c:v>313</c:v>
                </c:pt>
                <c:pt idx="78">
                  <c:v>312</c:v>
                </c:pt>
                <c:pt idx="79">
                  <c:v>257</c:v>
                </c:pt>
                <c:pt idx="80">
                  <c:v>322</c:v>
                </c:pt>
                <c:pt idx="81">
                  <c:v>324</c:v>
                </c:pt>
                <c:pt idx="82">
                  <c:v>327</c:v>
                </c:pt>
                <c:pt idx="83">
                  <c:v>287</c:v>
                </c:pt>
                <c:pt idx="84">
                  <c:v>276</c:v>
                </c:pt>
                <c:pt idx="85">
                  <c:v>292</c:v>
                </c:pt>
                <c:pt idx="86">
                  <c:v>327</c:v>
                </c:pt>
              </c:numCache>
            </c:numRef>
          </c:val>
          <c:smooth val="1"/>
          <c:extLst>
            <c:ext xmlns:c16="http://schemas.microsoft.com/office/drawing/2014/chart" uri="{C3380CC4-5D6E-409C-BE32-E72D297353CC}">
              <c16:uniqueId val="{00000000-99B3-4F50-ABA8-75DB15104C97}"/>
            </c:ext>
          </c:extLst>
        </c:ser>
        <c:dLbls>
          <c:showLegendKey val="0"/>
          <c:showVal val="0"/>
          <c:showCatName val="0"/>
          <c:showSerName val="0"/>
          <c:showPercent val="0"/>
          <c:showBubbleSize val="0"/>
        </c:dLbls>
        <c:smooth val="0"/>
        <c:axId val="1963995103"/>
        <c:axId val="1963993183"/>
      </c:lineChart>
      <c:dateAx>
        <c:axId val="1963995103"/>
        <c:scaling>
          <c:orientation val="minMax"/>
        </c:scaling>
        <c:delete val="0"/>
        <c:axPos val="b"/>
        <c:numFmt formatCode="mm/yyyy"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963993183"/>
        <c:crosses val="autoZero"/>
        <c:auto val="1"/>
        <c:lblOffset val="100"/>
        <c:baseTimeUnit val="months"/>
      </c:dateAx>
      <c:valAx>
        <c:axId val="196399318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GB"/>
                  <a:t># trade flow per month</a:t>
                </a:r>
              </a:p>
            </c:rich>
          </c:tx>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9639951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400"/>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Lines="4" dropStyle="combo" dx="22" fmlaLink="$K$3" fmlaRange="$L$3:$L$6" noThreeD="1" sel="4" val="0"/>
</file>

<file path=xl/ctrlProps/ctrlProp2.xml><?xml version="1.0" encoding="utf-8"?>
<formControlPr xmlns="http://schemas.microsoft.com/office/spreadsheetml/2009/9/main" objectType="Drop" dropStyle="combo" dx="22" fmlaLink="Industries!$E$1" fmlaRange="Industries!$C$1:$C$19" noThreeD="1" sel="1" val="0"/>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xdr:row>
          <xdr:rowOff>57150</xdr:rowOff>
        </xdr:from>
        <xdr:to>
          <xdr:col>3</xdr:col>
          <xdr:colOff>809625</xdr:colOff>
          <xdr:row>5</xdr:row>
          <xdr:rowOff>304800</xdr:rowOff>
        </xdr:to>
        <xdr:sp macro="" textlink="">
          <xdr:nvSpPr>
            <xdr:cNvPr id="1025" name="Drop Down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28575</xdr:rowOff>
        </xdr:from>
        <xdr:to>
          <xdr:col>3</xdr:col>
          <xdr:colOff>800100</xdr:colOff>
          <xdr:row>6</xdr:row>
          <xdr:rowOff>276225</xdr:rowOff>
        </xdr:to>
        <xdr:sp macro="" textlink="">
          <xdr:nvSpPr>
            <xdr:cNvPr id="1026" name="Drop Down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0</xdr:colOff>
      <xdr:row>18</xdr:row>
      <xdr:rowOff>63094</xdr:rowOff>
    </xdr:from>
    <xdr:to>
      <xdr:col>5</xdr:col>
      <xdr:colOff>376813</xdr:colOff>
      <xdr:row>41</xdr:row>
      <xdr:rowOff>91667</xdr:rowOff>
    </xdr:to>
    <xdr:graphicFrame macro="">
      <xdr:nvGraphicFramePr>
        <xdr:cNvPr id="2" name="Chart 1">
          <a:extLst>
            <a:ext uri="{FF2B5EF4-FFF2-40B4-BE49-F238E27FC236}">
              <a16:creationId xmlns:a16="http://schemas.microsoft.com/office/drawing/2014/main" id="{75FEEA70-DC1A-494A-B175-7DC820DB8A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527050</xdr:colOff>
      <xdr:row>0</xdr:row>
      <xdr:rowOff>0</xdr:rowOff>
    </xdr:from>
    <xdr:to>
      <xdr:col>6</xdr:col>
      <xdr:colOff>1128712</xdr:colOff>
      <xdr:row>5</xdr:row>
      <xdr:rowOff>44686</xdr:rowOff>
    </xdr:to>
    <xdr:pic>
      <xdr:nvPicPr>
        <xdr:cNvPr id="6" name="Picture 5">
          <a:extLst>
            <a:ext uri="{FF2B5EF4-FFF2-40B4-BE49-F238E27FC236}">
              <a16:creationId xmlns:a16="http://schemas.microsoft.com/office/drawing/2014/main" id="{5F223B31-35C5-103B-C4AC-E42CFC3E8D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146925" y="0"/>
          <a:ext cx="1216025" cy="1125774"/>
        </a:xfrm>
        <a:prstGeom prst="rect">
          <a:avLst/>
        </a:prstGeom>
      </xdr:spPr>
    </xdr:pic>
    <xdr:clientData/>
  </xdr:twoCellAnchor>
  <xdr:twoCellAnchor editAs="oneCell">
    <xdr:from>
      <xdr:col>6</xdr:col>
      <xdr:colOff>29309</xdr:colOff>
      <xdr:row>5</xdr:row>
      <xdr:rowOff>36206</xdr:rowOff>
    </xdr:from>
    <xdr:to>
      <xdr:col>8</xdr:col>
      <xdr:colOff>977</xdr:colOff>
      <xdr:row>11</xdr:row>
      <xdr:rowOff>37311</xdr:rowOff>
    </xdr:to>
    <xdr:pic>
      <xdr:nvPicPr>
        <xdr:cNvPr id="7" name="Picture 6">
          <a:extLst>
            <a:ext uri="{FF2B5EF4-FFF2-40B4-BE49-F238E27FC236}">
              <a16:creationId xmlns:a16="http://schemas.microsoft.com/office/drawing/2014/main" id="{9ED2F7E1-8D32-AC0F-396D-FDE82191D433}"/>
            </a:ext>
          </a:extLst>
        </xdr:cNvPr>
        <xdr:cNvPicPr>
          <a:picLocks noChangeAspect="1"/>
        </xdr:cNvPicPr>
      </xdr:nvPicPr>
      <xdr:blipFill>
        <a:blip xmlns:r="http://schemas.openxmlformats.org/officeDocument/2006/relationships" r:embed="rId3"/>
        <a:stretch>
          <a:fillRect/>
        </a:stretch>
      </xdr:blipFill>
      <xdr:spPr>
        <a:xfrm>
          <a:off x="6616213" y="1142571"/>
          <a:ext cx="4425460" cy="1429855"/>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5" xr16:uid="{D888EE6B-E002-4981-9629-EF8691740DD3}" autoFormatId="16" applyNumberFormats="0" applyBorderFormats="0" applyFontFormats="0" applyPatternFormats="0" applyAlignmentFormats="0" applyWidthHeightFormats="0">
  <queryTableRefresh nextId="51">
    <queryTableFields count="24">
      <queryTableField id="25" name="id" tableColumnId="1"/>
      <queryTableField id="27" name="site_name" tableColumnId="3"/>
      <queryTableField id="38" name="company_name" tableColumnId="14"/>
      <queryTableField id="26" name="osm_id" tableColumnId="2"/>
      <queryTableField id="28" name="entity_id" tableColumnId="4"/>
      <queryTableField id="29" name="lat" tableColumnId="5"/>
      <queryTableField id="30" name="long" tableColumnId="6"/>
      <queryTableField id="31" name="website" tableColumnId="7"/>
      <queryTableField id="32" name="email" tableColumnId="8"/>
      <queryTableField id="33" name="phone" tableColumnId="9"/>
      <queryTableField id="34" name="postcode" tableColumnId="10"/>
      <queryTableField id="35" name="city" tableColumnId="11"/>
      <queryTableField id="36" name="street" tableColumnId="12"/>
      <queryTableField id="37" name="house_number" tableColumnId="13"/>
      <queryTableField id="39" name="company_figi_id" tableColumnId="15"/>
      <queryTableField id="40" name="company_lei_id" tableColumnId="16"/>
      <queryTableField id="41" name="origin_region.id" tableColumnId="17"/>
      <queryTableField id="42" name="origin_region.code" tableColumnId="18"/>
      <queryTableField id="43" name="origin_region.region" tableColumnId="19"/>
      <queryTableField id="44" name="origin_region.country_iso" tableColumnId="20"/>
      <queryTableField id="45" name="destination_region.id" tableColumnId="21"/>
      <queryTableField id="46" name="destination_region.code" tableColumnId="22"/>
      <queryTableField id="47" name="destination_region.region" tableColumnId="23"/>
      <queryTableField id="48" name="destination_region.country_iso" tableColumnId="24"/>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2" connectionId="1" xr16:uid="{5205E7FC-DFEC-4743-BEA3-88E6AFAD02CD}" autoFormatId="16" applyNumberFormats="0" applyBorderFormats="0" applyFontFormats="0" applyPatternFormats="0" applyAlignmentFormats="0" applyWidthHeightFormats="0">
  <queryTableRefresh nextId="3">
    <queryTableFields count="2">
      <queryTableField id="1" name="date" tableColumnId="1"/>
      <queryTableField id="2" name="value" tableColumnId="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3" connectionId="2" xr16:uid="{8F13F47C-CE11-4A76-B823-E44E2113C47C}" autoFormatId="16" applyNumberFormats="0" applyBorderFormats="0" applyFontFormats="0" applyPatternFormats="0" applyAlignmentFormats="0" applyWidthHeightFormats="0">
  <queryTableRefresh nextId="3">
    <queryTableFields count="2">
      <queryTableField id="1" name="Key" tableColumnId="1"/>
      <queryTableField id="2" name="Value" tableColumnId="2"/>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4" connectionId="4" xr16:uid="{DA614A7D-5592-482F-BB95-B2B1AFC8B866}" autoFormatId="16" applyNumberFormats="0" applyBorderFormats="0" applyFontFormats="0" applyPatternFormats="0" applyAlignmentFormats="0" applyWidthHeightFormats="0">
  <queryTableRefresh nextId="11">
    <queryTableFields count="10">
      <queryTableField id="1" name="destination.id" tableColumnId="1"/>
      <queryTableField id="2" name="destination.code" tableColumnId="2"/>
      <queryTableField id="3" name="destination.region" tableColumnId="3"/>
      <queryTableField id="4" name="destination.country_iso" tableColumnId="4"/>
      <queryTableField id="5" name="shipper_industry.id" tableColumnId="5"/>
      <queryTableField id="6" name="shipper_industry.code" tableColumnId="6"/>
      <queryTableField id="7" name="shipper_industry.industry" tableColumnId="7"/>
      <queryTableField id="8" name="market" tableColumnId="8"/>
      <queryTableField id="9" name="unit" tableColumnId="9"/>
      <queryTableField id="10" name="value" tableColumnId="10"/>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connectionId="7" xr16:uid="{43E99F03-9E5F-40B4-9B63-CB6EAEFEB01F}" autoFormatId="16" applyNumberFormats="0" applyBorderFormats="0" applyFontFormats="0" applyPatternFormats="0" applyAlignmentFormats="0" applyWidthHeightFormats="0">
  <queryTableRefresh nextId="3">
    <queryTableFields count="2">
      <queryTableField id="1" name="Name" tableColumnId="1"/>
      <queryTableField id="2" name="Value" tableColumnId="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27E3D25-94AE-4DCE-A986-21AB09581C81}" name="API_request_3" displayName="API_request_3" ref="A1:X83" tableType="queryTable" totalsRowShown="0">
  <autoFilter ref="A1:X83" xr:uid="{F27E3D25-94AE-4DCE-A986-21AB09581C81}"/>
  <tableColumns count="24">
    <tableColumn id="1" xr3:uid="{9B40E32F-C1A9-4B86-A199-A1877B9836C6}" uniqueName="1" name="id" queryTableFieldId="25"/>
    <tableColumn id="3" xr3:uid="{67C47BFD-D59E-4DDE-B215-6917EB7613A2}" uniqueName="3" name="site_name" queryTableFieldId="27"/>
    <tableColumn id="14" xr3:uid="{2935DD3F-685E-49F0-AFEB-ECB4E3C139B7}" uniqueName="14" name="company_name" queryTableFieldId="38"/>
    <tableColumn id="2" xr3:uid="{A17A1D25-658F-442F-903D-5843D9D169C2}" uniqueName="2" name="osm_id" queryTableFieldId="26"/>
    <tableColumn id="4" xr3:uid="{5E63558A-2E8A-4DFF-B728-271F5ADB75C9}" uniqueName="4" name="entity_id" queryTableFieldId="28"/>
    <tableColumn id="5" xr3:uid="{F912FD05-5255-4072-8553-60A6D2C342E4}" uniqueName="5" name="lat" queryTableFieldId="29"/>
    <tableColumn id="6" xr3:uid="{C838D357-AFAF-44AB-B8B2-15054E0F5B46}" uniqueName="6" name="long" queryTableFieldId="30"/>
    <tableColumn id="7" xr3:uid="{EC93C615-602E-4597-8F36-64B6B675A589}" uniqueName="7" name="website" queryTableFieldId="31"/>
    <tableColumn id="8" xr3:uid="{1BF098CC-19A5-4B7C-A747-51AD90032F74}" uniqueName="8" name="email" queryTableFieldId="32"/>
    <tableColumn id="9" xr3:uid="{5E1306A7-4B16-494B-982F-CC7B99E4C061}" uniqueName="9" name="phone" queryTableFieldId="33"/>
    <tableColumn id="10" xr3:uid="{958CCE66-7AD6-4D8F-9677-89DF445F7C3F}" uniqueName="10" name="postcode" queryTableFieldId="34"/>
    <tableColumn id="11" xr3:uid="{BCFD3D2C-63BE-44C1-B54E-4C0B8D79997D}" uniqueName="11" name="city" queryTableFieldId="35"/>
    <tableColumn id="12" xr3:uid="{1DA0F037-40FE-4759-B230-2F17755B65AC}" uniqueName="12" name="street" queryTableFieldId="36"/>
    <tableColumn id="13" xr3:uid="{66FA6FBD-CA88-4640-BD3D-D4BF4467A370}" uniqueName="13" name="house_number" queryTableFieldId="37"/>
    <tableColumn id="15" xr3:uid="{A986EE50-8B38-4DD7-91D8-D55376B6674F}" uniqueName="15" name="company_figi_id" queryTableFieldId="39"/>
    <tableColumn id="16" xr3:uid="{DF549761-9182-4EF6-BD1E-C52558E678D7}" uniqueName="16" name="company_lei_id" queryTableFieldId="40"/>
    <tableColumn id="17" xr3:uid="{9D17D909-1B31-44F0-8EC4-15843BD4474A}" uniqueName="17" name="origin_region.id" queryTableFieldId="41"/>
    <tableColumn id="18" xr3:uid="{B7E6E06C-7D83-428F-A5E4-21361C511953}" uniqueName="18" name="origin_region.code" queryTableFieldId="42"/>
    <tableColumn id="19" xr3:uid="{A6AA74C3-1CC6-46DB-8D6D-2D8459BC4465}" uniqueName="19" name="origin_region.region" queryTableFieldId="43"/>
    <tableColumn id="20" xr3:uid="{D2DF57DD-60FC-41EE-AF09-49765FBD1CA7}" uniqueName="20" name="origin_region.country_iso" queryTableFieldId="44"/>
    <tableColumn id="21" xr3:uid="{48002C60-59E5-4B9F-A11F-B9749C994354}" uniqueName="21" name="destination_region.id" queryTableFieldId="45"/>
    <tableColumn id="22" xr3:uid="{22BCA188-DA6F-4837-9CED-413EF2CAACF0}" uniqueName="22" name="destination_region.code" queryTableFieldId="46"/>
    <tableColumn id="23" xr3:uid="{9C2F05A4-209E-49E9-A83B-900B5CFE2DEF}" uniqueName="23" name="destination_region.region" queryTableFieldId="47"/>
    <tableColumn id="24" xr3:uid="{783DFA92-0361-4BD9-BC5C-41E34FD2E6CF}" uniqueName="24" name="destination_region.country_iso" queryTableFieldId="48"/>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9A05C91-BADF-439D-8991-DAE3C9A08585}" name="API_data" displayName="API_data" ref="A1:B88" tableType="queryTable" totalsRowShown="0">
  <autoFilter ref="A1:B88" xr:uid="{B9A05C91-BADF-439D-8991-DAE3C9A08585}"/>
  <tableColumns count="2">
    <tableColumn id="1" xr3:uid="{E3CBF65F-F5A1-41A8-9CD2-22A7EBE9AABD}" uniqueName="1" name="date" queryTableFieldId="1" dataDxfId="1"/>
    <tableColumn id="2" xr3:uid="{87FF0CBB-B326-4977-B397-93A6180FE0AD}" uniqueName="2" name="value" queryTableFieldId="2"/>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CF37C85-3F15-4277-A452-BD999FF6DDF4}" name="API_metadata" displayName="API_metadata" ref="G1:H13" tableType="queryTable" totalsRowShown="0">
  <autoFilter ref="G1:H13" xr:uid="{FCF37C85-3F15-4277-A452-BD999FF6DDF4}"/>
  <tableColumns count="2">
    <tableColumn id="1" xr3:uid="{EE5B22AB-6424-4A02-9C74-39C5E800AD00}" uniqueName="1" name="Key" queryTableFieldId="1"/>
    <tableColumn id="2" xr3:uid="{DF809286-93F9-4E00-B87D-5140DA84EBB1}" uniqueName="2" name="Value" queryTableFieldId="2"/>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D148825-69A8-4F28-9004-7833A29B7590}" name="API_request_2" displayName="API_request_2" ref="M1:V11" tableType="queryTable" totalsRowShown="0">
  <autoFilter ref="M1:V11" xr:uid="{8D148825-69A8-4F28-9004-7833A29B7590}"/>
  <tableColumns count="10">
    <tableColumn id="1" xr3:uid="{1A5F3ADE-8435-4DD6-9E4E-4D422D125430}" uniqueName="1" name="destination.id" queryTableFieldId="1"/>
    <tableColumn id="2" xr3:uid="{B0CA626B-5542-4A5E-8982-8465CE65239C}" uniqueName="2" name="destination.code" queryTableFieldId="2"/>
    <tableColumn id="3" xr3:uid="{4C251F4A-0A5C-4C2A-979C-E39332E62F50}" uniqueName="3" name="destination.region" queryTableFieldId="3"/>
    <tableColumn id="4" xr3:uid="{ED9870A8-9FD2-41FB-84B6-88C226D4E42B}" uniqueName="4" name="destination.country_iso" queryTableFieldId="4"/>
    <tableColumn id="5" xr3:uid="{9DC93BF5-2D2D-46D2-AF77-410C4D04C3B9}" uniqueName="5" name="shipper_industry.id" queryTableFieldId="5"/>
    <tableColumn id="6" xr3:uid="{50E0214D-1B0E-4E4A-8AE2-7ABEE84F9B62}" uniqueName="6" name="shipper_industry.code" queryTableFieldId="6"/>
    <tableColumn id="7" xr3:uid="{FF51783A-74E7-4618-8D83-AA83B546DBD5}" uniqueName="7" name="shipper_industry.industry" queryTableFieldId="7"/>
    <tableColumn id="8" xr3:uid="{9BFE9C7A-A59D-4D63-B4DF-7D6ECB4D37DF}" uniqueName="8" name="market" queryTableFieldId="8"/>
    <tableColumn id="9" xr3:uid="{FA003FB1-24C5-4182-BABB-0C87BC9AD911}" uniqueName="9" name="unit" queryTableFieldId="9"/>
    <tableColumn id="10" xr3:uid="{15A20C44-5131-42F2-A93F-5D7A140B4087}" uniqueName="10" name="value" queryTableFieldId="10"/>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20AA6AD-CAC2-4ECB-B7EF-30D23709C549}" name="Parameters" displayName="Parameters" ref="A1:B9" tableType="queryTable" totalsRowShown="0">
  <autoFilter ref="A1:B9" xr:uid="{E20AA6AD-CAC2-4ECB-B7EF-30D23709C549}"/>
  <tableColumns count="2">
    <tableColumn id="1" xr3:uid="{E9513B2F-1B96-4738-BCFE-602F44E535A1}" uniqueName="1" name="Name" queryTableFieldId="1"/>
    <tableColumn id="2" xr3:uid="{265DB7F3-6763-4C3A-A131-74298219CEC0}" uniqueName="2" name="Value" queryTableFieldId="2"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support.microsoft.com/en-gb/office/active-content-types-in-your-files-b7ff2e8a-4055-47d4-8c7d-541e19f62bea" TargetMode="Externa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75B66-E44B-4FFC-8083-DE2D2F273CF1}">
  <dimension ref="A1:M24"/>
  <sheetViews>
    <sheetView showGridLines="0" workbookViewId="0">
      <selection activeCell="F29" sqref="F29"/>
    </sheetView>
  </sheetViews>
  <sheetFormatPr defaultRowHeight="14.25" x14ac:dyDescent="0.45"/>
  <sheetData>
    <row r="1" spans="1:13" x14ac:dyDescent="0.45">
      <c r="A1" s="31" t="s">
        <v>112</v>
      </c>
    </row>
    <row r="4" spans="1:13" ht="15.75" customHeight="1" x14ac:dyDescent="0.45"/>
    <row r="5" spans="1:13" ht="22.5" customHeight="1" x14ac:dyDescent="0.45">
      <c r="A5" s="45" t="s">
        <v>103</v>
      </c>
      <c r="B5" s="45"/>
      <c r="C5" s="45"/>
      <c r="D5" s="45"/>
      <c r="E5" s="45"/>
      <c r="F5" s="45"/>
      <c r="G5" s="45"/>
      <c r="H5" s="45"/>
      <c r="I5" s="45"/>
      <c r="J5" s="45"/>
      <c r="K5" s="45"/>
      <c r="L5" s="45"/>
      <c r="M5" s="45"/>
    </row>
    <row r="6" spans="1:13" x14ac:dyDescent="0.45">
      <c r="A6" s="34"/>
      <c r="B6" s="34"/>
      <c r="C6" s="34"/>
      <c r="D6" s="34"/>
      <c r="E6" s="34"/>
      <c r="F6" s="34"/>
      <c r="G6" s="34"/>
      <c r="H6" s="34"/>
      <c r="I6" s="34"/>
      <c r="J6" s="34"/>
      <c r="K6" s="34"/>
      <c r="L6" s="34"/>
      <c r="M6" s="34"/>
    </row>
    <row r="7" spans="1:13" ht="47.25" customHeight="1" x14ac:dyDescent="0.45">
      <c r="A7" s="46" t="s">
        <v>104</v>
      </c>
      <c r="B7" s="46"/>
      <c r="C7" s="46"/>
      <c r="D7" s="46"/>
      <c r="E7" s="46"/>
      <c r="F7" s="46"/>
      <c r="G7" s="46"/>
      <c r="H7" s="46"/>
      <c r="I7" s="46"/>
      <c r="J7" s="46"/>
      <c r="K7" s="46"/>
      <c r="L7" s="46"/>
      <c r="M7" s="46"/>
    </row>
    <row r="8" spans="1:13" x14ac:dyDescent="0.45">
      <c r="A8" s="34"/>
      <c r="B8" s="34"/>
      <c r="C8" s="34"/>
      <c r="D8" s="34"/>
      <c r="E8" s="34"/>
      <c r="F8" s="34"/>
      <c r="G8" s="34"/>
      <c r="H8" s="34"/>
      <c r="I8" s="34"/>
      <c r="J8" s="34"/>
      <c r="K8" s="34"/>
      <c r="L8" s="34"/>
      <c r="M8" s="34"/>
    </row>
    <row r="9" spans="1:13" x14ac:dyDescent="0.45">
      <c r="A9" s="47" t="s">
        <v>105</v>
      </c>
      <c r="B9" s="47"/>
      <c r="C9" s="47"/>
      <c r="D9" s="47"/>
      <c r="E9" s="47"/>
      <c r="F9" s="47"/>
      <c r="G9" s="47"/>
      <c r="H9" s="47"/>
      <c r="I9" s="47"/>
      <c r="J9" s="47"/>
      <c r="K9" s="47"/>
      <c r="L9" s="47"/>
      <c r="M9" s="47"/>
    </row>
    <row r="10" spans="1:13" x14ac:dyDescent="0.45">
      <c r="A10" s="34"/>
      <c r="B10" s="34"/>
      <c r="C10" s="34"/>
      <c r="D10" s="34"/>
      <c r="E10" s="34"/>
      <c r="F10" s="34"/>
      <c r="G10" s="34"/>
      <c r="H10" s="34"/>
      <c r="I10" s="34"/>
      <c r="J10" s="34"/>
      <c r="K10" s="34"/>
      <c r="L10" s="34"/>
      <c r="M10" s="34"/>
    </row>
    <row r="11" spans="1:13" x14ac:dyDescent="0.45">
      <c r="A11" s="35" t="s">
        <v>106</v>
      </c>
      <c r="B11" s="34"/>
      <c r="C11" s="34"/>
      <c r="D11" s="34"/>
      <c r="E11" s="34"/>
      <c r="F11" s="34"/>
      <c r="G11" s="34"/>
      <c r="H11" s="34"/>
      <c r="I11" s="34"/>
      <c r="J11" s="34"/>
      <c r="K11" s="34"/>
      <c r="L11" s="34"/>
      <c r="M11" s="34"/>
    </row>
    <row r="12" spans="1:13" x14ac:dyDescent="0.45">
      <c r="A12" s="30"/>
      <c r="B12" s="34"/>
      <c r="C12" s="34"/>
      <c r="D12" s="34"/>
      <c r="E12" s="34"/>
      <c r="F12" s="34"/>
      <c r="G12" s="34"/>
      <c r="H12" s="34"/>
      <c r="I12" s="34"/>
      <c r="J12" s="34"/>
      <c r="K12" s="34"/>
      <c r="L12" s="34"/>
      <c r="M12" s="34"/>
    </row>
    <row r="13" spans="1:13" x14ac:dyDescent="0.45">
      <c r="A13" s="32" t="s">
        <v>107</v>
      </c>
      <c r="B13" s="34"/>
      <c r="C13" s="34"/>
      <c r="D13" s="34"/>
      <c r="E13" s="34"/>
      <c r="F13" s="34"/>
      <c r="G13" s="34"/>
      <c r="H13" s="34"/>
      <c r="I13" s="34"/>
      <c r="J13" s="34"/>
      <c r="K13" s="34"/>
      <c r="L13" s="34"/>
      <c r="M13" s="34"/>
    </row>
    <row r="14" spans="1:13" x14ac:dyDescent="0.45">
      <c r="A14" s="32"/>
      <c r="B14" s="34"/>
      <c r="C14" s="34"/>
      <c r="D14" s="34"/>
      <c r="E14" s="34"/>
      <c r="F14" s="34"/>
      <c r="G14" s="34"/>
      <c r="H14" s="34"/>
      <c r="I14" s="34"/>
      <c r="J14" s="34"/>
      <c r="K14" s="34"/>
      <c r="L14" s="34"/>
      <c r="M14" s="34"/>
    </row>
    <row r="15" spans="1:13" x14ac:dyDescent="0.45">
      <c r="A15" s="32" t="s">
        <v>108</v>
      </c>
      <c r="B15" s="34"/>
      <c r="C15" s="34"/>
      <c r="D15" s="34"/>
      <c r="E15" s="34"/>
      <c r="F15" s="34"/>
      <c r="G15" s="34"/>
      <c r="H15" s="34"/>
      <c r="I15" s="34"/>
      <c r="J15" s="34"/>
      <c r="K15" s="34"/>
      <c r="L15" s="34"/>
      <c r="M15" s="34"/>
    </row>
    <row r="16" spans="1:13" x14ac:dyDescent="0.45">
      <c r="A16" s="32"/>
      <c r="B16" s="34"/>
      <c r="C16" s="34"/>
      <c r="D16" s="34"/>
      <c r="E16" s="34"/>
      <c r="F16" s="34"/>
      <c r="G16" s="34"/>
      <c r="H16" s="34"/>
      <c r="I16" s="34"/>
      <c r="J16" s="34"/>
      <c r="K16" s="34"/>
      <c r="L16" s="34"/>
      <c r="M16" s="34"/>
    </row>
    <row r="17" spans="1:13" x14ac:dyDescent="0.45">
      <c r="A17" s="32" t="s">
        <v>109</v>
      </c>
      <c r="B17" s="34"/>
      <c r="C17" s="34"/>
      <c r="D17" s="34"/>
      <c r="E17" s="34"/>
      <c r="F17" s="34"/>
      <c r="G17" s="34"/>
      <c r="H17" s="34"/>
      <c r="I17" s="34"/>
      <c r="J17" s="34"/>
      <c r="K17" s="34"/>
      <c r="L17" s="34"/>
      <c r="M17" s="34"/>
    </row>
    <row r="18" spans="1:13" x14ac:dyDescent="0.45">
      <c r="A18" s="34"/>
      <c r="B18" s="34"/>
      <c r="C18" s="34"/>
      <c r="D18" s="34"/>
      <c r="E18" s="34"/>
      <c r="F18" s="34"/>
      <c r="G18" s="34"/>
      <c r="H18" s="34"/>
      <c r="I18" s="34"/>
      <c r="J18" s="34"/>
      <c r="K18" s="34"/>
      <c r="L18" s="34"/>
      <c r="M18" s="34"/>
    </row>
    <row r="19" spans="1:13" ht="55.5" customHeight="1" x14ac:dyDescent="0.45">
      <c r="A19" s="46" t="s">
        <v>110</v>
      </c>
      <c r="B19" s="46"/>
      <c r="C19" s="46"/>
      <c r="D19" s="46"/>
      <c r="E19" s="46"/>
      <c r="F19" s="46"/>
      <c r="G19" s="46"/>
      <c r="H19" s="46"/>
      <c r="I19" s="46"/>
      <c r="J19" s="46"/>
      <c r="K19" s="46"/>
      <c r="L19" s="46"/>
      <c r="M19" s="46"/>
    </row>
    <row r="20" spans="1:13" x14ac:dyDescent="0.45">
      <c r="A20" s="33"/>
      <c r="B20" s="36"/>
      <c r="C20" s="36"/>
      <c r="D20" s="36"/>
      <c r="E20" s="36"/>
      <c r="F20" s="36"/>
      <c r="G20" s="36"/>
      <c r="H20" s="36"/>
      <c r="I20" s="36"/>
      <c r="J20" s="36"/>
      <c r="K20" s="36"/>
      <c r="L20" s="36"/>
      <c r="M20" s="36"/>
    </row>
    <row r="21" spans="1:13" ht="30.75" customHeight="1" x14ac:dyDescent="0.45">
      <c r="A21" s="46" t="s">
        <v>111</v>
      </c>
      <c r="B21" s="46"/>
      <c r="C21" s="46"/>
      <c r="D21" s="46"/>
      <c r="E21" s="46"/>
      <c r="F21" s="46"/>
      <c r="G21" s="46"/>
      <c r="H21" s="46"/>
      <c r="I21" s="46"/>
      <c r="J21" s="46"/>
      <c r="K21" s="46"/>
      <c r="L21" s="46"/>
      <c r="M21" s="46"/>
    </row>
    <row r="22" spans="1:13" x14ac:dyDescent="0.45">
      <c r="A22" s="34"/>
      <c r="B22" s="34"/>
      <c r="C22" s="34"/>
      <c r="D22" s="34"/>
      <c r="E22" s="34"/>
      <c r="F22" s="34"/>
      <c r="G22" s="34"/>
      <c r="H22" s="34"/>
      <c r="I22" s="34"/>
      <c r="J22" s="34"/>
      <c r="K22" s="34"/>
      <c r="L22" s="34"/>
      <c r="M22" s="34"/>
    </row>
    <row r="23" spans="1:13" x14ac:dyDescent="0.45">
      <c r="A23" s="34"/>
      <c r="B23" s="34"/>
      <c r="C23" s="34"/>
      <c r="D23" s="34"/>
      <c r="E23" s="34"/>
      <c r="F23" s="34"/>
      <c r="G23" s="34"/>
      <c r="H23" s="34"/>
      <c r="I23" s="34"/>
      <c r="J23" s="34"/>
      <c r="K23" s="34"/>
      <c r="L23" s="34"/>
      <c r="M23" s="34"/>
    </row>
    <row r="24" spans="1:13" x14ac:dyDescent="0.45">
      <c r="A24" s="34"/>
      <c r="B24" s="34"/>
      <c r="C24" s="34"/>
      <c r="D24" s="34"/>
      <c r="E24" s="34"/>
      <c r="F24" s="34"/>
      <c r="G24" s="34"/>
      <c r="H24" s="34"/>
      <c r="I24" s="34"/>
      <c r="J24" s="34"/>
      <c r="K24" s="34"/>
      <c r="L24" s="34"/>
      <c r="M24" s="34"/>
    </row>
  </sheetData>
  <mergeCells count="5">
    <mergeCell ref="A5:M5"/>
    <mergeCell ref="A7:M7"/>
    <mergeCell ref="A9:M9"/>
    <mergeCell ref="A19:M19"/>
    <mergeCell ref="A21:M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B2D2D-9A41-45DB-8947-DB7658042433}">
  <sheetPr codeName="Sheet1">
    <tabColor theme="9" tint="-0.499984740745262"/>
  </sheetPr>
  <dimension ref="A2:N70"/>
  <sheetViews>
    <sheetView showGridLines="0" tabSelected="1" zoomScaleNormal="100" workbookViewId="0">
      <selection activeCell="E8" sqref="E8"/>
    </sheetView>
  </sheetViews>
  <sheetFormatPr defaultRowHeight="14.25" x14ac:dyDescent="0.45"/>
  <cols>
    <col min="1" max="1" width="19.73046875" customWidth="1"/>
    <col min="2" max="2" width="16.3984375" bestFit="1" customWidth="1"/>
    <col min="3" max="3" width="20.1328125" customWidth="1"/>
    <col min="4" max="4" width="15.265625" customWidth="1"/>
    <col min="5" max="5" width="21.1328125" customWidth="1"/>
    <col min="6" max="6" width="8.59765625" customWidth="1"/>
    <col min="7" max="7" width="57.73046875" customWidth="1"/>
    <col min="12" max="12" width="9" customWidth="1"/>
  </cols>
  <sheetData>
    <row r="2" spans="1:14" ht="26.65" x14ac:dyDescent="0.85">
      <c r="A2" s="6" t="s">
        <v>79</v>
      </c>
    </row>
    <row r="3" spans="1:14" x14ac:dyDescent="0.45">
      <c r="C3" s="4"/>
      <c r="D3" s="4"/>
      <c r="E3" s="4"/>
      <c r="F3" s="4"/>
      <c r="G3" s="4"/>
      <c r="H3" s="4"/>
      <c r="K3" s="4">
        <v>4</v>
      </c>
      <c r="L3" s="4" t="s">
        <v>11</v>
      </c>
      <c r="M3" s="4" t="s">
        <v>7</v>
      </c>
      <c r="N3" s="4"/>
    </row>
    <row r="4" spans="1:14" x14ac:dyDescent="0.45">
      <c r="C4" s="4"/>
      <c r="D4" s="4"/>
      <c r="E4" s="4"/>
      <c r="F4" s="4"/>
      <c r="G4" s="4"/>
      <c r="H4" s="4"/>
      <c r="K4" s="4"/>
      <c r="L4" s="4" t="s">
        <v>12</v>
      </c>
      <c r="M4" s="4" t="s">
        <v>8</v>
      </c>
      <c r="N4" s="4"/>
    </row>
    <row r="5" spans="1:14" ht="15.75" customHeight="1" x14ac:dyDescent="0.45">
      <c r="A5" s="21" t="s">
        <v>4</v>
      </c>
      <c r="B5" s="21" t="s">
        <v>5</v>
      </c>
      <c r="C5" s="4"/>
      <c r="D5" s="4"/>
      <c r="E5" s="4"/>
      <c r="F5" s="4"/>
      <c r="G5" s="4"/>
      <c r="H5" s="4"/>
      <c r="K5" s="4"/>
      <c r="L5" s="4" t="s">
        <v>13</v>
      </c>
      <c r="M5" s="4" t="s">
        <v>9</v>
      </c>
      <c r="N5" s="4"/>
    </row>
    <row r="6" spans="1:14" ht="27.75" customHeight="1" x14ac:dyDescent="0.45">
      <c r="A6" s="1" t="s">
        <v>6</v>
      </c>
      <c r="C6" s="4"/>
      <c r="D6" s="4"/>
      <c r="E6" s="4" t="str" cm="1">
        <f t="array" ref="E6">INDEX($M$3:$M$6,K3)</f>
        <v>road_ftl</v>
      </c>
      <c r="F6" s="4"/>
      <c r="G6" s="4"/>
      <c r="H6" s="4"/>
      <c r="K6" s="4"/>
      <c r="L6" s="4" t="s">
        <v>14</v>
      </c>
      <c r="M6" s="4" t="s">
        <v>10</v>
      </c>
      <c r="N6" s="4"/>
    </row>
    <row r="7" spans="1:14" ht="24.75" customHeight="1" x14ac:dyDescent="0.45">
      <c r="A7" s="1" t="s">
        <v>85</v>
      </c>
      <c r="C7" s="4"/>
      <c r="D7" s="4"/>
      <c r="E7" s="4" t="str" cm="1">
        <f t="array" ref="E7">INDEX(Industries!$B$1:$B$19,Industries!E1)</f>
        <v>null</v>
      </c>
      <c r="F7" s="4"/>
      <c r="G7" s="4"/>
      <c r="H7" s="4"/>
      <c r="K7" s="4"/>
      <c r="L7" s="4"/>
      <c r="M7" s="4"/>
      <c r="N7" s="4"/>
    </row>
    <row r="8" spans="1:14" x14ac:dyDescent="0.45">
      <c r="C8" s="4"/>
      <c r="D8" s="4"/>
      <c r="E8" s="4"/>
      <c r="F8" s="4"/>
      <c r="G8" s="4"/>
      <c r="H8" s="4"/>
    </row>
    <row r="9" spans="1:14" x14ac:dyDescent="0.45">
      <c r="A9" s="9" t="s">
        <v>96</v>
      </c>
      <c r="B9" s="17" t="s">
        <v>1</v>
      </c>
      <c r="C9" s="18" t="s">
        <v>3</v>
      </c>
      <c r="D9" s="18" t="s">
        <v>97</v>
      </c>
      <c r="E9" s="18" t="s">
        <v>98</v>
      </c>
    </row>
    <row r="10" spans="1:14" x14ac:dyDescent="0.45">
      <c r="A10" s="15" t="s">
        <v>0</v>
      </c>
      <c r="B10" s="37" t="s">
        <v>125</v>
      </c>
      <c r="C10" s="38">
        <v>32</v>
      </c>
      <c r="D10" s="13" t="str">
        <f>'API data'!H4</f>
        <v>DEA4</v>
      </c>
      <c r="E10" s="13" t="str">
        <f>'API data'!H12</f>
        <v>OK: Approximate match</v>
      </c>
    </row>
    <row r="11" spans="1:14" x14ac:dyDescent="0.45">
      <c r="A11" s="16" t="s">
        <v>2</v>
      </c>
      <c r="B11" s="39" t="s">
        <v>130</v>
      </c>
      <c r="C11" s="40" t="s">
        <v>131</v>
      </c>
      <c r="D11" s="14" t="str">
        <f>'API data'!H7</f>
        <v>NL36</v>
      </c>
      <c r="E11" s="14" t="str">
        <f>'API data'!H13</f>
        <v>OK: Exact match</v>
      </c>
    </row>
    <row r="13" spans="1:14" x14ac:dyDescent="0.45">
      <c r="A13" s="24" t="s">
        <v>100</v>
      </c>
      <c r="B13" s="25">
        <f>ROUND(AVERAGE('API data'!B70:B88),0)</f>
        <v>305</v>
      </c>
      <c r="C13" s="16" t="str">
        <f>'API data'!H11&amp;" per month"</f>
        <v>FTL per month</v>
      </c>
      <c r="G13" s="43" t="s">
        <v>115</v>
      </c>
    </row>
    <row r="14" spans="1:14" x14ac:dyDescent="0.45">
      <c r="A14" s="24" t="s">
        <v>76</v>
      </c>
      <c r="B14" s="26">
        <f>'API data'!B88</f>
        <v>327</v>
      </c>
      <c r="C14" s="16" t="str">
        <f>C13</f>
        <v>FTL per month</v>
      </c>
      <c r="G14" s="23" t="s">
        <v>116</v>
      </c>
    </row>
    <row r="15" spans="1:14" x14ac:dyDescent="0.45">
      <c r="A15" s="15" t="s">
        <v>80</v>
      </c>
      <c r="B15" s="17" t="s">
        <v>81</v>
      </c>
      <c r="G15" s="23" t="s">
        <v>117</v>
      </c>
    </row>
    <row r="16" spans="1:14" x14ac:dyDescent="0.45">
      <c r="A16" s="19" t="s">
        <v>76</v>
      </c>
      <c r="B16" s="20">
        <f>'API data'!B88/'API data'!B81-1</f>
        <v>0.27237354085603105</v>
      </c>
      <c r="G16" s="23" t="s">
        <v>101</v>
      </c>
    </row>
    <row r="17" spans="1:7" x14ac:dyDescent="0.45">
      <c r="A17" s="19" t="s">
        <v>77</v>
      </c>
      <c r="B17" s="20">
        <f>'API data'!B88/'API data'!B79-1</f>
        <v>4.4728434504792247E-2</v>
      </c>
      <c r="G17" s="23" t="s">
        <v>102</v>
      </c>
    </row>
    <row r="18" spans="1:7" x14ac:dyDescent="0.45">
      <c r="A18" s="19" t="s">
        <v>78</v>
      </c>
      <c r="B18" s="20">
        <f>'API data'!B88/'API data'!B70-1</f>
        <v>2.8301886792452935E-2</v>
      </c>
      <c r="G18" s="23" t="s">
        <v>83</v>
      </c>
    </row>
    <row r="19" spans="1:7" x14ac:dyDescent="0.45">
      <c r="G19" s="42" t="s">
        <v>114</v>
      </c>
    </row>
    <row r="20" spans="1:7" x14ac:dyDescent="0.45">
      <c r="G20" s="41" t="s">
        <v>113</v>
      </c>
    </row>
    <row r="47" spans="1:1" ht="26.65" x14ac:dyDescent="0.85">
      <c r="A47" s="6" t="s">
        <v>99</v>
      </c>
    </row>
    <row r="50" spans="1:10" x14ac:dyDescent="0.45">
      <c r="A50" s="9" t="s">
        <v>96</v>
      </c>
      <c r="B50" s="17" t="str">
        <f t="shared" ref="B50:E50" si="0">B9</f>
        <v>Country ISO</v>
      </c>
      <c r="C50" s="18" t="str">
        <f t="shared" si="0"/>
        <v>Postcode</v>
      </c>
      <c r="D50" s="18" t="str">
        <f t="shared" si="0"/>
        <v>HL Region Code</v>
      </c>
      <c r="E50" s="18" t="str">
        <f t="shared" si="0"/>
        <v>Matching Status</v>
      </c>
    </row>
    <row r="51" spans="1:10" x14ac:dyDescent="0.45">
      <c r="A51" s="15" t="str">
        <f t="shared" ref="A51:E51" si="1">A10</f>
        <v>Origin</v>
      </c>
      <c r="B51" s="7" t="str">
        <f t="shared" si="1"/>
        <v>DE</v>
      </c>
      <c r="C51" s="10">
        <f t="shared" si="1"/>
        <v>32</v>
      </c>
      <c r="D51" s="13" t="str">
        <f t="shared" si="1"/>
        <v>DEA4</v>
      </c>
      <c r="E51" s="13" t="str">
        <f t="shared" si="1"/>
        <v>OK: Approximate match</v>
      </c>
    </row>
    <row r="52" spans="1:10" x14ac:dyDescent="0.45">
      <c r="A52" s="16" t="str">
        <f t="shared" ref="A52:E52" si="2">A11</f>
        <v>Destination</v>
      </c>
      <c r="B52" s="8" t="str">
        <f t="shared" si="2"/>
        <v>NL</v>
      </c>
      <c r="C52" s="11" t="str">
        <f t="shared" si="2"/>
        <v>2548 SX</v>
      </c>
      <c r="D52" s="14" t="str">
        <f t="shared" si="2"/>
        <v>NL36</v>
      </c>
      <c r="E52" s="14" t="str">
        <f t="shared" si="2"/>
        <v>OK: Exact match</v>
      </c>
    </row>
    <row r="54" spans="1:10" x14ac:dyDescent="0.45">
      <c r="A54" s="5" t="str">
        <f>"Largest volume onword destinations from "&amp;" "&amp;B52&amp;" "&amp;C52&amp;":"</f>
        <v>Largest volume onword destinations from  NL 2548 SX:</v>
      </c>
      <c r="B54" s="5"/>
      <c r="D54" s="5"/>
    </row>
    <row r="56" spans="1:10" ht="46.5" customHeight="1" x14ac:dyDescent="0.45">
      <c r="A56" s="22" t="str">
        <f>API_request_2[[#Headers],[destination.id]]</f>
        <v>destination.id</v>
      </c>
      <c r="B56" s="22" t="str">
        <f>API_request_2[[#Headers],[destination.code]]</f>
        <v>destination.code</v>
      </c>
      <c r="C56" s="22" t="str">
        <f>API_request_2[[#Headers],[destination.region]]</f>
        <v>destination.region</v>
      </c>
      <c r="D56" s="22" t="str">
        <f>API_request_2[[#Headers],[destination.country_iso]]</f>
        <v>destination.country_iso</v>
      </c>
      <c r="E56" s="22" t="str">
        <f>API_request_2[[#Headers],[shipper_industry.id]]</f>
        <v>shipper_industry.id</v>
      </c>
      <c r="F56" s="22" t="str">
        <f>API_request_2[[#Headers],[shipper_industry.code]]</f>
        <v>shipper_industry.code</v>
      </c>
      <c r="G56" s="22" t="str">
        <f>API_request_2[[#Headers],[shipper_industry.industry]]</f>
        <v>shipper_industry.industry</v>
      </c>
      <c r="H56" s="22" t="str">
        <f>API_request_2[[#Headers],[market]]</f>
        <v>market</v>
      </c>
      <c r="I56" s="22" t="str">
        <f>API_request_2[[#Headers],[unit]]</f>
        <v>unit</v>
      </c>
      <c r="J56" s="22" t="str">
        <f>API_request_2[[#Headers],[value]]</f>
        <v>value</v>
      </c>
    </row>
    <row r="57" spans="1:10" x14ac:dyDescent="0.45">
      <c r="A57" s="27">
        <f>IFERROR(IF('API data'!M2=0,"",'API data'!M2),"")</f>
        <v>2</v>
      </c>
      <c r="B57" s="27" t="str">
        <f>IFERROR(IF('API data'!N2=0,"",'API data'!N2),"")</f>
        <v>BE21</v>
      </c>
      <c r="C57" s="27" t="str">
        <f>IFERROR(IF('API data'!O2=0,"",'API data'!O2),"")</f>
        <v>Prov. Antwerpen</v>
      </c>
      <c r="D57" s="27" t="str">
        <f>IFERROR(IF('API data'!P2=0,"",'API data'!P2),"")</f>
        <v>BE</v>
      </c>
      <c r="E57" s="27">
        <f>IFERROR(IF('API data'!Q2=0,"",'API data'!Q2),"")</f>
        <v>4</v>
      </c>
      <c r="F57" s="27" t="str">
        <f>IFERROR(IF('API data'!R2=0,"",'API data'!R2),"")</f>
        <v>B</v>
      </c>
      <c r="G57" s="27" t="str">
        <f>IFERROR(IF('API data'!S2=0,"",'API data'!S2),"")</f>
        <v>Mining and quarrying</v>
      </c>
      <c r="H57" s="27" t="str">
        <f>IFERROR(IF('API data'!T2=0,"",'API data'!T2),"")</f>
        <v>road_ftl</v>
      </c>
      <c r="I57" s="27" t="str">
        <f>IFERROR(IF('API data'!U2=0,"",'API data'!U2),"")</f>
        <v>FTL</v>
      </c>
      <c r="J57" s="27">
        <f>IFERROR(IF('API data'!V2=0,"",'API data'!V2),"")</f>
        <v>1076</v>
      </c>
    </row>
    <row r="58" spans="1:10" x14ac:dyDescent="0.45">
      <c r="A58" s="27">
        <f>IFERROR(IF('API data'!M3=0,"",'API data'!M3),"")</f>
        <v>4</v>
      </c>
      <c r="B58" s="27" t="str">
        <f>IFERROR(IF('API data'!N3=0,"",'API data'!N3),"")</f>
        <v>BE23</v>
      </c>
      <c r="C58" s="27" t="str">
        <f>IFERROR(IF('API data'!O3=0,"",'API data'!O3),"")</f>
        <v>Prov. Oost-Vlaanderen</v>
      </c>
      <c r="D58" s="27" t="str">
        <f>IFERROR(IF('API data'!P3=0,"",'API data'!P3),"")</f>
        <v>BE</v>
      </c>
      <c r="E58" s="27">
        <f>IFERROR(IF('API data'!Q3=0,"",'API data'!Q3),"")</f>
        <v>4</v>
      </c>
      <c r="F58" s="27" t="str">
        <f>IFERROR(IF('API data'!R3=0,"",'API data'!R3),"")</f>
        <v>B</v>
      </c>
      <c r="G58" s="27" t="str">
        <f>IFERROR(IF('API data'!S3=0,"",'API data'!S3),"")</f>
        <v>Mining and quarrying</v>
      </c>
      <c r="H58" s="27" t="str">
        <f>IFERROR(IF('API data'!T3=0,"",'API data'!T3),"")</f>
        <v>road_ftl</v>
      </c>
      <c r="I58" s="27" t="str">
        <f>IFERROR(IF('API data'!U3=0,"",'API data'!U3),"")</f>
        <v>FTL</v>
      </c>
      <c r="J58" s="27">
        <f>IFERROR(IF('API data'!V3=0,"",'API data'!V3),"")</f>
        <v>793</v>
      </c>
    </row>
    <row r="59" spans="1:10" x14ac:dyDescent="0.45">
      <c r="A59" s="27">
        <f>IFERROR(IF('API data'!M4=0,"",'API data'!M4),"")</f>
        <v>2</v>
      </c>
      <c r="B59" s="27" t="str">
        <f>IFERROR(IF('API data'!N4=0,"",'API data'!N4),"")</f>
        <v>BE21</v>
      </c>
      <c r="C59" s="27" t="str">
        <f>IFERROR(IF('API data'!O4=0,"",'API data'!O4),"")</f>
        <v>Prov. Antwerpen</v>
      </c>
      <c r="D59" s="27" t="str">
        <f>IFERROR(IF('API data'!P4=0,"",'API data'!P4),"")</f>
        <v>BE</v>
      </c>
      <c r="E59" s="27">
        <f>IFERROR(IF('API data'!Q4=0,"",'API data'!Q4),"")</f>
        <v>5</v>
      </c>
      <c r="F59" s="27" t="str">
        <f>IFERROR(IF('API data'!R4=0,"",'API data'!R4),"")</f>
        <v>C10T12</v>
      </c>
      <c r="G59" s="27" t="str">
        <f>IFERROR(IF('API data'!S4=0,"",'API data'!S4),"")</f>
        <v>Manufacture of food products; beverages and tobacco products</v>
      </c>
      <c r="H59" s="27" t="str">
        <f>IFERROR(IF('API data'!T4=0,"",'API data'!T4),"")</f>
        <v>road_ftl</v>
      </c>
      <c r="I59" s="27" t="str">
        <f>IFERROR(IF('API data'!U4=0,"",'API data'!U4),"")</f>
        <v>FTL</v>
      </c>
      <c r="J59" s="27">
        <f>IFERROR(IF('API data'!V4=0,"",'API data'!V4),"")</f>
        <v>590</v>
      </c>
    </row>
    <row r="60" spans="1:10" x14ac:dyDescent="0.45">
      <c r="A60" s="27">
        <f>IFERROR(IF('API data'!M5=0,"",'API data'!M5),"")</f>
        <v>105</v>
      </c>
      <c r="B60" s="27" t="str">
        <f>IFERROR(IF('API data'!N5=0,"",'API data'!N5),"")</f>
        <v>FR10</v>
      </c>
      <c r="C60" s="27" t="str">
        <f>IFERROR(IF('API data'!O5=0,"",'API data'!O5),"")</f>
        <v>Ile de France</v>
      </c>
      <c r="D60" s="27" t="str">
        <f>IFERROR(IF('API data'!P5=0,"",'API data'!P5),"")</f>
        <v>FR</v>
      </c>
      <c r="E60" s="27">
        <f>IFERROR(IF('API data'!Q5=0,"",'API data'!Q5),"")</f>
        <v>5</v>
      </c>
      <c r="F60" s="27" t="str">
        <f>IFERROR(IF('API data'!R5=0,"",'API data'!R5),"")</f>
        <v>C10T12</v>
      </c>
      <c r="G60" s="27" t="str">
        <f>IFERROR(IF('API data'!S5=0,"",'API data'!S5),"")</f>
        <v>Manufacture of food products; beverages and tobacco products</v>
      </c>
      <c r="H60" s="27" t="str">
        <f>IFERROR(IF('API data'!T5=0,"",'API data'!T5),"")</f>
        <v>road_ftl</v>
      </c>
      <c r="I60" s="27" t="str">
        <f>IFERROR(IF('API data'!U5=0,"",'API data'!U5),"")</f>
        <v>FTL</v>
      </c>
      <c r="J60" s="27">
        <f>IFERROR(IF('API data'!V5=0,"",'API data'!V5),"")</f>
        <v>525</v>
      </c>
    </row>
    <row r="61" spans="1:10" x14ac:dyDescent="0.45">
      <c r="A61" s="27" t="str">
        <f>IFERROR(IF('API data'!#REF!=0,"",'API data'!#REF!),"")</f>
        <v/>
      </c>
      <c r="B61" s="27" t="str">
        <f>IFERROR(IF('API data'!#REF!=0,"",'API data'!#REF!),"")</f>
        <v/>
      </c>
      <c r="C61" s="27" t="str">
        <f>IFERROR(IF('API data'!#REF!=0,"",'API data'!#REF!),"")</f>
        <v/>
      </c>
      <c r="D61" s="27" t="str">
        <f>IFERROR(IF('API data'!#REF!=0,"",'API data'!#REF!),"")</f>
        <v/>
      </c>
      <c r="E61" s="27" t="str">
        <f>IFERROR(IF('API data'!#REF!=0,"",'API data'!#REF!),"")</f>
        <v/>
      </c>
      <c r="F61" s="27" t="str">
        <f>IFERROR(IF('API data'!#REF!=0,"",'API data'!#REF!),"")</f>
        <v/>
      </c>
      <c r="G61" s="27" t="str">
        <f>IFERROR(IF('API data'!#REF!=0,"",'API data'!#REF!),"")</f>
        <v/>
      </c>
      <c r="H61" s="27" t="str">
        <f>IFERROR(IF('API data'!#REF!=0,"",'API data'!#REF!),"")</f>
        <v/>
      </c>
      <c r="I61" s="27" t="str">
        <f>IFERROR(IF('API data'!#REF!=0,"",'API data'!#REF!),"")</f>
        <v/>
      </c>
      <c r="J61" s="27" t="str">
        <f>IFERROR(IF('API data'!#REF!=0,"",'API data'!#REF!),"")</f>
        <v/>
      </c>
    </row>
    <row r="62" spans="1:10" x14ac:dyDescent="0.45">
      <c r="A62" s="27" t="str">
        <f>IFERROR(IF('API data'!#REF!=0,"",'API data'!#REF!),"")</f>
        <v/>
      </c>
      <c r="B62" s="27" t="str">
        <f>IFERROR(IF('API data'!#REF!=0,"",'API data'!#REF!),"")</f>
        <v/>
      </c>
      <c r="C62" s="27" t="str">
        <f>IFERROR(IF('API data'!#REF!=0,"",'API data'!#REF!),"")</f>
        <v/>
      </c>
      <c r="D62" s="27" t="str">
        <f>IFERROR(IF('API data'!#REF!=0,"",'API data'!#REF!),"")</f>
        <v/>
      </c>
      <c r="E62" s="27" t="str">
        <f>IFERROR(IF('API data'!#REF!=0,"",'API data'!#REF!),"")</f>
        <v/>
      </c>
      <c r="F62" s="27" t="str">
        <f>IFERROR(IF('API data'!#REF!=0,"",'API data'!#REF!),"")</f>
        <v/>
      </c>
      <c r="G62" s="27" t="str">
        <f>IFERROR(IF('API data'!#REF!=0,"",'API data'!#REF!),"")</f>
        <v/>
      </c>
      <c r="H62" s="27" t="str">
        <f>IFERROR(IF('API data'!#REF!=0,"",'API data'!#REF!),"")</f>
        <v/>
      </c>
      <c r="I62" s="27" t="str">
        <f>IFERROR(IF('API data'!#REF!=0,"",'API data'!#REF!),"")</f>
        <v/>
      </c>
      <c r="J62" s="27" t="str">
        <f>IFERROR(IF('API data'!#REF!=0,"",'API data'!#REF!),"")</f>
        <v/>
      </c>
    </row>
    <row r="63" spans="1:10" x14ac:dyDescent="0.45">
      <c r="A63" s="27" t="str">
        <f>IFERROR(IF('API data'!#REF!=0,"",'API data'!#REF!),"")</f>
        <v/>
      </c>
      <c r="B63" s="27" t="str">
        <f>IFERROR(IF('API data'!#REF!=0,"",'API data'!#REF!),"")</f>
        <v/>
      </c>
      <c r="C63" s="27" t="str">
        <f>IFERROR(IF('API data'!#REF!=0,"",'API data'!#REF!),"")</f>
        <v/>
      </c>
      <c r="D63" s="27" t="str">
        <f>IFERROR(IF('API data'!#REF!=0,"",'API data'!#REF!),"")</f>
        <v/>
      </c>
      <c r="E63" s="27" t="str">
        <f>IFERROR(IF('API data'!#REF!=0,"",'API data'!#REF!),"")</f>
        <v/>
      </c>
      <c r="F63" s="27" t="str">
        <f>IFERROR(IF('API data'!#REF!=0,"",'API data'!#REF!),"")</f>
        <v/>
      </c>
      <c r="G63" s="27" t="str">
        <f>IFERROR(IF('API data'!#REF!=0,"",'API data'!#REF!),"")</f>
        <v/>
      </c>
      <c r="H63" s="27" t="str">
        <f>IFERROR(IF('API data'!#REF!=0,"",'API data'!#REF!),"")</f>
        <v/>
      </c>
      <c r="I63" s="27" t="str">
        <f>IFERROR(IF('API data'!#REF!=0,"",'API data'!#REF!),"")</f>
        <v/>
      </c>
      <c r="J63" s="27" t="str">
        <f>IFERROR(IF('API data'!#REF!=0,"",'API data'!#REF!),"")</f>
        <v/>
      </c>
    </row>
    <row r="64" spans="1:10" x14ac:dyDescent="0.45">
      <c r="A64" s="27" t="str">
        <f>IFERROR(IF('API data'!#REF!=0,"",'API data'!#REF!),"")</f>
        <v/>
      </c>
      <c r="B64" s="27" t="str">
        <f>IFERROR(IF('API data'!#REF!=0,"",'API data'!#REF!),"")</f>
        <v/>
      </c>
      <c r="C64" s="27" t="str">
        <f>IFERROR(IF('API data'!#REF!=0,"",'API data'!#REF!),"")</f>
        <v/>
      </c>
      <c r="D64" s="27" t="str">
        <f>IFERROR(IF('API data'!#REF!=0,"",'API data'!#REF!),"")</f>
        <v/>
      </c>
      <c r="E64" s="27" t="str">
        <f>IFERROR(IF('API data'!#REF!=0,"",'API data'!#REF!),"")</f>
        <v/>
      </c>
      <c r="F64" s="27" t="str">
        <f>IFERROR(IF('API data'!#REF!=0,"",'API data'!#REF!),"")</f>
        <v/>
      </c>
      <c r="G64" s="27" t="str">
        <f>IFERROR(IF('API data'!#REF!=0,"",'API data'!#REF!),"")</f>
        <v/>
      </c>
      <c r="H64" s="27" t="str">
        <f>IFERROR(IF('API data'!#REF!=0,"",'API data'!#REF!),"")</f>
        <v/>
      </c>
      <c r="I64" s="27" t="str">
        <f>IFERROR(IF('API data'!#REF!=0,"",'API data'!#REF!),"")</f>
        <v/>
      </c>
      <c r="J64" s="27" t="str">
        <f>IFERROR(IF('API data'!#REF!=0,"",'API data'!#REF!),"")</f>
        <v/>
      </c>
    </row>
    <row r="70" spans="1:5" x14ac:dyDescent="0.45">
      <c r="A70" s="44"/>
      <c r="B70" s="44"/>
      <c r="C70" s="44"/>
      <c r="D70" s="44"/>
      <c r="E70" s="44"/>
    </row>
  </sheetData>
  <hyperlinks>
    <hyperlink ref="G20" r:id="rId1" xr:uid="{50156F32-169B-4B5F-BBEE-A53D976768A7}"/>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025" r:id="rId4" name="Drop Down 1">
              <controlPr defaultSize="0" autoLine="0" autoPict="0">
                <anchor moveWithCells="1">
                  <from>
                    <xdr:col>1</xdr:col>
                    <xdr:colOff>0</xdr:colOff>
                    <xdr:row>5</xdr:row>
                    <xdr:rowOff>57150</xdr:rowOff>
                  </from>
                  <to>
                    <xdr:col>3</xdr:col>
                    <xdr:colOff>809625</xdr:colOff>
                    <xdr:row>5</xdr:row>
                    <xdr:rowOff>304800</xdr:rowOff>
                  </to>
                </anchor>
              </controlPr>
            </control>
          </mc:Choice>
        </mc:AlternateContent>
        <mc:AlternateContent xmlns:mc="http://schemas.openxmlformats.org/markup-compatibility/2006">
          <mc:Choice Requires="x14">
            <control shapeId="1026" r:id="rId5" name="Drop Down 2">
              <controlPr defaultSize="0" autoLine="0" autoPict="0">
                <anchor moveWithCells="1">
                  <from>
                    <xdr:col>1</xdr:col>
                    <xdr:colOff>0</xdr:colOff>
                    <xdr:row>6</xdr:row>
                    <xdr:rowOff>28575</xdr:rowOff>
                  </from>
                  <to>
                    <xdr:col>3</xdr:col>
                    <xdr:colOff>800100</xdr:colOff>
                    <xdr:row>6</xdr:row>
                    <xdr:rowOff>276225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34F0B-C537-451B-B4D1-41A19CA9560F}">
  <sheetPr>
    <tabColor theme="9" tint="-0.499984740745262"/>
  </sheetPr>
  <dimension ref="A1:X83"/>
  <sheetViews>
    <sheetView topLeftCell="C1" zoomScale="80" zoomScaleNormal="80" workbookViewId="0">
      <selection activeCell="F17" sqref="F17"/>
    </sheetView>
  </sheetViews>
  <sheetFormatPr defaultRowHeight="14.25" x14ac:dyDescent="0.45"/>
  <cols>
    <col min="1" max="1" width="11.3984375" customWidth="1"/>
    <col min="2" max="2" width="26.1328125" customWidth="1"/>
    <col min="3" max="3" width="30.59765625" customWidth="1"/>
    <col min="4" max="4" width="16.53125" bestFit="1" customWidth="1"/>
    <col min="5" max="5" width="8.1328125" customWidth="1"/>
    <col min="6" max="7" width="11.73046875" bestFit="1" customWidth="1"/>
    <col min="8" max="8" width="30.33203125" customWidth="1"/>
    <col min="9" max="9" width="13.6640625" customWidth="1"/>
    <col min="10" max="10" width="15.06640625" bestFit="1" customWidth="1"/>
    <col min="11" max="11" width="11.6640625" bestFit="1" customWidth="1"/>
    <col min="12" max="12" width="13.265625" customWidth="1"/>
    <col min="13" max="13" width="11.46484375" customWidth="1"/>
    <col min="14" max="14" width="4.1328125" customWidth="1"/>
    <col min="15" max="15" width="17.33203125" bestFit="1" customWidth="1"/>
    <col min="16" max="16" width="22.19921875" bestFit="1" customWidth="1"/>
    <col min="17" max="17" width="16.73046875" bestFit="1" customWidth="1"/>
    <col min="18" max="18" width="19.19921875" bestFit="1" customWidth="1"/>
    <col min="19" max="19" width="20.33203125" bestFit="1" customWidth="1"/>
    <col min="20" max="20" width="24.796875" bestFit="1" customWidth="1"/>
    <col min="21" max="21" width="21.46484375" bestFit="1" customWidth="1"/>
    <col min="22" max="22" width="24" bestFit="1" customWidth="1"/>
    <col min="23" max="23" width="25.06640625" bestFit="1" customWidth="1"/>
    <col min="24" max="24" width="29.46484375" bestFit="1" customWidth="1"/>
    <col min="25" max="25" width="12.19921875" bestFit="1" customWidth="1"/>
    <col min="26" max="26" width="16.53125" bestFit="1" customWidth="1"/>
    <col min="27" max="27" width="37.796875" bestFit="1" customWidth="1"/>
    <col min="28" max="28" width="8.86328125" customWidth="1"/>
    <col min="29" max="29" width="15.86328125" customWidth="1"/>
    <col min="30" max="30" width="16.796875" customWidth="1"/>
    <col min="31" max="31" width="23.06640625" customWidth="1"/>
    <col min="32" max="32" width="14.3984375" customWidth="1"/>
    <col min="33" max="33" width="15.796875" bestFit="1" customWidth="1"/>
    <col min="34" max="34" width="9.06640625" customWidth="1"/>
    <col min="35" max="35" width="15.3984375" customWidth="1"/>
    <col min="36" max="36" width="9.796875" customWidth="1"/>
    <col min="37" max="37" width="5" customWidth="1"/>
    <col min="38" max="38" width="42.3984375" bestFit="1" customWidth="1"/>
    <col min="39" max="39" width="23.6640625" bestFit="1" customWidth="1"/>
    <col min="40" max="40" width="23.265625" bestFit="1" customWidth="1"/>
    <col min="41" max="41" width="23.19921875" bestFit="1" customWidth="1"/>
    <col min="42" max="42" width="25.6640625" bestFit="1" customWidth="1"/>
    <col min="43" max="43" width="26.73046875" bestFit="1" customWidth="1"/>
    <col min="44" max="44" width="31" bestFit="1" customWidth="1"/>
    <col min="45" max="45" width="27.73046875" bestFit="1" customWidth="1"/>
    <col min="46" max="46" width="30.19921875" bestFit="1" customWidth="1"/>
    <col min="47" max="47" width="31.33203125" bestFit="1" customWidth="1"/>
    <col min="48" max="48" width="35.59765625" bestFit="1" customWidth="1"/>
    <col min="49" max="49" width="19.73046875" bestFit="1" customWidth="1"/>
    <col min="50" max="50" width="22.46484375" bestFit="1" customWidth="1"/>
    <col min="51" max="51" width="39" bestFit="1" customWidth="1"/>
    <col min="52" max="52" width="17" bestFit="1" customWidth="1"/>
    <col min="53" max="53" width="20.796875" bestFit="1" customWidth="1"/>
    <col min="54" max="54" width="23.53125" bestFit="1" customWidth="1"/>
    <col min="55" max="55" width="19.53125" bestFit="1" customWidth="1"/>
    <col min="56" max="56" width="22.265625" bestFit="1" customWidth="1"/>
    <col min="57" max="57" width="7.6640625" bestFit="1" customWidth="1"/>
    <col min="58" max="58" width="10.33203125" bestFit="1" customWidth="1"/>
    <col min="59" max="59" width="22.33203125" bestFit="1" customWidth="1"/>
    <col min="60" max="60" width="19.33203125" bestFit="1" customWidth="1"/>
    <col min="61" max="61" width="27.53125" bestFit="1" customWidth="1"/>
    <col min="62" max="62" width="17.59765625" bestFit="1" customWidth="1"/>
    <col min="63" max="63" width="69.3984375" bestFit="1" customWidth="1"/>
    <col min="64" max="64" width="12.86328125" bestFit="1" customWidth="1"/>
    <col min="65" max="65" width="66.9296875" bestFit="1" customWidth="1"/>
    <col min="66" max="66" width="69.73046875" bestFit="1" customWidth="1"/>
    <col min="67" max="67" width="15.6640625" bestFit="1" customWidth="1"/>
    <col min="68" max="68" width="15.3984375" bestFit="1" customWidth="1"/>
    <col min="69" max="69" width="18.265625" bestFit="1" customWidth="1"/>
    <col min="70" max="70" width="21.06640625" bestFit="1" customWidth="1"/>
    <col min="71" max="71" width="27.265625" bestFit="1" customWidth="1"/>
    <col min="72" max="72" width="30" bestFit="1" customWidth="1"/>
    <col min="73" max="73" width="56.6640625" bestFit="1" customWidth="1"/>
    <col min="74" max="74" width="59.3984375" bestFit="1" customWidth="1"/>
    <col min="75" max="75" width="24.6640625" bestFit="1" customWidth="1"/>
    <col min="76" max="76" width="20.19921875" bestFit="1" customWidth="1"/>
    <col min="77" max="77" width="9.86328125" bestFit="1" customWidth="1"/>
    <col min="78" max="78" width="55.86328125" bestFit="1" customWidth="1"/>
    <col min="79" max="79" width="24.19921875" bestFit="1" customWidth="1"/>
    <col min="80" max="80" width="11.59765625" bestFit="1" customWidth="1"/>
    <col min="81" max="81" width="24.86328125" bestFit="1" customWidth="1"/>
    <col min="82" max="82" width="30.9296875" bestFit="1" customWidth="1"/>
    <col min="83" max="83" width="29.265625" bestFit="1" customWidth="1"/>
    <col min="84" max="84" width="33.6640625" bestFit="1" customWidth="1"/>
    <col min="85" max="85" width="66.9296875" bestFit="1" customWidth="1"/>
    <col min="86" max="86" width="69.73046875" bestFit="1" customWidth="1"/>
    <col min="87" max="87" width="47.265625" bestFit="1" customWidth="1"/>
    <col min="88" max="88" width="21.6640625" bestFit="1" customWidth="1"/>
    <col min="89" max="89" width="11.59765625" bestFit="1" customWidth="1"/>
    <col min="90" max="90" width="24.3984375" bestFit="1" customWidth="1"/>
    <col min="91" max="91" width="26.59765625" bestFit="1" customWidth="1"/>
    <col min="92" max="92" width="26" bestFit="1" customWidth="1"/>
    <col min="93" max="93" width="28.59765625" bestFit="1" customWidth="1"/>
    <col min="94" max="94" width="19.19921875" bestFit="1" customWidth="1"/>
    <col min="95" max="95" width="15.3984375" bestFit="1" customWidth="1"/>
    <col min="96" max="96" width="21.9296875" bestFit="1" customWidth="1"/>
    <col min="97" max="97" width="18.265625" bestFit="1" customWidth="1"/>
    <col min="98" max="98" width="21.06640625" bestFit="1" customWidth="1"/>
    <col min="99" max="99" width="13.46484375" bestFit="1" customWidth="1"/>
    <col min="100" max="100" width="19.9296875" bestFit="1" customWidth="1"/>
    <col min="101" max="101" width="11.19921875" bestFit="1" customWidth="1"/>
    <col min="102" max="102" width="19.59765625" bestFit="1" customWidth="1"/>
    <col min="103" max="103" width="24.6640625" bestFit="1" customWidth="1"/>
    <col min="104" max="104" width="20.19921875" bestFit="1" customWidth="1"/>
    <col min="105" max="105" width="25.86328125" bestFit="1" customWidth="1"/>
    <col min="106" max="106" width="24.19921875" bestFit="1" customWidth="1"/>
    <col min="107" max="107" width="11.59765625" bestFit="1" customWidth="1"/>
    <col min="108" max="108" width="19.06640625" bestFit="1" customWidth="1"/>
    <col min="109" max="109" width="24.19921875" bestFit="1" customWidth="1"/>
    <col min="110" max="110" width="11.59765625" bestFit="1" customWidth="1"/>
    <col min="111" max="111" width="18.06640625" bestFit="1" customWidth="1"/>
    <col min="112" max="112" width="24.19921875" bestFit="1" customWidth="1"/>
    <col min="113" max="113" width="11.59765625" bestFit="1" customWidth="1"/>
    <col min="114" max="114" width="19.06640625" bestFit="1" customWidth="1"/>
    <col min="115" max="115" width="24.19921875" bestFit="1" customWidth="1"/>
    <col min="116" max="116" width="11.59765625" bestFit="1" customWidth="1"/>
    <col min="117" max="117" width="18.06640625" bestFit="1" customWidth="1"/>
    <col min="118" max="118" width="24.19921875" bestFit="1" customWidth="1"/>
    <col min="119" max="119" width="11.59765625" bestFit="1" customWidth="1"/>
    <col min="120" max="120" width="18.06640625" bestFit="1" customWidth="1"/>
    <col min="121" max="121" width="15.33203125" bestFit="1" customWidth="1"/>
    <col min="122" max="122" width="10.33203125" bestFit="1" customWidth="1"/>
    <col min="123" max="123" width="18.06640625" bestFit="1" customWidth="1"/>
    <col min="124" max="124" width="56.6640625" bestFit="1" customWidth="1"/>
    <col min="125" max="125" width="59.3984375" bestFit="1" customWidth="1"/>
    <col min="126" max="126" width="27.796875" bestFit="1" customWidth="1"/>
    <col min="127" max="127" width="56.6640625" bestFit="1" customWidth="1"/>
    <col min="128" max="128" width="59.3984375" bestFit="1" customWidth="1"/>
    <col min="129" max="129" width="27.53125" bestFit="1" customWidth="1"/>
    <col min="130" max="130" width="105.9296875" bestFit="1" customWidth="1"/>
    <col min="131" max="131" width="28.1328125" bestFit="1" customWidth="1"/>
    <col min="132" max="132" width="17.9296875" bestFit="1" customWidth="1"/>
    <col min="133" max="133" width="40.6640625" bestFit="1" customWidth="1"/>
    <col min="134" max="134" width="19.3984375" bestFit="1" customWidth="1"/>
    <col min="135" max="135" width="43.3984375" bestFit="1" customWidth="1"/>
    <col min="136" max="136" width="9.86328125" bestFit="1" customWidth="1"/>
  </cols>
  <sheetData>
    <row r="1" spans="1:24" x14ac:dyDescent="0.45">
      <c r="A1" t="s">
        <v>533</v>
      </c>
      <c r="B1" t="s">
        <v>535</v>
      </c>
      <c r="C1" t="s">
        <v>546</v>
      </c>
      <c r="D1" t="s">
        <v>534</v>
      </c>
      <c r="E1" t="s">
        <v>536</v>
      </c>
      <c r="F1" t="s">
        <v>537</v>
      </c>
      <c r="G1" t="s">
        <v>538</v>
      </c>
      <c r="H1" t="s">
        <v>539</v>
      </c>
      <c r="I1" t="s">
        <v>540</v>
      </c>
      <c r="J1" t="s">
        <v>541</v>
      </c>
      <c r="K1" t="s">
        <v>542</v>
      </c>
      <c r="L1" t="s">
        <v>543</v>
      </c>
      <c r="M1" t="s">
        <v>544</v>
      </c>
      <c r="N1" t="s">
        <v>545</v>
      </c>
      <c r="O1" t="s">
        <v>547</v>
      </c>
      <c r="P1" t="s">
        <v>548</v>
      </c>
      <c r="Q1" t="s">
        <v>549</v>
      </c>
      <c r="R1" t="s">
        <v>550</v>
      </c>
      <c r="S1" t="s">
        <v>551</v>
      </c>
      <c r="T1" t="s">
        <v>552</v>
      </c>
      <c r="U1" t="s">
        <v>553</v>
      </c>
      <c r="V1" t="s">
        <v>554</v>
      </c>
      <c r="W1" t="s">
        <v>555</v>
      </c>
      <c r="X1" t="s">
        <v>556</v>
      </c>
    </row>
    <row r="2" spans="1:24" x14ac:dyDescent="0.45">
      <c r="A2">
        <v>25987</v>
      </c>
      <c r="B2" t="s">
        <v>558</v>
      </c>
      <c r="C2" t="s">
        <v>561</v>
      </c>
      <c r="D2" t="s">
        <v>557</v>
      </c>
      <c r="E2">
        <v>7826</v>
      </c>
      <c r="F2">
        <v>52.11754069047619</v>
      </c>
      <c r="G2">
        <v>8.5826392714285724</v>
      </c>
      <c r="H2" t="s">
        <v>559</v>
      </c>
      <c r="K2" t="s">
        <v>381</v>
      </c>
      <c r="L2" t="s">
        <v>382</v>
      </c>
      <c r="M2" t="s">
        <v>383</v>
      </c>
      <c r="N2" t="s">
        <v>560</v>
      </c>
      <c r="P2" t="s">
        <v>562</v>
      </c>
      <c r="Q2">
        <v>57</v>
      </c>
      <c r="R2" t="s">
        <v>146</v>
      </c>
      <c r="S2" t="s">
        <v>147</v>
      </c>
      <c r="T2" t="s">
        <v>125</v>
      </c>
      <c r="U2">
        <v>175</v>
      </c>
      <c r="V2" t="s">
        <v>140</v>
      </c>
      <c r="W2" t="s">
        <v>141</v>
      </c>
      <c r="X2" t="s">
        <v>130</v>
      </c>
    </row>
    <row r="3" spans="1:24" x14ac:dyDescent="0.45">
      <c r="A3">
        <v>25139</v>
      </c>
      <c r="B3" t="s">
        <v>143</v>
      </c>
      <c r="C3" t="s">
        <v>145</v>
      </c>
      <c r="D3" t="s">
        <v>142</v>
      </c>
      <c r="E3">
        <v>8426</v>
      </c>
      <c r="F3">
        <v>51.51079467142857</v>
      </c>
      <c r="G3">
        <v>8.9936701285714289</v>
      </c>
      <c r="H3" t="s">
        <v>144</v>
      </c>
      <c r="Q3">
        <v>57</v>
      </c>
      <c r="R3" t="s">
        <v>146</v>
      </c>
      <c r="S3" t="s">
        <v>147</v>
      </c>
      <c r="T3" t="s">
        <v>125</v>
      </c>
      <c r="U3">
        <v>175</v>
      </c>
      <c r="V3" t="s">
        <v>140</v>
      </c>
      <c r="W3" t="s">
        <v>141</v>
      </c>
      <c r="X3" t="s">
        <v>130</v>
      </c>
    </row>
    <row r="4" spans="1:24" x14ac:dyDescent="0.45">
      <c r="A4">
        <v>26020</v>
      </c>
      <c r="B4" t="s">
        <v>149</v>
      </c>
      <c r="C4" t="s">
        <v>151</v>
      </c>
      <c r="D4" t="s">
        <v>148</v>
      </c>
      <c r="E4">
        <v>8653</v>
      </c>
      <c r="F4">
        <v>51.888959999999997</v>
      </c>
      <c r="G4">
        <v>8.9562413999999997</v>
      </c>
      <c r="H4" t="s">
        <v>150</v>
      </c>
      <c r="Q4">
        <v>57</v>
      </c>
      <c r="R4" t="s">
        <v>146</v>
      </c>
      <c r="S4" t="s">
        <v>147</v>
      </c>
      <c r="T4" t="s">
        <v>125</v>
      </c>
      <c r="U4">
        <v>175</v>
      </c>
      <c r="V4" t="s">
        <v>140</v>
      </c>
      <c r="W4" t="s">
        <v>141</v>
      </c>
      <c r="X4" t="s">
        <v>130</v>
      </c>
    </row>
    <row r="5" spans="1:24" x14ac:dyDescent="0.45">
      <c r="A5">
        <v>26042</v>
      </c>
      <c r="B5" t="s">
        <v>153</v>
      </c>
      <c r="C5" t="s">
        <v>153</v>
      </c>
      <c r="D5" t="s">
        <v>152</v>
      </c>
      <c r="E5">
        <v>8809</v>
      </c>
      <c r="F5">
        <v>51.993938419999992</v>
      </c>
      <c r="G5">
        <v>8.5038300400000004</v>
      </c>
      <c r="H5" t="s">
        <v>154</v>
      </c>
      <c r="I5" t="s">
        <v>155</v>
      </c>
      <c r="J5" t="s">
        <v>156</v>
      </c>
      <c r="Q5">
        <v>57</v>
      </c>
      <c r="R5" t="s">
        <v>146</v>
      </c>
      <c r="S5" t="s">
        <v>147</v>
      </c>
      <c r="T5" t="s">
        <v>125</v>
      </c>
      <c r="U5">
        <v>175</v>
      </c>
      <c r="V5" t="s">
        <v>140</v>
      </c>
      <c r="W5" t="s">
        <v>141</v>
      </c>
      <c r="X5" t="s">
        <v>130</v>
      </c>
    </row>
    <row r="6" spans="1:24" x14ac:dyDescent="0.45">
      <c r="A6">
        <v>26075</v>
      </c>
      <c r="B6" t="s">
        <v>158</v>
      </c>
      <c r="C6" t="s">
        <v>158</v>
      </c>
      <c r="D6" t="s">
        <v>157</v>
      </c>
      <c r="E6">
        <v>8829</v>
      </c>
      <c r="F6">
        <v>52.095039763157899</v>
      </c>
      <c r="G6">
        <v>8.2926256447368427</v>
      </c>
      <c r="H6" t="s">
        <v>159</v>
      </c>
      <c r="J6" t="s">
        <v>160</v>
      </c>
      <c r="K6" t="s">
        <v>161</v>
      </c>
      <c r="L6" t="s">
        <v>162</v>
      </c>
      <c r="M6" t="s">
        <v>163</v>
      </c>
      <c r="N6" t="s">
        <v>122</v>
      </c>
      <c r="Q6">
        <v>57</v>
      </c>
      <c r="R6" t="s">
        <v>146</v>
      </c>
      <c r="S6" t="s">
        <v>147</v>
      </c>
      <c r="T6" t="s">
        <v>125</v>
      </c>
      <c r="U6">
        <v>175</v>
      </c>
      <c r="V6" t="s">
        <v>140</v>
      </c>
      <c r="W6" t="s">
        <v>141</v>
      </c>
      <c r="X6" t="s">
        <v>130</v>
      </c>
    </row>
    <row r="7" spans="1:24" x14ac:dyDescent="0.45">
      <c r="A7">
        <v>26076</v>
      </c>
      <c r="B7" t="s">
        <v>165</v>
      </c>
      <c r="C7" t="s">
        <v>158</v>
      </c>
      <c r="D7" t="s">
        <v>164</v>
      </c>
      <c r="E7">
        <v>8829</v>
      </c>
      <c r="F7">
        <v>52.095814795000003</v>
      </c>
      <c r="G7">
        <v>8.2931248024999995</v>
      </c>
      <c r="H7" t="s">
        <v>159</v>
      </c>
      <c r="J7" t="s">
        <v>160</v>
      </c>
      <c r="K7" t="s">
        <v>161</v>
      </c>
      <c r="L7" t="s">
        <v>162</v>
      </c>
      <c r="M7" t="s">
        <v>163</v>
      </c>
      <c r="N7" t="s">
        <v>122</v>
      </c>
      <c r="Q7">
        <v>57</v>
      </c>
      <c r="R7" t="s">
        <v>146</v>
      </c>
      <c r="S7" t="s">
        <v>147</v>
      </c>
      <c r="T7" t="s">
        <v>125</v>
      </c>
      <c r="U7">
        <v>175</v>
      </c>
      <c r="V7" t="s">
        <v>140</v>
      </c>
      <c r="W7" t="s">
        <v>141</v>
      </c>
      <c r="X7" t="s">
        <v>130</v>
      </c>
    </row>
    <row r="8" spans="1:24" x14ac:dyDescent="0.45">
      <c r="A8">
        <v>26093</v>
      </c>
      <c r="B8" t="s">
        <v>166</v>
      </c>
      <c r="C8" t="s">
        <v>172</v>
      </c>
      <c r="D8" t="s">
        <v>166</v>
      </c>
      <c r="E8">
        <v>8845</v>
      </c>
      <c r="F8">
        <v>51.734072583333329</v>
      </c>
      <c r="G8">
        <v>8.9476988166666658</v>
      </c>
      <c r="H8" t="s">
        <v>167</v>
      </c>
      <c r="K8" t="s">
        <v>168</v>
      </c>
      <c r="L8" t="s">
        <v>169</v>
      </c>
      <c r="M8" t="s">
        <v>170</v>
      </c>
      <c r="N8" t="s">
        <v>171</v>
      </c>
      <c r="Q8">
        <v>57</v>
      </c>
      <c r="R8" t="s">
        <v>146</v>
      </c>
      <c r="S8" t="s">
        <v>147</v>
      </c>
      <c r="T8" t="s">
        <v>125</v>
      </c>
      <c r="U8">
        <v>175</v>
      </c>
      <c r="V8" t="s">
        <v>140</v>
      </c>
      <c r="W8" t="s">
        <v>141</v>
      </c>
      <c r="X8" t="s">
        <v>130</v>
      </c>
    </row>
    <row r="9" spans="1:24" x14ac:dyDescent="0.45">
      <c r="A9">
        <v>26120</v>
      </c>
      <c r="B9" t="s">
        <v>174</v>
      </c>
      <c r="C9" t="s">
        <v>174</v>
      </c>
      <c r="D9" t="s">
        <v>173</v>
      </c>
      <c r="E9">
        <v>8868</v>
      </c>
      <c r="F9">
        <v>52.242615920000006</v>
      </c>
      <c r="G9">
        <v>8.7459493399999992</v>
      </c>
      <c r="H9" t="s">
        <v>175</v>
      </c>
      <c r="K9" t="s">
        <v>176</v>
      </c>
      <c r="L9" t="s">
        <v>177</v>
      </c>
      <c r="M9" t="s">
        <v>178</v>
      </c>
      <c r="N9" t="s">
        <v>179</v>
      </c>
      <c r="P9" t="s">
        <v>180</v>
      </c>
      <c r="Q9">
        <v>57</v>
      </c>
      <c r="R9" t="s">
        <v>146</v>
      </c>
      <c r="S9" t="s">
        <v>147</v>
      </c>
      <c r="T9" t="s">
        <v>125</v>
      </c>
      <c r="U9">
        <v>175</v>
      </c>
      <c r="V9" t="s">
        <v>140</v>
      </c>
      <c r="W9" t="s">
        <v>141</v>
      </c>
      <c r="X9" t="s">
        <v>130</v>
      </c>
    </row>
    <row r="10" spans="1:24" x14ac:dyDescent="0.45">
      <c r="A10">
        <v>26121</v>
      </c>
      <c r="B10" t="s">
        <v>174</v>
      </c>
      <c r="C10" t="s">
        <v>174</v>
      </c>
      <c r="D10" t="s">
        <v>181</v>
      </c>
      <c r="E10">
        <v>8868</v>
      </c>
      <c r="F10">
        <v>52.242319080000001</v>
      </c>
      <c r="G10">
        <v>8.7448279866666674</v>
      </c>
      <c r="H10" t="s">
        <v>175</v>
      </c>
      <c r="K10" t="s">
        <v>176</v>
      </c>
      <c r="L10" t="s">
        <v>177</v>
      </c>
      <c r="M10" t="s">
        <v>178</v>
      </c>
      <c r="N10" t="s">
        <v>179</v>
      </c>
      <c r="P10" t="s">
        <v>180</v>
      </c>
      <c r="Q10">
        <v>57</v>
      </c>
      <c r="R10" t="s">
        <v>146</v>
      </c>
      <c r="S10" t="s">
        <v>147</v>
      </c>
      <c r="T10" t="s">
        <v>125</v>
      </c>
      <c r="U10">
        <v>175</v>
      </c>
      <c r="V10" t="s">
        <v>140</v>
      </c>
      <c r="W10" t="s">
        <v>141</v>
      </c>
      <c r="X10" t="s">
        <v>130</v>
      </c>
    </row>
    <row r="11" spans="1:24" x14ac:dyDescent="0.45">
      <c r="A11">
        <v>26122</v>
      </c>
      <c r="B11" t="s">
        <v>174</v>
      </c>
      <c r="C11" t="s">
        <v>174</v>
      </c>
      <c r="D11" t="s">
        <v>182</v>
      </c>
      <c r="E11">
        <v>8868</v>
      </c>
      <c r="F11">
        <v>52.24328500666666</v>
      </c>
      <c r="G11">
        <v>8.7457508666666666</v>
      </c>
      <c r="H11" t="s">
        <v>175</v>
      </c>
      <c r="K11" t="s">
        <v>176</v>
      </c>
      <c r="L11" t="s">
        <v>177</v>
      </c>
      <c r="M11" t="s">
        <v>178</v>
      </c>
      <c r="N11" t="s">
        <v>179</v>
      </c>
      <c r="P11" t="s">
        <v>180</v>
      </c>
      <c r="Q11">
        <v>57</v>
      </c>
      <c r="R11" t="s">
        <v>146</v>
      </c>
      <c r="S11" t="s">
        <v>147</v>
      </c>
      <c r="T11" t="s">
        <v>125</v>
      </c>
      <c r="U11">
        <v>175</v>
      </c>
      <c r="V11" t="s">
        <v>140</v>
      </c>
      <c r="W11" t="s">
        <v>141</v>
      </c>
      <c r="X11" t="s">
        <v>130</v>
      </c>
    </row>
    <row r="12" spans="1:24" x14ac:dyDescent="0.45">
      <c r="A12">
        <v>26123</v>
      </c>
      <c r="B12" t="s">
        <v>174</v>
      </c>
      <c r="C12" t="s">
        <v>174</v>
      </c>
      <c r="D12" t="s">
        <v>183</v>
      </c>
      <c r="E12">
        <v>8868</v>
      </c>
      <c r="F12">
        <v>52.242581341463413</v>
      </c>
      <c r="G12">
        <v>8.7456056195121956</v>
      </c>
      <c r="H12" t="s">
        <v>175</v>
      </c>
      <c r="K12" t="s">
        <v>176</v>
      </c>
      <c r="L12" t="s">
        <v>177</v>
      </c>
      <c r="M12" t="s">
        <v>178</v>
      </c>
      <c r="N12" t="s">
        <v>179</v>
      </c>
      <c r="P12" t="s">
        <v>180</v>
      </c>
      <c r="Q12">
        <v>57</v>
      </c>
      <c r="R12" t="s">
        <v>146</v>
      </c>
      <c r="S12" t="s">
        <v>147</v>
      </c>
      <c r="T12" t="s">
        <v>125</v>
      </c>
      <c r="U12">
        <v>175</v>
      </c>
      <c r="V12" t="s">
        <v>140</v>
      </c>
      <c r="W12" t="s">
        <v>141</v>
      </c>
      <c r="X12" t="s">
        <v>130</v>
      </c>
    </row>
    <row r="13" spans="1:24" x14ac:dyDescent="0.45">
      <c r="A13">
        <v>26124</v>
      </c>
      <c r="B13" t="s">
        <v>174</v>
      </c>
      <c r="C13" t="s">
        <v>174</v>
      </c>
      <c r="D13" t="s">
        <v>184</v>
      </c>
      <c r="E13">
        <v>8868</v>
      </c>
      <c r="F13">
        <v>52.241516299999994</v>
      </c>
      <c r="G13">
        <v>8.7452941923076928</v>
      </c>
      <c r="H13" t="s">
        <v>175</v>
      </c>
      <c r="K13" t="s">
        <v>176</v>
      </c>
      <c r="L13" t="s">
        <v>177</v>
      </c>
      <c r="M13" t="s">
        <v>178</v>
      </c>
      <c r="N13" t="s">
        <v>179</v>
      </c>
      <c r="P13" t="s">
        <v>180</v>
      </c>
      <c r="Q13">
        <v>57</v>
      </c>
      <c r="R13" t="s">
        <v>146</v>
      </c>
      <c r="S13" t="s">
        <v>147</v>
      </c>
      <c r="T13" t="s">
        <v>125</v>
      </c>
      <c r="U13">
        <v>175</v>
      </c>
      <c r="V13" t="s">
        <v>140</v>
      </c>
      <c r="W13" t="s">
        <v>141</v>
      </c>
      <c r="X13" t="s">
        <v>130</v>
      </c>
    </row>
    <row r="14" spans="1:24" x14ac:dyDescent="0.45">
      <c r="A14">
        <v>26127</v>
      </c>
      <c r="B14" t="s">
        <v>185</v>
      </c>
      <c r="C14" t="s">
        <v>190</v>
      </c>
      <c r="D14" t="s">
        <v>185</v>
      </c>
      <c r="E14">
        <v>8871</v>
      </c>
      <c r="F14">
        <v>51.665473400000003</v>
      </c>
      <c r="G14">
        <v>8.5860245833333337</v>
      </c>
      <c r="H14" t="s">
        <v>186</v>
      </c>
      <c r="K14" t="s">
        <v>187</v>
      </c>
      <c r="L14" t="s">
        <v>188</v>
      </c>
      <c r="M14" t="s">
        <v>189</v>
      </c>
      <c r="P14" t="s">
        <v>191</v>
      </c>
      <c r="Q14">
        <v>57</v>
      </c>
      <c r="R14" t="s">
        <v>146</v>
      </c>
      <c r="S14" t="s">
        <v>147</v>
      </c>
      <c r="T14" t="s">
        <v>125</v>
      </c>
      <c r="U14">
        <v>175</v>
      </c>
      <c r="V14" t="s">
        <v>140</v>
      </c>
      <c r="W14" t="s">
        <v>141</v>
      </c>
      <c r="X14" t="s">
        <v>130</v>
      </c>
    </row>
    <row r="15" spans="1:24" x14ac:dyDescent="0.45">
      <c r="A15">
        <v>26128</v>
      </c>
      <c r="B15" t="s">
        <v>192</v>
      </c>
      <c r="C15" t="s">
        <v>190</v>
      </c>
      <c r="D15" t="s">
        <v>192</v>
      </c>
      <c r="E15">
        <v>8871</v>
      </c>
      <c r="F15">
        <v>51.665797750000003</v>
      </c>
      <c r="G15">
        <v>8.5849213125000006</v>
      </c>
      <c r="H15" t="s">
        <v>186</v>
      </c>
      <c r="K15" t="s">
        <v>187</v>
      </c>
      <c r="L15" t="s">
        <v>188</v>
      </c>
      <c r="M15" t="s">
        <v>189</v>
      </c>
      <c r="P15" t="s">
        <v>191</v>
      </c>
      <c r="Q15">
        <v>57</v>
      </c>
      <c r="R15" t="s">
        <v>146</v>
      </c>
      <c r="S15" t="s">
        <v>147</v>
      </c>
      <c r="T15" t="s">
        <v>125</v>
      </c>
      <c r="U15">
        <v>175</v>
      </c>
      <c r="V15" t="s">
        <v>140</v>
      </c>
      <c r="W15" t="s">
        <v>141</v>
      </c>
      <c r="X15" t="s">
        <v>130</v>
      </c>
    </row>
    <row r="16" spans="1:24" x14ac:dyDescent="0.45">
      <c r="A16">
        <v>26129</v>
      </c>
      <c r="B16" t="s">
        <v>193</v>
      </c>
      <c r="C16" t="s">
        <v>190</v>
      </c>
      <c r="D16" t="s">
        <v>193</v>
      </c>
      <c r="E16">
        <v>8871</v>
      </c>
      <c r="F16">
        <v>51.665915442857148</v>
      </c>
      <c r="G16">
        <v>8.5854336999999994</v>
      </c>
      <c r="H16" t="s">
        <v>186</v>
      </c>
      <c r="K16" t="s">
        <v>187</v>
      </c>
      <c r="L16" t="s">
        <v>188</v>
      </c>
      <c r="M16" t="s">
        <v>189</v>
      </c>
      <c r="P16" t="s">
        <v>191</v>
      </c>
      <c r="Q16">
        <v>57</v>
      </c>
      <c r="R16" t="s">
        <v>146</v>
      </c>
      <c r="S16" t="s">
        <v>147</v>
      </c>
      <c r="T16" t="s">
        <v>125</v>
      </c>
      <c r="U16">
        <v>175</v>
      </c>
      <c r="V16" t="s">
        <v>140</v>
      </c>
      <c r="W16" t="s">
        <v>141</v>
      </c>
      <c r="X16" t="s">
        <v>130</v>
      </c>
    </row>
    <row r="17" spans="1:24" x14ac:dyDescent="0.45">
      <c r="A17">
        <v>26133</v>
      </c>
      <c r="B17" t="s">
        <v>194</v>
      </c>
      <c r="C17" t="s">
        <v>200</v>
      </c>
      <c r="D17" t="s">
        <v>194</v>
      </c>
      <c r="E17">
        <v>8875</v>
      </c>
      <c r="F17">
        <v>51.870526945454543</v>
      </c>
      <c r="G17">
        <v>8.4661731727272738</v>
      </c>
      <c r="H17" t="s">
        <v>195</v>
      </c>
      <c r="K17" t="s">
        <v>196</v>
      </c>
      <c r="L17" t="s">
        <v>197</v>
      </c>
      <c r="M17" t="s">
        <v>198</v>
      </c>
      <c r="N17" t="s">
        <v>199</v>
      </c>
      <c r="P17" t="s">
        <v>201</v>
      </c>
      <c r="Q17">
        <v>57</v>
      </c>
      <c r="R17" t="s">
        <v>146</v>
      </c>
      <c r="S17" t="s">
        <v>147</v>
      </c>
      <c r="T17" t="s">
        <v>125</v>
      </c>
      <c r="U17">
        <v>175</v>
      </c>
      <c r="V17" t="s">
        <v>140</v>
      </c>
      <c r="W17" t="s">
        <v>141</v>
      </c>
      <c r="X17" t="s">
        <v>130</v>
      </c>
    </row>
    <row r="18" spans="1:24" x14ac:dyDescent="0.45">
      <c r="A18">
        <v>26134</v>
      </c>
      <c r="B18" t="s">
        <v>202</v>
      </c>
      <c r="C18" t="s">
        <v>200</v>
      </c>
      <c r="D18" t="s">
        <v>202</v>
      </c>
      <c r="E18">
        <v>8875</v>
      </c>
      <c r="F18">
        <v>51.877618839999997</v>
      </c>
      <c r="G18">
        <v>8.4801922200000011</v>
      </c>
      <c r="H18" t="s">
        <v>203</v>
      </c>
      <c r="K18" t="s">
        <v>196</v>
      </c>
      <c r="L18" t="s">
        <v>197</v>
      </c>
      <c r="M18" t="s">
        <v>204</v>
      </c>
      <c r="P18" t="s">
        <v>201</v>
      </c>
      <c r="Q18">
        <v>57</v>
      </c>
      <c r="R18" t="s">
        <v>146</v>
      </c>
      <c r="S18" t="s">
        <v>147</v>
      </c>
      <c r="T18" t="s">
        <v>125</v>
      </c>
      <c r="U18">
        <v>175</v>
      </c>
      <c r="V18" t="s">
        <v>140</v>
      </c>
      <c r="W18" t="s">
        <v>141</v>
      </c>
      <c r="X18" t="s">
        <v>130</v>
      </c>
    </row>
    <row r="19" spans="1:24" x14ac:dyDescent="0.45">
      <c r="A19">
        <v>26154</v>
      </c>
      <c r="B19" t="s">
        <v>205</v>
      </c>
      <c r="C19" t="s">
        <v>207</v>
      </c>
      <c r="D19" t="s">
        <v>205</v>
      </c>
      <c r="E19">
        <v>8892</v>
      </c>
      <c r="F19">
        <v>51.783077041176469</v>
      </c>
      <c r="G19">
        <v>8.7073342</v>
      </c>
      <c r="H19" t="s">
        <v>206</v>
      </c>
      <c r="Q19">
        <v>57</v>
      </c>
      <c r="R19" t="s">
        <v>146</v>
      </c>
      <c r="S19" t="s">
        <v>147</v>
      </c>
      <c r="T19" t="s">
        <v>125</v>
      </c>
      <c r="U19">
        <v>175</v>
      </c>
      <c r="V19" t="s">
        <v>140</v>
      </c>
      <c r="W19" t="s">
        <v>141</v>
      </c>
      <c r="X19" t="s">
        <v>130</v>
      </c>
    </row>
    <row r="20" spans="1:24" x14ac:dyDescent="0.45">
      <c r="A20">
        <v>26155</v>
      </c>
      <c r="B20" t="s">
        <v>209</v>
      </c>
      <c r="C20" t="s">
        <v>211</v>
      </c>
      <c r="D20" t="s">
        <v>208</v>
      </c>
      <c r="E20">
        <v>8893</v>
      </c>
      <c r="F20">
        <v>51.991394700000001</v>
      </c>
      <c r="G20">
        <v>8.5051436999999996</v>
      </c>
      <c r="H20" t="s">
        <v>210</v>
      </c>
      <c r="Q20">
        <v>57</v>
      </c>
      <c r="R20" t="s">
        <v>146</v>
      </c>
      <c r="S20" t="s">
        <v>147</v>
      </c>
      <c r="T20" t="s">
        <v>125</v>
      </c>
      <c r="U20">
        <v>175</v>
      </c>
      <c r="V20" t="s">
        <v>140</v>
      </c>
      <c r="W20" t="s">
        <v>141</v>
      </c>
      <c r="X20" t="s">
        <v>130</v>
      </c>
    </row>
    <row r="21" spans="1:24" x14ac:dyDescent="0.45">
      <c r="A21">
        <v>26226</v>
      </c>
      <c r="B21" t="s">
        <v>213</v>
      </c>
      <c r="C21" t="s">
        <v>218</v>
      </c>
      <c r="D21" t="s">
        <v>212</v>
      </c>
      <c r="E21">
        <v>8946</v>
      </c>
      <c r="F21">
        <v>51.831801941379311</v>
      </c>
      <c r="G21">
        <v>8.6566989448275855</v>
      </c>
      <c r="H21" t="s">
        <v>214</v>
      </c>
      <c r="K21" t="s">
        <v>215</v>
      </c>
      <c r="L21" t="s">
        <v>216</v>
      </c>
      <c r="M21" t="s">
        <v>217</v>
      </c>
      <c r="N21" t="s">
        <v>123</v>
      </c>
      <c r="Q21">
        <v>57</v>
      </c>
      <c r="R21" t="s">
        <v>146</v>
      </c>
      <c r="S21" t="s">
        <v>147</v>
      </c>
      <c r="T21" t="s">
        <v>125</v>
      </c>
      <c r="U21">
        <v>175</v>
      </c>
      <c r="V21" t="s">
        <v>140</v>
      </c>
      <c r="W21" t="s">
        <v>141</v>
      </c>
      <c r="X21" t="s">
        <v>130</v>
      </c>
    </row>
    <row r="22" spans="1:24" x14ac:dyDescent="0.45">
      <c r="A22">
        <v>26245</v>
      </c>
      <c r="B22" t="s">
        <v>219</v>
      </c>
      <c r="C22" t="s">
        <v>223</v>
      </c>
      <c r="D22" t="s">
        <v>219</v>
      </c>
      <c r="E22">
        <v>8963</v>
      </c>
      <c r="F22">
        <v>51.816997658333328</v>
      </c>
      <c r="G22">
        <v>8.663629649999999</v>
      </c>
      <c r="H22" t="s">
        <v>220</v>
      </c>
      <c r="K22" t="s">
        <v>215</v>
      </c>
      <c r="L22" t="s">
        <v>216</v>
      </c>
      <c r="M22" t="s">
        <v>221</v>
      </c>
      <c r="N22" t="s">
        <v>222</v>
      </c>
      <c r="P22" t="s">
        <v>224</v>
      </c>
      <c r="Q22">
        <v>57</v>
      </c>
      <c r="R22" t="s">
        <v>146</v>
      </c>
      <c r="S22" t="s">
        <v>147</v>
      </c>
      <c r="T22" t="s">
        <v>125</v>
      </c>
      <c r="U22">
        <v>175</v>
      </c>
      <c r="V22" t="s">
        <v>140</v>
      </c>
      <c r="W22" t="s">
        <v>141</v>
      </c>
      <c r="X22" t="s">
        <v>130</v>
      </c>
    </row>
    <row r="23" spans="1:24" x14ac:dyDescent="0.45">
      <c r="A23">
        <v>26252</v>
      </c>
      <c r="B23" t="s">
        <v>226</v>
      </c>
      <c r="C23" t="s">
        <v>232</v>
      </c>
      <c r="D23" t="s">
        <v>225</v>
      </c>
      <c r="E23">
        <v>8969</v>
      </c>
      <c r="F23">
        <v>52.0911282</v>
      </c>
      <c r="G23">
        <v>8.5249784000000002</v>
      </c>
      <c r="H23" t="s">
        <v>227</v>
      </c>
      <c r="K23" t="s">
        <v>228</v>
      </c>
      <c r="L23" t="s">
        <v>229</v>
      </c>
      <c r="M23" t="s">
        <v>230</v>
      </c>
      <c r="N23" t="s">
        <v>231</v>
      </c>
      <c r="Q23">
        <v>57</v>
      </c>
      <c r="R23" t="s">
        <v>146</v>
      </c>
      <c r="S23" t="s">
        <v>147</v>
      </c>
      <c r="T23" t="s">
        <v>125</v>
      </c>
      <c r="U23">
        <v>175</v>
      </c>
      <c r="V23" t="s">
        <v>140</v>
      </c>
      <c r="W23" t="s">
        <v>141</v>
      </c>
      <c r="X23" t="s">
        <v>130</v>
      </c>
    </row>
    <row r="24" spans="1:24" x14ac:dyDescent="0.45">
      <c r="A24">
        <v>26289</v>
      </c>
      <c r="B24" t="s">
        <v>234</v>
      </c>
      <c r="C24" t="s">
        <v>239</v>
      </c>
      <c r="D24" t="s">
        <v>233</v>
      </c>
      <c r="E24">
        <v>8987</v>
      </c>
      <c r="F24">
        <v>51.929728300000001</v>
      </c>
      <c r="G24">
        <v>8.5980919999999994</v>
      </c>
      <c r="H24" t="s">
        <v>235</v>
      </c>
      <c r="J24" t="s">
        <v>236</v>
      </c>
      <c r="K24" t="s">
        <v>237</v>
      </c>
      <c r="L24" t="s">
        <v>229</v>
      </c>
      <c r="M24" t="s">
        <v>238</v>
      </c>
      <c r="P24" t="s">
        <v>240</v>
      </c>
      <c r="Q24">
        <v>57</v>
      </c>
      <c r="R24" t="s">
        <v>146</v>
      </c>
      <c r="S24" t="s">
        <v>147</v>
      </c>
      <c r="T24" t="s">
        <v>125</v>
      </c>
      <c r="U24">
        <v>175</v>
      </c>
      <c r="V24" t="s">
        <v>140</v>
      </c>
      <c r="W24" t="s">
        <v>141</v>
      </c>
      <c r="X24" t="s">
        <v>130</v>
      </c>
    </row>
    <row r="25" spans="1:24" x14ac:dyDescent="0.45">
      <c r="A25">
        <v>26302</v>
      </c>
      <c r="B25" t="s">
        <v>241</v>
      </c>
      <c r="C25" t="s">
        <v>243</v>
      </c>
      <c r="D25" t="s">
        <v>241</v>
      </c>
      <c r="E25">
        <v>8998</v>
      </c>
      <c r="F25">
        <v>51.62524672307692</v>
      </c>
      <c r="G25">
        <v>8.508701284615384</v>
      </c>
      <c r="H25" t="s">
        <v>242</v>
      </c>
      <c r="Q25">
        <v>57</v>
      </c>
      <c r="R25" t="s">
        <v>146</v>
      </c>
      <c r="S25" t="s">
        <v>147</v>
      </c>
      <c r="T25" t="s">
        <v>125</v>
      </c>
      <c r="U25">
        <v>175</v>
      </c>
      <c r="V25" t="s">
        <v>140</v>
      </c>
      <c r="W25" t="s">
        <v>141</v>
      </c>
      <c r="X25" t="s">
        <v>130</v>
      </c>
    </row>
    <row r="26" spans="1:24" x14ac:dyDescent="0.45">
      <c r="A26">
        <v>26460</v>
      </c>
      <c r="B26" t="s">
        <v>245</v>
      </c>
      <c r="C26" t="s">
        <v>249</v>
      </c>
      <c r="D26" t="s">
        <v>244</v>
      </c>
      <c r="E26">
        <v>9060</v>
      </c>
      <c r="F26">
        <v>51.867238700000001</v>
      </c>
      <c r="G26">
        <v>9.0923251</v>
      </c>
      <c r="H26" t="s">
        <v>246</v>
      </c>
      <c r="M26" t="s">
        <v>247</v>
      </c>
      <c r="N26" t="s">
        <v>248</v>
      </c>
      <c r="Q26">
        <v>57</v>
      </c>
      <c r="R26" t="s">
        <v>146</v>
      </c>
      <c r="S26" t="s">
        <v>147</v>
      </c>
      <c r="T26" t="s">
        <v>125</v>
      </c>
      <c r="U26">
        <v>175</v>
      </c>
      <c r="V26" t="s">
        <v>140</v>
      </c>
      <c r="W26" t="s">
        <v>141</v>
      </c>
      <c r="X26" t="s">
        <v>130</v>
      </c>
    </row>
    <row r="27" spans="1:24" x14ac:dyDescent="0.45">
      <c r="A27">
        <v>26488</v>
      </c>
      <c r="B27" t="s">
        <v>250</v>
      </c>
      <c r="C27" t="s">
        <v>256</v>
      </c>
      <c r="D27" t="s">
        <v>250</v>
      </c>
      <c r="E27">
        <v>9085</v>
      </c>
      <c r="F27">
        <v>51.803541600000003</v>
      </c>
      <c r="G27">
        <v>8.8209858499999996</v>
      </c>
      <c r="H27" t="s">
        <v>251</v>
      </c>
      <c r="K27" t="s">
        <v>252</v>
      </c>
      <c r="L27" t="s">
        <v>253</v>
      </c>
      <c r="M27" t="s">
        <v>254</v>
      </c>
      <c r="N27" t="s">
        <v>255</v>
      </c>
      <c r="P27" t="s">
        <v>257</v>
      </c>
      <c r="Q27">
        <v>57</v>
      </c>
      <c r="R27" t="s">
        <v>146</v>
      </c>
      <c r="S27" t="s">
        <v>147</v>
      </c>
      <c r="T27" t="s">
        <v>125</v>
      </c>
      <c r="U27">
        <v>175</v>
      </c>
      <c r="V27" t="s">
        <v>140</v>
      </c>
      <c r="W27" t="s">
        <v>141</v>
      </c>
      <c r="X27" t="s">
        <v>130</v>
      </c>
    </row>
    <row r="28" spans="1:24" x14ac:dyDescent="0.45">
      <c r="A28">
        <v>26511</v>
      </c>
      <c r="B28" t="s">
        <v>258</v>
      </c>
      <c r="C28" t="s">
        <v>261</v>
      </c>
      <c r="D28" t="s">
        <v>258</v>
      </c>
      <c r="E28">
        <v>9108</v>
      </c>
      <c r="F28">
        <v>51.725604907142852</v>
      </c>
      <c r="G28">
        <v>8.5232400999999989</v>
      </c>
      <c r="H28" t="s">
        <v>259</v>
      </c>
      <c r="J28" t="s">
        <v>260</v>
      </c>
      <c r="Q28">
        <v>57</v>
      </c>
      <c r="R28" t="s">
        <v>146</v>
      </c>
      <c r="S28" t="s">
        <v>147</v>
      </c>
      <c r="T28" t="s">
        <v>125</v>
      </c>
      <c r="U28">
        <v>175</v>
      </c>
      <c r="V28" t="s">
        <v>140</v>
      </c>
      <c r="W28" t="s">
        <v>141</v>
      </c>
      <c r="X28" t="s">
        <v>130</v>
      </c>
    </row>
    <row r="29" spans="1:24" x14ac:dyDescent="0.45">
      <c r="A29">
        <v>26529</v>
      </c>
      <c r="B29" t="s">
        <v>263</v>
      </c>
      <c r="C29" t="s">
        <v>268</v>
      </c>
      <c r="D29" t="s">
        <v>262</v>
      </c>
      <c r="E29">
        <v>9126</v>
      </c>
      <c r="F29">
        <v>52.031238205882353</v>
      </c>
      <c r="G29">
        <v>8.5284150058823531</v>
      </c>
      <c r="H29" t="s">
        <v>264</v>
      </c>
      <c r="K29" t="s">
        <v>265</v>
      </c>
      <c r="L29" t="s">
        <v>229</v>
      </c>
      <c r="M29" t="s">
        <v>266</v>
      </c>
      <c r="N29" t="s">
        <v>267</v>
      </c>
      <c r="Q29">
        <v>57</v>
      </c>
      <c r="R29" t="s">
        <v>146</v>
      </c>
      <c r="S29" t="s">
        <v>147</v>
      </c>
      <c r="T29" t="s">
        <v>125</v>
      </c>
      <c r="U29">
        <v>175</v>
      </c>
      <c r="V29" t="s">
        <v>140</v>
      </c>
      <c r="W29" t="s">
        <v>141</v>
      </c>
      <c r="X29" t="s">
        <v>130</v>
      </c>
    </row>
    <row r="30" spans="1:24" x14ac:dyDescent="0.45">
      <c r="A30">
        <v>26557</v>
      </c>
      <c r="B30" t="s">
        <v>269</v>
      </c>
      <c r="C30" t="s">
        <v>271</v>
      </c>
      <c r="D30" t="s">
        <v>269</v>
      </c>
      <c r="E30">
        <v>9146</v>
      </c>
      <c r="F30">
        <v>51.672149548275861</v>
      </c>
      <c r="G30">
        <v>8.5959240241379309</v>
      </c>
      <c r="H30" t="s">
        <v>270</v>
      </c>
      <c r="Q30">
        <v>57</v>
      </c>
      <c r="R30" t="s">
        <v>146</v>
      </c>
      <c r="S30" t="s">
        <v>147</v>
      </c>
      <c r="T30" t="s">
        <v>125</v>
      </c>
      <c r="U30">
        <v>175</v>
      </c>
      <c r="V30" t="s">
        <v>140</v>
      </c>
      <c r="W30" t="s">
        <v>141</v>
      </c>
      <c r="X30" t="s">
        <v>130</v>
      </c>
    </row>
    <row r="31" spans="1:24" x14ac:dyDescent="0.45">
      <c r="A31">
        <v>26563</v>
      </c>
      <c r="B31" t="s">
        <v>272</v>
      </c>
      <c r="C31" t="s">
        <v>274</v>
      </c>
      <c r="D31" t="s">
        <v>272</v>
      </c>
      <c r="E31">
        <v>9152</v>
      </c>
      <c r="F31">
        <v>51.704107749999999</v>
      </c>
      <c r="G31">
        <v>8.7236777125000007</v>
      </c>
      <c r="H31" t="s">
        <v>273</v>
      </c>
      <c r="Q31">
        <v>57</v>
      </c>
      <c r="R31" t="s">
        <v>146</v>
      </c>
      <c r="S31" t="s">
        <v>147</v>
      </c>
      <c r="T31" t="s">
        <v>125</v>
      </c>
      <c r="U31">
        <v>175</v>
      </c>
      <c r="V31" t="s">
        <v>140</v>
      </c>
      <c r="W31" t="s">
        <v>141</v>
      </c>
      <c r="X31" t="s">
        <v>130</v>
      </c>
    </row>
    <row r="32" spans="1:24" x14ac:dyDescent="0.45">
      <c r="A32">
        <v>26588</v>
      </c>
      <c r="B32" t="s">
        <v>275</v>
      </c>
      <c r="C32" t="s">
        <v>279</v>
      </c>
      <c r="D32" t="s">
        <v>275</v>
      </c>
      <c r="E32">
        <v>9171</v>
      </c>
      <c r="F32">
        <v>52.244577355555549</v>
      </c>
      <c r="G32">
        <v>8.5141493444444443</v>
      </c>
      <c r="H32" t="s">
        <v>276</v>
      </c>
      <c r="K32" t="s">
        <v>277</v>
      </c>
      <c r="L32" t="s">
        <v>278</v>
      </c>
      <c r="Q32">
        <v>57</v>
      </c>
      <c r="R32" t="s">
        <v>146</v>
      </c>
      <c r="S32" t="s">
        <v>147</v>
      </c>
      <c r="T32" t="s">
        <v>125</v>
      </c>
      <c r="U32">
        <v>175</v>
      </c>
      <c r="V32" t="s">
        <v>140</v>
      </c>
      <c r="W32" t="s">
        <v>141</v>
      </c>
      <c r="X32" t="s">
        <v>130</v>
      </c>
    </row>
    <row r="33" spans="1:24" x14ac:dyDescent="0.45">
      <c r="A33">
        <v>26589</v>
      </c>
      <c r="B33" t="s">
        <v>280</v>
      </c>
      <c r="C33" t="s">
        <v>279</v>
      </c>
      <c r="D33" t="s">
        <v>280</v>
      </c>
      <c r="E33">
        <v>9171</v>
      </c>
      <c r="F33">
        <v>52.243487555555554</v>
      </c>
      <c r="G33">
        <v>8.5160872777777783</v>
      </c>
      <c r="H33" t="s">
        <v>276</v>
      </c>
      <c r="K33" t="s">
        <v>277</v>
      </c>
      <c r="L33" t="s">
        <v>278</v>
      </c>
      <c r="Q33">
        <v>57</v>
      </c>
      <c r="R33" t="s">
        <v>146</v>
      </c>
      <c r="S33" t="s">
        <v>147</v>
      </c>
      <c r="T33" t="s">
        <v>125</v>
      </c>
      <c r="U33">
        <v>175</v>
      </c>
      <c r="V33" t="s">
        <v>140</v>
      </c>
      <c r="W33" t="s">
        <v>141</v>
      </c>
      <c r="X33" t="s">
        <v>130</v>
      </c>
    </row>
    <row r="34" spans="1:24" x14ac:dyDescent="0.45">
      <c r="A34">
        <v>26590</v>
      </c>
      <c r="B34" t="s">
        <v>281</v>
      </c>
      <c r="C34" t="s">
        <v>279</v>
      </c>
      <c r="D34" t="s">
        <v>281</v>
      </c>
      <c r="E34">
        <v>9171</v>
      </c>
      <c r="F34">
        <v>52.243816899999999</v>
      </c>
      <c r="G34">
        <v>8.512481068421053</v>
      </c>
      <c r="H34" t="s">
        <v>276</v>
      </c>
      <c r="K34" t="s">
        <v>277</v>
      </c>
      <c r="L34" t="s">
        <v>278</v>
      </c>
      <c r="Q34">
        <v>57</v>
      </c>
      <c r="R34" t="s">
        <v>146</v>
      </c>
      <c r="S34" t="s">
        <v>147</v>
      </c>
      <c r="T34" t="s">
        <v>125</v>
      </c>
      <c r="U34">
        <v>175</v>
      </c>
      <c r="V34" t="s">
        <v>140</v>
      </c>
      <c r="W34" t="s">
        <v>141</v>
      </c>
      <c r="X34" t="s">
        <v>130</v>
      </c>
    </row>
    <row r="35" spans="1:24" x14ac:dyDescent="0.45">
      <c r="A35">
        <v>26591</v>
      </c>
      <c r="B35" t="s">
        <v>282</v>
      </c>
      <c r="C35" t="s">
        <v>279</v>
      </c>
      <c r="D35" t="s">
        <v>282</v>
      </c>
      <c r="E35">
        <v>9171</v>
      </c>
      <c r="F35">
        <v>52.242107878947365</v>
      </c>
      <c r="G35">
        <v>8.5136168368421039</v>
      </c>
      <c r="H35" t="s">
        <v>276</v>
      </c>
      <c r="K35" t="s">
        <v>277</v>
      </c>
      <c r="L35" t="s">
        <v>278</v>
      </c>
      <c r="Q35">
        <v>57</v>
      </c>
      <c r="R35" t="s">
        <v>146</v>
      </c>
      <c r="S35" t="s">
        <v>147</v>
      </c>
      <c r="T35" t="s">
        <v>125</v>
      </c>
      <c r="U35">
        <v>175</v>
      </c>
      <c r="V35" t="s">
        <v>140</v>
      </c>
      <c r="W35" t="s">
        <v>141</v>
      </c>
      <c r="X35" t="s">
        <v>130</v>
      </c>
    </row>
    <row r="36" spans="1:24" x14ac:dyDescent="0.45">
      <c r="A36">
        <v>26594</v>
      </c>
      <c r="B36" t="s">
        <v>284</v>
      </c>
      <c r="C36" t="s">
        <v>292</v>
      </c>
      <c r="D36" t="s">
        <v>283</v>
      </c>
      <c r="E36">
        <v>9174</v>
      </c>
      <c r="F36">
        <v>51.743486538461539</v>
      </c>
      <c r="G36">
        <v>8.5620774923076919</v>
      </c>
      <c r="H36" t="s">
        <v>285</v>
      </c>
      <c r="I36" t="s">
        <v>286</v>
      </c>
      <c r="J36" t="s">
        <v>287</v>
      </c>
      <c r="K36" t="s">
        <v>288</v>
      </c>
      <c r="L36" t="s">
        <v>289</v>
      </c>
      <c r="M36" t="s">
        <v>290</v>
      </c>
      <c r="N36" t="s">
        <v>291</v>
      </c>
      <c r="Q36">
        <v>57</v>
      </c>
      <c r="R36" t="s">
        <v>146</v>
      </c>
      <c r="S36" t="s">
        <v>147</v>
      </c>
      <c r="T36" t="s">
        <v>125</v>
      </c>
      <c r="U36">
        <v>175</v>
      </c>
      <c r="V36" t="s">
        <v>140</v>
      </c>
      <c r="W36" t="s">
        <v>141</v>
      </c>
      <c r="X36" t="s">
        <v>130</v>
      </c>
    </row>
    <row r="37" spans="1:24" x14ac:dyDescent="0.45">
      <c r="A37">
        <v>26603</v>
      </c>
      <c r="B37" t="s">
        <v>294</v>
      </c>
      <c r="C37" t="s">
        <v>300</v>
      </c>
      <c r="D37" t="s">
        <v>293</v>
      </c>
      <c r="E37">
        <v>9183</v>
      </c>
      <c r="F37">
        <v>51.988331799999997</v>
      </c>
      <c r="G37">
        <v>8.3436658999999995</v>
      </c>
      <c r="H37" t="s">
        <v>295</v>
      </c>
      <c r="K37" t="s">
        <v>296</v>
      </c>
      <c r="L37" t="s">
        <v>297</v>
      </c>
      <c r="M37" t="s">
        <v>298</v>
      </c>
      <c r="N37" t="s">
        <v>299</v>
      </c>
      <c r="Q37">
        <v>57</v>
      </c>
      <c r="R37" t="s">
        <v>146</v>
      </c>
      <c r="S37" t="s">
        <v>147</v>
      </c>
      <c r="T37" t="s">
        <v>125</v>
      </c>
      <c r="U37">
        <v>175</v>
      </c>
      <c r="V37" t="s">
        <v>140</v>
      </c>
      <c r="W37" t="s">
        <v>141</v>
      </c>
      <c r="X37" t="s">
        <v>130</v>
      </c>
    </row>
    <row r="38" spans="1:24" x14ac:dyDescent="0.45">
      <c r="A38">
        <v>26617</v>
      </c>
      <c r="B38" t="s">
        <v>302</v>
      </c>
      <c r="C38" t="s">
        <v>308</v>
      </c>
      <c r="D38" t="s">
        <v>301</v>
      </c>
      <c r="E38">
        <v>9197</v>
      </c>
      <c r="F38">
        <v>52.129260944117647</v>
      </c>
      <c r="G38">
        <v>8.6522200647058813</v>
      </c>
      <c r="H38" t="s">
        <v>303</v>
      </c>
      <c r="K38" t="s">
        <v>304</v>
      </c>
      <c r="L38" t="s">
        <v>305</v>
      </c>
      <c r="M38" t="s">
        <v>306</v>
      </c>
      <c r="N38" t="s">
        <v>307</v>
      </c>
      <c r="P38" t="s">
        <v>309</v>
      </c>
      <c r="Q38">
        <v>57</v>
      </c>
      <c r="R38" t="s">
        <v>146</v>
      </c>
      <c r="S38" t="s">
        <v>147</v>
      </c>
      <c r="T38" t="s">
        <v>125</v>
      </c>
      <c r="U38">
        <v>175</v>
      </c>
      <c r="V38" t="s">
        <v>140</v>
      </c>
      <c r="W38" t="s">
        <v>141</v>
      </c>
      <c r="X38" t="s">
        <v>130</v>
      </c>
    </row>
    <row r="39" spans="1:24" x14ac:dyDescent="0.45">
      <c r="A39">
        <v>26618</v>
      </c>
      <c r="B39" t="s">
        <v>311</v>
      </c>
      <c r="C39" t="s">
        <v>308</v>
      </c>
      <c r="D39" t="s">
        <v>310</v>
      </c>
      <c r="E39">
        <v>9197</v>
      </c>
      <c r="F39">
        <v>52.111712570000002</v>
      </c>
      <c r="G39">
        <v>8.6566794033333334</v>
      </c>
      <c r="H39" t="s">
        <v>303</v>
      </c>
      <c r="K39" t="s">
        <v>304</v>
      </c>
      <c r="L39" t="s">
        <v>305</v>
      </c>
      <c r="M39" t="s">
        <v>312</v>
      </c>
      <c r="N39" t="s">
        <v>313</v>
      </c>
      <c r="P39" t="s">
        <v>309</v>
      </c>
      <c r="Q39">
        <v>57</v>
      </c>
      <c r="R39" t="s">
        <v>146</v>
      </c>
      <c r="S39" t="s">
        <v>147</v>
      </c>
      <c r="T39" t="s">
        <v>125</v>
      </c>
      <c r="U39">
        <v>175</v>
      </c>
      <c r="V39" t="s">
        <v>140</v>
      </c>
      <c r="W39" t="s">
        <v>141</v>
      </c>
      <c r="X39" t="s">
        <v>130</v>
      </c>
    </row>
    <row r="40" spans="1:24" x14ac:dyDescent="0.45">
      <c r="A40">
        <v>26626</v>
      </c>
      <c r="B40" t="s">
        <v>314</v>
      </c>
      <c r="C40" t="s">
        <v>320</v>
      </c>
      <c r="D40" t="s">
        <v>314</v>
      </c>
      <c r="E40">
        <v>9205</v>
      </c>
      <c r="F40">
        <v>52.202126821951225</v>
      </c>
      <c r="G40">
        <v>8.6256297073170742</v>
      </c>
      <c r="H40" t="s">
        <v>315</v>
      </c>
      <c r="K40" t="s">
        <v>316</v>
      </c>
      <c r="L40" t="s">
        <v>317</v>
      </c>
      <c r="M40" t="s">
        <v>318</v>
      </c>
      <c r="N40" t="s">
        <v>319</v>
      </c>
      <c r="Q40">
        <v>57</v>
      </c>
      <c r="R40" t="s">
        <v>146</v>
      </c>
      <c r="S40" t="s">
        <v>147</v>
      </c>
      <c r="T40" t="s">
        <v>125</v>
      </c>
      <c r="U40">
        <v>175</v>
      </c>
      <c r="V40" t="s">
        <v>140</v>
      </c>
      <c r="W40" t="s">
        <v>141</v>
      </c>
      <c r="X40" t="s">
        <v>130</v>
      </c>
    </row>
    <row r="41" spans="1:24" x14ac:dyDescent="0.45">
      <c r="A41">
        <v>26627</v>
      </c>
      <c r="B41" t="s">
        <v>321</v>
      </c>
      <c r="C41" t="s">
        <v>320</v>
      </c>
      <c r="D41" t="s">
        <v>321</v>
      </c>
      <c r="E41">
        <v>9205</v>
      </c>
      <c r="F41">
        <v>52.204233477777777</v>
      </c>
      <c r="G41">
        <v>8.6222831666666675</v>
      </c>
      <c r="Q41">
        <v>57</v>
      </c>
      <c r="R41" t="s">
        <v>146</v>
      </c>
      <c r="S41" t="s">
        <v>147</v>
      </c>
      <c r="T41" t="s">
        <v>125</v>
      </c>
      <c r="U41">
        <v>175</v>
      </c>
      <c r="V41" t="s">
        <v>140</v>
      </c>
      <c r="W41" t="s">
        <v>141</v>
      </c>
      <c r="X41" t="s">
        <v>130</v>
      </c>
    </row>
    <row r="42" spans="1:24" x14ac:dyDescent="0.45">
      <c r="A42">
        <v>26628</v>
      </c>
      <c r="B42" t="s">
        <v>322</v>
      </c>
      <c r="C42" t="s">
        <v>320</v>
      </c>
      <c r="D42" t="s">
        <v>322</v>
      </c>
      <c r="E42">
        <v>9205</v>
      </c>
      <c r="F42">
        <v>52.202301980000001</v>
      </c>
      <c r="G42">
        <v>8.623825235</v>
      </c>
      <c r="J42" t="s">
        <v>323</v>
      </c>
      <c r="K42" t="s">
        <v>316</v>
      </c>
      <c r="L42" t="s">
        <v>317</v>
      </c>
      <c r="M42" t="s">
        <v>318</v>
      </c>
      <c r="N42" t="s">
        <v>324</v>
      </c>
      <c r="Q42">
        <v>57</v>
      </c>
      <c r="R42" t="s">
        <v>146</v>
      </c>
      <c r="S42" t="s">
        <v>147</v>
      </c>
      <c r="T42" t="s">
        <v>125</v>
      </c>
      <c r="U42">
        <v>175</v>
      </c>
      <c r="V42" t="s">
        <v>140</v>
      </c>
      <c r="W42" t="s">
        <v>141</v>
      </c>
      <c r="X42" t="s">
        <v>130</v>
      </c>
    </row>
    <row r="43" spans="1:24" x14ac:dyDescent="0.45">
      <c r="A43">
        <v>26629</v>
      </c>
      <c r="B43" t="s">
        <v>326</v>
      </c>
      <c r="C43" t="s">
        <v>320</v>
      </c>
      <c r="D43" t="s">
        <v>325</v>
      </c>
      <c r="E43">
        <v>9205</v>
      </c>
      <c r="F43">
        <v>52.202496420000003</v>
      </c>
      <c r="G43">
        <v>8.6250045400000008</v>
      </c>
      <c r="K43" t="s">
        <v>316</v>
      </c>
      <c r="L43" t="s">
        <v>317</v>
      </c>
      <c r="M43" t="s">
        <v>318</v>
      </c>
      <c r="N43" t="s">
        <v>319</v>
      </c>
      <c r="Q43">
        <v>57</v>
      </c>
      <c r="R43" t="s">
        <v>146</v>
      </c>
      <c r="S43" t="s">
        <v>147</v>
      </c>
      <c r="T43" t="s">
        <v>125</v>
      </c>
      <c r="U43">
        <v>175</v>
      </c>
      <c r="V43" t="s">
        <v>140</v>
      </c>
      <c r="W43" t="s">
        <v>141</v>
      </c>
      <c r="X43" t="s">
        <v>130</v>
      </c>
    </row>
    <row r="44" spans="1:24" x14ac:dyDescent="0.45">
      <c r="A44">
        <v>26630</v>
      </c>
      <c r="B44" t="s">
        <v>327</v>
      </c>
      <c r="C44" t="s">
        <v>320</v>
      </c>
      <c r="D44" t="s">
        <v>327</v>
      </c>
      <c r="E44">
        <v>9205</v>
      </c>
      <c r="F44">
        <v>52.203073619999998</v>
      </c>
      <c r="G44">
        <v>8.6243543299999992</v>
      </c>
      <c r="Q44">
        <v>57</v>
      </c>
      <c r="R44" t="s">
        <v>146</v>
      </c>
      <c r="S44" t="s">
        <v>147</v>
      </c>
      <c r="T44" t="s">
        <v>125</v>
      </c>
      <c r="U44">
        <v>175</v>
      </c>
      <c r="V44" t="s">
        <v>140</v>
      </c>
      <c r="W44" t="s">
        <v>141</v>
      </c>
      <c r="X44" t="s">
        <v>130</v>
      </c>
    </row>
    <row r="45" spans="1:24" x14ac:dyDescent="0.45">
      <c r="A45">
        <v>26631</v>
      </c>
      <c r="B45" t="s">
        <v>328</v>
      </c>
      <c r="C45" t="s">
        <v>320</v>
      </c>
      <c r="D45" t="s">
        <v>328</v>
      </c>
      <c r="E45">
        <v>9205</v>
      </c>
      <c r="F45">
        <v>52.203541055555554</v>
      </c>
      <c r="G45">
        <v>8.6251399000000006</v>
      </c>
      <c r="Q45">
        <v>57</v>
      </c>
      <c r="R45" t="s">
        <v>146</v>
      </c>
      <c r="S45" t="s">
        <v>147</v>
      </c>
      <c r="T45" t="s">
        <v>125</v>
      </c>
      <c r="U45">
        <v>175</v>
      </c>
      <c r="V45" t="s">
        <v>140</v>
      </c>
      <c r="W45" t="s">
        <v>141</v>
      </c>
      <c r="X45" t="s">
        <v>130</v>
      </c>
    </row>
    <row r="46" spans="1:24" x14ac:dyDescent="0.45">
      <c r="A46">
        <v>26632</v>
      </c>
      <c r="B46" t="s">
        <v>329</v>
      </c>
      <c r="C46" t="s">
        <v>320</v>
      </c>
      <c r="D46" t="s">
        <v>329</v>
      </c>
      <c r="E46">
        <v>9205</v>
      </c>
      <c r="F46">
        <v>52.204185666666667</v>
      </c>
      <c r="G46">
        <v>8.6257300555555556</v>
      </c>
      <c r="Q46">
        <v>57</v>
      </c>
      <c r="R46" t="s">
        <v>146</v>
      </c>
      <c r="S46" t="s">
        <v>147</v>
      </c>
      <c r="T46" t="s">
        <v>125</v>
      </c>
      <c r="U46">
        <v>175</v>
      </c>
      <c r="V46" t="s">
        <v>140</v>
      </c>
      <c r="W46" t="s">
        <v>141</v>
      </c>
      <c r="X46" t="s">
        <v>130</v>
      </c>
    </row>
    <row r="47" spans="1:24" x14ac:dyDescent="0.45">
      <c r="A47">
        <v>26633</v>
      </c>
      <c r="B47" t="s">
        <v>330</v>
      </c>
      <c r="C47" t="s">
        <v>320</v>
      </c>
      <c r="D47" t="s">
        <v>330</v>
      </c>
      <c r="E47">
        <v>9205</v>
      </c>
      <c r="F47">
        <v>52.205263526923069</v>
      </c>
      <c r="G47">
        <v>8.6253063923076922</v>
      </c>
      <c r="K47" t="s">
        <v>316</v>
      </c>
      <c r="L47" t="s">
        <v>317</v>
      </c>
      <c r="M47" t="s">
        <v>331</v>
      </c>
      <c r="N47" t="s">
        <v>127</v>
      </c>
      <c r="Q47">
        <v>57</v>
      </c>
      <c r="R47" t="s">
        <v>146</v>
      </c>
      <c r="S47" t="s">
        <v>147</v>
      </c>
      <c r="T47" t="s">
        <v>125</v>
      </c>
      <c r="U47">
        <v>175</v>
      </c>
      <c r="V47" t="s">
        <v>140</v>
      </c>
      <c r="W47" t="s">
        <v>141</v>
      </c>
      <c r="X47" t="s">
        <v>130</v>
      </c>
    </row>
    <row r="48" spans="1:24" x14ac:dyDescent="0.45">
      <c r="A48">
        <v>26634</v>
      </c>
      <c r="B48" t="s">
        <v>332</v>
      </c>
      <c r="C48" t="s">
        <v>320</v>
      </c>
      <c r="D48" t="s">
        <v>332</v>
      </c>
      <c r="E48">
        <v>9205</v>
      </c>
      <c r="F48">
        <v>52.203707428571427</v>
      </c>
      <c r="G48">
        <v>8.6219505000000005</v>
      </c>
      <c r="Q48">
        <v>57</v>
      </c>
      <c r="R48" t="s">
        <v>146</v>
      </c>
      <c r="S48" t="s">
        <v>147</v>
      </c>
      <c r="T48" t="s">
        <v>125</v>
      </c>
      <c r="U48">
        <v>175</v>
      </c>
      <c r="V48" t="s">
        <v>140</v>
      </c>
      <c r="W48" t="s">
        <v>141</v>
      </c>
      <c r="X48" t="s">
        <v>130</v>
      </c>
    </row>
    <row r="49" spans="1:24" x14ac:dyDescent="0.45">
      <c r="A49">
        <v>26635</v>
      </c>
      <c r="B49" t="s">
        <v>333</v>
      </c>
      <c r="C49" t="s">
        <v>320</v>
      </c>
      <c r="D49" t="s">
        <v>333</v>
      </c>
      <c r="E49">
        <v>9205</v>
      </c>
      <c r="F49">
        <v>52.204539674999999</v>
      </c>
      <c r="G49">
        <v>8.6231524749999995</v>
      </c>
      <c r="K49" t="s">
        <v>316</v>
      </c>
      <c r="L49" t="s">
        <v>317</v>
      </c>
      <c r="M49" t="s">
        <v>334</v>
      </c>
      <c r="N49" t="s">
        <v>335</v>
      </c>
      <c r="Q49">
        <v>57</v>
      </c>
      <c r="R49" t="s">
        <v>146</v>
      </c>
      <c r="S49" t="s">
        <v>147</v>
      </c>
      <c r="T49" t="s">
        <v>125</v>
      </c>
      <c r="U49">
        <v>175</v>
      </c>
      <c r="V49" t="s">
        <v>140</v>
      </c>
      <c r="W49" t="s">
        <v>141</v>
      </c>
      <c r="X49" t="s">
        <v>130</v>
      </c>
    </row>
    <row r="50" spans="1:24" x14ac:dyDescent="0.45">
      <c r="A50">
        <v>26636</v>
      </c>
      <c r="B50" t="s">
        <v>336</v>
      </c>
      <c r="C50" t="s">
        <v>320</v>
      </c>
      <c r="D50" t="s">
        <v>336</v>
      </c>
      <c r="E50">
        <v>9205</v>
      </c>
      <c r="F50">
        <v>52.204804750000001</v>
      </c>
      <c r="G50">
        <v>8.6222766833333342</v>
      </c>
      <c r="Q50">
        <v>57</v>
      </c>
      <c r="R50" t="s">
        <v>146</v>
      </c>
      <c r="S50" t="s">
        <v>147</v>
      </c>
      <c r="T50" t="s">
        <v>125</v>
      </c>
      <c r="U50">
        <v>175</v>
      </c>
      <c r="V50" t="s">
        <v>140</v>
      </c>
      <c r="W50" t="s">
        <v>141</v>
      </c>
      <c r="X50" t="s">
        <v>130</v>
      </c>
    </row>
    <row r="51" spans="1:24" x14ac:dyDescent="0.45">
      <c r="A51">
        <v>26641</v>
      </c>
      <c r="B51" t="s">
        <v>337</v>
      </c>
      <c r="C51" t="s">
        <v>339</v>
      </c>
      <c r="D51" t="s">
        <v>337</v>
      </c>
      <c r="E51">
        <v>9210</v>
      </c>
      <c r="F51">
        <v>51.821328715384617</v>
      </c>
      <c r="G51">
        <v>8.404765938461539</v>
      </c>
      <c r="H51" t="s">
        <v>338</v>
      </c>
      <c r="Q51">
        <v>57</v>
      </c>
      <c r="R51" t="s">
        <v>146</v>
      </c>
      <c r="S51" t="s">
        <v>147</v>
      </c>
      <c r="T51" t="s">
        <v>125</v>
      </c>
      <c r="U51">
        <v>175</v>
      </c>
      <c r="V51" t="s">
        <v>140</v>
      </c>
      <c r="W51" t="s">
        <v>141</v>
      </c>
      <c r="X51" t="s">
        <v>130</v>
      </c>
    </row>
    <row r="52" spans="1:24" x14ac:dyDescent="0.45">
      <c r="A52">
        <v>26654</v>
      </c>
      <c r="B52" t="s">
        <v>340</v>
      </c>
      <c r="C52" t="s">
        <v>342</v>
      </c>
      <c r="D52" t="s">
        <v>340</v>
      </c>
      <c r="E52">
        <v>9222</v>
      </c>
      <c r="F52">
        <v>51.986943654545456</v>
      </c>
      <c r="G52">
        <v>8.3515351272727276</v>
      </c>
      <c r="H52" t="s">
        <v>341</v>
      </c>
      <c r="Q52">
        <v>57</v>
      </c>
      <c r="R52" t="s">
        <v>146</v>
      </c>
      <c r="S52" t="s">
        <v>147</v>
      </c>
      <c r="T52" t="s">
        <v>125</v>
      </c>
      <c r="U52">
        <v>175</v>
      </c>
      <c r="V52" t="s">
        <v>140</v>
      </c>
      <c r="W52" t="s">
        <v>141</v>
      </c>
      <c r="X52" t="s">
        <v>130</v>
      </c>
    </row>
    <row r="53" spans="1:24" x14ac:dyDescent="0.45">
      <c r="A53">
        <v>26665</v>
      </c>
      <c r="B53" t="s">
        <v>344</v>
      </c>
      <c r="C53" t="s">
        <v>347</v>
      </c>
      <c r="D53" t="s">
        <v>343</v>
      </c>
      <c r="E53">
        <v>9233</v>
      </c>
      <c r="F53">
        <v>52.032014024242422</v>
      </c>
      <c r="G53">
        <v>8.5283265060606066</v>
      </c>
      <c r="H53" t="s">
        <v>345</v>
      </c>
      <c r="K53" t="s">
        <v>265</v>
      </c>
      <c r="L53" t="s">
        <v>229</v>
      </c>
      <c r="M53" t="s">
        <v>346</v>
      </c>
      <c r="N53" t="s">
        <v>124</v>
      </c>
      <c r="Q53">
        <v>57</v>
      </c>
      <c r="R53" t="s">
        <v>146</v>
      </c>
      <c r="S53" t="s">
        <v>147</v>
      </c>
      <c r="T53" t="s">
        <v>125</v>
      </c>
      <c r="U53">
        <v>175</v>
      </c>
      <c r="V53" t="s">
        <v>140</v>
      </c>
      <c r="W53" t="s">
        <v>141</v>
      </c>
      <c r="X53" t="s">
        <v>130</v>
      </c>
    </row>
    <row r="54" spans="1:24" x14ac:dyDescent="0.45">
      <c r="A54">
        <v>26686</v>
      </c>
      <c r="B54" t="s">
        <v>349</v>
      </c>
      <c r="C54" t="s">
        <v>355</v>
      </c>
      <c r="D54" t="s">
        <v>348</v>
      </c>
      <c r="E54">
        <v>9250</v>
      </c>
      <c r="F54">
        <v>52.038150544444449</v>
      </c>
      <c r="G54">
        <v>8.827347411111111</v>
      </c>
      <c r="H54" t="s">
        <v>350</v>
      </c>
      <c r="K54" t="s">
        <v>351</v>
      </c>
      <c r="L54" t="s">
        <v>352</v>
      </c>
      <c r="M54" t="s">
        <v>353</v>
      </c>
      <c r="N54" t="s">
        <v>354</v>
      </c>
      <c r="Q54">
        <v>57</v>
      </c>
      <c r="R54" t="s">
        <v>146</v>
      </c>
      <c r="S54" t="s">
        <v>147</v>
      </c>
      <c r="T54" t="s">
        <v>125</v>
      </c>
      <c r="U54">
        <v>175</v>
      </c>
      <c r="V54" t="s">
        <v>140</v>
      </c>
      <c r="W54" t="s">
        <v>141</v>
      </c>
      <c r="X54" t="s">
        <v>130</v>
      </c>
    </row>
    <row r="55" spans="1:24" x14ac:dyDescent="0.45">
      <c r="A55">
        <v>26688</v>
      </c>
      <c r="B55" t="s">
        <v>357</v>
      </c>
      <c r="C55" t="s">
        <v>362</v>
      </c>
      <c r="D55" t="s">
        <v>356</v>
      </c>
      <c r="E55">
        <v>9252</v>
      </c>
      <c r="F55">
        <v>51.781083491666664</v>
      </c>
      <c r="G55">
        <v>8.8009423916666663</v>
      </c>
      <c r="H55" t="s">
        <v>358</v>
      </c>
      <c r="K55" t="s">
        <v>359</v>
      </c>
      <c r="L55" t="s">
        <v>360</v>
      </c>
      <c r="M55" t="s">
        <v>361</v>
      </c>
      <c r="N55" t="s">
        <v>126</v>
      </c>
      <c r="Q55">
        <v>57</v>
      </c>
      <c r="R55" t="s">
        <v>146</v>
      </c>
      <c r="S55" t="s">
        <v>147</v>
      </c>
      <c r="T55" t="s">
        <v>125</v>
      </c>
      <c r="U55">
        <v>175</v>
      </c>
      <c r="V55" t="s">
        <v>140</v>
      </c>
      <c r="W55" t="s">
        <v>141</v>
      </c>
      <c r="X55" t="s">
        <v>130</v>
      </c>
    </row>
    <row r="56" spans="1:24" x14ac:dyDescent="0.45">
      <c r="A56">
        <v>26694</v>
      </c>
      <c r="B56" t="s">
        <v>364</v>
      </c>
      <c r="C56" t="s">
        <v>371</v>
      </c>
      <c r="D56" t="s">
        <v>363</v>
      </c>
      <c r="E56">
        <v>9258</v>
      </c>
      <c r="F56">
        <v>51.675758049999999</v>
      </c>
      <c r="G56">
        <v>9.0011509125</v>
      </c>
      <c r="H56" t="s">
        <v>365</v>
      </c>
      <c r="I56" t="s">
        <v>366</v>
      </c>
      <c r="J56" t="s">
        <v>367</v>
      </c>
      <c r="K56" t="s">
        <v>368</v>
      </c>
      <c r="L56" t="s">
        <v>369</v>
      </c>
      <c r="M56" t="s">
        <v>370</v>
      </c>
      <c r="N56" t="s">
        <v>222</v>
      </c>
      <c r="Q56">
        <v>57</v>
      </c>
      <c r="R56" t="s">
        <v>146</v>
      </c>
      <c r="S56" t="s">
        <v>147</v>
      </c>
      <c r="T56" t="s">
        <v>125</v>
      </c>
      <c r="U56">
        <v>175</v>
      </c>
      <c r="V56" t="s">
        <v>140</v>
      </c>
      <c r="W56" t="s">
        <v>141</v>
      </c>
      <c r="X56" t="s">
        <v>130</v>
      </c>
    </row>
    <row r="57" spans="1:24" x14ac:dyDescent="0.45">
      <c r="A57">
        <v>26698</v>
      </c>
      <c r="B57" t="s">
        <v>373</v>
      </c>
      <c r="C57" t="s">
        <v>377</v>
      </c>
      <c r="D57" t="s">
        <v>372</v>
      </c>
      <c r="E57">
        <v>9262</v>
      </c>
      <c r="F57">
        <v>51.985217592682922</v>
      </c>
      <c r="G57">
        <v>8.6608880121951213</v>
      </c>
      <c r="H57" t="s">
        <v>374</v>
      </c>
      <c r="I57" t="s">
        <v>375</v>
      </c>
      <c r="J57" t="s">
        <v>376</v>
      </c>
      <c r="Q57">
        <v>57</v>
      </c>
      <c r="R57" t="s">
        <v>146</v>
      </c>
      <c r="S57" t="s">
        <v>147</v>
      </c>
      <c r="T57" t="s">
        <v>125</v>
      </c>
      <c r="U57">
        <v>175</v>
      </c>
      <c r="V57" t="s">
        <v>140</v>
      </c>
      <c r="W57" t="s">
        <v>141</v>
      </c>
      <c r="X57" t="s">
        <v>130</v>
      </c>
    </row>
    <row r="58" spans="1:24" x14ac:dyDescent="0.45">
      <c r="A58">
        <v>26722</v>
      </c>
      <c r="B58" t="s">
        <v>379</v>
      </c>
      <c r="C58" t="s">
        <v>385</v>
      </c>
      <c r="D58" t="s">
        <v>378</v>
      </c>
      <c r="E58">
        <v>9285</v>
      </c>
      <c r="F58">
        <v>52.117249300000005</v>
      </c>
      <c r="G58">
        <v>8.5795031866666669</v>
      </c>
      <c r="H58" t="s">
        <v>380</v>
      </c>
      <c r="K58" t="s">
        <v>381</v>
      </c>
      <c r="L58" t="s">
        <v>382</v>
      </c>
      <c r="M58" t="s">
        <v>383</v>
      </c>
      <c r="N58" t="s">
        <v>384</v>
      </c>
      <c r="Q58">
        <v>57</v>
      </c>
      <c r="R58" t="s">
        <v>146</v>
      </c>
      <c r="S58" t="s">
        <v>147</v>
      </c>
      <c r="T58" t="s">
        <v>125</v>
      </c>
      <c r="U58">
        <v>175</v>
      </c>
      <c r="V58" t="s">
        <v>140</v>
      </c>
      <c r="W58" t="s">
        <v>141</v>
      </c>
      <c r="X58" t="s">
        <v>130</v>
      </c>
    </row>
    <row r="59" spans="1:24" x14ac:dyDescent="0.45">
      <c r="A59">
        <v>26749</v>
      </c>
      <c r="B59" t="s">
        <v>386</v>
      </c>
      <c r="C59" t="s">
        <v>389</v>
      </c>
      <c r="D59" t="s">
        <v>386</v>
      </c>
      <c r="E59">
        <v>9311</v>
      </c>
      <c r="F59">
        <v>51.808484257142858</v>
      </c>
      <c r="G59">
        <v>8.5602201000000004</v>
      </c>
      <c r="H59" t="s">
        <v>387</v>
      </c>
      <c r="K59" t="s">
        <v>288</v>
      </c>
      <c r="L59" t="s">
        <v>289</v>
      </c>
      <c r="M59" t="s">
        <v>388</v>
      </c>
      <c r="N59" t="s">
        <v>171</v>
      </c>
      <c r="Q59">
        <v>57</v>
      </c>
      <c r="R59" t="s">
        <v>146</v>
      </c>
      <c r="S59" t="s">
        <v>147</v>
      </c>
      <c r="T59" t="s">
        <v>125</v>
      </c>
      <c r="U59">
        <v>175</v>
      </c>
      <c r="V59" t="s">
        <v>140</v>
      </c>
      <c r="W59" t="s">
        <v>141</v>
      </c>
      <c r="X59" t="s">
        <v>130</v>
      </c>
    </row>
    <row r="60" spans="1:24" x14ac:dyDescent="0.45">
      <c r="A60">
        <v>26821</v>
      </c>
      <c r="B60" t="s">
        <v>390</v>
      </c>
      <c r="C60" t="s">
        <v>395</v>
      </c>
      <c r="D60" t="s">
        <v>390</v>
      </c>
      <c r="E60">
        <v>9349</v>
      </c>
      <c r="F60">
        <v>51.709611318181821</v>
      </c>
      <c r="G60">
        <v>8.7135267090909103</v>
      </c>
      <c r="H60" t="s">
        <v>391</v>
      </c>
      <c r="K60" t="s">
        <v>392</v>
      </c>
      <c r="L60" t="s">
        <v>393</v>
      </c>
      <c r="M60" t="s">
        <v>394</v>
      </c>
      <c r="N60" t="s">
        <v>123</v>
      </c>
      <c r="P60" t="s">
        <v>396</v>
      </c>
      <c r="Q60">
        <v>57</v>
      </c>
      <c r="R60" t="s">
        <v>146</v>
      </c>
      <c r="S60" t="s">
        <v>147</v>
      </c>
      <c r="T60" t="s">
        <v>125</v>
      </c>
      <c r="U60">
        <v>175</v>
      </c>
      <c r="V60" t="s">
        <v>140</v>
      </c>
      <c r="W60" t="s">
        <v>141</v>
      </c>
      <c r="X60" t="s">
        <v>130</v>
      </c>
    </row>
    <row r="61" spans="1:24" x14ac:dyDescent="0.45">
      <c r="A61">
        <v>26862</v>
      </c>
      <c r="B61" t="s">
        <v>398</v>
      </c>
      <c r="C61" t="s">
        <v>405</v>
      </c>
      <c r="D61" t="s">
        <v>397</v>
      </c>
      <c r="E61">
        <v>9383</v>
      </c>
      <c r="F61">
        <v>51.725325416666671</v>
      </c>
      <c r="G61">
        <v>8.8007077999999996</v>
      </c>
      <c r="H61" t="s">
        <v>399</v>
      </c>
      <c r="I61" t="s">
        <v>400</v>
      </c>
      <c r="J61" t="s">
        <v>401</v>
      </c>
      <c r="K61" t="s">
        <v>402</v>
      </c>
      <c r="L61" t="s">
        <v>393</v>
      </c>
      <c r="M61" t="s">
        <v>403</v>
      </c>
      <c r="N61" t="s">
        <v>404</v>
      </c>
      <c r="Q61">
        <v>57</v>
      </c>
      <c r="R61" t="s">
        <v>146</v>
      </c>
      <c r="S61" t="s">
        <v>147</v>
      </c>
      <c r="T61" t="s">
        <v>125</v>
      </c>
      <c r="U61">
        <v>175</v>
      </c>
      <c r="V61" t="s">
        <v>140</v>
      </c>
      <c r="W61" t="s">
        <v>141</v>
      </c>
      <c r="X61" t="s">
        <v>130</v>
      </c>
    </row>
    <row r="62" spans="1:24" x14ac:dyDescent="0.45">
      <c r="A62">
        <v>26863</v>
      </c>
      <c r="B62" t="s">
        <v>407</v>
      </c>
      <c r="C62" t="s">
        <v>405</v>
      </c>
      <c r="D62" t="s">
        <v>406</v>
      </c>
      <c r="E62">
        <v>9383</v>
      </c>
      <c r="F62">
        <v>51.725132952380946</v>
      </c>
      <c r="G62">
        <v>8.7986501142857136</v>
      </c>
      <c r="H62" t="s">
        <v>399</v>
      </c>
      <c r="J62" t="s">
        <v>401</v>
      </c>
      <c r="K62" t="s">
        <v>402</v>
      </c>
      <c r="L62" t="s">
        <v>393</v>
      </c>
      <c r="M62" t="s">
        <v>403</v>
      </c>
      <c r="N62" t="s">
        <v>128</v>
      </c>
      <c r="Q62">
        <v>57</v>
      </c>
      <c r="R62" t="s">
        <v>146</v>
      </c>
      <c r="S62" t="s">
        <v>147</v>
      </c>
      <c r="T62" t="s">
        <v>125</v>
      </c>
      <c r="U62">
        <v>175</v>
      </c>
      <c r="V62" t="s">
        <v>140</v>
      </c>
      <c r="W62" t="s">
        <v>141</v>
      </c>
      <c r="X62" t="s">
        <v>130</v>
      </c>
    </row>
    <row r="63" spans="1:24" x14ac:dyDescent="0.45">
      <c r="A63">
        <v>26870</v>
      </c>
      <c r="B63" t="s">
        <v>409</v>
      </c>
      <c r="C63" t="s">
        <v>413</v>
      </c>
      <c r="D63" t="s">
        <v>408</v>
      </c>
      <c r="E63">
        <v>9390</v>
      </c>
      <c r="F63">
        <v>52.119433700000002</v>
      </c>
      <c r="G63">
        <v>8.9303328999999998</v>
      </c>
      <c r="H63" t="s">
        <v>410</v>
      </c>
      <c r="I63" t="s">
        <v>411</v>
      </c>
      <c r="J63" t="s">
        <v>412</v>
      </c>
      <c r="Q63">
        <v>57</v>
      </c>
      <c r="R63" t="s">
        <v>146</v>
      </c>
      <c r="S63" t="s">
        <v>147</v>
      </c>
      <c r="T63" t="s">
        <v>125</v>
      </c>
      <c r="U63">
        <v>175</v>
      </c>
      <c r="V63" t="s">
        <v>140</v>
      </c>
      <c r="W63" t="s">
        <v>141</v>
      </c>
      <c r="X63" t="s">
        <v>130</v>
      </c>
    </row>
    <row r="64" spans="1:24" x14ac:dyDescent="0.45">
      <c r="A64">
        <v>26936</v>
      </c>
      <c r="B64" t="s">
        <v>415</v>
      </c>
      <c r="C64" t="s">
        <v>420</v>
      </c>
      <c r="D64" t="s">
        <v>414</v>
      </c>
      <c r="E64">
        <v>9431</v>
      </c>
      <c r="F64">
        <v>51.883929999999999</v>
      </c>
      <c r="G64">
        <v>8.4558160999999998</v>
      </c>
      <c r="H64" t="s">
        <v>416</v>
      </c>
      <c r="I64" t="s">
        <v>417</v>
      </c>
      <c r="J64" t="s">
        <v>418</v>
      </c>
      <c r="K64" t="s">
        <v>196</v>
      </c>
      <c r="L64" t="s">
        <v>197</v>
      </c>
      <c r="M64" t="s">
        <v>419</v>
      </c>
      <c r="N64" t="s">
        <v>123</v>
      </c>
      <c r="Q64">
        <v>57</v>
      </c>
      <c r="R64" t="s">
        <v>146</v>
      </c>
      <c r="S64" t="s">
        <v>147</v>
      </c>
      <c r="T64" t="s">
        <v>125</v>
      </c>
      <c r="U64">
        <v>175</v>
      </c>
      <c r="V64" t="s">
        <v>140</v>
      </c>
      <c r="W64" t="s">
        <v>141</v>
      </c>
      <c r="X64" t="s">
        <v>130</v>
      </c>
    </row>
    <row r="65" spans="1:24" x14ac:dyDescent="0.45">
      <c r="A65">
        <v>26937</v>
      </c>
      <c r="B65" t="s">
        <v>422</v>
      </c>
      <c r="C65" t="s">
        <v>420</v>
      </c>
      <c r="D65" t="s">
        <v>421</v>
      </c>
      <c r="E65">
        <v>9431</v>
      </c>
      <c r="F65">
        <v>51.890234599999999</v>
      </c>
      <c r="G65">
        <v>8.4434258</v>
      </c>
      <c r="H65" t="s">
        <v>423</v>
      </c>
      <c r="I65" t="s">
        <v>417</v>
      </c>
      <c r="J65" t="s">
        <v>418</v>
      </c>
      <c r="K65" t="s">
        <v>424</v>
      </c>
      <c r="L65" t="s">
        <v>425</v>
      </c>
      <c r="M65" t="s">
        <v>426</v>
      </c>
      <c r="N65" t="s">
        <v>427</v>
      </c>
      <c r="Q65">
        <v>57</v>
      </c>
      <c r="R65" t="s">
        <v>146</v>
      </c>
      <c r="S65" t="s">
        <v>147</v>
      </c>
      <c r="T65" t="s">
        <v>125</v>
      </c>
      <c r="U65">
        <v>175</v>
      </c>
      <c r="V65" t="s">
        <v>140</v>
      </c>
      <c r="W65" t="s">
        <v>141</v>
      </c>
      <c r="X65" t="s">
        <v>130</v>
      </c>
    </row>
    <row r="66" spans="1:24" x14ac:dyDescent="0.45">
      <c r="A66">
        <v>26938</v>
      </c>
      <c r="B66" t="s">
        <v>429</v>
      </c>
      <c r="C66" t="s">
        <v>435</v>
      </c>
      <c r="D66" t="s">
        <v>428</v>
      </c>
      <c r="E66">
        <v>9432</v>
      </c>
      <c r="F66">
        <v>52.182824418181823</v>
      </c>
      <c r="G66">
        <v>8.6964825090909095</v>
      </c>
      <c r="H66" t="s">
        <v>430</v>
      </c>
      <c r="K66" t="s">
        <v>431</v>
      </c>
      <c r="L66" t="s">
        <v>432</v>
      </c>
      <c r="M66" t="s">
        <v>433</v>
      </c>
      <c r="N66" t="s">
        <v>434</v>
      </c>
      <c r="Q66">
        <v>57</v>
      </c>
      <c r="R66" t="s">
        <v>146</v>
      </c>
      <c r="S66" t="s">
        <v>147</v>
      </c>
      <c r="T66" t="s">
        <v>125</v>
      </c>
      <c r="U66">
        <v>175</v>
      </c>
      <c r="V66" t="s">
        <v>140</v>
      </c>
      <c r="W66" t="s">
        <v>141</v>
      </c>
      <c r="X66" t="s">
        <v>130</v>
      </c>
    </row>
    <row r="67" spans="1:24" x14ac:dyDescent="0.45">
      <c r="A67">
        <v>26983</v>
      </c>
      <c r="B67" t="s">
        <v>437</v>
      </c>
      <c r="C67" t="s">
        <v>439</v>
      </c>
      <c r="D67" t="s">
        <v>436</v>
      </c>
      <c r="E67">
        <v>9460</v>
      </c>
      <c r="F67">
        <v>51.985737223529412</v>
      </c>
      <c r="G67">
        <v>8.8077408411764715</v>
      </c>
      <c r="H67" t="s">
        <v>438</v>
      </c>
      <c r="Q67">
        <v>57</v>
      </c>
      <c r="R67" t="s">
        <v>146</v>
      </c>
      <c r="S67" t="s">
        <v>147</v>
      </c>
      <c r="T67" t="s">
        <v>125</v>
      </c>
      <c r="U67">
        <v>175</v>
      </c>
      <c r="V67" t="s">
        <v>140</v>
      </c>
      <c r="W67" t="s">
        <v>141</v>
      </c>
      <c r="X67" t="s">
        <v>130</v>
      </c>
    </row>
    <row r="68" spans="1:24" x14ac:dyDescent="0.45">
      <c r="A68">
        <v>27006</v>
      </c>
      <c r="B68" t="s">
        <v>441</v>
      </c>
      <c r="C68" t="s">
        <v>447</v>
      </c>
      <c r="D68" t="s">
        <v>440</v>
      </c>
      <c r="E68">
        <v>9477</v>
      </c>
      <c r="F68">
        <v>51.933728303999999</v>
      </c>
      <c r="G68">
        <v>8.8693283120000004</v>
      </c>
      <c r="H68" t="s">
        <v>442</v>
      </c>
      <c r="J68" t="s">
        <v>443</v>
      </c>
      <c r="K68" t="s">
        <v>444</v>
      </c>
      <c r="L68" t="s">
        <v>147</v>
      </c>
      <c r="M68" t="s">
        <v>445</v>
      </c>
      <c r="N68" t="s">
        <v>446</v>
      </c>
      <c r="Q68">
        <v>57</v>
      </c>
      <c r="R68" t="s">
        <v>146</v>
      </c>
      <c r="S68" t="s">
        <v>147</v>
      </c>
      <c r="T68" t="s">
        <v>125</v>
      </c>
      <c r="U68">
        <v>175</v>
      </c>
      <c r="V68" t="s">
        <v>140</v>
      </c>
      <c r="W68" t="s">
        <v>141</v>
      </c>
      <c r="X68" t="s">
        <v>130</v>
      </c>
    </row>
    <row r="69" spans="1:24" x14ac:dyDescent="0.45">
      <c r="A69">
        <v>27007</v>
      </c>
      <c r="B69" t="s">
        <v>441</v>
      </c>
      <c r="C69" t="s">
        <v>447</v>
      </c>
      <c r="D69" t="s">
        <v>448</v>
      </c>
      <c r="E69">
        <v>9477</v>
      </c>
      <c r="F69">
        <v>51.933815849122809</v>
      </c>
      <c r="G69">
        <v>8.8698515789473689</v>
      </c>
      <c r="H69" t="s">
        <v>449</v>
      </c>
      <c r="Q69">
        <v>57</v>
      </c>
      <c r="R69" t="s">
        <v>146</v>
      </c>
      <c r="S69" t="s">
        <v>147</v>
      </c>
      <c r="T69" t="s">
        <v>125</v>
      </c>
      <c r="U69">
        <v>175</v>
      </c>
      <c r="V69" t="s">
        <v>140</v>
      </c>
      <c r="W69" t="s">
        <v>141</v>
      </c>
      <c r="X69" t="s">
        <v>130</v>
      </c>
    </row>
    <row r="70" spans="1:24" x14ac:dyDescent="0.45">
      <c r="A70">
        <v>27009</v>
      </c>
      <c r="B70" t="s">
        <v>450</v>
      </c>
      <c r="C70" t="s">
        <v>455</v>
      </c>
      <c r="D70" t="s">
        <v>450</v>
      </c>
      <c r="E70">
        <v>9479</v>
      </c>
      <c r="F70">
        <v>52.180358459375</v>
      </c>
      <c r="G70">
        <v>8.86808710625</v>
      </c>
      <c r="H70" t="s">
        <v>451</v>
      </c>
      <c r="K70" t="s">
        <v>452</v>
      </c>
      <c r="L70" t="s">
        <v>453</v>
      </c>
      <c r="M70" t="s">
        <v>454</v>
      </c>
      <c r="N70" t="s">
        <v>404</v>
      </c>
      <c r="P70" t="s">
        <v>456</v>
      </c>
      <c r="Q70">
        <v>57</v>
      </c>
      <c r="R70" t="s">
        <v>146</v>
      </c>
      <c r="S70" t="s">
        <v>147</v>
      </c>
      <c r="T70" t="s">
        <v>125</v>
      </c>
      <c r="U70">
        <v>175</v>
      </c>
      <c r="V70" t="s">
        <v>140</v>
      </c>
      <c r="W70" t="s">
        <v>141</v>
      </c>
      <c r="X70" t="s">
        <v>130</v>
      </c>
    </row>
    <row r="71" spans="1:24" x14ac:dyDescent="0.45">
      <c r="A71">
        <v>27027</v>
      </c>
      <c r="B71" t="s">
        <v>458</v>
      </c>
      <c r="C71" t="s">
        <v>466</v>
      </c>
      <c r="D71" t="s">
        <v>457</v>
      </c>
      <c r="E71">
        <v>9493</v>
      </c>
      <c r="F71">
        <v>51.884768299999998</v>
      </c>
      <c r="G71">
        <v>8.6209798000000006</v>
      </c>
      <c r="H71" t="s">
        <v>459</v>
      </c>
      <c r="I71" t="s">
        <v>460</v>
      </c>
      <c r="J71" t="s">
        <v>461</v>
      </c>
      <c r="K71" t="s">
        <v>462</v>
      </c>
      <c r="L71" t="s">
        <v>463</v>
      </c>
      <c r="M71" t="s">
        <v>464</v>
      </c>
      <c r="N71" t="s">
        <v>465</v>
      </c>
      <c r="Q71">
        <v>57</v>
      </c>
      <c r="R71" t="s">
        <v>146</v>
      </c>
      <c r="S71" t="s">
        <v>147</v>
      </c>
      <c r="T71" t="s">
        <v>125</v>
      </c>
      <c r="U71">
        <v>175</v>
      </c>
      <c r="V71" t="s">
        <v>140</v>
      </c>
      <c r="W71" t="s">
        <v>141</v>
      </c>
      <c r="X71" t="s">
        <v>130</v>
      </c>
    </row>
    <row r="72" spans="1:24" x14ac:dyDescent="0.45">
      <c r="A72">
        <v>27037</v>
      </c>
      <c r="B72" t="s">
        <v>467</v>
      </c>
      <c r="C72" t="s">
        <v>469</v>
      </c>
      <c r="D72" t="s">
        <v>467</v>
      </c>
      <c r="E72">
        <v>9502</v>
      </c>
      <c r="F72">
        <v>51.826910492307697</v>
      </c>
      <c r="G72">
        <v>9.4122497461538437</v>
      </c>
      <c r="H72" t="s">
        <v>468</v>
      </c>
      <c r="Q72">
        <v>57</v>
      </c>
      <c r="R72" t="s">
        <v>146</v>
      </c>
      <c r="S72" t="s">
        <v>147</v>
      </c>
      <c r="T72" t="s">
        <v>125</v>
      </c>
      <c r="U72">
        <v>175</v>
      </c>
      <c r="V72" t="s">
        <v>140</v>
      </c>
      <c r="W72" t="s">
        <v>141</v>
      </c>
      <c r="X72" t="s">
        <v>130</v>
      </c>
    </row>
    <row r="73" spans="1:24" x14ac:dyDescent="0.45">
      <c r="A73">
        <v>27069</v>
      </c>
      <c r="B73" t="s">
        <v>471</v>
      </c>
      <c r="C73" t="s">
        <v>476</v>
      </c>
      <c r="D73" t="s">
        <v>470</v>
      </c>
      <c r="E73">
        <v>9524</v>
      </c>
      <c r="F73">
        <v>52.038581379999997</v>
      </c>
      <c r="G73">
        <v>8.7623476</v>
      </c>
      <c r="H73" t="s">
        <v>472</v>
      </c>
      <c r="J73" t="s">
        <v>473</v>
      </c>
      <c r="M73" t="s">
        <v>474</v>
      </c>
      <c r="N73" t="s">
        <v>475</v>
      </c>
      <c r="Q73">
        <v>57</v>
      </c>
      <c r="R73" t="s">
        <v>146</v>
      </c>
      <c r="S73" t="s">
        <v>147</v>
      </c>
      <c r="T73" t="s">
        <v>125</v>
      </c>
      <c r="U73">
        <v>175</v>
      </c>
      <c r="V73" t="s">
        <v>140</v>
      </c>
      <c r="W73" t="s">
        <v>141</v>
      </c>
      <c r="X73" t="s">
        <v>130</v>
      </c>
    </row>
    <row r="74" spans="1:24" x14ac:dyDescent="0.45">
      <c r="A74">
        <v>27144</v>
      </c>
      <c r="B74" t="s">
        <v>478</v>
      </c>
      <c r="C74" t="s">
        <v>483</v>
      </c>
      <c r="D74" t="s">
        <v>477</v>
      </c>
      <c r="E74">
        <v>9558</v>
      </c>
      <c r="F74">
        <v>52.015920895454542</v>
      </c>
      <c r="G74">
        <v>8.5816947499999987</v>
      </c>
      <c r="H74" t="s">
        <v>479</v>
      </c>
      <c r="K74" t="s">
        <v>480</v>
      </c>
      <c r="L74" t="s">
        <v>229</v>
      </c>
      <c r="M74" t="s">
        <v>481</v>
      </c>
      <c r="N74" t="s">
        <v>482</v>
      </c>
      <c r="Q74">
        <v>57</v>
      </c>
      <c r="R74" t="s">
        <v>146</v>
      </c>
      <c r="S74" t="s">
        <v>147</v>
      </c>
      <c r="T74" t="s">
        <v>125</v>
      </c>
      <c r="U74">
        <v>175</v>
      </c>
      <c r="V74" t="s">
        <v>140</v>
      </c>
      <c r="W74" t="s">
        <v>141</v>
      </c>
      <c r="X74" t="s">
        <v>130</v>
      </c>
    </row>
    <row r="75" spans="1:24" x14ac:dyDescent="0.45">
      <c r="A75">
        <v>27154</v>
      </c>
      <c r="B75" t="s">
        <v>485</v>
      </c>
      <c r="C75" t="s">
        <v>490</v>
      </c>
      <c r="D75" t="s">
        <v>484</v>
      </c>
      <c r="E75">
        <v>9568</v>
      </c>
      <c r="F75">
        <v>51.928168854545454</v>
      </c>
      <c r="G75">
        <v>8.9012477454545458</v>
      </c>
      <c r="H75" t="s">
        <v>486</v>
      </c>
      <c r="K75" t="s">
        <v>487</v>
      </c>
      <c r="L75" t="s">
        <v>147</v>
      </c>
      <c r="M75" t="s">
        <v>488</v>
      </c>
      <c r="N75" t="s">
        <v>489</v>
      </c>
      <c r="P75" t="s">
        <v>491</v>
      </c>
      <c r="Q75">
        <v>57</v>
      </c>
      <c r="R75" t="s">
        <v>146</v>
      </c>
      <c r="S75" t="s">
        <v>147</v>
      </c>
      <c r="T75" t="s">
        <v>125</v>
      </c>
      <c r="U75">
        <v>175</v>
      </c>
      <c r="V75" t="s">
        <v>140</v>
      </c>
      <c r="W75" t="s">
        <v>141</v>
      </c>
      <c r="X75" t="s">
        <v>130</v>
      </c>
    </row>
    <row r="76" spans="1:24" x14ac:dyDescent="0.45">
      <c r="A76">
        <v>27156</v>
      </c>
      <c r="B76" t="s">
        <v>492</v>
      </c>
      <c r="C76" t="s">
        <v>496</v>
      </c>
      <c r="D76" t="s">
        <v>492</v>
      </c>
      <c r="E76">
        <v>9570</v>
      </c>
      <c r="F76">
        <v>51.689315800000003</v>
      </c>
      <c r="G76">
        <v>8.7161998999999994</v>
      </c>
      <c r="H76" t="s">
        <v>493</v>
      </c>
      <c r="K76" t="s">
        <v>392</v>
      </c>
      <c r="L76" t="s">
        <v>393</v>
      </c>
      <c r="M76" t="s">
        <v>494</v>
      </c>
      <c r="N76" t="s">
        <v>495</v>
      </c>
      <c r="Q76">
        <v>57</v>
      </c>
      <c r="R76" t="s">
        <v>146</v>
      </c>
      <c r="S76" t="s">
        <v>147</v>
      </c>
      <c r="T76" t="s">
        <v>125</v>
      </c>
      <c r="U76">
        <v>175</v>
      </c>
      <c r="V76" t="s">
        <v>140</v>
      </c>
      <c r="W76" t="s">
        <v>141</v>
      </c>
      <c r="X76" t="s">
        <v>130</v>
      </c>
    </row>
    <row r="77" spans="1:24" x14ac:dyDescent="0.45">
      <c r="A77">
        <v>27187</v>
      </c>
      <c r="B77" t="s">
        <v>498</v>
      </c>
      <c r="C77" t="s">
        <v>504</v>
      </c>
      <c r="D77" t="s">
        <v>497</v>
      </c>
      <c r="E77">
        <v>9598</v>
      </c>
      <c r="F77">
        <v>51.83737252352941</v>
      </c>
      <c r="G77">
        <v>9.0762822588235288</v>
      </c>
      <c r="H77" t="s">
        <v>499</v>
      </c>
      <c r="K77" t="s">
        <v>500</v>
      </c>
      <c r="L77" t="s">
        <v>501</v>
      </c>
      <c r="M77" t="s">
        <v>502</v>
      </c>
      <c r="N77" t="s">
        <v>503</v>
      </c>
      <c r="Q77">
        <v>57</v>
      </c>
      <c r="R77" t="s">
        <v>146</v>
      </c>
      <c r="S77" t="s">
        <v>147</v>
      </c>
      <c r="T77" t="s">
        <v>125</v>
      </c>
      <c r="U77">
        <v>175</v>
      </c>
      <c r="V77" t="s">
        <v>140</v>
      </c>
      <c r="W77" t="s">
        <v>141</v>
      </c>
      <c r="X77" t="s">
        <v>130</v>
      </c>
    </row>
    <row r="78" spans="1:24" x14ac:dyDescent="0.45">
      <c r="A78">
        <v>27188</v>
      </c>
      <c r="B78" t="s">
        <v>506</v>
      </c>
      <c r="C78" t="s">
        <v>504</v>
      </c>
      <c r="D78" t="s">
        <v>505</v>
      </c>
      <c r="E78">
        <v>9598</v>
      </c>
      <c r="F78">
        <v>51.837830074999999</v>
      </c>
      <c r="G78">
        <v>9.0759818874999993</v>
      </c>
      <c r="H78" t="s">
        <v>499</v>
      </c>
      <c r="K78" t="s">
        <v>500</v>
      </c>
      <c r="L78" t="s">
        <v>501</v>
      </c>
      <c r="M78" t="s">
        <v>502</v>
      </c>
      <c r="N78" t="s">
        <v>507</v>
      </c>
      <c r="Q78">
        <v>57</v>
      </c>
      <c r="R78" t="s">
        <v>146</v>
      </c>
      <c r="S78" t="s">
        <v>147</v>
      </c>
      <c r="T78" t="s">
        <v>125</v>
      </c>
      <c r="U78">
        <v>175</v>
      </c>
      <c r="V78" t="s">
        <v>140</v>
      </c>
      <c r="W78" t="s">
        <v>141</v>
      </c>
      <c r="X78" t="s">
        <v>130</v>
      </c>
    </row>
    <row r="79" spans="1:24" x14ac:dyDescent="0.45">
      <c r="A79">
        <v>27358</v>
      </c>
      <c r="B79" t="s">
        <v>509</v>
      </c>
      <c r="C79" t="s">
        <v>509</v>
      </c>
      <c r="D79" t="s">
        <v>508</v>
      </c>
      <c r="E79">
        <v>9708</v>
      </c>
      <c r="F79">
        <v>51.879893300000006</v>
      </c>
      <c r="G79">
        <v>8.2294730999999999</v>
      </c>
      <c r="H79" t="s">
        <v>510</v>
      </c>
      <c r="Q79">
        <v>57</v>
      </c>
      <c r="R79" t="s">
        <v>146</v>
      </c>
      <c r="S79" t="s">
        <v>147</v>
      </c>
      <c r="T79" t="s">
        <v>125</v>
      </c>
      <c r="U79">
        <v>175</v>
      </c>
      <c r="V79" t="s">
        <v>140</v>
      </c>
      <c r="W79" t="s">
        <v>141</v>
      </c>
      <c r="X79" t="s">
        <v>130</v>
      </c>
    </row>
    <row r="80" spans="1:24" x14ac:dyDescent="0.45">
      <c r="A80">
        <v>27359</v>
      </c>
      <c r="B80" t="s">
        <v>511</v>
      </c>
      <c r="C80" t="s">
        <v>514</v>
      </c>
      <c r="D80" t="s">
        <v>511</v>
      </c>
      <c r="E80">
        <v>9709</v>
      </c>
      <c r="F80">
        <v>51.780106166666663</v>
      </c>
      <c r="G80">
        <v>8.7941909666666671</v>
      </c>
      <c r="H80" t="s">
        <v>512</v>
      </c>
      <c r="K80" t="s">
        <v>359</v>
      </c>
      <c r="L80" t="s">
        <v>360</v>
      </c>
      <c r="M80" t="s">
        <v>513</v>
      </c>
      <c r="N80" t="s">
        <v>507</v>
      </c>
      <c r="Q80">
        <v>57</v>
      </c>
      <c r="R80" t="s">
        <v>146</v>
      </c>
      <c r="S80" t="s">
        <v>147</v>
      </c>
      <c r="T80" t="s">
        <v>125</v>
      </c>
      <c r="U80">
        <v>175</v>
      </c>
      <c r="V80" t="s">
        <v>140</v>
      </c>
      <c r="W80" t="s">
        <v>141</v>
      </c>
      <c r="X80" t="s">
        <v>130</v>
      </c>
    </row>
    <row r="81" spans="1:24" x14ac:dyDescent="0.45">
      <c r="A81">
        <v>27360</v>
      </c>
      <c r="B81" t="s">
        <v>516</v>
      </c>
      <c r="C81" t="s">
        <v>519</v>
      </c>
      <c r="D81" t="s">
        <v>515</v>
      </c>
      <c r="E81">
        <v>9710</v>
      </c>
      <c r="F81">
        <v>51.627308280000001</v>
      </c>
      <c r="G81">
        <v>8.6780609000000002</v>
      </c>
      <c r="H81" t="s">
        <v>517</v>
      </c>
      <c r="K81" t="s">
        <v>187</v>
      </c>
      <c r="L81" t="s">
        <v>188</v>
      </c>
      <c r="M81" t="s">
        <v>518</v>
      </c>
      <c r="N81" t="s">
        <v>255</v>
      </c>
      <c r="Q81">
        <v>57</v>
      </c>
      <c r="R81" t="s">
        <v>146</v>
      </c>
      <c r="S81" t="s">
        <v>147</v>
      </c>
      <c r="T81" t="s">
        <v>125</v>
      </c>
      <c r="U81">
        <v>175</v>
      </c>
      <c r="V81" t="s">
        <v>140</v>
      </c>
      <c r="W81" t="s">
        <v>141</v>
      </c>
      <c r="X81" t="s">
        <v>130</v>
      </c>
    </row>
    <row r="82" spans="1:24" x14ac:dyDescent="0.45">
      <c r="A82">
        <v>27458</v>
      </c>
      <c r="B82" t="s">
        <v>521</v>
      </c>
      <c r="C82" t="s">
        <v>527</v>
      </c>
      <c r="D82" t="s">
        <v>520</v>
      </c>
      <c r="E82">
        <v>9779</v>
      </c>
      <c r="F82">
        <v>51.880407544444445</v>
      </c>
      <c r="G82">
        <v>8.4523637962962965</v>
      </c>
      <c r="H82" t="s">
        <v>522</v>
      </c>
      <c r="I82" t="s">
        <v>523</v>
      </c>
      <c r="J82" t="s">
        <v>524</v>
      </c>
      <c r="K82" t="s">
        <v>424</v>
      </c>
      <c r="L82" t="s">
        <v>425</v>
      </c>
      <c r="M82" t="s">
        <v>525</v>
      </c>
      <c r="N82" t="s">
        <v>526</v>
      </c>
      <c r="Q82">
        <v>57</v>
      </c>
      <c r="R82" t="s">
        <v>146</v>
      </c>
      <c r="S82" t="s">
        <v>147</v>
      </c>
      <c r="T82" t="s">
        <v>125</v>
      </c>
      <c r="U82">
        <v>175</v>
      </c>
      <c r="V82" t="s">
        <v>140</v>
      </c>
      <c r="W82" t="s">
        <v>141</v>
      </c>
      <c r="X82" t="s">
        <v>130</v>
      </c>
    </row>
    <row r="83" spans="1:24" x14ac:dyDescent="0.45">
      <c r="A83">
        <v>27494</v>
      </c>
      <c r="B83" t="s">
        <v>529</v>
      </c>
      <c r="C83" t="s">
        <v>531</v>
      </c>
      <c r="D83" t="s">
        <v>528</v>
      </c>
      <c r="E83">
        <v>9791</v>
      </c>
      <c r="F83">
        <v>52.198813683333334</v>
      </c>
      <c r="G83">
        <v>8.7352791833333328</v>
      </c>
      <c r="H83" t="s">
        <v>530</v>
      </c>
      <c r="Q83">
        <v>57</v>
      </c>
      <c r="R83" t="s">
        <v>146</v>
      </c>
      <c r="S83" t="s">
        <v>147</v>
      </c>
      <c r="T83" t="s">
        <v>125</v>
      </c>
      <c r="U83">
        <v>175</v>
      </c>
      <c r="V83" t="s">
        <v>140</v>
      </c>
      <c r="W83" t="s">
        <v>141</v>
      </c>
      <c r="X83" t="s">
        <v>130</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CBF5C-B5F3-45C9-AB5A-C25324C4662C}">
  <sheetPr codeName="Sheet5">
    <tabColor rgb="FFFFC000"/>
  </sheetPr>
  <dimension ref="A1:E3"/>
  <sheetViews>
    <sheetView showGridLines="0" workbookViewId="0">
      <selection activeCell="A6" sqref="A6"/>
    </sheetView>
  </sheetViews>
  <sheetFormatPr defaultRowHeight="14.25" x14ac:dyDescent="0.45"/>
  <cols>
    <col min="1" max="1" width="63.3984375" customWidth="1"/>
  </cols>
  <sheetData>
    <row r="1" spans="1:5" ht="54.75" customHeight="1" thickBot="1" x14ac:dyDescent="0.5">
      <c r="A1" s="29"/>
    </row>
    <row r="2" spans="1:5" x14ac:dyDescent="0.45">
      <c r="A2" s="4" t="str">
        <f>"Bearer "&amp;A1</f>
        <v xml:space="preserve">Bearer </v>
      </c>
    </row>
    <row r="3" spans="1:5" ht="28.5" x14ac:dyDescent="0.45">
      <c r="A3" s="12" t="s">
        <v>82</v>
      </c>
      <c r="E3" s="2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29362-03F7-476F-BDC8-5FAEFD813906}">
  <sheetPr codeName="Sheet2">
    <tabColor rgb="FF00B0F0"/>
  </sheetPr>
  <dimension ref="A1:V88"/>
  <sheetViews>
    <sheetView topLeftCell="U1" workbookViewId="0">
      <selection activeCell="AA15" sqref="AA15"/>
    </sheetView>
  </sheetViews>
  <sheetFormatPr defaultRowHeight="14.25" x14ac:dyDescent="0.45"/>
  <cols>
    <col min="1" max="1" width="10" bestFit="1" customWidth="1"/>
    <col min="2" max="2" width="7.265625" bestFit="1" customWidth="1"/>
    <col min="7" max="7" width="23.46484375" bestFit="1" customWidth="1"/>
    <col min="8" max="8" width="19.19921875" bestFit="1" customWidth="1"/>
    <col min="13" max="13" width="13.86328125" bestFit="1" customWidth="1"/>
    <col min="14" max="14" width="16.3984375" bestFit="1" customWidth="1"/>
    <col min="15" max="15" width="18.59765625" bestFit="1" customWidth="1"/>
    <col min="16" max="16" width="21.73046875" bestFit="1" customWidth="1"/>
    <col min="17" max="17" width="18.265625" bestFit="1" customWidth="1"/>
    <col min="18" max="18" width="20.796875" bestFit="1" customWidth="1"/>
    <col min="19" max="19" width="50.46484375" bestFit="1" customWidth="1"/>
    <col min="20" max="20" width="8.59765625" bestFit="1" customWidth="1"/>
    <col min="21" max="21" width="6" bestFit="1" customWidth="1"/>
    <col min="22" max="22" width="7.265625" bestFit="1" customWidth="1"/>
    <col min="26" max="26" width="12.19921875" bestFit="1" customWidth="1"/>
    <col min="27" max="27" width="16.59765625" bestFit="1" customWidth="1"/>
    <col min="28" max="28" width="50.19921875" bestFit="1" customWidth="1"/>
    <col min="29" max="29" width="17.59765625" bestFit="1" customWidth="1"/>
    <col min="30" max="30" width="12.796875" bestFit="1" customWidth="1"/>
    <col min="31" max="31" width="14.1328125" bestFit="1" customWidth="1"/>
    <col min="32" max="32" width="80.53125" bestFit="1" customWidth="1"/>
    <col min="33" max="33" width="22.19921875" bestFit="1" customWidth="1"/>
    <col min="34" max="34" width="15.796875" bestFit="1" customWidth="1"/>
    <col min="35" max="35" width="18.19921875" bestFit="1" customWidth="1"/>
    <col min="36" max="36" width="15" bestFit="1" customWidth="1"/>
    <col min="37" max="37" width="27.46484375" bestFit="1" customWidth="1"/>
    <col min="38" max="38" width="22.73046875" bestFit="1" customWidth="1"/>
    <col min="39" max="39" width="63.73046875" bestFit="1" customWidth="1"/>
    <col min="40" max="40" width="23.6640625" bestFit="1" customWidth="1"/>
    <col min="41" max="41" width="23.265625" bestFit="1" customWidth="1"/>
    <col min="42" max="42" width="23.19921875" bestFit="1" customWidth="1"/>
    <col min="43" max="43" width="25.6640625" bestFit="1" customWidth="1"/>
    <col min="44" max="44" width="26.73046875" bestFit="1" customWidth="1"/>
    <col min="45" max="45" width="31" bestFit="1" customWidth="1"/>
    <col min="46" max="46" width="27.73046875" bestFit="1" customWidth="1"/>
    <col min="47" max="47" width="30.19921875" bestFit="1" customWidth="1"/>
    <col min="48" max="48" width="31.33203125" bestFit="1" customWidth="1"/>
    <col min="49" max="49" width="35.59765625" bestFit="1" customWidth="1"/>
    <col min="50" max="50" width="10.19921875" bestFit="1" customWidth="1"/>
  </cols>
  <sheetData>
    <row r="1" spans="1:22" x14ac:dyDescent="0.45">
      <c r="A1" t="s">
        <v>63</v>
      </c>
      <c r="B1" t="s">
        <v>64</v>
      </c>
      <c r="G1" t="s">
        <v>65</v>
      </c>
      <c r="H1" t="s">
        <v>54</v>
      </c>
      <c r="M1" t="s">
        <v>86</v>
      </c>
      <c r="N1" t="s">
        <v>87</v>
      </c>
      <c r="O1" t="s">
        <v>88</v>
      </c>
      <c r="P1" t="s">
        <v>89</v>
      </c>
      <c r="Q1" t="s">
        <v>90</v>
      </c>
      <c r="R1" t="s">
        <v>91</v>
      </c>
      <c r="S1" t="s">
        <v>92</v>
      </c>
      <c r="T1" t="s">
        <v>60</v>
      </c>
      <c r="U1" t="s">
        <v>73</v>
      </c>
      <c r="V1" t="s">
        <v>64</v>
      </c>
    </row>
    <row r="2" spans="1:22" x14ac:dyDescent="0.45">
      <c r="A2" s="3">
        <v>43466</v>
      </c>
      <c r="B2">
        <v>208</v>
      </c>
      <c r="G2" t="s">
        <v>66</v>
      </c>
      <c r="H2" t="s">
        <v>5</v>
      </c>
      <c r="M2">
        <v>2</v>
      </c>
      <c r="N2" t="s">
        <v>132</v>
      </c>
      <c r="O2" t="s">
        <v>133</v>
      </c>
      <c r="P2" t="s">
        <v>134</v>
      </c>
      <c r="Q2">
        <v>4</v>
      </c>
      <c r="R2" t="s">
        <v>15</v>
      </c>
      <c r="S2" t="s">
        <v>16</v>
      </c>
      <c r="T2" t="s">
        <v>10</v>
      </c>
      <c r="U2" t="s">
        <v>84</v>
      </c>
      <c r="V2">
        <v>1076</v>
      </c>
    </row>
    <row r="3" spans="1:22" x14ac:dyDescent="0.45">
      <c r="A3" s="3">
        <v>43497</v>
      </c>
      <c r="B3">
        <v>210</v>
      </c>
      <c r="G3" t="s">
        <v>67</v>
      </c>
      <c r="H3">
        <v>57</v>
      </c>
      <c r="M3">
        <v>4</v>
      </c>
      <c r="N3" t="s">
        <v>135</v>
      </c>
      <c r="O3" t="s">
        <v>136</v>
      </c>
      <c r="P3" t="s">
        <v>134</v>
      </c>
      <c r="Q3">
        <v>4</v>
      </c>
      <c r="R3" t="s">
        <v>15</v>
      </c>
      <c r="S3" t="s">
        <v>16</v>
      </c>
      <c r="T3" t="s">
        <v>10</v>
      </c>
      <c r="U3" t="s">
        <v>84</v>
      </c>
      <c r="V3">
        <v>793</v>
      </c>
    </row>
    <row r="4" spans="1:22" x14ac:dyDescent="0.45">
      <c r="A4" s="3">
        <v>43525</v>
      </c>
      <c r="B4">
        <v>235</v>
      </c>
      <c r="G4" t="s">
        <v>68</v>
      </c>
      <c r="H4" t="s">
        <v>146</v>
      </c>
      <c r="M4">
        <v>2</v>
      </c>
      <c r="N4" t="s">
        <v>132</v>
      </c>
      <c r="O4" t="s">
        <v>133</v>
      </c>
      <c r="P4" t="s">
        <v>134</v>
      </c>
      <c r="Q4">
        <v>5</v>
      </c>
      <c r="R4" t="s">
        <v>137</v>
      </c>
      <c r="S4" t="s">
        <v>18</v>
      </c>
      <c r="T4" t="s">
        <v>10</v>
      </c>
      <c r="U4" t="s">
        <v>84</v>
      </c>
      <c r="V4">
        <v>590</v>
      </c>
    </row>
    <row r="5" spans="1:22" x14ac:dyDescent="0.45">
      <c r="A5" s="3">
        <v>43556</v>
      </c>
      <c r="B5">
        <v>218</v>
      </c>
      <c r="G5" t="s">
        <v>69</v>
      </c>
      <c r="H5" t="s">
        <v>147</v>
      </c>
      <c r="M5">
        <v>105</v>
      </c>
      <c r="N5" t="s">
        <v>93</v>
      </c>
      <c r="O5" t="s">
        <v>94</v>
      </c>
      <c r="P5" t="s">
        <v>95</v>
      </c>
      <c r="Q5">
        <v>5</v>
      </c>
      <c r="R5" t="s">
        <v>137</v>
      </c>
      <c r="S5" t="s">
        <v>18</v>
      </c>
      <c r="T5" t="s">
        <v>10</v>
      </c>
      <c r="U5" t="s">
        <v>84</v>
      </c>
      <c r="V5">
        <v>525</v>
      </c>
    </row>
    <row r="6" spans="1:22" x14ac:dyDescent="0.45">
      <c r="A6" s="3">
        <v>43586</v>
      </c>
      <c r="B6">
        <v>215</v>
      </c>
      <c r="G6" t="s">
        <v>70</v>
      </c>
      <c r="H6">
        <v>175</v>
      </c>
      <c r="M6">
        <v>4</v>
      </c>
      <c r="N6" t="s">
        <v>135</v>
      </c>
      <c r="O6" t="s">
        <v>136</v>
      </c>
      <c r="P6" t="s">
        <v>134</v>
      </c>
      <c r="Q6">
        <v>5</v>
      </c>
      <c r="R6" t="s">
        <v>137</v>
      </c>
      <c r="S6" t="s">
        <v>18</v>
      </c>
      <c r="T6" t="s">
        <v>10</v>
      </c>
      <c r="U6" t="s">
        <v>84</v>
      </c>
      <c r="V6">
        <v>481</v>
      </c>
    </row>
    <row r="7" spans="1:22" x14ac:dyDescent="0.45">
      <c r="A7" s="3">
        <v>43617</v>
      </c>
      <c r="B7">
        <v>219</v>
      </c>
      <c r="G7" t="s">
        <v>71</v>
      </c>
      <c r="H7" t="s">
        <v>140</v>
      </c>
      <c r="M7">
        <v>6</v>
      </c>
      <c r="N7" t="s">
        <v>138</v>
      </c>
      <c r="O7" t="s">
        <v>139</v>
      </c>
      <c r="P7" t="s">
        <v>134</v>
      </c>
      <c r="Q7">
        <v>5</v>
      </c>
      <c r="R7" t="s">
        <v>137</v>
      </c>
      <c r="S7" t="s">
        <v>18</v>
      </c>
      <c r="T7" t="s">
        <v>10</v>
      </c>
      <c r="U7" t="s">
        <v>84</v>
      </c>
      <c r="V7">
        <v>442</v>
      </c>
    </row>
    <row r="8" spans="1:22" x14ac:dyDescent="0.45">
      <c r="A8" s="3">
        <v>43647</v>
      </c>
      <c r="B8">
        <v>219</v>
      </c>
      <c r="G8" t="s">
        <v>72</v>
      </c>
      <c r="H8" t="s">
        <v>141</v>
      </c>
      <c r="M8">
        <v>6</v>
      </c>
      <c r="N8" t="s">
        <v>138</v>
      </c>
      <c r="O8" t="s">
        <v>139</v>
      </c>
      <c r="P8" t="s">
        <v>134</v>
      </c>
      <c r="Q8">
        <v>4</v>
      </c>
      <c r="R8" t="s">
        <v>15</v>
      </c>
      <c r="S8" t="s">
        <v>16</v>
      </c>
      <c r="T8" t="s">
        <v>10</v>
      </c>
      <c r="U8" t="s">
        <v>84</v>
      </c>
      <c r="V8">
        <v>416</v>
      </c>
    </row>
    <row r="9" spans="1:22" x14ac:dyDescent="0.45">
      <c r="A9" s="3">
        <v>43678</v>
      </c>
      <c r="B9">
        <v>209</v>
      </c>
      <c r="G9" t="s">
        <v>61</v>
      </c>
      <c r="M9">
        <v>2</v>
      </c>
      <c r="N9" t="s">
        <v>132</v>
      </c>
      <c r="O9" t="s">
        <v>133</v>
      </c>
      <c r="P9" t="s">
        <v>134</v>
      </c>
      <c r="Q9">
        <v>11</v>
      </c>
      <c r="R9" t="s">
        <v>27</v>
      </c>
      <c r="S9" t="s">
        <v>28</v>
      </c>
      <c r="T9" t="s">
        <v>10</v>
      </c>
      <c r="U9" t="s">
        <v>84</v>
      </c>
      <c r="V9">
        <v>241</v>
      </c>
    </row>
    <row r="10" spans="1:22" x14ac:dyDescent="0.45">
      <c r="A10" s="3">
        <v>43709</v>
      </c>
      <c r="B10">
        <v>226</v>
      </c>
      <c r="G10" t="s">
        <v>60</v>
      </c>
      <c r="H10" t="s">
        <v>10</v>
      </c>
      <c r="M10">
        <v>134</v>
      </c>
      <c r="N10" t="s">
        <v>119</v>
      </c>
      <c r="O10" t="s">
        <v>120</v>
      </c>
      <c r="P10" t="s">
        <v>121</v>
      </c>
      <c r="Q10">
        <v>11</v>
      </c>
      <c r="R10" t="s">
        <v>27</v>
      </c>
      <c r="S10" t="s">
        <v>28</v>
      </c>
      <c r="T10" t="s">
        <v>10</v>
      </c>
      <c r="U10" t="s">
        <v>84</v>
      </c>
      <c r="V10">
        <v>222</v>
      </c>
    </row>
    <row r="11" spans="1:22" x14ac:dyDescent="0.45">
      <c r="A11" s="3">
        <v>43739</v>
      </c>
      <c r="B11">
        <v>227</v>
      </c>
      <c r="G11" t="s">
        <v>73</v>
      </c>
      <c r="H11" t="s">
        <v>84</v>
      </c>
      <c r="M11">
        <v>105</v>
      </c>
      <c r="N11" t="s">
        <v>93</v>
      </c>
      <c r="O11" t="s">
        <v>94</v>
      </c>
      <c r="P11" t="s">
        <v>95</v>
      </c>
      <c r="Q11">
        <v>11</v>
      </c>
      <c r="R11" t="s">
        <v>27</v>
      </c>
      <c r="S11" t="s">
        <v>28</v>
      </c>
      <c r="T11" t="s">
        <v>10</v>
      </c>
      <c r="U11" t="s">
        <v>84</v>
      </c>
      <c r="V11">
        <v>167</v>
      </c>
    </row>
    <row r="12" spans="1:22" x14ac:dyDescent="0.45">
      <c r="A12" s="3">
        <v>43770</v>
      </c>
      <c r="B12">
        <v>230</v>
      </c>
      <c r="G12" t="s">
        <v>74</v>
      </c>
      <c r="H12" t="s">
        <v>532</v>
      </c>
    </row>
    <row r="13" spans="1:22" x14ac:dyDescent="0.45">
      <c r="A13" s="3">
        <v>43800</v>
      </c>
      <c r="B13">
        <v>196</v>
      </c>
      <c r="G13" t="s">
        <v>75</v>
      </c>
      <c r="H13" t="s">
        <v>129</v>
      </c>
    </row>
    <row r="14" spans="1:22" x14ac:dyDescent="0.45">
      <c r="A14" s="3">
        <v>43831</v>
      </c>
      <c r="B14">
        <v>238</v>
      </c>
    </row>
    <row r="15" spans="1:22" x14ac:dyDescent="0.45">
      <c r="A15" s="3">
        <v>43862</v>
      </c>
      <c r="B15">
        <v>242</v>
      </c>
    </row>
    <row r="16" spans="1:22" x14ac:dyDescent="0.45">
      <c r="A16" s="3">
        <v>43891</v>
      </c>
      <c r="B16">
        <v>257</v>
      </c>
    </row>
    <row r="17" spans="1:2" x14ac:dyDescent="0.45">
      <c r="A17" s="3">
        <v>43922</v>
      </c>
      <c r="B17">
        <v>204</v>
      </c>
    </row>
    <row r="18" spans="1:2" x14ac:dyDescent="0.45">
      <c r="A18" s="3">
        <v>43952</v>
      </c>
      <c r="B18">
        <v>212</v>
      </c>
    </row>
    <row r="19" spans="1:2" x14ac:dyDescent="0.45">
      <c r="A19" s="3">
        <v>43983</v>
      </c>
      <c r="B19">
        <v>234</v>
      </c>
    </row>
    <row r="20" spans="1:2" x14ac:dyDescent="0.45">
      <c r="A20" s="3">
        <v>44013</v>
      </c>
      <c r="B20">
        <v>238</v>
      </c>
    </row>
    <row r="21" spans="1:2" x14ac:dyDescent="0.45">
      <c r="A21" s="3">
        <v>44044</v>
      </c>
      <c r="B21">
        <v>229</v>
      </c>
    </row>
    <row r="22" spans="1:2" x14ac:dyDescent="0.45">
      <c r="A22" s="3">
        <v>44075</v>
      </c>
      <c r="B22">
        <v>252</v>
      </c>
    </row>
    <row r="23" spans="1:2" x14ac:dyDescent="0.45">
      <c r="A23" s="3">
        <v>44105</v>
      </c>
      <c r="B23">
        <v>259</v>
      </c>
    </row>
    <row r="24" spans="1:2" x14ac:dyDescent="0.45">
      <c r="A24" s="3">
        <v>44136</v>
      </c>
      <c r="B24">
        <v>262</v>
      </c>
    </row>
    <row r="25" spans="1:2" x14ac:dyDescent="0.45">
      <c r="A25" s="3">
        <v>44166</v>
      </c>
      <c r="B25">
        <v>229</v>
      </c>
    </row>
    <row r="26" spans="1:2" x14ac:dyDescent="0.45">
      <c r="A26" s="3">
        <v>44197</v>
      </c>
      <c r="B26">
        <v>239</v>
      </c>
    </row>
    <row r="27" spans="1:2" x14ac:dyDescent="0.45">
      <c r="A27" s="3">
        <v>44228</v>
      </c>
      <c r="B27">
        <v>239</v>
      </c>
    </row>
    <row r="28" spans="1:2" x14ac:dyDescent="0.45">
      <c r="A28" s="3">
        <v>44256</v>
      </c>
      <c r="B28">
        <v>273</v>
      </c>
    </row>
    <row r="29" spans="1:2" x14ac:dyDescent="0.45">
      <c r="A29" s="3">
        <v>44287</v>
      </c>
      <c r="B29">
        <v>247</v>
      </c>
    </row>
    <row r="30" spans="1:2" x14ac:dyDescent="0.45">
      <c r="A30" s="3">
        <v>44317</v>
      </c>
      <c r="B30">
        <v>251</v>
      </c>
    </row>
    <row r="31" spans="1:2" x14ac:dyDescent="0.45">
      <c r="A31" s="3">
        <v>44348</v>
      </c>
      <c r="B31">
        <v>260</v>
      </c>
    </row>
    <row r="32" spans="1:2" x14ac:dyDescent="0.45">
      <c r="A32" s="3">
        <v>44378</v>
      </c>
      <c r="B32">
        <v>258</v>
      </c>
    </row>
    <row r="33" spans="1:2" x14ac:dyDescent="0.45">
      <c r="A33" s="3">
        <v>44409</v>
      </c>
      <c r="B33">
        <v>239</v>
      </c>
    </row>
    <row r="34" spans="1:2" x14ac:dyDescent="0.45">
      <c r="A34" s="3">
        <v>44440</v>
      </c>
      <c r="B34">
        <v>261</v>
      </c>
    </row>
    <row r="35" spans="1:2" x14ac:dyDescent="0.45">
      <c r="A35" s="3">
        <v>44470</v>
      </c>
      <c r="B35">
        <v>265</v>
      </c>
    </row>
    <row r="36" spans="1:2" x14ac:dyDescent="0.45">
      <c r="A36" s="3">
        <v>44501</v>
      </c>
      <c r="B36">
        <v>268</v>
      </c>
    </row>
    <row r="37" spans="1:2" x14ac:dyDescent="0.45">
      <c r="A37" s="3">
        <v>44531</v>
      </c>
      <c r="B37">
        <v>232</v>
      </c>
    </row>
    <row r="38" spans="1:2" x14ac:dyDescent="0.45">
      <c r="A38" s="3">
        <v>44562</v>
      </c>
      <c r="B38">
        <v>295</v>
      </c>
    </row>
    <row r="39" spans="1:2" x14ac:dyDescent="0.45">
      <c r="A39" s="3">
        <v>44593</v>
      </c>
      <c r="B39">
        <v>300</v>
      </c>
    </row>
    <row r="40" spans="1:2" x14ac:dyDescent="0.45">
      <c r="A40" s="3">
        <v>44621</v>
      </c>
      <c r="B40">
        <v>330</v>
      </c>
    </row>
    <row r="41" spans="1:2" x14ac:dyDescent="0.45">
      <c r="A41" s="3">
        <v>44652</v>
      </c>
      <c r="B41">
        <v>302</v>
      </c>
    </row>
    <row r="42" spans="1:2" x14ac:dyDescent="0.45">
      <c r="A42" s="3">
        <v>44682</v>
      </c>
      <c r="B42">
        <v>304</v>
      </c>
    </row>
    <row r="43" spans="1:2" x14ac:dyDescent="0.45">
      <c r="A43" s="3">
        <v>44713</v>
      </c>
      <c r="B43">
        <v>315</v>
      </c>
    </row>
    <row r="44" spans="1:2" x14ac:dyDescent="0.45">
      <c r="A44" s="3">
        <v>44743</v>
      </c>
      <c r="B44">
        <v>309</v>
      </c>
    </row>
    <row r="45" spans="1:2" x14ac:dyDescent="0.45">
      <c r="A45" s="3">
        <v>44774</v>
      </c>
      <c r="B45">
        <v>291</v>
      </c>
    </row>
    <row r="46" spans="1:2" x14ac:dyDescent="0.45">
      <c r="A46" s="3">
        <v>44805</v>
      </c>
      <c r="B46">
        <v>319</v>
      </c>
    </row>
    <row r="47" spans="1:2" x14ac:dyDescent="0.45">
      <c r="A47" s="3">
        <v>44835</v>
      </c>
      <c r="B47">
        <v>317</v>
      </c>
    </row>
    <row r="48" spans="1:2" x14ac:dyDescent="0.45">
      <c r="A48" s="3">
        <v>44866</v>
      </c>
      <c r="B48">
        <v>321</v>
      </c>
    </row>
    <row r="49" spans="1:2" x14ac:dyDescent="0.45">
      <c r="A49" s="3">
        <v>44896</v>
      </c>
      <c r="B49">
        <v>268</v>
      </c>
    </row>
    <row r="50" spans="1:2" x14ac:dyDescent="0.45">
      <c r="A50" s="3">
        <v>44927</v>
      </c>
      <c r="B50">
        <v>310</v>
      </c>
    </row>
    <row r="51" spans="1:2" x14ac:dyDescent="0.45">
      <c r="A51" s="3">
        <v>44958</v>
      </c>
      <c r="B51">
        <v>323</v>
      </c>
    </row>
    <row r="52" spans="1:2" x14ac:dyDescent="0.45">
      <c r="A52" s="3">
        <v>44986</v>
      </c>
      <c r="B52">
        <v>353</v>
      </c>
    </row>
    <row r="53" spans="1:2" x14ac:dyDescent="0.45">
      <c r="A53" s="3">
        <v>45017</v>
      </c>
      <c r="B53">
        <v>320</v>
      </c>
    </row>
    <row r="54" spans="1:2" x14ac:dyDescent="0.45">
      <c r="A54" s="3">
        <v>45047</v>
      </c>
      <c r="B54">
        <v>325</v>
      </c>
    </row>
    <row r="55" spans="1:2" x14ac:dyDescent="0.45">
      <c r="A55" s="3">
        <v>45078</v>
      </c>
      <c r="B55">
        <v>332</v>
      </c>
    </row>
    <row r="56" spans="1:2" x14ac:dyDescent="0.45">
      <c r="A56" s="3">
        <v>45108</v>
      </c>
      <c r="B56">
        <v>328</v>
      </c>
    </row>
    <row r="57" spans="1:2" x14ac:dyDescent="0.45">
      <c r="A57" s="3">
        <v>45139</v>
      </c>
      <c r="B57">
        <v>310</v>
      </c>
    </row>
    <row r="58" spans="1:2" x14ac:dyDescent="0.45">
      <c r="A58" s="3">
        <v>45170</v>
      </c>
      <c r="B58">
        <v>334</v>
      </c>
    </row>
    <row r="59" spans="1:2" x14ac:dyDescent="0.45">
      <c r="A59" s="3">
        <v>45200</v>
      </c>
      <c r="B59">
        <v>333</v>
      </c>
    </row>
    <row r="60" spans="1:2" x14ac:dyDescent="0.45">
      <c r="A60" s="3">
        <v>45231</v>
      </c>
      <c r="B60">
        <v>337</v>
      </c>
    </row>
    <row r="61" spans="1:2" x14ac:dyDescent="0.45">
      <c r="A61" s="3">
        <v>45261</v>
      </c>
      <c r="B61">
        <v>286</v>
      </c>
    </row>
    <row r="62" spans="1:2" x14ac:dyDescent="0.45">
      <c r="A62" s="3">
        <v>45292</v>
      </c>
      <c r="B62">
        <v>282</v>
      </c>
    </row>
    <row r="63" spans="1:2" x14ac:dyDescent="0.45">
      <c r="A63" s="3">
        <v>45323</v>
      </c>
      <c r="B63">
        <v>294</v>
      </c>
    </row>
    <row r="64" spans="1:2" x14ac:dyDescent="0.45">
      <c r="A64" s="3">
        <v>45352</v>
      </c>
      <c r="B64">
        <v>323</v>
      </c>
    </row>
    <row r="65" spans="1:2" x14ac:dyDescent="0.45">
      <c r="A65" s="3">
        <v>45383</v>
      </c>
      <c r="B65">
        <v>300</v>
      </c>
    </row>
    <row r="66" spans="1:2" x14ac:dyDescent="0.45">
      <c r="A66" s="3">
        <v>45413</v>
      </c>
      <c r="B66">
        <v>300</v>
      </c>
    </row>
    <row r="67" spans="1:2" x14ac:dyDescent="0.45">
      <c r="A67" s="3">
        <v>45444</v>
      </c>
      <c r="B67">
        <v>311</v>
      </c>
    </row>
    <row r="68" spans="1:2" x14ac:dyDescent="0.45">
      <c r="A68" s="3">
        <v>45474</v>
      </c>
      <c r="B68">
        <v>305</v>
      </c>
    </row>
    <row r="69" spans="1:2" x14ac:dyDescent="0.45">
      <c r="A69" s="3">
        <v>45505</v>
      </c>
      <c r="B69">
        <v>253</v>
      </c>
    </row>
    <row r="70" spans="1:2" x14ac:dyDescent="0.45">
      <c r="A70" s="3">
        <v>45536</v>
      </c>
      <c r="B70">
        <v>318</v>
      </c>
    </row>
    <row r="71" spans="1:2" x14ac:dyDescent="0.45">
      <c r="A71" s="3">
        <v>45566</v>
      </c>
      <c r="B71">
        <v>319</v>
      </c>
    </row>
    <row r="72" spans="1:2" x14ac:dyDescent="0.45">
      <c r="A72" s="3">
        <v>45597</v>
      </c>
      <c r="B72">
        <v>320</v>
      </c>
    </row>
    <row r="73" spans="1:2" x14ac:dyDescent="0.45">
      <c r="A73" s="3">
        <v>45627</v>
      </c>
      <c r="B73">
        <v>280</v>
      </c>
    </row>
    <row r="74" spans="1:2" x14ac:dyDescent="0.45">
      <c r="A74" s="3">
        <v>45658</v>
      </c>
      <c r="B74">
        <v>281</v>
      </c>
    </row>
    <row r="75" spans="1:2" x14ac:dyDescent="0.45">
      <c r="A75" s="3">
        <v>45689</v>
      </c>
      <c r="B75">
        <v>294</v>
      </c>
    </row>
    <row r="76" spans="1:2" x14ac:dyDescent="0.45">
      <c r="A76" s="3">
        <v>45717</v>
      </c>
      <c r="B76">
        <v>335</v>
      </c>
    </row>
    <row r="77" spans="1:2" x14ac:dyDescent="0.45">
      <c r="A77" s="3">
        <v>45748</v>
      </c>
      <c r="B77">
        <v>302</v>
      </c>
    </row>
    <row r="78" spans="1:2" x14ac:dyDescent="0.45">
      <c r="A78" s="3">
        <v>45778</v>
      </c>
      <c r="B78">
        <v>309</v>
      </c>
    </row>
    <row r="79" spans="1:2" x14ac:dyDescent="0.45">
      <c r="A79" s="3">
        <v>45809</v>
      </c>
      <c r="B79">
        <v>313</v>
      </c>
    </row>
    <row r="80" spans="1:2" x14ac:dyDescent="0.45">
      <c r="A80" s="3">
        <v>45839</v>
      </c>
      <c r="B80">
        <v>312</v>
      </c>
    </row>
    <row r="81" spans="1:2" x14ac:dyDescent="0.45">
      <c r="A81" s="3">
        <v>45870</v>
      </c>
      <c r="B81">
        <v>257</v>
      </c>
    </row>
    <row r="82" spans="1:2" x14ac:dyDescent="0.45">
      <c r="A82" s="3">
        <v>45901</v>
      </c>
      <c r="B82">
        <v>322</v>
      </c>
    </row>
    <row r="83" spans="1:2" x14ac:dyDescent="0.45">
      <c r="A83" s="3">
        <v>45931</v>
      </c>
      <c r="B83">
        <v>324</v>
      </c>
    </row>
    <row r="84" spans="1:2" x14ac:dyDescent="0.45">
      <c r="A84" s="3">
        <v>45962</v>
      </c>
      <c r="B84">
        <v>327</v>
      </c>
    </row>
    <row r="85" spans="1:2" x14ac:dyDescent="0.45">
      <c r="A85" s="3">
        <v>45992</v>
      </c>
      <c r="B85">
        <v>287</v>
      </c>
    </row>
    <row r="86" spans="1:2" x14ac:dyDescent="0.45">
      <c r="A86" s="3">
        <v>46023</v>
      </c>
      <c r="B86">
        <v>276</v>
      </c>
    </row>
    <row r="87" spans="1:2" x14ac:dyDescent="0.45">
      <c r="A87" s="3">
        <v>46054</v>
      </c>
      <c r="B87">
        <v>292</v>
      </c>
    </row>
    <row r="88" spans="1:2" x14ac:dyDescent="0.45">
      <c r="A88" s="3">
        <v>46082</v>
      </c>
      <c r="B88">
        <v>327</v>
      </c>
    </row>
  </sheetData>
  <pageMargins left="0.7" right="0.7" top="0.75" bottom="0.75" header="0.3" footer="0.3"/>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E37FD-06EA-4600-A7A8-D7118CCD6E7A}">
  <sheetPr codeName="Sheet3">
    <tabColor rgb="FF00B0F0"/>
  </sheetPr>
  <dimension ref="A1:B9"/>
  <sheetViews>
    <sheetView workbookViewId="0">
      <selection sqref="A1:B9"/>
    </sheetView>
  </sheetViews>
  <sheetFormatPr defaultRowHeight="14.25" x14ac:dyDescent="0.45"/>
  <cols>
    <col min="1" max="1" width="19.59765625" bestFit="1" customWidth="1"/>
    <col min="2" max="2" width="56.265625" bestFit="1" customWidth="1"/>
  </cols>
  <sheetData>
    <row r="1" spans="1:2" x14ac:dyDescent="0.45">
      <c r="A1" t="s">
        <v>53</v>
      </c>
      <c r="B1" t="s">
        <v>54</v>
      </c>
    </row>
    <row r="2" spans="1:2" x14ac:dyDescent="0.45">
      <c r="A2" t="s">
        <v>55</v>
      </c>
      <c r="B2" t="s">
        <v>125</v>
      </c>
    </row>
    <row r="3" spans="1:2" x14ac:dyDescent="0.45">
      <c r="A3" t="s">
        <v>56</v>
      </c>
      <c r="B3" t="s">
        <v>130</v>
      </c>
    </row>
    <row r="4" spans="1:2" x14ac:dyDescent="0.45">
      <c r="A4" t="s">
        <v>57</v>
      </c>
      <c r="B4" t="s">
        <v>126</v>
      </c>
    </row>
    <row r="5" spans="1:2" x14ac:dyDescent="0.45">
      <c r="A5" t="s">
        <v>58</v>
      </c>
      <c r="B5" t="s">
        <v>131</v>
      </c>
    </row>
    <row r="6" spans="1:2" x14ac:dyDescent="0.45">
      <c r="A6" t="s">
        <v>59</v>
      </c>
      <c r="B6" t="s">
        <v>5</v>
      </c>
    </row>
    <row r="7" spans="1:2" x14ac:dyDescent="0.45">
      <c r="A7" t="s">
        <v>60</v>
      </c>
      <c r="B7" t="s">
        <v>10</v>
      </c>
    </row>
    <row r="8" spans="1:2" x14ac:dyDescent="0.45">
      <c r="A8" t="s">
        <v>61</v>
      </c>
    </row>
    <row r="9" spans="1:2" x14ac:dyDescent="0.45">
      <c r="A9" t="s">
        <v>62</v>
      </c>
      <c r="B9" t="s">
        <v>118</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CCF84-FB93-4A7F-974A-5A89E93436EF}">
  <sheetPr codeName="Sheet4">
    <tabColor rgb="FF00B0F0"/>
  </sheetPr>
  <dimension ref="A1:E92"/>
  <sheetViews>
    <sheetView workbookViewId="0">
      <selection activeCell="C2" sqref="C2"/>
    </sheetView>
  </sheetViews>
  <sheetFormatPr defaultRowHeight="14.25" x14ac:dyDescent="0.45"/>
  <sheetData>
    <row r="1" spans="1:5" x14ac:dyDescent="0.45">
      <c r="A1">
        <v>0</v>
      </c>
      <c r="B1" t="s">
        <v>52</v>
      </c>
      <c r="C1" t="s">
        <v>51</v>
      </c>
      <c r="E1">
        <v>1</v>
      </c>
    </row>
    <row r="2" spans="1:5" x14ac:dyDescent="0.45">
      <c r="A2">
        <v>4</v>
      </c>
      <c r="B2" t="s">
        <v>15</v>
      </c>
      <c r="C2" t="s">
        <v>16</v>
      </c>
    </row>
    <row r="3" spans="1:5" x14ac:dyDescent="0.45">
      <c r="A3">
        <v>5</v>
      </c>
      <c r="B3" t="s">
        <v>17</v>
      </c>
      <c r="C3" t="s">
        <v>18</v>
      </c>
    </row>
    <row r="4" spans="1:5" x14ac:dyDescent="0.45">
      <c r="A4">
        <v>6</v>
      </c>
      <c r="B4" t="s">
        <v>19</v>
      </c>
      <c r="C4" t="s">
        <v>20</v>
      </c>
    </row>
    <row r="5" spans="1:5" x14ac:dyDescent="0.45">
      <c r="A5">
        <v>7</v>
      </c>
      <c r="B5" t="s">
        <v>21</v>
      </c>
      <c r="C5" t="s">
        <v>22</v>
      </c>
    </row>
    <row r="6" spans="1:5" x14ac:dyDescent="0.45">
      <c r="A6">
        <v>8</v>
      </c>
      <c r="B6" t="s">
        <v>23</v>
      </c>
      <c r="C6" t="s">
        <v>24</v>
      </c>
    </row>
    <row r="7" spans="1:5" x14ac:dyDescent="0.45">
      <c r="A7">
        <v>9</v>
      </c>
      <c r="B7" t="s">
        <v>25</v>
      </c>
      <c r="C7" t="s">
        <v>26</v>
      </c>
    </row>
    <row r="8" spans="1:5" x14ac:dyDescent="0.45">
      <c r="A8">
        <v>11</v>
      </c>
      <c r="B8" t="s">
        <v>27</v>
      </c>
      <c r="C8" t="s">
        <v>28</v>
      </c>
    </row>
    <row r="9" spans="1:5" x14ac:dyDescent="0.45">
      <c r="A9">
        <v>12</v>
      </c>
      <c r="B9" t="s">
        <v>29</v>
      </c>
      <c r="C9" t="s">
        <v>30</v>
      </c>
    </row>
    <row r="10" spans="1:5" x14ac:dyDescent="0.45">
      <c r="A10">
        <v>13</v>
      </c>
      <c r="B10" t="s">
        <v>31</v>
      </c>
      <c r="C10" t="s">
        <v>32</v>
      </c>
    </row>
    <row r="11" spans="1:5" x14ac:dyDescent="0.45">
      <c r="A11">
        <v>14</v>
      </c>
      <c r="B11" t="s">
        <v>33</v>
      </c>
      <c r="C11" t="s">
        <v>34</v>
      </c>
    </row>
    <row r="12" spans="1:5" x14ac:dyDescent="0.45">
      <c r="A12">
        <v>15</v>
      </c>
      <c r="B12" t="s">
        <v>35</v>
      </c>
      <c r="C12" t="s">
        <v>36</v>
      </c>
    </row>
    <row r="13" spans="1:5" x14ac:dyDescent="0.45">
      <c r="A13">
        <v>16</v>
      </c>
      <c r="B13" t="s">
        <v>37</v>
      </c>
      <c r="C13" t="s">
        <v>38</v>
      </c>
    </row>
    <row r="14" spans="1:5" x14ac:dyDescent="0.45">
      <c r="A14">
        <v>17</v>
      </c>
      <c r="B14" t="s">
        <v>39</v>
      </c>
      <c r="C14" t="s">
        <v>40</v>
      </c>
    </row>
    <row r="15" spans="1:5" x14ac:dyDescent="0.45">
      <c r="A15">
        <v>18</v>
      </c>
      <c r="B15" t="s">
        <v>41</v>
      </c>
      <c r="C15" t="s">
        <v>42</v>
      </c>
    </row>
    <row r="16" spans="1:5" x14ac:dyDescent="0.45">
      <c r="A16">
        <v>19</v>
      </c>
      <c r="B16" t="s">
        <v>43</v>
      </c>
      <c r="C16" t="s">
        <v>44</v>
      </c>
    </row>
    <row r="17" spans="1:3" x14ac:dyDescent="0.45">
      <c r="A17">
        <v>20</v>
      </c>
      <c r="B17" t="s">
        <v>45</v>
      </c>
      <c r="C17" t="s">
        <v>46</v>
      </c>
    </row>
    <row r="18" spans="1:3" x14ac:dyDescent="0.45">
      <c r="A18">
        <v>21</v>
      </c>
      <c r="B18" t="s">
        <v>47</v>
      </c>
      <c r="C18" t="s">
        <v>48</v>
      </c>
    </row>
    <row r="19" spans="1:3" x14ac:dyDescent="0.45">
      <c r="A19">
        <v>22</v>
      </c>
      <c r="B19" t="s">
        <v>49</v>
      </c>
      <c r="C19" t="s">
        <v>50</v>
      </c>
    </row>
    <row r="20" spans="1:3" x14ac:dyDescent="0.45">
      <c r="A20" s="2"/>
    </row>
    <row r="21" spans="1:3" x14ac:dyDescent="0.45">
      <c r="A21" s="2"/>
    </row>
    <row r="22" spans="1:3" x14ac:dyDescent="0.45">
      <c r="A22" s="2"/>
    </row>
    <row r="23" spans="1:3" x14ac:dyDescent="0.45">
      <c r="A23" s="2"/>
    </row>
    <row r="24" spans="1:3" x14ac:dyDescent="0.45">
      <c r="A24" s="2"/>
    </row>
    <row r="25" spans="1:3" x14ac:dyDescent="0.45">
      <c r="A25" s="2"/>
    </row>
    <row r="26" spans="1:3" x14ac:dyDescent="0.45">
      <c r="A26" s="2"/>
    </row>
    <row r="27" spans="1:3" x14ac:dyDescent="0.45">
      <c r="A27" s="2"/>
    </row>
    <row r="28" spans="1:3" x14ac:dyDescent="0.45">
      <c r="A28" s="2"/>
    </row>
    <row r="29" spans="1:3" x14ac:dyDescent="0.45">
      <c r="A29" s="2"/>
    </row>
    <row r="30" spans="1:3" x14ac:dyDescent="0.45">
      <c r="A30" s="2"/>
    </row>
    <row r="31" spans="1:3" x14ac:dyDescent="0.45">
      <c r="A31" s="2"/>
    </row>
    <row r="32" spans="1:3" x14ac:dyDescent="0.45">
      <c r="A32" s="2"/>
    </row>
    <row r="33" spans="1:1" x14ac:dyDescent="0.45">
      <c r="A33" s="2"/>
    </row>
    <row r="34" spans="1:1" x14ac:dyDescent="0.45">
      <c r="A34" s="2"/>
    </row>
    <row r="35" spans="1:1" x14ac:dyDescent="0.45">
      <c r="A35" s="2"/>
    </row>
    <row r="36" spans="1:1" x14ac:dyDescent="0.45">
      <c r="A36" s="2"/>
    </row>
    <row r="37" spans="1:1" x14ac:dyDescent="0.45">
      <c r="A37" s="2"/>
    </row>
    <row r="38" spans="1:1" x14ac:dyDescent="0.45">
      <c r="A38" s="2"/>
    </row>
    <row r="39" spans="1:1" x14ac:dyDescent="0.45">
      <c r="A39" s="2"/>
    </row>
    <row r="40" spans="1:1" x14ac:dyDescent="0.45">
      <c r="A40" s="2"/>
    </row>
    <row r="41" spans="1:1" x14ac:dyDescent="0.45">
      <c r="A41" s="2"/>
    </row>
    <row r="42" spans="1:1" x14ac:dyDescent="0.45">
      <c r="A42" s="2"/>
    </row>
    <row r="43" spans="1:1" x14ac:dyDescent="0.45">
      <c r="A43" s="2"/>
    </row>
    <row r="44" spans="1:1" x14ac:dyDescent="0.45">
      <c r="A44" s="2"/>
    </row>
    <row r="45" spans="1:1" x14ac:dyDescent="0.45">
      <c r="A45" s="2"/>
    </row>
    <row r="46" spans="1:1" x14ac:dyDescent="0.45">
      <c r="A46" s="2"/>
    </row>
    <row r="47" spans="1:1" x14ac:dyDescent="0.45">
      <c r="A47" s="2"/>
    </row>
    <row r="48" spans="1:1" x14ac:dyDescent="0.45">
      <c r="A48" s="2"/>
    </row>
    <row r="49" spans="1:1" x14ac:dyDescent="0.45">
      <c r="A49" s="2"/>
    </row>
    <row r="50" spans="1:1" x14ac:dyDescent="0.45">
      <c r="A50" s="2"/>
    </row>
    <row r="51" spans="1:1" x14ac:dyDescent="0.45">
      <c r="A51" s="2"/>
    </row>
    <row r="52" spans="1:1" x14ac:dyDescent="0.45">
      <c r="A52" s="2"/>
    </row>
    <row r="53" spans="1:1" x14ac:dyDescent="0.45">
      <c r="A53" s="2"/>
    </row>
    <row r="54" spans="1:1" x14ac:dyDescent="0.45">
      <c r="A54" s="2"/>
    </row>
    <row r="55" spans="1:1" x14ac:dyDescent="0.45">
      <c r="A55" s="2"/>
    </row>
    <row r="56" spans="1:1" x14ac:dyDescent="0.45">
      <c r="A56" s="2"/>
    </row>
    <row r="57" spans="1:1" x14ac:dyDescent="0.45">
      <c r="A57" s="2"/>
    </row>
    <row r="58" spans="1:1" x14ac:dyDescent="0.45">
      <c r="A58" s="2"/>
    </row>
    <row r="59" spans="1:1" x14ac:dyDescent="0.45">
      <c r="A59" s="2"/>
    </row>
    <row r="60" spans="1:1" x14ac:dyDescent="0.45">
      <c r="A60" s="2"/>
    </row>
    <row r="61" spans="1:1" x14ac:dyDescent="0.45">
      <c r="A61" s="2"/>
    </row>
    <row r="62" spans="1:1" x14ac:dyDescent="0.45">
      <c r="A62" s="2"/>
    </row>
    <row r="63" spans="1:1" x14ac:dyDescent="0.45">
      <c r="A63" s="2"/>
    </row>
    <row r="64" spans="1:1" x14ac:dyDescent="0.45">
      <c r="A64" s="2"/>
    </row>
    <row r="65" spans="1:1" x14ac:dyDescent="0.45">
      <c r="A65" s="2"/>
    </row>
    <row r="66" spans="1:1" x14ac:dyDescent="0.45">
      <c r="A66" s="2"/>
    </row>
    <row r="67" spans="1:1" x14ac:dyDescent="0.45">
      <c r="A67" s="2"/>
    </row>
    <row r="68" spans="1:1" x14ac:dyDescent="0.45">
      <c r="A68" s="2"/>
    </row>
    <row r="69" spans="1:1" x14ac:dyDescent="0.45">
      <c r="A69" s="2"/>
    </row>
    <row r="70" spans="1:1" x14ac:dyDescent="0.45">
      <c r="A70" s="2"/>
    </row>
    <row r="71" spans="1:1" x14ac:dyDescent="0.45">
      <c r="A71" s="2"/>
    </row>
    <row r="72" spans="1:1" x14ac:dyDescent="0.45">
      <c r="A72" s="2"/>
    </row>
    <row r="73" spans="1:1" x14ac:dyDescent="0.45">
      <c r="A73" s="2"/>
    </row>
    <row r="74" spans="1:1" x14ac:dyDescent="0.45">
      <c r="A74" s="2"/>
    </row>
    <row r="75" spans="1:1" x14ac:dyDescent="0.45">
      <c r="A75" s="2"/>
    </row>
    <row r="76" spans="1:1" x14ac:dyDescent="0.45">
      <c r="A76" s="2"/>
    </row>
    <row r="77" spans="1:1" x14ac:dyDescent="0.45">
      <c r="A77" s="2"/>
    </row>
    <row r="78" spans="1:1" x14ac:dyDescent="0.45">
      <c r="A78" s="2"/>
    </row>
    <row r="79" spans="1:1" x14ac:dyDescent="0.45">
      <c r="A79" s="2"/>
    </row>
    <row r="80" spans="1:1" x14ac:dyDescent="0.45">
      <c r="A80" s="2"/>
    </row>
    <row r="81" spans="1:1" x14ac:dyDescent="0.45">
      <c r="A81" s="2"/>
    </row>
    <row r="82" spans="1:1" x14ac:dyDescent="0.45">
      <c r="A82" s="2"/>
    </row>
    <row r="83" spans="1:1" x14ac:dyDescent="0.45">
      <c r="A83" s="2"/>
    </row>
    <row r="84" spans="1:1" x14ac:dyDescent="0.45">
      <c r="A84" s="2"/>
    </row>
    <row r="85" spans="1:1" x14ac:dyDescent="0.45">
      <c r="A85" s="2"/>
    </row>
    <row r="86" spans="1:1" x14ac:dyDescent="0.45">
      <c r="A86" s="2"/>
    </row>
    <row r="87" spans="1:1" x14ac:dyDescent="0.45">
      <c r="A87" s="2"/>
    </row>
    <row r="88" spans="1:1" x14ac:dyDescent="0.45">
      <c r="A88" s="2"/>
    </row>
    <row r="89" spans="1:1" x14ac:dyDescent="0.45">
      <c r="A89" s="2"/>
    </row>
    <row r="90" spans="1:1" x14ac:dyDescent="0.45">
      <c r="A90" s="2"/>
    </row>
    <row r="91" spans="1:1" x14ac:dyDescent="0.45">
      <c r="A91" s="2"/>
    </row>
    <row r="92" spans="1:1" x14ac:dyDescent="0.45">
      <c r="A92"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2CA2922-CC68-4E92-80EF-F94CAB252F3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Disclaimer</vt:lpstr>
      <vt:lpstr>Lane Investigation</vt:lpstr>
      <vt:lpstr>Shippers</vt:lpstr>
      <vt:lpstr>API Key</vt:lpstr>
      <vt:lpstr>API data</vt:lpstr>
      <vt:lpstr>Parameters</vt:lpstr>
      <vt:lpstr>Industries</vt:lpstr>
      <vt:lpstr>api_key</vt:lpstr>
      <vt:lpstr>db_code</vt:lpstr>
      <vt:lpstr>destination_country_iso</vt:lpstr>
      <vt:lpstr>destination_postcode</vt:lpstr>
      <vt:lpstr>market</vt:lpstr>
      <vt:lpstr>origin_country_iso</vt:lpstr>
      <vt:lpstr>origin_postcode</vt:lpstr>
      <vt:lpstr>ref_gsc_industry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Hyperlocal</dc:creator>
  <cp:lastModifiedBy>Taron Ganjalyan</cp:lastModifiedBy>
  <dcterms:created xsi:type="dcterms:W3CDTF">2026-01-14T06:35:07Z</dcterms:created>
  <dcterms:modified xsi:type="dcterms:W3CDTF">2026-09-04T07:45:08Z</dcterms:modified>
</cp:coreProperties>
</file>