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Customer Log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<sst xmlns="http://schemas.openxmlformats.org/spreadsheetml/2006/main" count="70" uniqueCount="66">
  <si>
    <t xml:space="preserve">MERSAL</t>
  </si>
  <si>
    <t xml:space="preserve">Restaurant Customer Retention Tracker</t>
  </si>
  <si>
    <t xml:space="preserve">Keep customers coming back. Track repeat visits, spot your best customers, and measure loyalty — all in one place.</t>
  </si>
  <si>
    <t xml:space="preserve">HOW TO USE THIS TRACKER</t>
  </si>
  <si>
    <t xml:space="preserve">1</t>
  </si>
  <si>
    <t xml:space="preserve">Log every customer</t>
  </si>
  <si>
    <t xml:space="preserve">Go to the 'Customer Log' tab. Add each customer's name, contact, first visit, and total visits.</t>
  </si>
  <si>
    <t xml:space="preserve">2</t>
  </si>
  <si>
    <t xml:space="preserve">Update visits over time</t>
  </si>
  <si>
    <t xml:space="preserve">Each time a customer returns, increase their 'Total Visits' number and update 'Last Visit'.</t>
  </si>
  <si>
    <t xml:space="preserve">3</t>
  </si>
  <si>
    <t xml:space="preserve">Watch the dashboard</t>
  </si>
  <si>
    <t xml:space="preserve">The 'Dashboard' tab updates automatically — repeat rate, top customers, and at-risk customers.</t>
  </si>
  <si>
    <t xml:space="preserve">4</t>
  </si>
  <si>
    <t xml:space="preserve">Take action</t>
  </si>
  <si>
    <t xml:space="preserve">Reward your regulars. Win back the ones who haven't returned. Repeat.</t>
  </si>
  <si>
    <t xml:space="preserve">KEY METRICS EXPLAINED</t>
  </si>
  <si>
    <t xml:space="preserve">Repeat rate</t>
  </si>
  <si>
    <t xml:space="preserve">The % of customers who have visited more than once. Higher is better.</t>
  </si>
  <si>
    <t xml:space="preserve">At-risk customer</t>
  </si>
  <si>
    <t xml:space="preserve">Someone who hasn't visited in 30+ days. A chance to win them back.</t>
  </si>
  <si>
    <t xml:space="preserve">VIP / regular</t>
  </si>
  <si>
    <t xml:space="preserve">Your most loyal customers (5+ visits). Protect and reward these.</t>
  </si>
  <si>
    <t xml:space="preserve">Want us to set this up and grow your repeat customers for you?</t>
  </si>
  <si>
    <t xml:space="preserve">Book a free 15-min audit  ›  mersal24.com/contact-us  ›  @mersal24_uae</t>
  </si>
  <si>
    <t xml:space="preserve">Customer Name</t>
  </si>
  <si>
    <t xml:space="preserve">Phone / Email</t>
  </si>
  <si>
    <t xml:space="preserve">First Visit</t>
  </si>
  <si>
    <t xml:space="preserve">Last Visit</t>
  </si>
  <si>
    <t xml:space="preserve">Total Visits</t>
  </si>
  <si>
    <t xml:space="preserve">Avg Spend (AED)</t>
  </si>
  <si>
    <t xml:space="preserve">Days Since Last Visit</t>
  </si>
  <si>
    <t xml:space="preserve">Status</t>
  </si>
  <si>
    <t xml:space="preserve">Notes</t>
  </si>
  <si>
    <t xml:space="preserve">Sarah Ahmed</t>
  </si>
  <si>
    <t xml:space="preserve">sarah@email.com</t>
  </si>
  <si>
    <t xml:space="preserve">2025-01-05</t>
  </si>
  <si>
    <t xml:space="preserve">2025-06-20</t>
  </si>
  <si>
    <t xml:space="preserve">Omar Khalil</t>
  </si>
  <si>
    <t xml:space="preserve">050-123-4567</t>
  </si>
  <si>
    <t xml:space="preserve">2025-02-12</t>
  </si>
  <si>
    <t xml:space="preserve">2025-03-01</t>
  </si>
  <si>
    <t xml:space="preserve">Layla Hassan</t>
  </si>
  <si>
    <t xml:space="preserve">layla@email.com</t>
  </si>
  <si>
    <t xml:space="preserve">2025-03-20</t>
  </si>
  <si>
    <t xml:space="preserve">2025-06-25</t>
  </si>
  <si>
    <t xml:space="preserve">Yousef Ali</t>
  </si>
  <si>
    <t xml:space="preserve">055-987-6543</t>
  </si>
  <si>
    <t xml:space="preserve">2025-05-01</t>
  </si>
  <si>
    <t xml:space="preserve">2025-05-02</t>
  </si>
  <si>
    <t xml:space="preserve">Fatima Noor</t>
  </si>
  <si>
    <t xml:space="preserve">fatima@email.com</t>
  </si>
  <si>
    <t xml:space="preserve">2025-01-15</t>
  </si>
  <si>
    <t xml:space="preserve">2025-04-10</t>
  </si>
  <si>
    <t xml:space="preserve">Retention Dashboard</t>
  </si>
  <si>
    <t xml:space="preserve">Total customers</t>
  </si>
  <si>
    <t xml:space="preserve">Repeat customers</t>
  </si>
  <si>
    <t xml:space="preserve">VIPs / regulars</t>
  </si>
  <si>
    <t xml:space="preserve">At-risk customers</t>
  </si>
  <si>
    <t xml:space="preserve">Avg visits / customer</t>
  </si>
  <si>
    <t xml:space="preserve">Avg spend (AED)</t>
  </si>
  <si>
    <t xml:space="preserve">Total visits logged</t>
  </si>
  <si>
    <t xml:space="preserve">YOUR TOP 5 CUSTOMERS (by visits)</t>
  </si>
  <si>
    <t xml:space="preserve">Rank</t>
  </si>
  <si>
    <t xml:space="preserve">Turn these numbers into more revenue.</t>
  </si>
  <si>
    <t xml:space="preserve">Book a free 15-minute audit at mersal24.com/contact-us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</si>
</sst>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#,##0"/>
    <numFmt numFmtId="167" formatCode="General"/>
    <numFmt numFmtId="168" formatCode="0.0%"/>
    <numFmt numFmtId="169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4"/>
      <color rgb="FFCDFD55"/>
      <name val="Arial"/>
      <family val="0"/>
      <charset val="1"/>
    </font>
    <font>
      <b val="true"/>
      <sz val="20"/>
      <color rgb="FF1A1A1A"/>
      <name val="Arial"/>
      <family val="0"/>
      <charset val="1"/>
    </font>
    <font>
      <sz val="11"/>
      <color rgb="FF555555"/>
      <name val="Arial"/>
      <family val="0"/>
      <charset val="1"/>
    </font>
    <font>
      <b val="true"/>
      <sz val="12"/>
      <color rgb="FF523CB4"/>
      <name val="Arial"/>
      <family val="0"/>
      <charset val="1"/>
    </font>
    <font>
      <b val="true"/>
      <sz val="22"/>
      <color rgb="FFCDFD55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.5"/>
      <color rgb="FF1A1A1A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sz val="22"/>
      <color rgb="FFA3CEF1"/>
      <name val="Arial"/>
      <family val="0"/>
      <charset val="1"/>
    </font>
    <font>
      <b val="true"/>
      <sz val="22"/>
      <color rgb="FFF09595"/>
      <name val="Arial"/>
      <family val="0"/>
      <charset val="1"/>
    </font>
    <font>
      <sz val="10.5"/>
      <color rgb="FF1A1A1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242424"/>
      </patternFill>
    </fill>
    <fill>
      <patternFill patternType="solid">
        <fgColor rgb="FFCDFD55"/>
        <bgColor rgb="FFFFFF00"/>
      </patternFill>
    </fill>
    <fill>
      <patternFill patternType="solid">
        <fgColor rgb="FFFAFAF7"/>
        <bgColor rgb="FFF2F2F2"/>
      </patternFill>
    </fill>
    <fill>
      <patternFill patternType="solid">
        <fgColor rgb="FFA3CEF1"/>
        <bgColor rgb="FFC0C0C0"/>
      </patternFill>
    </fill>
    <fill>
      <patternFill patternType="solid">
        <fgColor rgb="FF242424"/>
        <bgColor rgb="FF1A1A1A"/>
      </patternFill>
    </fill>
    <fill>
      <patternFill patternType="solid">
        <fgColor rgb="FFF09595"/>
        <bgColor rgb="FFFF99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A32D2D"/>
        <sz val="10"/>
      </font>
      <fill>
        <patternFill>
          <bgColor rgb="FFFCEBEB"/>
        </patternFill>
      </fill>
    </dxf>
    <dxf>
      <font>
        <name val="Arial"/>
        <charset val="1"/>
        <family val="0"/>
        <b val="1"/>
        <color rgb="FF1A1A1A"/>
        <sz val="10"/>
      </font>
      <fill>
        <patternFill>
          <bgColor rgb="FFCDFD55"/>
        </patternFill>
      </fill>
    </dxf>
    <dxf>
      <font>
        <name val="Arial"/>
        <charset val="1"/>
        <family val="0"/>
        <b val="1"/>
        <color rgb="FF1A1A1A"/>
        <sz val="10"/>
      </font>
      <fill>
        <patternFill>
          <bgColor rgb="FFE7ECEF"/>
        </patternFill>
      </fill>
    </dxf>
  </dxfs>
  <colors>
    <indexedColors>
      <rgbColor rgb="FF000000"/>
      <rgbColor rgb="FFFAFAF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CEF"/>
      <rgbColor rgb="FF660066"/>
      <rgbColor rgb="FFF09595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CEBEB"/>
      <rgbColor rgb="FFCCFFCC"/>
      <rgbColor rgb="FFCDFD55"/>
      <rgbColor rgb="FFA3CEF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1A1A1A"/>
      <rgbColor rgb="FFA32D2D"/>
      <rgbColor rgb="FF993366"/>
      <rgbColor rgb="FF523CB4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  <c r="H6" s="1"/>
    </row>
    <row r="7" customFormat="false" ht="25.5" hidden="false" customHeight="true" outlineLevel="0" collapsed="false">
      <c r="A7" s="2" t="s">
        <v>1</v>
      </c>
      <c r="B7" s="2"/>
      <c r="C7" s="2"/>
      <c r="D7" s="2"/>
      <c r="E7" s="2"/>
      <c r="F7" s="2"/>
      <c r="G7" s="2"/>
      <c r="H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</row>
    <row r="9" customFormat="false" ht="18" hidden="false" customHeight="true" outlineLevel="0" collapsed="false">
      <c r="A9" s="3" t="s">
        <v>2</v>
      </c>
      <c r="B9" s="3"/>
      <c r="C9" s="3"/>
      <c r="D9" s="3"/>
      <c r="E9" s="3"/>
      <c r="F9" s="3"/>
      <c r="G9" s="3"/>
      <c r="H9" s="3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  <c r="H10" s="3"/>
    </row>
    <row r="11" customFormat="false" ht="3.75" hidden="false" customHeight="true" outlineLevel="0" collapsed="false">
      <c r="A11" s="4"/>
      <c r="B11" s="4"/>
      <c r="C11" s="4"/>
      <c r="D11" s="4"/>
      <c r="E11" s="4"/>
      <c r="F11" s="4"/>
      <c r="G11" s="4"/>
      <c r="H11" s="4"/>
    </row>
    <row r="13" customFormat="false" ht="15" hidden="false" customHeight="false" outlineLevel="0" collapsed="false">
      <c r="A13" s="5" t="s">
        <v>3</v>
      </c>
    </row>
    <row r="15" customFormat="false" ht="19.5" hidden="false" customHeight="true" outlineLevel="0" collapsed="false">
      <c r="A15" s="6" t="s">
        <v>4</v>
      </c>
      <c r="B15" s="7" t="s">
        <v>5</v>
      </c>
      <c r="C15" s="7"/>
      <c r="D15" s="7"/>
      <c r="E15" s="7"/>
      <c r="F15" s="7"/>
      <c r="G15" s="7"/>
      <c r="H15" s="7"/>
    </row>
    <row r="16" customFormat="false" ht="25.5" hidden="false" customHeight="true" outlineLevel="0" collapsed="false">
      <c r="A16" s="6"/>
      <c r="B16" s="8" t="s">
        <v>6</v>
      </c>
      <c r="C16" s="8"/>
      <c r="D16" s="8"/>
      <c r="E16" s="8"/>
      <c r="F16" s="8"/>
      <c r="G16" s="8"/>
      <c r="H16" s="8"/>
    </row>
    <row r="18" customFormat="false" ht="19.5" hidden="false" customHeight="true" outlineLevel="0" collapsed="false">
      <c r="A18" s="6" t="s">
        <v>7</v>
      </c>
      <c r="B18" s="7" t="s">
        <v>8</v>
      </c>
      <c r="C18" s="7"/>
      <c r="D18" s="7"/>
      <c r="E18" s="7"/>
      <c r="F18" s="7"/>
      <c r="G18" s="7"/>
      <c r="H18" s="7"/>
    </row>
    <row r="19" customFormat="false" ht="25.5" hidden="false" customHeight="true" outlineLevel="0" collapsed="false">
      <c r="A19" s="6"/>
      <c r="B19" s="8" t="s">
        <v>9</v>
      </c>
      <c r="C19" s="8"/>
      <c r="D19" s="8"/>
      <c r="E19" s="8"/>
      <c r="F19" s="8"/>
      <c r="G19" s="8"/>
      <c r="H19" s="8"/>
    </row>
    <row r="21" customFormat="false" ht="19.5" hidden="false" customHeight="true" outlineLevel="0" collapsed="false">
      <c r="A21" s="6" t="s">
        <v>10</v>
      </c>
      <c r="B21" s="7" t="s">
        <v>11</v>
      </c>
      <c r="C21" s="7"/>
      <c r="D21" s="7"/>
      <c r="E21" s="7"/>
      <c r="F21" s="7"/>
      <c r="G21" s="7"/>
      <c r="H21" s="7"/>
    </row>
    <row r="22" customFormat="false" ht="25.5" hidden="false" customHeight="true" outlineLevel="0" collapsed="false">
      <c r="A22" s="6"/>
      <c r="B22" s="8" t="s">
        <v>12</v>
      </c>
      <c r="C22" s="8"/>
      <c r="D22" s="8"/>
      <c r="E22" s="8"/>
      <c r="F22" s="8"/>
      <c r="G22" s="8"/>
      <c r="H22" s="8"/>
    </row>
    <row r="24" customFormat="false" ht="19.5" hidden="false" customHeight="true" outlineLevel="0" collapsed="false">
      <c r="A24" s="6" t="s">
        <v>13</v>
      </c>
      <c r="B24" s="7" t="s">
        <v>14</v>
      </c>
      <c r="C24" s="7"/>
      <c r="D24" s="7"/>
      <c r="E24" s="7"/>
      <c r="F24" s="7"/>
      <c r="G24" s="7"/>
      <c r="H24" s="7"/>
    </row>
    <row r="25" customFormat="false" ht="25.5" hidden="false" customHeight="true" outlineLevel="0" collapsed="false">
      <c r="A25" s="6"/>
      <c r="B25" s="8" t="s">
        <v>15</v>
      </c>
      <c r="C25" s="8"/>
      <c r="D25" s="8"/>
      <c r="E25" s="8"/>
      <c r="F25" s="8"/>
      <c r="G25" s="8"/>
      <c r="H25" s="8"/>
    </row>
    <row r="27" customFormat="false" ht="15" hidden="false" customHeight="false" outlineLevel="0" collapsed="false">
      <c r="A27" s="5" t="s">
        <v>16</v>
      </c>
    </row>
    <row r="29" customFormat="false" ht="21.75" hidden="false" customHeight="true" outlineLevel="0" collapsed="false">
      <c r="A29" s="9" t="s">
        <v>17</v>
      </c>
      <c r="B29" s="9"/>
      <c r="C29" s="8" t="s">
        <v>18</v>
      </c>
      <c r="D29" s="8"/>
      <c r="E29" s="8"/>
      <c r="F29" s="8"/>
      <c r="G29" s="8"/>
      <c r="H29" s="8"/>
    </row>
    <row r="30" customFormat="false" ht="21.75" hidden="false" customHeight="true" outlineLevel="0" collapsed="false">
      <c r="A30" s="9" t="s">
        <v>19</v>
      </c>
      <c r="B30" s="9"/>
      <c r="C30" s="8" t="s">
        <v>20</v>
      </c>
      <c r="D30" s="8"/>
      <c r="E30" s="8"/>
      <c r="F30" s="8"/>
      <c r="G30" s="8"/>
      <c r="H30" s="8"/>
    </row>
    <row r="31" customFormat="false" ht="21.75" hidden="false" customHeight="true" outlineLevel="0" collapsed="false">
      <c r="A31" s="9" t="s">
        <v>21</v>
      </c>
      <c r="B31" s="9"/>
      <c r="C31" s="8" t="s">
        <v>22</v>
      </c>
      <c r="D31" s="8"/>
      <c r="E31" s="8"/>
      <c r="F31" s="8"/>
      <c r="G31" s="8"/>
      <c r="H31" s="8"/>
    </row>
    <row r="33" customFormat="false" ht="19.5" hidden="false" customHeight="true" outlineLevel="0" collapsed="false">
      <c r="A33" s="10" t="s">
        <v>23</v>
      </c>
      <c r="B33" s="10"/>
      <c r="C33" s="10"/>
      <c r="D33" s="10"/>
      <c r="E33" s="10"/>
      <c r="F33" s="10"/>
      <c r="G33" s="10"/>
      <c r="H33" s="10"/>
    </row>
    <row r="34" customFormat="false" ht="18" hidden="false" customHeight="true" outlineLevel="0" collapsed="false">
      <c r="A34" s="11" t="s">
        <v>24</v>
      </c>
      <c r="B34" s="11"/>
      <c r="C34" s="11"/>
      <c r="D34" s="11"/>
      <c r="E34" s="11"/>
      <c r="F34" s="11"/>
      <c r="G34" s="11"/>
      <c r="H34" s="11"/>
    </row>
  </sheetData>
  <mergeCells count="23">
    <mergeCell ref="A1:H6"/>
    <mergeCell ref="A7:H8"/>
    <mergeCell ref="A9:H10"/>
    <mergeCell ref="A15:A16"/>
    <mergeCell ref="B15:H15"/>
    <mergeCell ref="B16:H16"/>
    <mergeCell ref="A18:A19"/>
    <mergeCell ref="B18:H18"/>
    <mergeCell ref="B19:H19"/>
    <mergeCell ref="A21:A22"/>
    <mergeCell ref="B21:H21"/>
    <mergeCell ref="B22:H22"/>
    <mergeCell ref="A24:A25"/>
    <mergeCell ref="B24:H24"/>
    <mergeCell ref="B25:H25"/>
    <mergeCell ref="A29:B29"/>
    <mergeCell ref="C29:H29"/>
    <mergeCell ref="A30:B30"/>
    <mergeCell ref="C30:H30"/>
    <mergeCell ref="A31:B31"/>
    <mergeCell ref="C31:H31"/>
    <mergeCell ref="A33:H33"/>
    <mergeCell ref="A34:H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4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5"/>
    <col collapsed="false" customWidth="true" hidden="false" outlineLevel="0" max="7" min="7" style="0" width="18"/>
    <col collapsed="false" customWidth="true" hidden="false" outlineLevel="0" max="8" min="8" style="0" width="16"/>
    <col collapsed="false" customWidth="true" hidden="false" outlineLevel="0" max="9" min="9" style="0" width="28"/>
  </cols>
  <sheetData>
    <row r="1" customFormat="false" ht="30" hidden="false" customHeight="true" outlineLevel="0" collapsed="false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 t="s">
        <v>33</v>
      </c>
    </row>
    <row r="2" customFormat="false" ht="15" hidden="false" customHeight="false" outlineLevel="0" collapsed="false">
      <c r="A2" s="13" t="s">
        <v>34</v>
      </c>
      <c r="B2" s="13" t="s">
        <v>35</v>
      </c>
      <c r="C2" s="14" t="s">
        <v>36</v>
      </c>
      <c r="D2" s="14" t="s">
        <v>37</v>
      </c>
      <c r="E2" s="15" t="n">
        <v>8</v>
      </c>
      <c r="F2" s="16" t="n">
        <v>120</v>
      </c>
      <c r="G2" s="17" t="n">
        <f aca="true">IF(D2="","",TODAY()-D2)</f>
        <v>374</v>
      </c>
      <c r="H2" s="18" t="str">
        <f aca="false">IF(D2="","",IF(E2&gt;=5,"VIP / Regular",IF(G2&gt;30,"At-risk",IF(E2&gt;1,"Returning","New"))))</f>
        <v>VIP / Regular</v>
      </c>
      <c r="I2" s="13"/>
    </row>
    <row r="3" customFormat="false" ht="15" hidden="false" customHeight="false" outlineLevel="0" collapsed="false">
      <c r="A3" s="19" t="s">
        <v>38</v>
      </c>
      <c r="B3" s="19" t="s">
        <v>39</v>
      </c>
      <c r="C3" s="20" t="s">
        <v>40</v>
      </c>
      <c r="D3" s="20" t="s">
        <v>41</v>
      </c>
      <c r="E3" s="21" t="n">
        <v>2</v>
      </c>
      <c r="F3" s="22" t="n">
        <v>85</v>
      </c>
      <c r="G3" s="23" t="n">
        <f aca="true">IF(D3="","",TODAY()-D3)</f>
        <v>485</v>
      </c>
      <c r="H3" s="24" t="str">
        <f aca="false">IF(D3="","",IF(E3&gt;=5,"VIP / Regular",IF(G3&gt;30,"At-risk",IF(E3&gt;1,"Returning","New"))))</f>
        <v>At-risk</v>
      </c>
      <c r="I3" s="19"/>
    </row>
    <row r="4" customFormat="false" ht="15" hidden="false" customHeight="false" outlineLevel="0" collapsed="false">
      <c r="A4" s="13" t="s">
        <v>42</v>
      </c>
      <c r="B4" s="13" t="s">
        <v>43</v>
      </c>
      <c r="C4" s="14" t="s">
        <v>44</v>
      </c>
      <c r="D4" s="14" t="s">
        <v>45</v>
      </c>
      <c r="E4" s="15" t="n">
        <v>12</v>
      </c>
      <c r="F4" s="16" t="n">
        <v>200</v>
      </c>
      <c r="G4" s="17" t="n">
        <f aca="true">IF(D4="","",TODAY()-D4)</f>
        <v>369</v>
      </c>
      <c r="H4" s="18" t="str">
        <f aca="false">IF(D4="","",IF(E4&gt;=5,"VIP / Regular",IF(G4&gt;30,"At-risk",IF(E4&gt;1,"Returning","New"))))</f>
        <v>VIP / Regular</v>
      </c>
      <c r="I4" s="13"/>
    </row>
    <row r="5" customFormat="false" ht="15" hidden="false" customHeight="false" outlineLevel="0" collapsed="false">
      <c r="A5" s="19" t="s">
        <v>46</v>
      </c>
      <c r="B5" s="19" t="s">
        <v>47</v>
      </c>
      <c r="C5" s="20" t="s">
        <v>48</v>
      </c>
      <c r="D5" s="20" t="s">
        <v>49</v>
      </c>
      <c r="E5" s="21" t="n">
        <v>1</v>
      </c>
      <c r="F5" s="22" t="n">
        <v>60</v>
      </c>
      <c r="G5" s="23" t="n">
        <f aca="true">IF(D5="","",TODAY()-D5)</f>
        <v>423</v>
      </c>
      <c r="H5" s="24" t="str">
        <f aca="false">IF(D5="","",IF(E5&gt;=5,"VIP / Regular",IF(G5&gt;30,"At-risk",IF(E5&gt;1,"Returning","New"))))</f>
        <v>At-risk</v>
      </c>
      <c r="I5" s="19"/>
    </row>
    <row r="6" customFormat="false" ht="15" hidden="false" customHeight="false" outlineLevel="0" collapsed="false">
      <c r="A6" s="13" t="s">
        <v>50</v>
      </c>
      <c r="B6" s="13" t="s">
        <v>51</v>
      </c>
      <c r="C6" s="14" t="s">
        <v>52</v>
      </c>
      <c r="D6" s="14" t="s">
        <v>53</v>
      </c>
      <c r="E6" s="15" t="n">
        <v>4</v>
      </c>
      <c r="F6" s="16" t="n">
        <v>150</v>
      </c>
      <c r="G6" s="17" t="n">
        <f aca="true">IF(D6="","",TODAY()-D6)</f>
        <v>445</v>
      </c>
      <c r="H6" s="18" t="str">
        <f aca="false">IF(D6="","",IF(E6&gt;=5,"VIP / Regular",IF(G6&gt;30,"At-risk",IF(E6&gt;1,"Returning","New"))))</f>
        <v>At-risk</v>
      </c>
      <c r="I6" s="13"/>
    </row>
    <row r="7" customFormat="false" ht="15" hidden="false" customHeight="false" outlineLevel="0" collapsed="false">
      <c r="A7" s="19"/>
      <c r="B7" s="19"/>
      <c r="C7" s="20"/>
      <c r="D7" s="20"/>
      <c r="E7" s="21"/>
      <c r="F7" s="22"/>
      <c r="G7" s="23" t="str">
        <f aca="true">IF(D7="","",TODAY()-D7)</f>
        <v/>
      </c>
      <c r="H7" s="24" t="str">
        <f aca="false">IF(D7="","",IF(E7&gt;=5,"VIP / Regular",IF(G7&gt;30,"At-risk",IF(E7&gt;1,"Returning","New"))))</f>
        <v/>
      </c>
      <c r="I7" s="19"/>
    </row>
    <row r="8" customFormat="false" ht="15" hidden="false" customHeight="false" outlineLevel="0" collapsed="false">
      <c r="A8" s="13"/>
      <c r="B8" s="13"/>
      <c r="C8" s="14"/>
      <c r="D8" s="14"/>
      <c r="E8" s="15"/>
      <c r="F8" s="16"/>
      <c r="G8" s="17" t="str">
        <f aca="true">IF(D8="","",TODAY()-D8)</f>
        <v/>
      </c>
      <c r="H8" s="18" t="str">
        <f aca="false">IF(D8="","",IF(E8&gt;=5,"VIP / Regular",IF(G8&gt;30,"At-risk",IF(E8&gt;1,"Returning","New"))))</f>
        <v/>
      </c>
      <c r="I8" s="13"/>
    </row>
    <row r="9" customFormat="false" ht="15" hidden="false" customHeight="false" outlineLevel="0" collapsed="false">
      <c r="A9" s="19"/>
      <c r="B9" s="19"/>
      <c r="C9" s="20"/>
      <c r="D9" s="20"/>
      <c r="E9" s="21"/>
      <c r="F9" s="22"/>
      <c r="G9" s="23" t="str">
        <f aca="true">IF(D9="","",TODAY()-D9)</f>
        <v/>
      </c>
      <c r="H9" s="24" t="str">
        <f aca="false">IF(D9="","",IF(E9&gt;=5,"VIP / Regular",IF(G9&gt;30,"At-risk",IF(E9&gt;1,"Returning","New"))))</f>
        <v/>
      </c>
      <c r="I9" s="19"/>
    </row>
    <row r="10" customFormat="false" ht="15" hidden="false" customHeight="false" outlineLevel="0" collapsed="false">
      <c r="A10" s="13"/>
      <c r="B10" s="13"/>
      <c r="C10" s="14"/>
      <c r="D10" s="14"/>
      <c r="E10" s="15"/>
      <c r="F10" s="16"/>
      <c r="G10" s="17" t="str">
        <f aca="true">IF(D10="","",TODAY()-D10)</f>
        <v/>
      </c>
      <c r="H10" s="18" t="str">
        <f aca="false">IF(D10="","",IF(E10&gt;=5,"VIP / Regular",IF(G10&gt;30,"At-risk",IF(E10&gt;1,"Returning","New"))))</f>
        <v/>
      </c>
      <c r="I10" s="13"/>
    </row>
    <row r="11" customFormat="false" ht="15" hidden="false" customHeight="false" outlineLevel="0" collapsed="false">
      <c r="A11" s="19"/>
      <c r="B11" s="19"/>
      <c r="C11" s="20"/>
      <c r="D11" s="20"/>
      <c r="E11" s="21"/>
      <c r="F11" s="22"/>
      <c r="G11" s="23" t="str">
        <f aca="true">IF(D11="","",TODAY()-D11)</f>
        <v/>
      </c>
      <c r="H11" s="24" t="str">
        <f aca="false">IF(D11="","",IF(E11&gt;=5,"VIP / Regular",IF(G11&gt;30,"At-risk",IF(E11&gt;1,"Returning","New"))))</f>
        <v/>
      </c>
      <c r="I11" s="19"/>
    </row>
    <row r="12" customFormat="false" ht="15" hidden="false" customHeight="false" outlineLevel="0" collapsed="false">
      <c r="A12" s="13"/>
      <c r="B12" s="13"/>
      <c r="C12" s="14"/>
      <c r="D12" s="14"/>
      <c r="E12" s="15"/>
      <c r="F12" s="16"/>
      <c r="G12" s="17" t="str">
        <f aca="true">IF(D12="","",TODAY()-D12)</f>
        <v/>
      </c>
      <c r="H12" s="18" t="str">
        <f aca="false">IF(D12="","",IF(E12&gt;=5,"VIP / Regular",IF(G12&gt;30,"At-risk",IF(E12&gt;1,"Returning","New"))))</f>
        <v/>
      </c>
      <c r="I12" s="13"/>
    </row>
    <row r="13" customFormat="false" ht="15" hidden="false" customHeight="false" outlineLevel="0" collapsed="false">
      <c r="A13" s="19"/>
      <c r="B13" s="19"/>
      <c r="C13" s="20"/>
      <c r="D13" s="20"/>
      <c r="E13" s="21"/>
      <c r="F13" s="22"/>
      <c r="G13" s="23" t="str">
        <f aca="true">IF(D13="","",TODAY()-D13)</f>
        <v/>
      </c>
      <c r="H13" s="24" t="str">
        <f aca="false">IF(D13="","",IF(E13&gt;=5,"VIP / Regular",IF(G13&gt;30,"At-risk",IF(E13&gt;1,"Returning","New"))))</f>
        <v/>
      </c>
      <c r="I13" s="19"/>
    </row>
    <row r="14" customFormat="false" ht="15" hidden="false" customHeight="false" outlineLevel="0" collapsed="false">
      <c r="A14" s="13"/>
      <c r="B14" s="13"/>
      <c r="C14" s="14"/>
      <c r="D14" s="14"/>
      <c r="E14" s="15"/>
      <c r="F14" s="16"/>
      <c r="G14" s="17" t="str">
        <f aca="true">IF(D14="","",TODAY()-D14)</f>
        <v/>
      </c>
      <c r="H14" s="18" t="str">
        <f aca="false">IF(D14="","",IF(E14&gt;=5,"VIP / Regular",IF(G14&gt;30,"At-risk",IF(E14&gt;1,"Returning","New"))))</f>
        <v/>
      </c>
      <c r="I14" s="13"/>
    </row>
    <row r="15" customFormat="false" ht="15" hidden="false" customHeight="false" outlineLevel="0" collapsed="false">
      <c r="A15" s="19"/>
      <c r="B15" s="19"/>
      <c r="C15" s="20"/>
      <c r="D15" s="20"/>
      <c r="E15" s="21"/>
      <c r="F15" s="22"/>
      <c r="G15" s="23" t="str">
        <f aca="true">IF(D15="","",TODAY()-D15)</f>
        <v/>
      </c>
      <c r="H15" s="24" t="str">
        <f aca="false">IF(D15="","",IF(E15&gt;=5,"VIP / Regular",IF(G15&gt;30,"At-risk",IF(E15&gt;1,"Returning","New"))))</f>
        <v/>
      </c>
      <c r="I15" s="19"/>
    </row>
    <row r="16" customFormat="false" ht="15" hidden="false" customHeight="false" outlineLevel="0" collapsed="false">
      <c r="A16" s="13"/>
      <c r="B16" s="13"/>
      <c r="C16" s="14"/>
      <c r="D16" s="14"/>
      <c r="E16" s="15"/>
      <c r="F16" s="16"/>
      <c r="G16" s="17" t="str">
        <f aca="true">IF(D16="","",TODAY()-D16)</f>
        <v/>
      </c>
      <c r="H16" s="18" t="str">
        <f aca="false">IF(D16="","",IF(E16&gt;=5,"VIP / Regular",IF(G16&gt;30,"At-risk",IF(E16&gt;1,"Returning","New"))))</f>
        <v/>
      </c>
      <c r="I16" s="13"/>
    </row>
    <row r="17" customFormat="false" ht="15" hidden="false" customHeight="false" outlineLevel="0" collapsed="false">
      <c r="A17" s="19"/>
      <c r="B17" s="19"/>
      <c r="C17" s="20"/>
      <c r="D17" s="20"/>
      <c r="E17" s="21"/>
      <c r="F17" s="22"/>
      <c r="G17" s="23" t="str">
        <f aca="true">IF(D17="","",TODAY()-D17)</f>
        <v/>
      </c>
      <c r="H17" s="24" t="str">
        <f aca="false">IF(D17="","",IF(E17&gt;=5,"VIP / Regular",IF(G17&gt;30,"At-risk",IF(E17&gt;1,"Returning","New"))))</f>
        <v/>
      </c>
      <c r="I17" s="19"/>
    </row>
    <row r="18" customFormat="false" ht="15" hidden="false" customHeight="false" outlineLevel="0" collapsed="false">
      <c r="A18" s="13"/>
      <c r="B18" s="13"/>
      <c r="C18" s="14"/>
      <c r="D18" s="14"/>
      <c r="E18" s="15"/>
      <c r="F18" s="16"/>
      <c r="G18" s="17" t="str">
        <f aca="true">IF(D18="","",TODAY()-D18)</f>
        <v/>
      </c>
      <c r="H18" s="18" t="str">
        <f aca="false">IF(D18="","",IF(E18&gt;=5,"VIP / Regular",IF(G18&gt;30,"At-risk",IF(E18&gt;1,"Returning","New"))))</f>
        <v/>
      </c>
      <c r="I18" s="13"/>
    </row>
    <row r="19" customFormat="false" ht="15" hidden="false" customHeight="false" outlineLevel="0" collapsed="false">
      <c r="A19" s="19"/>
      <c r="B19" s="19"/>
      <c r="C19" s="20"/>
      <c r="D19" s="20"/>
      <c r="E19" s="21"/>
      <c r="F19" s="22"/>
      <c r="G19" s="23" t="str">
        <f aca="true">IF(D19="","",TODAY()-D19)</f>
        <v/>
      </c>
      <c r="H19" s="24" t="str">
        <f aca="false">IF(D19="","",IF(E19&gt;=5,"VIP / Regular",IF(G19&gt;30,"At-risk",IF(E19&gt;1,"Returning","New"))))</f>
        <v/>
      </c>
      <c r="I19" s="19"/>
    </row>
    <row r="20" customFormat="false" ht="15" hidden="false" customHeight="false" outlineLevel="0" collapsed="false">
      <c r="A20" s="13"/>
      <c r="B20" s="13"/>
      <c r="C20" s="14"/>
      <c r="D20" s="14"/>
      <c r="E20" s="15"/>
      <c r="F20" s="16"/>
      <c r="G20" s="17" t="str">
        <f aca="true">IF(D20="","",TODAY()-D20)</f>
        <v/>
      </c>
      <c r="H20" s="18" t="str">
        <f aca="false">IF(D20="","",IF(E20&gt;=5,"VIP / Regular",IF(G20&gt;30,"At-risk",IF(E20&gt;1,"Returning","New"))))</f>
        <v/>
      </c>
      <c r="I20" s="13"/>
    </row>
    <row r="21" customFormat="false" ht="15" hidden="false" customHeight="false" outlineLevel="0" collapsed="false">
      <c r="A21" s="19"/>
      <c r="B21" s="19"/>
      <c r="C21" s="20"/>
      <c r="D21" s="20"/>
      <c r="E21" s="21"/>
      <c r="F21" s="22"/>
      <c r="G21" s="23" t="str">
        <f aca="true">IF(D21="","",TODAY()-D21)</f>
        <v/>
      </c>
      <c r="H21" s="24" t="str">
        <f aca="false">IF(D21="","",IF(E21&gt;=5,"VIP / Regular",IF(G21&gt;30,"At-risk",IF(E21&gt;1,"Returning","New"))))</f>
        <v/>
      </c>
      <c r="I21" s="19"/>
    </row>
    <row r="22" customFormat="false" ht="15" hidden="false" customHeight="false" outlineLevel="0" collapsed="false">
      <c r="A22" s="13"/>
      <c r="B22" s="13"/>
      <c r="C22" s="14"/>
      <c r="D22" s="14"/>
      <c r="E22" s="15"/>
      <c r="F22" s="16"/>
      <c r="G22" s="17" t="str">
        <f aca="true">IF(D22="","",TODAY()-D22)</f>
        <v/>
      </c>
      <c r="H22" s="18" t="str">
        <f aca="false">IF(D22="","",IF(E22&gt;=5,"VIP / Regular",IF(G22&gt;30,"At-risk",IF(E22&gt;1,"Returning","New"))))</f>
        <v/>
      </c>
      <c r="I22" s="13"/>
    </row>
    <row r="23" customFormat="false" ht="15" hidden="false" customHeight="false" outlineLevel="0" collapsed="false">
      <c r="A23" s="19"/>
      <c r="B23" s="19"/>
      <c r="C23" s="20"/>
      <c r="D23" s="20"/>
      <c r="E23" s="21"/>
      <c r="F23" s="22"/>
      <c r="G23" s="23" t="str">
        <f aca="true">IF(D23="","",TODAY()-D23)</f>
        <v/>
      </c>
      <c r="H23" s="24" t="str">
        <f aca="false">IF(D23="","",IF(E23&gt;=5,"VIP / Regular",IF(G23&gt;30,"At-risk",IF(E23&gt;1,"Returning","New"))))</f>
        <v/>
      </c>
      <c r="I23" s="19"/>
    </row>
    <row r="24" customFormat="false" ht="15" hidden="false" customHeight="false" outlineLevel="0" collapsed="false">
      <c r="A24" s="13"/>
      <c r="B24" s="13"/>
      <c r="C24" s="14"/>
      <c r="D24" s="14"/>
      <c r="E24" s="15"/>
      <c r="F24" s="16"/>
      <c r="G24" s="17" t="str">
        <f aca="true">IF(D24="","",TODAY()-D24)</f>
        <v/>
      </c>
      <c r="H24" s="18" t="str">
        <f aca="false">IF(D24="","",IF(E24&gt;=5,"VIP / Regular",IF(G24&gt;30,"At-risk",IF(E24&gt;1,"Returning","New"))))</f>
        <v/>
      </c>
      <c r="I24" s="13"/>
    </row>
    <row r="25" customFormat="false" ht="15" hidden="false" customHeight="false" outlineLevel="0" collapsed="false">
      <c r="A25" s="19"/>
      <c r="B25" s="19"/>
      <c r="C25" s="20"/>
      <c r="D25" s="20"/>
      <c r="E25" s="21"/>
      <c r="F25" s="22"/>
      <c r="G25" s="23" t="str">
        <f aca="true">IF(D25="","",TODAY()-D25)</f>
        <v/>
      </c>
      <c r="H25" s="24" t="str">
        <f aca="false">IF(D25="","",IF(E25&gt;=5,"VIP / Regular",IF(G25&gt;30,"At-risk",IF(E25&gt;1,"Returning","New"))))</f>
        <v/>
      </c>
      <c r="I25" s="19"/>
    </row>
    <row r="26" customFormat="false" ht="15" hidden="false" customHeight="false" outlineLevel="0" collapsed="false">
      <c r="A26" s="13"/>
      <c r="B26" s="13"/>
      <c r="C26" s="14"/>
      <c r="D26" s="14"/>
      <c r="E26" s="15"/>
      <c r="F26" s="16"/>
      <c r="G26" s="17" t="str">
        <f aca="true">IF(D26="","",TODAY()-D26)</f>
        <v/>
      </c>
      <c r="H26" s="18" t="str">
        <f aca="false">IF(D26="","",IF(E26&gt;=5,"VIP / Regular",IF(G26&gt;30,"At-risk",IF(E26&gt;1,"Returning","New"))))</f>
        <v/>
      </c>
      <c r="I26" s="13"/>
    </row>
    <row r="27" customFormat="false" ht="15" hidden="false" customHeight="false" outlineLevel="0" collapsed="false">
      <c r="A27" s="19"/>
      <c r="B27" s="19"/>
      <c r="C27" s="20"/>
      <c r="D27" s="20"/>
      <c r="E27" s="21"/>
      <c r="F27" s="22"/>
      <c r="G27" s="23" t="str">
        <f aca="true">IF(D27="","",TODAY()-D27)</f>
        <v/>
      </c>
      <c r="H27" s="24" t="str">
        <f aca="false">IF(D27="","",IF(E27&gt;=5,"VIP / Regular",IF(G27&gt;30,"At-risk",IF(E27&gt;1,"Returning","New"))))</f>
        <v/>
      </c>
      <c r="I27" s="19"/>
    </row>
    <row r="28" customFormat="false" ht="15" hidden="false" customHeight="false" outlineLevel="0" collapsed="false">
      <c r="A28" s="13"/>
      <c r="B28" s="13"/>
      <c r="C28" s="14"/>
      <c r="D28" s="14"/>
      <c r="E28" s="15"/>
      <c r="F28" s="16"/>
      <c r="G28" s="17" t="str">
        <f aca="true">IF(D28="","",TODAY()-D28)</f>
        <v/>
      </c>
      <c r="H28" s="18" t="str">
        <f aca="false">IF(D28="","",IF(E28&gt;=5,"VIP / Regular",IF(G28&gt;30,"At-risk",IF(E28&gt;1,"Returning","New"))))</f>
        <v/>
      </c>
      <c r="I28" s="13"/>
    </row>
    <row r="29" customFormat="false" ht="15" hidden="false" customHeight="false" outlineLevel="0" collapsed="false">
      <c r="A29" s="19"/>
      <c r="B29" s="19"/>
      <c r="C29" s="20"/>
      <c r="D29" s="20"/>
      <c r="E29" s="21"/>
      <c r="F29" s="22"/>
      <c r="G29" s="23" t="str">
        <f aca="true">IF(D29="","",TODAY()-D29)</f>
        <v/>
      </c>
      <c r="H29" s="24" t="str">
        <f aca="false">IF(D29="","",IF(E29&gt;=5,"VIP / Regular",IF(G29&gt;30,"At-risk",IF(E29&gt;1,"Returning","New"))))</f>
        <v/>
      </c>
      <c r="I29" s="19"/>
    </row>
    <row r="30" customFormat="false" ht="15" hidden="false" customHeight="false" outlineLevel="0" collapsed="false">
      <c r="A30" s="13"/>
      <c r="B30" s="13"/>
      <c r="C30" s="14"/>
      <c r="D30" s="14"/>
      <c r="E30" s="15"/>
      <c r="F30" s="16"/>
      <c r="G30" s="17" t="str">
        <f aca="true">IF(D30="","",TODAY()-D30)</f>
        <v/>
      </c>
      <c r="H30" s="18" t="str">
        <f aca="false">IF(D30="","",IF(E30&gt;=5,"VIP / Regular",IF(G30&gt;30,"At-risk",IF(E30&gt;1,"Returning","New"))))</f>
        <v/>
      </c>
      <c r="I30" s="13"/>
    </row>
    <row r="31" customFormat="false" ht="15" hidden="false" customHeight="false" outlineLevel="0" collapsed="false">
      <c r="A31" s="19"/>
      <c r="B31" s="19"/>
      <c r="C31" s="20"/>
      <c r="D31" s="20"/>
      <c r="E31" s="21"/>
      <c r="F31" s="22"/>
      <c r="G31" s="23" t="str">
        <f aca="true">IF(D31="","",TODAY()-D31)</f>
        <v/>
      </c>
      <c r="H31" s="24" t="str">
        <f aca="false">IF(D31="","",IF(E31&gt;=5,"VIP / Regular",IF(G31&gt;30,"At-risk",IF(E31&gt;1,"Returning","New"))))</f>
        <v/>
      </c>
      <c r="I31" s="19"/>
    </row>
    <row r="32" customFormat="false" ht="15" hidden="false" customHeight="false" outlineLevel="0" collapsed="false">
      <c r="A32" s="13"/>
      <c r="B32" s="13"/>
      <c r="C32" s="14"/>
      <c r="D32" s="14"/>
      <c r="E32" s="15"/>
      <c r="F32" s="16"/>
      <c r="G32" s="17" t="str">
        <f aca="true">IF(D32="","",TODAY()-D32)</f>
        <v/>
      </c>
      <c r="H32" s="18" t="str">
        <f aca="false">IF(D32="","",IF(E32&gt;=5,"VIP / Regular",IF(G32&gt;30,"At-risk",IF(E32&gt;1,"Returning","New"))))</f>
        <v/>
      </c>
      <c r="I32" s="13"/>
    </row>
    <row r="33" customFormat="false" ht="15" hidden="false" customHeight="false" outlineLevel="0" collapsed="false">
      <c r="A33" s="19"/>
      <c r="B33" s="19"/>
      <c r="C33" s="20"/>
      <c r="D33" s="20"/>
      <c r="E33" s="21"/>
      <c r="F33" s="22"/>
      <c r="G33" s="23" t="str">
        <f aca="true">IF(D33="","",TODAY()-D33)</f>
        <v/>
      </c>
      <c r="H33" s="24" t="str">
        <f aca="false">IF(D33="","",IF(E33&gt;=5,"VIP / Regular",IF(G33&gt;30,"At-risk",IF(E33&gt;1,"Returning","New"))))</f>
        <v/>
      </c>
      <c r="I33" s="19"/>
    </row>
    <row r="34" customFormat="false" ht="15" hidden="false" customHeight="false" outlineLevel="0" collapsed="false">
      <c r="A34" s="13"/>
      <c r="B34" s="13"/>
      <c r="C34" s="14"/>
      <c r="D34" s="14"/>
      <c r="E34" s="15"/>
      <c r="F34" s="16"/>
      <c r="G34" s="17" t="str">
        <f aca="true">IF(D34="","",TODAY()-D34)</f>
        <v/>
      </c>
      <c r="H34" s="18" t="str">
        <f aca="false">IF(D34="","",IF(E34&gt;=5,"VIP / Regular",IF(G34&gt;30,"At-risk",IF(E34&gt;1,"Returning","New"))))</f>
        <v/>
      </c>
      <c r="I34" s="13"/>
    </row>
    <row r="35" customFormat="false" ht="15" hidden="false" customHeight="false" outlineLevel="0" collapsed="false">
      <c r="A35" s="19"/>
      <c r="B35" s="19"/>
      <c r="C35" s="20"/>
      <c r="D35" s="20"/>
      <c r="E35" s="21"/>
      <c r="F35" s="22"/>
      <c r="G35" s="23" t="str">
        <f aca="true">IF(D35="","",TODAY()-D35)</f>
        <v/>
      </c>
      <c r="H35" s="24" t="str">
        <f aca="false">IF(D35="","",IF(E35&gt;=5,"VIP / Regular",IF(G35&gt;30,"At-risk",IF(E35&gt;1,"Returning","New"))))</f>
        <v/>
      </c>
      <c r="I35" s="19"/>
    </row>
    <row r="36" customFormat="false" ht="15" hidden="false" customHeight="false" outlineLevel="0" collapsed="false">
      <c r="A36" s="13"/>
      <c r="B36" s="13"/>
      <c r="C36" s="14"/>
      <c r="D36" s="14"/>
      <c r="E36" s="15"/>
      <c r="F36" s="16"/>
      <c r="G36" s="17" t="str">
        <f aca="true">IF(D36="","",TODAY()-D36)</f>
        <v/>
      </c>
      <c r="H36" s="18" t="str">
        <f aca="false">IF(D36="","",IF(E36&gt;=5,"VIP / Regular",IF(G36&gt;30,"At-risk",IF(E36&gt;1,"Returning","New"))))</f>
        <v/>
      </c>
      <c r="I36" s="13"/>
    </row>
    <row r="37" customFormat="false" ht="15" hidden="false" customHeight="false" outlineLevel="0" collapsed="false">
      <c r="A37" s="19"/>
      <c r="B37" s="19"/>
      <c r="C37" s="20"/>
      <c r="D37" s="20"/>
      <c r="E37" s="21"/>
      <c r="F37" s="22"/>
      <c r="G37" s="23" t="str">
        <f aca="true">IF(D37="","",TODAY()-D37)</f>
        <v/>
      </c>
      <c r="H37" s="24" t="str">
        <f aca="false">IF(D37="","",IF(E37&gt;=5,"VIP / Regular",IF(G37&gt;30,"At-risk",IF(E37&gt;1,"Returning","New"))))</f>
        <v/>
      </c>
      <c r="I37" s="19"/>
    </row>
    <row r="38" customFormat="false" ht="15" hidden="false" customHeight="false" outlineLevel="0" collapsed="false">
      <c r="A38" s="13"/>
      <c r="B38" s="13"/>
      <c r="C38" s="14"/>
      <c r="D38" s="14"/>
      <c r="E38" s="15"/>
      <c r="F38" s="16"/>
      <c r="G38" s="17" t="str">
        <f aca="true">IF(D38="","",TODAY()-D38)</f>
        <v/>
      </c>
      <c r="H38" s="18" t="str">
        <f aca="false">IF(D38="","",IF(E38&gt;=5,"VIP / Regular",IF(G38&gt;30,"At-risk",IF(E38&gt;1,"Returning","New"))))</f>
        <v/>
      </c>
      <c r="I38" s="13"/>
    </row>
    <row r="39" customFormat="false" ht="15" hidden="false" customHeight="false" outlineLevel="0" collapsed="false">
      <c r="A39" s="19"/>
      <c r="B39" s="19"/>
      <c r="C39" s="20"/>
      <c r="D39" s="20"/>
      <c r="E39" s="21"/>
      <c r="F39" s="22"/>
      <c r="G39" s="23" t="str">
        <f aca="true">IF(D39="","",TODAY()-D39)</f>
        <v/>
      </c>
      <c r="H39" s="24" t="str">
        <f aca="false">IF(D39="","",IF(E39&gt;=5,"VIP / Regular",IF(G39&gt;30,"At-risk",IF(E39&gt;1,"Returning","New"))))</f>
        <v/>
      </c>
      <c r="I39" s="19"/>
    </row>
    <row r="40" customFormat="false" ht="15" hidden="false" customHeight="false" outlineLevel="0" collapsed="false">
      <c r="A40" s="13"/>
      <c r="B40" s="13"/>
      <c r="C40" s="14"/>
      <c r="D40" s="14"/>
      <c r="E40" s="15"/>
      <c r="F40" s="16"/>
      <c r="G40" s="17" t="str">
        <f aca="true">IF(D40="","",TODAY()-D40)</f>
        <v/>
      </c>
      <c r="H40" s="18" t="str">
        <f aca="false">IF(D40="","",IF(E40&gt;=5,"VIP / Regular",IF(G40&gt;30,"At-risk",IF(E40&gt;1,"Returning","New"))))</f>
        <v/>
      </c>
      <c r="I40" s="13"/>
    </row>
    <row r="41" customFormat="false" ht="15" hidden="false" customHeight="false" outlineLevel="0" collapsed="false">
      <c r="A41" s="19"/>
      <c r="B41" s="19"/>
      <c r="C41" s="20"/>
      <c r="D41" s="20"/>
      <c r="E41" s="21"/>
      <c r="F41" s="22"/>
      <c r="G41" s="23" t="str">
        <f aca="true">IF(D41="","",TODAY()-D41)</f>
        <v/>
      </c>
      <c r="H41" s="24" t="str">
        <f aca="false">IF(D41="","",IF(E41&gt;=5,"VIP / Regular",IF(G41&gt;30,"At-risk",IF(E41&gt;1,"Returning","New"))))</f>
        <v/>
      </c>
      <c r="I41" s="19"/>
    </row>
    <row r="42" customFormat="false" ht="15" hidden="false" customHeight="false" outlineLevel="0" collapsed="false">
      <c r="A42" s="13"/>
      <c r="B42" s="13"/>
      <c r="C42" s="14"/>
      <c r="D42" s="14"/>
      <c r="E42" s="15"/>
      <c r="F42" s="16"/>
      <c r="G42" s="17" t="str">
        <f aca="true">IF(D42="","",TODAY()-D42)</f>
        <v/>
      </c>
      <c r="H42" s="18" t="str">
        <f aca="false">IF(D42="","",IF(E42&gt;=5,"VIP / Regular",IF(G42&gt;30,"At-risk",IF(E42&gt;1,"Returning","New"))))</f>
        <v/>
      </c>
      <c r="I42" s="13"/>
    </row>
    <row r="43" customFormat="false" ht="15" hidden="false" customHeight="false" outlineLevel="0" collapsed="false">
      <c r="A43" s="19"/>
      <c r="B43" s="19"/>
      <c r="C43" s="20"/>
      <c r="D43" s="20"/>
      <c r="E43" s="21"/>
      <c r="F43" s="22"/>
      <c r="G43" s="23" t="str">
        <f aca="true">IF(D43="","",TODAY()-D43)</f>
        <v/>
      </c>
      <c r="H43" s="24" t="str">
        <f aca="false">IF(D43="","",IF(E43&gt;=5,"VIP / Regular",IF(G43&gt;30,"At-risk",IF(E43&gt;1,"Returning","New"))))</f>
        <v/>
      </c>
      <c r="I43" s="19"/>
    </row>
    <row r="44" customFormat="false" ht="15" hidden="false" customHeight="false" outlineLevel="0" collapsed="false">
      <c r="A44" s="13"/>
      <c r="B44" s="13"/>
      <c r="C44" s="14"/>
      <c r="D44" s="14"/>
      <c r="E44" s="15"/>
      <c r="F44" s="16"/>
      <c r="G44" s="17" t="str">
        <f aca="true">IF(D44="","",TODAY()-D44)</f>
        <v/>
      </c>
      <c r="H44" s="18" t="str">
        <f aca="false">IF(D44="","",IF(E44&gt;=5,"VIP / Regular",IF(G44&gt;30,"At-risk",IF(E44&gt;1,"Returning","New"))))</f>
        <v/>
      </c>
      <c r="I44" s="13"/>
    </row>
    <row r="45" customFormat="false" ht="15" hidden="false" customHeight="false" outlineLevel="0" collapsed="false">
      <c r="A45" s="19"/>
      <c r="B45" s="19"/>
      <c r="C45" s="20"/>
      <c r="D45" s="20"/>
      <c r="E45" s="21"/>
      <c r="F45" s="22"/>
      <c r="G45" s="23" t="str">
        <f aca="true">IF(D45="","",TODAY()-D45)</f>
        <v/>
      </c>
      <c r="H45" s="24" t="str">
        <f aca="false">IF(D45="","",IF(E45&gt;=5,"VIP / Regular",IF(G45&gt;30,"At-risk",IF(E45&gt;1,"Returning","New"))))</f>
        <v/>
      </c>
      <c r="I45" s="19"/>
    </row>
    <row r="46" customFormat="false" ht="15" hidden="false" customHeight="false" outlineLevel="0" collapsed="false">
      <c r="A46" s="13"/>
      <c r="B46" s="13"/>
      <c r="C46" s="14"/>
      <c r="D46" s="14"/>
      <c r="E46" s="15"/>
      <c r="F46" s="16"/>
      <c r="G46" s="17" t="str">
        <f aca="true">IF(D46="","",TODAY()-D46)</f>
        <v/>
      </c>
      <c r="H46" s="18" t="str">
        <f aca="false">IF(D46="","",IF(E46&gt;=5,"VIP / Regular",IF(G46&gt;30,"At-risk",IF(E46&gt;1,"Returning","New"))))</f>
        <v/>
      </c>
      <c r="I46" s="13"/>
    </row>
    <row r="47" customFormat="false" ht="15" hidden="false" customHeight="false" outlineLevel="0" collapsed="false">
      <c r="A47" s="19"/>
      <c r="B47" s="19"/>
      <c r="C47" s="20"/>
      <c r="D47" s="20"/>
      <c r="E47" s="21"/>
      <c r="F47" s="22"/>
      <c r="G47" s="23" t="str">
        <f aca="true">IF(D47="","",TODAY()-D47)</f>
        <v/>
      </c>
      <c r="H47" s="24" t="str">
        <f aca="false">IF(D47="","",IF(E47&gt;=5,"VIP / Regular",IF(G47&gt;30,"At-risk",IF(E47&gt;1,"Returning","New"))))</f>
        <v/>
      </c>
      <c r="I47" s="19"/>
    </row>
    <row r="48" customFormat="false" ht="15" hidden="false" customHeight="false" outlineLevel="0" collapsed="false">
      <c r="A48" s="13"/>
      <c r="B48" s="13"/>
      <c r="C48" s="14"/>
      <c r="D48" s="14"/>
      <c r="E48" s="15"/>
      <c r="F48" s="16"/>
      <c r="G48" s="17" t="str">
        <f aca="true">IF(D48="","",TODAY()-D48)</f>
        <v/>
      </c>
      <c r="H48" s="18" t="str">
        <f aca="false">IF(D48="","",IF(E48&gt;=5,"VIP / Regular",IF(G48&gt;30,"At-risk",IF(E48&gt;1,"Returning","New"))))</f>
        <v/>
      </c>
      <c r="I48" s="13"/>
    </row>
    <row r="49" customFormat="false" ht="15" hidden="false" customHeight="false" outlineLevel="0" collapsed="false">
      <c r="A49" s="19"/>
      <c r="B49" s="19"/>
      <c r="C49" s="20"/>
      <c r="D49" s="20"/>
      <c r="E49" s="21"/>
      <c r="F49" s="22"/>
      <c r="G49" s="23" t="str">
        <f aca="true">IF(D49="","",TODAY()-D49)</f>
        <v/>
      </c>
      <c r="H49" s="24" t="str">
        <f aca="false">IF(D49="","",IF(E49&gt;=5,"VIP / Regular",IF(G49&gt;30,"At-risk",IF(E49&gt;1,"Returning","New"))))</f>
        <v/>
      </c>
      <c r="I49" s="19"/>
    </row>
    <row r="50" customFormat="false" ht="15" hidden="false" customHeight="false" outlineLevel="0" collapsed="false">
      <c r="A50" s="13"/>
      <c r="B50" s="13"/>
      <c r="C50" s="14"/>
      <c r="D50" s="14"/>
      <c r="E50" s="15"/>
      <c r="F50" s="16"/>
      <c r="G50" s="17" t="str">
        <f aca="true">IF(D50="","",TODAY()-D50)</f>
        <v/>
      </c>
      <c r="H50" s="18" t="str">
        <f aca="false">IF(D50="","",IF(E50&gt;=5,"VIP / Regular",IF(G50&gt;30,"At-risk",IF(E50&gt;1,"Returning","New"))))</f>
        <v/>
      </c>
      <c r="I50" s="13"/>
    </row>
    <row r="51" customFormat="false" ht="15" hidden="false" customHeight="false" outlineLevel="0" collapsed="false">
      <c r="A51" s="19"/>
      <c r="B51" s="19"/>
      <c r="C51" s="20"/>
      <c r="D51" s="20"/>
      <c r="E51" s="21"/>
      <c r="F51" s="22"/>
      <c r="G51" s="23" t="str">
        <f aca="true">IF(D51="","",TODAY()-D51)</f>
        <v/>
      </c>
      <c r="H51" s="24" t="str">
        <f aca="false">IF(D51="","",IF(E51&gt;=5,"VIP / Regular",IF(G51&gt;30,"At-risk",IF(E51&gt;1,"Returning","New"))))</f>
        <v/>
      </c>
      <c r="I51" s="19"/>
    </row>
    <row r="52" customFormat="false" ht="15" hidden="false" customHeight="false" outlineLevel="0" collapsed="false">
      <c r="A52" s="13"/>
      <c r="B52" s="13"/>
      <c r="C52" s="14"/>
      <c r="D52" s="14"/>
      <c r="E52" s="15"/>
      <c r="F52" s="16"/>
      <c r="G52" s="17" t="str">
        <f aca="true">IF(D52="","",TODAY()-D52)</f>
        <v/>
      </c>
      <c r="H52" s="18" t="str">
        <f aca="false">IF(D52="","",IF(E52&gt;=5,"VIP / Regular",IF(G52&gt;30,"At-risk",IF(E52&gt;1,"Returning","New"))))</f>
        <v/>
      </c>
      <c r="I52" s="13"/>
    </row>
    <row r="53" customFormat="false" ht="15" hidden="false" customHeight="false" outlineLevel="0" collapsed="false">
      <c r="A53" s="19"/>
      <c r="B53" s="19"/>
      <c r="C53" s="20"/>
      <c r="D53" s="20"/>
      <c r="E53" s="21"/>
      <c r="F53" s="22"/>
      <c r="G53" s="23" t="str">
        <f aca="true">IF(D53="","",TODAY()-D53)</f>
        <v/>
      </c>
      <c r="H53" s="24" t="str">
        <f aca="false">IF(D53="","",IF(E53&gt;=5,"VIP / Regular",IF(G53&gt;30,"At-risk",IF(E53&gt;1,"Returning","New"))))</f>
        <v/>
      </c>
      <c r="I53" s="19"/>
    </row>
    <row r="54" customFormat="false" ht="15" hidden="false" customHeight="false" outlineLevel="0" collapsed="false">
      <c r="A54" s="13"/>
      <c r="B54" s="13"/>
      <c r="C54" s="14"/>
      <c r="D54" s="14"/>
      <c r="E54" s="15"/>
      <c r="F54" s="16"/>
      <c r="G54" s="17" t="str">
        <f aca="true">IF(D54="","",TODAY()-D54)</f>
        <v/>
      </c>
      <c r="H54" s="18" t="str">
        <f aca="false">IF(D54="","",IF(E54&gt;=5,"VIP / Regular",IF(G54&gt;30,"At-risk",IF(E54&gt;1,"Returning","New"))))</f>
        <v/>
      </c>
      <c r="I54" s="13"/>
    </row>
    <row r="55" customFormat="false" ht="15" hidden="false" customHeight="false" outlineLevel="0" collapsed="false">
      <c r="A55" s="19"/>
      <c r="B55" s="19"/>
      <c r="C55" s="20"/>
      <c r="D55" s="20"/>
      <c r="E55" s="21"/>
      <c r="F55" s="22"/>
      <c r="G55" s="23" t="str">
        <f aca="true">IF(D55="","",TODAY()-D55)</f>
        <v/>
      </c>
      <c r="H55" s="24" t="str">
        <f aca="false">IF(D55="","",IF(E55&gt;=5,"VIP / Regular",IF(G55&gt;30,"At-risk",IF(E55&gt;1,"Returning","New"))))</f>
        <v/>
      </c>
      <c r="I55" s="19"/>
    </row>
    <row r="56" customFormat="false" ht="15" hidden="false" customHeight="false" outlineLevel="0" collapsed="false">
      <c r="A56" s="13"/>
      <c r="B56" s="13"/>
      <c r="C56" s="14"/>
      <c r="D56" s="14"/>
      <c r="E56" s="15"/>
      <c r="F56" s="16"/>
      <c r="G56" s="17" t="str">
        <f aca="true">IF(D56="","",TODAY()-D56)</f>
        <v/>
      </c>
      <c r="H56" s="18" t="str">
        <f aca="false">IF(D56="","",IF(E56&gt;=5,"VIP / Regular",IF(G56&gt;30,"At-risk",IF(E56&gt;1,"Returning","New"))))</f>
        <v/>
      </c>
      <c r="I56" s="13"/>
    </row>
    <row r="57" customFormat="false" ht="15" hidden="false" customHeight="false" outlineLevel="0" collapsed="false">
      <c r="A57" s="19"/>
      <c r="B57" s="19"/>
      <c r="C57" s="20"/>
      <c r="D57" s="20"/>
      <c r="E57" s="21"/>
      <c r="F57" s="22"/>
      <c r="G57" s="23" t="str">
        <f aca="true">IF(D57="","",TODAY()-D57)</f>
        <v/>
      </c>
      <c r="H57" s="24" t="str">
        <f aca="false">IF(D57="","",IF(E57&gt;=5,"VIP / Regular",IF(G57&gt;30,"At-risk",IF(E57&gt;1,"Returning","New"))))</f>
        <v/>
      </c>
      <c r="I57" s="19"/>
    </row>
    <row r="58" customFormat="false" ht="15" hidden="false" customHeight="false" outlineLevel="0" collapsed="false">
      <c r="A58" s="13"/>
      <c r="B58" s="13"/>
      <c r="C58" s="14"/>
      <c r="D58" s="14"/>
      <c r="E58" s="15"/>
      <c r="F58" s="16"/>
      <c r="G58" s="17" t="str">
        <f aca="true">IF(D58="","",TODAY()-D58)</f>
        <v/>
      </c>
      <c r="H58" s="18" t="str">
        <f aca="false">IF(D58="","",IF(E58&gt;=5,"VIP / Regular",IF(G58&gt;30,"At-risk",IF(E58&gt;1,"Returning","New"))))</f>
        <v/>
      </c>
      <c r="I58" s="13"/>
    </row>
    <row r="59" customFormat="false" ht="15" hidden="false" customHeight="false" outlineLevel="0" collapsed="false">
      <c r="A59" s="19"/>
      <c r="B59" s="19"/>
      <c r="C59" s="20"/>
      <c r="D59" s="20"/>
      <c r="E59" s="21"/>
      <c r="F59" s="22"/>
      <c r="G59" s="23" t="str">
        <f aca="true">IF(D59="","",TODAY()-D59)</f>
        <v/>
      </c>
      <c r="H59" s="24" t="str">
        <f aca="false">IF(D59="","",IF(E59&gt;=5,"VIP / Regular",IF(G59&gt;30,"At-risk",IF(E59&gt;1,"Returning","New"))))</f>
        <v/>
      </c>
      <c r="I59" s="19"/>
    </row>
    <row r="60" customFormat="false" ht="15" hidden="false" customHeight="false" outlineLevel="0" collapsed="false">
      <c r="A60" s="13"/>
      <c r="B60" s="13"/>
      <c r="C60" s="14"/>
      <c r="D60" s="14"/>
      <c r="E60" s="15"/>
      <c r="F60" s="16"/>
      <c r="G60" s="17" t="str">
        <f aca="true">IF(D60="","",TODAY()-D60)</f>
        <v/>
      </c>
      <c r="H60" s="18" t="str">
        <f aca="false">IF(D60="","",IF(E60&gt;=5,"VIP / Regular",IF(G60&gt;30,"At-risk",IF(E60&gt;1,"Returning","New"))))</f>
        <v/>
      </c>
      <c r="I60" s="13"/>
    </row>
    <row r="61" customFormat="false" ht="15" hidden="false" customHeight="false" outlineLevel="0" collapsed="false">
      <c r="A61" s="19"/>
      <c r="B61" s="19"/>
      <c r="C61" s="20"/>
      <c r="D61" s="20"/>
      <c r="E61" s="21"/>
      <c r="F61" s="22"/>
      <c r="G61" s="23" t="str">
        <f aca="true">IF(D61="","",TODAY()-D61)</f>
        <v/>
      </c>
      <c r="H61" s="24" t="str">
        <f aca="false">IF(D61="","",IF(E61&gt;=5,"VIP / Regular",IF(G61&gt;30,"At-risk",IF(E61&gt;1,"Returning","New"))))</f>
        <v/>
      </c>
      <c r="I61" s="19"/>
    </row>
  </sheetData>
  <conditionalFormatting sqref="H2:H61">
    <cfRule type="cellIs" priority="2" operator="equal" aboveAverage="0" equalAverage="0" bottom="0" percent="0" rank="0" text="" dxfId="0">
      <formula>"At-risk"</formula>
    </cfRule>
    <cfRule type="cellIs" priority="3" operator="equal" aboveAverage="0" equalAverage="0" bottom="0" percent="0" rank="0" text="" dxfId="1">
      <formula>"VIP / Regular"</formula>
    </cfRule>
    <cfRule type="cellIs" priority="4" operator="equal" aboveAverage="0" equalAverage="0" bottom="0" percent="0" rank="0" text="" dxfId="2">
      <formula>"Returning"</formula>
    </cfRule>
  </conditionalFormatting>
  <conditionalFormatting sqref="G2:G61">
    <cfRule type="cellIs" priority="5" operator="greaterThan" aboveAverage="0" equalAverage="0" bottom="0" percent="0" rank="0" text="" dxfId="0">
      <formula>30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5"/>
  </cols>
  <sheetData>
    <row r="1" customFormat="false" ht="15" hidden="false" customHeight="false" outlineLevel="0" collapsed="false">
      <c r="A1" s="25" t="s">
        <v>54</v>
      </c>
      <c r="B1" s="25"/>
      <c r="C1" s="25"/>
      <c r="D1" s="25"/>
      <c r="E1" s="25"/>
      <c r="F1" s="25"/>
      <c r="G1" s="25"/>
      <c r="H1" s="25"/>
    </row>
    <row r="2" customFormat="false" ht="15" hidden="false" customHeight="false" outlineLevel="0" collapsed="false">
      <c r="A2" s="25"/>
      <c r="B2" s="25"/>
      <c r="C2" s="25"/>
      <c r="D2" s="25"/>
      <c r="E2" s="25"/>
      <c r="F2" s="25"/>
      <c r="G2" s="25"/>
      <c r="H2" s="25"/>
    </row>
    <row r="3" customFormat="false" ht="15" hidden="false" customHeight="false" outlineLevel="0" collapsed="false">
      <c r="A3" s="25"/>
      <c r="B3" s="25"/>
      <c r="C3" s="25"/>
      <c r="D3" s="25"/>
      <c r="E3" s="25"/>
      <c r="F3" s="25"/>
      <c r="G3" s="25"/>
      <c r="H3" s="25"/>
    </row>
    <row r="4" customFormat="false" ht="15" hidden="false" customHeight="false" outlineLevel="0" collapsed="false">
      <c r="A4" s="25"/>
      <c r="B4" s="25"/>
      <c r="C4" s="25"/>
      <c r="D4" s="25"/>
      <c r="E4" s="25"/>
      <c r="F4" s="25"/>
      <c r="G4" s="25"/>
      <c r="H4" s="25"/>
    </row>
    <row r="6" customFormat="false" ht="4.5" hidden="false" customHeight="true" outlineLevel="0" collapsed="false">
      <c r="A6" s="4"/>
      <c r="B6" s="4"/>
      <c r="C6" s="4"/>
      <c r="D6" s="4"/>
      <c r="E6" s="26"/>
      <c r="F6" s="26"/>
      <c r="G6" s="26"/>
      <c r="H6" s="26"/>
    </row>
    <row r="7" customFormat="false" ht="15.75" hidden="false" customHeight="true" outlineLevel="0" collapsed="false">
      <c r="A7" s="27" t="s">
        <v>55</v>
      </c>
      <c r="B7" s="27"/>
      <c r="C7" s="27"/>
      <c r="D7" s="27"/>
      <c r="E7" s="27" t="s">
        <v>56</v>
      </c>
      <c r="F7" s="27"/>
      <c r="G7" s="27"/>
      <c r="H7" s="27"/>
    </row>
    <row r="8" customFormat="false" ht="27.75" hidden="false" customHeight="true" outlineLevel="0" collapsed="false">
      <c r="A8" s="28" t="n">
        <f aca="false">COUNTA('Customer Log'!A2:A61)</f>
        <v>5</v>
      </c>
      <c r="B8" s="28"/>
      <c r="C8" s="28"/>
      <c r="D8" s="28"/>
      <c r="E8" s="29" t="n">
        <f aca="false">COUNTIF('Customer Log'!E2:E61,"&gt;1")</f>
        <v>4</v>
      </c>
      <c r="F8" s="29"/>
      <c r="G8" s="29"/>
      <c r="H8" s="29"/>
    </row>
    <row r="10" customFormat="false" ht="4.5" hidden="false" customHeight="true" outlineLevel="0" collapsed="false">
      <c r="A10" s="4"/>
      <c r="B10" s="4"/>
      <c r="C10" s="4"/>
      <c r="D10" s="4"/>
      <c r="E10" s="4"/>
      <c r="F10" s="4"/>
      <c r="G10" s="4"/>
      <c r="H10" s="4"/>
    </row>
    <row r="11" customFormat="false" ht="15.75" hidden="false" customHeight="true" outlineLevel="0" collapsed="false">
      <c r="A11" s="27" t="s">
        <v>17</v>
      </c>
      <c r="B11" s="27"/>
      <c r="C11" s="27"/>
      <c r="D11" s="27"/>
      <c r="E11" s="27" t="s">
        <v>57</v>
      </c>
      <c r="F11" s="27"/>
      <c r="G11" s="27"/>
      <c r="H11" s="27"/>
    </row>
    <row r="12" customFormat="false" ht="27.75" hidden="false" customHeight="true" outlineLevel="0" collapsed="false">
      <c r="A12" s="30" t="n">
        <f aca="false">IFERROR(COUNTIF('Customer Log'!E2:E61,"&gt;1")/COUNTA('Customer Log'!A2:A61),0)</f>
        <v>0.8</v>
      </c>
      <c r="B12" s="30"/>
      <c r="C12" s="30"/>
      <c r="D12" s="30"/>
      <c r="E12" s="28" t="n">
        <f aca="false">COUNTIF('Customer Log'!H2:H61,"VIP / Regular")</f>
        <v>2</v>
      </c>
      <c r="F12" s="28"/>
      <c r="G12" s="28"/>
      <c r="H12" s="28"/>
    </row>
    <row r="14" customFormat="false" ht="4.5" hidden="false" customHeight="true" outlineLevel="0" collapsed="false">
      <c r="A14" s="31"/>
      <c r="B14" s="31"/>
      <c r="C14" s="31"/>
      <c r="D14" s="31"/>
      <c r="E14" s="26"/>
      <c r="F14" s="26"/>
      <c r="G14" s="26"/>
      <c r="H14" s="26"/>
    </row>
    <row r="15" customFormat="false" ht="15.75" hidden="false" customHeight="true" outlineLevel="0" collapsed="false">
      <c r="A15" s="27" t="s">
        <v>58</v>
      </c>
      <c r="B15" s="27"/>
      <c r="C15" s="27"/>
      <c r="D15" s="27"/>
      <c r="E15" s="27" t="s">
        <v>59</v>
      </c>
      <c r="F15" s="27"/>
      <c r="G15" s="27"/>
      <c r="H15" s="27"/>
    </row>
    <row r="16" customFormat="false" ht="27.75" hidden="false" customHeight="true" outlineLevel="0" collapsed="false">
      <c r="A16" s="32" t="n">
        <f aca="false">COUNTIF('Customer Log'!H2:H61,"At-risk")</f>
        <v>3</v>
      </c>
      <c r="B16" s="32"/>
      <c r="C16" s="32"/>
      <c r="D16" s="32"/>
      <c r="E16" s="33" t="n">
        <f aca="false">IFERROR(AVERAGE('Customer Log'!E2:E61),0)</f>
        <v>5.4</v>
      </c>
      <c r="F16" s="33"/>
      <c r="G16" s="33"/>
      <c r="H16" s="33"/>
    </row>
    <row r="18" customFormat="false" ht="4.5" hidden="false" customHeight="true" outlineLevel="0" collapsed="false">
      <c r="A18" s="26"/>
      <c r="B18" s="26"/>
      <c r="C18" s="26"/>
      <c r="D18" s="26"/>
      <c r="E18" s="4"/>
      <c r="F18" s="4"/>
      <c r="G18" s="4"/>
      <c r="H18" s="4"/>
    </row>
    <row r="19" customFormat="false" ht="15.75" hidden="false" customHeight="true" outlineLevel="0" collapsed="false">
      <c r="A19" s="27" t="s">
        <v>60</v>
      </c>
      <c r="B19" s="27"/>
      <c r="C19" s="27"/>
      <c r="D19" s="27"/>
      <c r="E19" s="27" t="s">
        <v>61</v>
      </c>
      <c r="F19" s="27"/>
      <c r="G19" s="27"/>
      <c r="H19" s="27"/>
    </row>
    <row r="20" customFormat="false" ht="27.75" hidden="false" customHeight="true" outlineLevel="0" collapsed="false">
      <c r="A20" s="29" t="n">
        <f aca="false">IFERROR(AVERAGE('Customer Log'!F2:F61),0)</f>
        <v>123</v>
      </c>
      <c r="B20" s="29"/>
      <c r="C20" s="29"/>
      <c r="D20" s="29"/>
      <c r="E20" s="28" t="n">
        <f aca="false">SUM('Customer Log'!E2:E61)</f>
        <v>27</v>
      </c>
      <c r="F20" s="28"/>
      <c r="G20" s="28"/>
      <c r="H20" s="28"/>
    </row>
    <row r="26" customFormat="false" ht="15" hidden="false" customHeight="false" outlineLevel="0" collapsed="false">
      <c r="A26" s="34" t="s">
        <v>62</v>
      </c>
      <c r="B26" s="34"/>
      <c r="C26" s="34"/>
      <c r="D26" s="34"/>
      <c r="E26" s="34"/>
      <c r="F26" s="34"/>
      <c r="G26" s="34"/>
      <c r="H26" s="34"/>
    </row>
    <row r="27" customFormat="false" ht="15" hidden="false" customHeight="false" outlineLevel="0" collapsed="false">
      <c r="A27" s="35" t="s">
        <v>63</v>
      </c>
      <c r="B27" s="36" t="s">
        <v>25</v>
      </c>
      <c r="C27" s="36"/>
      <c r="D27" s="36"/>
      <c r="E27" s="36" t="s">
        <v>29</v>
      </c>
      <c r="F27" s="36"/>
      <c r="G27" s="36" t="s">
        <v>32</v>
      </c>
      <c r="H27" s="36"/>
    </row>
    <row r="28" customFormat="false" ht="15" hidden="false" customHeight="false" outlineLevel="0" collapsed="false">
      <c r="A28" s="37" t="n">
        <v>1</v>
      </c>
      <c r="B28" s="38" t="str">
        <f aca="false">IFERROR(INDEX('Customer Log'!A2:A61,MATCH(LARGE('Customer Log'!E2:E61,1),'Customer Log'!E2:E61,0)),"")</f>
        <v>Layla Hassan</v>
      </c>
      <c r="C28" s="38"/>
      <c r="D28" s="38"/>
      <c r="E28" s="39" t="n">
        <f aca="false">IFERROR(LARGE('Customer Log'!E2:E61,1),"")</f>
        <v>12</v>
      </c>
      <c r="F28" s="39"/>
      <c r="G28" s="40" t="str">
        <f aca="false">IFERROR(INDEX('Customer Log'!H2:H61,MATCH(LARGE('Customer Log'!E2:E61,1),'Customer Log'!E2:E61,0)),"")</f>
        <v>VIP / Regular</v>
      </c>
      <c r="H28" s="40"/>
    </row>
    <row r="29" customFormat="false" ht="15" hidden="false" customHeight="false" outlineLevel="0" collapsed="false">
      <c r="A29" s="37" t="n">
        <v>2</v>
      </c>
      <c r="B29" s="38" t="str">
        <f aca="false">IFERROR(INDEX('Customer Log'!A2:A61,MATCH(LARGE('Customer Log'!E2:E61,2),'Customer Log'!E2:E61,0)),"")</f>
        <v>Sarah Ahmed</v>
      </c>
      <c r="C29" s="38"/>
      <c r="D29" s="38"/>
      <c r="E29" s="39" t="n">
        <f aca="false">IFERROR(LARGE('Customer Log'!E2:E61,2),"")</f>
        <v>8</v>
      </c>
      <c r="F29" s="39"/>
      <c r="G29" s="40" t="str">
        <f aca="false">IFERROR(INDEX('Customer Log'!H2:H61,MATCH(LARGE('Customer Log'!E2:E61,2),'Customer Log'!E2:E61,0)),"")</f>
        <v>VIP / Regular</v>
      </c>
      <c r="H29" s="40"/>
    </row>
    <row r="30" customFormat="false" ht="15" hidden="false" customHeight="false" outlineLevel="0" collapsed="false">
      <c r="A30" s="37" t="n">
        <v>3</v>
      </c>
      <c r="B30" s="38" t="str">
        <f aca="false">IFERROR(INDEX('Customer Log'!A2:A61,MATCH(LARGE('Customer Log'!E2:E61,3),'Customer Log'!E2:E61,0)),"")</f>
        <v>Fatima Noor</v>
      </c>
      <c r="C30" s="38"/>
      <c r="D30" s="38"/>
      <c r="E30" s="39" t="n">
        <f aca="false">IFERROR(LARGE('Customer Log'!E2:E61,3),"")</f>
        <v>4</v>
      </c>
      <c r="F30" s="39"/>
      <c r="G30" s="40" t="str">
        <f aca="false">IFERROR(INDEX('Customer Log'!H2:H61,MATCH(LARGE('Customer Log'!E2:E61,3),'Customer Log'!E2:E61,0)),"")</f>
        <v>At-risk</v>
      </c>
      <c r="H30" s="40"/>
    </row>
    <row r="31" customFormat="false" ht="15" hidden="false" customHeight="false" outlineLevel="0" collapsed="false">
      <c r="A31" s="37" t="n">
        <v>4</v>
      </c>
      <c r="B31" s="38" t="str">
        <f aca="false">IFERROR(INDEX('Customer Log'!A2:A61,MATCH(LARGE('Customer Log'!E2:E61,4),'Customer Log'!E2:E61,0)),"")</f>
        <v>Omar Khalil</v>
      </c>
      <c r="C31" s="38"/>
      <c r="D31" s="38"/>
      <c r="E31" s="39" t="n">
        <f aca="false">IFERROR(LARGE('Customer Log'!E2:E61,4),"")</f>
        <v>2</v>
      </c>
      <c r="F31" s="39"/>
      <c r="G31" s="40" t="str">
        <f aca="false">IFERROR(INDEX('Customer Log'!H2:H61,MATCH(LARGE('Customer Log'!E2:E61,4),'Customer Log'!E2:E61,0)),"")</f>
        <v>At-risk</v>
      </c>
      <c r="H31" s="40"/>
    </row>
    <row r="32" customFormat="false" ht="15" hidden="false" customHeight="false" outlineLevel="0" collapsed="false">
      <c r="A32" s="37" t="n">
        <v>5</v>
      </c>
      <c r="B32" s="38" t="str">
        <f aca="false">IFERROR(INDEX('Customer Log'!A2:A61,MATCH(LARGE('Customer Log'!E2:E61,5),'Customer Log'!E2:E61,0)),"")</f>
        <v>Yousef Ali</v>
      </c>
      <c r="C32" s="38"/>
      <c r="D32" s="38"/>
      <c r="E32" s="39" t="n">
        <f aca="false">IFERROR(LARGE('Customer Log'!E2:E61,5),"")</f>
        <v>1</v>
      </c>
      <c r="F32" s="39"/>
      <c r="G32" s="40" t="str">
        <f aca="false">IFERROR(INDEX('Customer Log'!H2:H61,MATCH(LARGE('Customer Log'!E2:E61,5),'Customer Log'!E2:E61,0)),"")</f>
        <v>At-risk</v>
      </c>
      <c r="H32" s="40"/>
    </row>
    <row r="34" customFormat="false" ht="19.5" hidden="false" customHeight="true" outlineLevel="0" collapsed="false">
      <c r="A34" s="41" t="s">
        <v>64</v>
      </c>
      <c r="B34" s="41"/>
      <c r="C34" s="41"/>
      <c r="D34" s="41"/>
      <c r="E34" s="41"/>
      <c r="F34" s="41"/>
      <c r="G34" s="41"/>
      <c r="H34" s="41"/>
    </row>
    <row r="35" customFormat="false" ht="18" hidden="false" customHeight="true" outlineLevel="0" collapsed="false">
      <c r="A35" s="11" t="s">
        <v>65</v>
      </c>
      <c r="B35" s="11"/>
      <c r="C35" s="11"/>
      <c r="D35" s="11"/>
      <c r="E35" s="11"/>
      <c r="F35" s="11"/>
      <c r="G35" s="11"/>
      <c r="H35" s="11"/>
    </row>
  </sheetData>
  <mergeCells count="38">
    <mergeCell ref="A1:H4"/>
    <mergeCell ref="A7:D7"/>
    <mergeCell ref="E7:H7"/>
    <mergeCell ref="A8:D8"/>
    <mergeCell ref="E8:H8"/>
    <mergeCell ref="A11:D11"/>
    <mergeCell ref="E11:H11"/>
    <mergeCell ref="A12:D12"/>
    <mergeCell ref="E12:H12"/>
    <mergeCell ref="A15:D15"/>
    <mergeCell ref="E15:H15"/>
    <mergeCell ref="A16:D16"/>
    <mergeCell ref="E16:H16"/>
    <mergeCell ref="A19:D19"/>
    <mergeCell ref="E19:H19"/>
    <mergeCell ref="A20:D20"/>
    <mergeCell ref="E20:H20"/>
    <mergeCell ref="A26:H26"/>
    <mergeCell ref="B27:D27"/>
    <mergeCell ref="E27:F27"/>
    <mergeCell ref="G27:H27"/>
    <mergeCell ref="B28:D28"/>
    <mergeCell ref="E28:F28"/>
    <mergeCell ref="G28:H28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E32:F32"/>
    <mergeCell ref="G32:H32"/>
    <mergeCell ref="A34:H34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2026-06-29T13:08:57Z</dcterms:created>
  <dc:creator>openpyxl</dc:creator>
  <dc:description/>
  <dc:language>en-US</dc:language>
  <cp:lastModifiedBy/>
  <dcterms:modified xsi:type="dcterms:W3CDTF">2026-06-29T13:08:57Z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