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orksheet" sheetId="2" state="visible" r:id="rId2"/>
    <sheet name="Sources" sheetId="3" state="visible" r:id="rId3"/>
  </sheets>
  <definedNames>
    <definedName name="_xlnm._FilterDatabase" localSheetId="1" hidden="1">'Worksheet'!$A$5:$N$115</definedName>
    <definedName name="_xlnm.Print_Titles" localSheetId="1">'Worksheet'!$5:$5</definedName>
  </definedNames>
  <calcPr calcId="124519" fullCalcOnLoad="1"/>
</workbook>
</file>

<file path=xl/styles.xml><?xml version="1.0" encoding="utf-8"?>
<styleSheet xmlns="http://schemas.openxmlformats.org/spreadsheetml/2006/main">
  <numFmts count="1">
    <numFmt numFmtId="164" formatCode="yyyy-mm-dd"/>
  </numFmts>
  <fonts count="9">
    <font>
      <name val="Calibri"/>
      <family val="2"/>
      <color theme="1"/>
      <sz val="11"/>
      <scheme val="minor"/>
    </font>
    <font>
      <b val="1"/>
      <color rgb="000F172A"/>
      <sz val="18"/>
    </font>
    <font>
      <color rgb="000563C1"/>
      <u val="single"/>
    </font>
    <font>
      <b val="1"/>
    </font>
    <font>
      <b val="1"/>
      <color rgb="000F172A"/>
      <sz val="13"/>
    </font>
    <font>
      <b val="1"/>
      <color rgb="000F172A"/>
      <sz val="16"/>
    </font>
    <font>
      <b val="1"/>
      <color rgb="00FFFFFF"/>
    </font>
    <font>
      <b val="1"/>
      <color rgb="000F172A"/>
      <sz val="14"/>
    </font>
    <font>
      <i val="1"/>
      <color rgb="00475569"/>
    </font>
  </fonts>
  <fills count="5">
    <fill>
      <patternFill/>
    </fill>
    <fill>
      <patternFill patternType="gray125"/>
    </fill>
    <fill>
      <patternFill patternType="solid">
        <fgColor rgb="00E0F2FE"/>
      </patternFill>
    </fill>
    <fill>
      <patternFill patternType="solid">
        <fgColor rgb="000F172A"/>
      </patternFill>
    </fill>
    <fill>
      <patternFill patternType="solid">
        <fgColor rgb="00F1F5F9"/>
      </patternFill>
    </fill>
  </fills>
  <borders count="3">
    <border>
      <left/>
      <right/>
      <top/>
      <bottom/>
      <diagonal/>
    </border>
    <border>
      <left style="thin">
        <color rgb="00CBD5E1"/>
      </left>
      <right style="thin">
        <color rgb="00CBD5E1"/>
      </right>
      <top style="thin">
        <color rgb="00CBD5E1"/>
      </top>
      <bottom style="thin">
        <color rgb="00CBD5E1"/>
      </bottom>
    </border>
    <border/>
  </borders>
  <cellStyleXfs count="1">
    <xf numFmtId="0" fontId="0" fillId="0" borderId="0"/>
  </cellStyleXfs>
  <cellXfs count="22">
    <xf numFmtId="0" fontId="0" fillId="0" borderId="0" pivotButton="0" quotePrefix="0" xfId="0"/>
    <xf numFmtId="0" fontId="1" fillId="0" borderId="0" pivotButton="0" quotePrefix="0" xfId="0"/>
    <xf numFmtId="0" fontId="2" fillId="0" borderId="0" pivotButton="0" quotePrefix="0" xfId="0"/>
    <xf numFmtId="0" fontId="3" fillId="0" borderId="1" pivotButton="0" quotePrefix="0" xfId="0"/>
    <xf numFmtId="0" fontId="0" fillId="0" borderId="1" applyAlignment="1" pivotButton="0" quotePrefix="0" xfId="0">
      <alignment horizontal="right" vertical="top"/>
    </xf>
    <xf numFmtId="0" fontId="0" fillId="0" borderId="1" applyAlignment="1" pivotButton="0" quotePrefix="0" xfId="0">
      <alignment vertical="top" wrapText="1"/>
    </xf>
    <xf numFmtId="0" fontId="3" fillId="0" borderId="2" pivotButton="0" quotePrefix="0" xfId="0"/>
    <xf numFmtId="0" fontId="0" fillId="0" borderId="2" applyAlignment="1" pivotButton="0" quotePrefix="0" xfId="0">
      <alignment horizontal="right" vertical="top"/>
    </xf>
    <xf numFmtId="0" fontId="0" fillId="0" borderId="2" applyAlignment="1" pivotButton="0" quotePrefix="0" xfId="0">
      <alignment vertical="top" wrapText="1"/>
    </xf>
    <xf numFmtId="0" fontId="4" fillId="0" borderId="1" pivotButton="0" quotePrefix="0" xfId="0"/>
    <xf numFmtId="0" fontId="5" fillId="2" borderId="1" applyAlignment="1" pivotButton="0" quotePrefix="0" xfId="0">
      <alignment horizontal="right" vertical="top"/>
    </xf>
    <xf numFmtId="164" fontId="0" fillId="0" borderId="1" applyAlignment="1" pivotButton="0" quotePrefix="0" xfId="0">
      <alignment horizontal="right" vertical="top"/>
    </xf>
    <xf numFmtId="0" fontId="4" fillId="0" borderId="0" pivotButton="0" quotePrefix="0" xfId="0"/>
    <xf numFmtId="0" fontId="6" fillId="3" borderId="0" pivotButton="0" quotePrefix="0" xfId="0"/>
    <xf numFmtId="0" fontId="0" fillId="0" borderId="1" pivotButton="0" quotePrefix="0" xfId="0"/>
    <xf numFmtId="0" fontId="0" fillId="0" borderId="0" applyAlignment="1" pivotButton="0" quotePrefix="0" xfId="0">
      <alignment vertical="top" wrapText="1"/>
    </xf>
    <xf numFmtId="0" fontId="7" fillId="0" borderId="0" pivotButton="0" quotePrefix="0" xfId="0"/>
    <xf numFmtId="0" fontId="8" fillId="0" borderId="0" pivotButton="0" quotePrefix="0" xfId="0"/>
    <xf numFmtId="0" fontId="6" fillId="3" borderId="1" applyAlignment="1" pivotButton="0" quotePrefix="0" xfId="0">
      <alignment vertical="center" wrapText="1"/>
    </xf>
    <xf numFmtId="164" fontId="0" fillId="0" borderId="1" applyAlignment="1" pivotButton="0" quotePrefix="0" xfId="0">
      <alignment vertical="top" wrapText="1"/>
    </xf>
    <xf numFmtId="0" fontId="0" fillId="4" borderId="1" applyAlignment="1" pivotButton="0" quotePrefix="0" xfId="0">
      <alignment vertical="top" wrapText="1"/>
    </xf>
    <xf numFmtId="0" fontId="3" fillId="0" borderId="0" pivotButton="0" quotePrefix="0" xfId="0"/>
  </cellXfs>
  <cellStyles count="1">
    <cellStyle name="Normal" xfId="0" builtinId="0" hidden="0"/>
  </cellStyles>
  <dxfs count="4">
    <dxf>
      <fill>
        <patternFill patternType="solid">
          <fgColor rgb="00DCFCE7"/>
        </patternFill>
      </fill>
    </dxf>
    <dxf>
      <fill>
        <patternFill patternType="solid">
          <fgColor rgb="00FEE2E2"/>
        </patternFill>
      </fill>
    </dxf>
    <dxf>
      <fill>
        <patternFill patternType="solid">
          <fgColor rgb="00FEF3C7"/>
        </patternFill>
      </fill>
    </dxf>
    <dxf>
      <fill>
        <patternFill patternType="solid">
          <fgColor rgb="00E0E7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emrynetworks.com/contact-us#book" TargetMode="External" Id="rId1" /></Relationships>
</file>

<file path=xl/worksheets/_rels/sheet3.xml.rels><Relationships xmlns="http://schemas.openxmlformats.org/package/2006/relationships"><Relationship Type="http://schemas.openxmlformats.org/officeDocument/2006/relationships/hyperlink" Target="https://www.acq.osd.mil/asda/dpc/cp/cyber/docs/safeguarding/NIST-SP-800-171-Assessment-Methodology-Version-1.2.1-6.24.2020.pdf" TargetMode="External" Id="rId1" /><Relationship Type="http://schemas.openxmlformats.org/officeDocument/2006/relationships/hyperlink" Target="https://www.acq.osd.mil/asda/dpc/cp/cyber/safeguarding.html" TargetMode="External" Id="rId2" /><Relationship Type="http://schemas.openxmlformats.org/officeDocument/2006/relationships/hyperlink" Target="https://csrc.nist.gov/pubs/sp/800/171/r2/upd1/final" TargetMode="External" Id="rId3" /><Relationship Type="http://schemas.openxmlformats.org/officeDocument/2006/relationships/hyperlink" Target="https://csrc.nist.gov/files/pubs/sp/800/171/r2/upd1/final/docs/sp800-171r2-security-reqs.csv" TargetMode="External" Id="rId4" /><Relationship Type="http://schemas.openxmlformats.org/officeDocument/2006/relationships/hyperlink" Target="https://csrc.nist.gov/pubs/sp/800/171/a/final" TargetMode="External" Id="rId5" /><Relationship Type="http://schemas.openxmlformats.org/officeDocument/2006/relationships/hyperlink" Target="https://www.acquisition.gov/dfars/252.204-7012-safeguarding-covered-defense-information-and-cyber-incident-reporting." TargetMode="External" Id="rId6" /><Relationship Type="http://schemas.openxmlformats.org/officeDocument/2006/relationships/hyperlink" Target="https://www.acquisition.gov/dfars/252.204-7019-notice-nist-sp-800-171-dod-assessment-requirements." TargetMode="External" Id="rId7" /><Relationship Type="http://schemas.openxmlformats.org/officeDocument/2006/relationships/hyperlink" Target="https://www.acquisition.gov/dfars/252.204-7020-nist-sp-800-171dod-assessment-requirements." TargetMode="External" Id="rId8" /><Relationship Type="http://schemas.openxmlformats.org/officeDocument/2006/relationships/hyperlink" Target="https://www.sprs.csd.disa.mil/reference.htm" TargetMode="External" Id="rId9" /><Relationship Type="http://schemas.openxmlformats.org/officeDocument/2006/relationships/hyperlink" Target="https://www.emrynetworks.com/post/sprs-score-worksheet-nist-800-171" TargetMode="External" Id="rId10" /></Relationships>
</file>

<file path=xl/worksheets/sheet1.xml><?xml version="1.0" encoding="utf-8"?>
<worksheet xmlns="http://schemas.openxmlformats.org/spreadsheetml/2006/main">
  <sheetPr>
    <outlinePr summaryBelow="1" summaryRight="1"/>
    <pageSetUpPr fitToPage="1"/>
  </sheetPr>
  <dimension ref="A1:C47"/>
  <sheetViews>
    <sheetView workbookViewId="0">
      <selection activeCell="A1" sqref="A1"/>
    </sheetView>
  </sheetViews>
  <sheetFormatPr baseColWidth="8" defaultRowHeight="15"/>
  <cols>
    <col width="60" customWidth="1" min="1" max="1"/>
    <col width="22" customWidth="1" min="2" max="2"/>
    <col width="60" customWidth="1" min="3" max="3"/>
  </cols>
  <sheetData>
    <row r="1">
      <c r="A1" s="1" t="inlineStr">
        <is>
          <t>NIST SP 800-171 SPRS Score Worksheet</t>
        </is>
      </c>
    </row>
    <row r="2">
      <c r="A2" t="inlineStr">
        <is>
          <t>Self-assessment aid built on the DoD Assessment Methodology v1.2.1 and NIST SP 800-171 Rev. 2. Prepared by Emry Networks.</t>
        </is>
      </c>
    </row>
    <row r="3">
      <c r="A3" t="inlineStr">
        <is>
          <t>Emry Networks | (603) 202-3200 | Book a 30-Minute Risk Assessment:</t>
        </is>
      </c>
      <c r="C3" s="2" t="inlineStr">
        <is>
          <t>https://www.emrynetworks.com/contact-us#book</t>
        </is>
      </c>
    </row>
    <row r="5">
      <c r="A5" s="3" t="inlineStr">
        <is>
          <t>Company / CAGE code(s)</t>
        </is>
      </c>
      <c r="B5" s="4" t="n"/>
      <c r="C5" s="5" t="inlineStr">
        <is>
          <t>Type here</t>
        </is>
      </c>
    </row>
    <row r="6">
      <c r="A6" s="3" t="inlineStr">
        <is>
          <t>System security plan (SSP) name / version</t>
        </is>
      </c>
      <c r="B6" s="4" t="n"/>
      <c r="C6" s="5" t="inlineStr">
        <is>
          <t>Type here; one worksheet per SSP</t>
        </is>
      </c>
    </row>
    <row r="7">
      <c r="A7" s="3" t="inlineStr">
        <is>
          <t>Assessment date</t>
        </is>
      </c>
      <c r="B7" s="4" t="n"/>
      <c r="C7" s="5" t="inlineStr">
        <is>
          <t>Type here</t>
        </is>
      </c>
    </row>
    <row r="8">
      <c r="A8" s="3" t="inlineStr">
        <is>
          <t>Assessor</t>
        </is>
      </c>
      <c r="B8" s="4" t="n"/>
      <c r="C8" s="5" t="inlineStr">
        <is>
          <t>Type here</t>
        </is>
      </c>
    </row>
    <row r="9">
      <c r="A9" s="6" t="inlineStr"/>
      <c r="B9" s="7" t="n"/>
      <c r="C9" s="8" t="inlineStr"/>
    </row>
    <row r="10">
      <c r="A10" s="9" t="inlineStr">
        <is>
          <t>ESTIMATED SPRS SUMMARY SCORE</t>
        </is>
      </c>
      <c r="B10" s="10">
        <f>110-SUM(Worksheet!J6:J115)</f>
        <v/>
      </c>
      <c r="C10" s="5" t="inlineStr">
        <is>
          <t>Starts at 110; each unmet requirement subtracts its DoD value. Range -203 to 110.</t>
        </is>
      </c>
    </row>
    <row r="11">
      <c r="A11" s="3" t="inlineStr">
        <is>
          <t>Requirements answered</t>
        </is>
      </c>
      <c r="B11" s="4">
        <f>COUNTA(Worksheet!H6:H115)&amp;" of 110"</f>
        <v/>
      </c>
      <c r="C11" s="5" t="inlineStr">
        <is>
          <t>Unanswered rows are treated as Met. Do not post a score until all are answered.</t>
        </is>
      </c>
    </row>
    <row r="12">
      <c r="A12" s="3" t="inlineStr">
        <is>
          <t>Met</t>
        </is>
      </c>
      <c r="B12" s="4">
        <f>COUNTIF(Worksheet!H6:H115,"Met")</f>
        <v/>
      </c>
      <c r="C12" s="5" t="inlineStr"/>
    </row>
    <row r="13">
      <c r="A13" s="3" t="inlineStr">
        <is>
          <t>Not Met</t>
        </is>
      </c>
      <c r="B13" s="4">
        <f>COUNTIF(Worksheet!H6:H115,"Not Met")</f>
        <v/>
      </c>
      <c r="C13" s="5" t="inlineStr"/>
    </row>
    <row r="14">
      <c r="A14" s="3" t="inlineStr">
        <is>
          <t>Partial (3.5.3 / 3.13.11 credit only)</t>
        </is>
      </c>
      <c r="B14" s="4">
        <f>COUNTIF(Worksheet!H6:H115,"Partial")</f>
        <v/>
      </c>
      <c r="C14" s="5" t="inlineStr">
        <is>
          <t>Partial on any other row is scored as Not Met (the methodology does not credit partial implementation).</t>
        </is>
      </c>
    </row>
    <row r="15">
      <c r="A15" s="3" t="inlineStr">
        <is>
          <t>N/A - not permitted (3.1.12, 3.1.13, 3.1.16, 3.1.17, 3.1.18)</t>
        </is>
      </c>
      <c r="B15" s="4">
        <f>COUNTIF(Worksheet!H6:H115,"N/A - not permitted")</f>
        <v/>
      </c>
      <c r="C15" s="5" t="inlineStr">
        <is>
          <t>Only valid where remote, wireless or mobile access is not permitted.</t>
        </is>
      </c>
    </row>
    <row r="16">
      <c r="A16" s="3" t="inlineStr">
        <is>
          <t>Points deducted</t>
        </is>
      </c>
      <c r="B16" s="4">
        <f>SUM(Worksheet!J6:J115)</f>
        <v/>
      </c>
      <c r="C16" s="5" t="inlineStr"/>
    </row>
    <row r="17">
      <c r="A17" s="3" t="inlineStr">
        <is>
          <t>SSP check (3.12.4)</t>
        </is>
      </c>
      <c r="B17" s="4">
        <f>IF(INDEX(Worksheet!H6:H115,MATCH("3.12.4",Worksheet!A6:A115,0))="Not Met","STOP: no SSP. DoD treats the assessment as not completable.","OK / not answered")</f>
        <v/>
      </c>
      <c r="C17" s="5" t="inlineStr">
        <is>
          <t>3.12.4 carries no points, but without an SSP there is no valid score.</t>
        </is>
      </c>
    </row>
    <row r="18">
      <c r="A18" s="3" t="inlineStr">
        <is>
          <t>Plan of action completion date (date 110 expected)</t>
        </is>
      </c>
      <c r="B18" s="11">
        <f>IF(COUNTIFS(Worksheet!H6:H115,"Not Met")+COUNTIFS(Worksheet!H6:H115,"Partial")=0,"n/a",IF(MAX(Worksheet!N6:N115)=0,"Add POA&amp;M target dates",MAX(Worksheet!N6:N115)))</f>
        <v/>
      </c>
      <c r="C18" s="5" t="inlineStr">
        <is>
          <t>Latest POA&amp;M target date among unmet items. SPRS asks for this date.</t>
        </is>
      </c>
    </row>
    <row r="20">
      <c r="A20" s="12" t="inlineStr">
        <is>
          <t>Points deducted by family</t>
        </is>
      </c>
    </row>
    <row r="21">
      <c r="A21" s="13" t="inlineStr">
        <is>
          <t>Family</t>
        </is>
      </c>
      <c r="B21" s="13" t="inlineStr">
        <is>
          <t>Points deducted</t>
        </is>
      </c>
      <c r="C21" s="13" t="inlineStr">
        <is>
          <t>Max possible deduction</t>
        </is>
      </c>
    </row>
    <row r="22">
      <c r="A22" s="14" t="inlineStr">
        <is>
          <t>Access Control</t>
        </is>
      </c>
      <c r="B22" s="14">
        <f>SUMIF(Worksheet!B6:B115,A22,Worksheet!J6:J115)</f>
        <v/>
      </c>
      <c r="C22" s="14">
        <f>SUMIF(Worksheet!B6:B115,A22,Worksheet!E6:E115)</f>
        <v/>
      </c>
    </row>
    <row r="23">
      <c r="A23" s="14" t="inlineStr">
        <is>
          <t>Awareness and Training</t>
        </is>
      </c>
      <c r="B23" s="14">
        <f>SUMIF(Worksheet!B6:B115,A23,Worksheet!J6:J115)</f>
        <v/>
      </c>
      <c r="C23" s="14">
        <f>SUMIF(Worksheet!B6:B115,A23,Worksheet!E6:E115)</f>
        <v/>
      </c>
    </row>
    <row r="24">
      <c r="A24" s="14" t="inlineStr">
        <is>
          <t>Audit and Accountability</t>
        </is>
      </c>
      <c r="B24" s="14">
        <f>SUMIF(Worksheet!B6:B115,A24,Worksheet!J6:J115)</f>
        <v/>
      </c>
      <c r="C24" s="14">
        <f>SUMIF(Worksheet!B6:B115,A24,Worksheet!E6:E115)</f>
        <v/>
      </c>
    </row>
    <row r="25">
      <c r="A25" s="14" t="inlineStr">
        <is>
          <t>Configuration Management</t>
        </is>
      </c>
      <c r="B25" s="14">
        <f>SUMIF(Worksheet!B6:B115,A25,Worksheet!J6:J115)</f>
        <v/>
      </c>
      <c r="C25" s="14">
        <f>SUMIF(Worksheet!B6:B115,A25,Worksheet!E6:E115)</f>
        <v/>
      </c>
    </row>
    <row r="26">
      <c r="A26" s="14" t="inlineStr">
        <is>
          <t>Identification and Authentication</t>
        </is>
      </c>
      <c r="B26" s="14">
        <f>SUMIF(Worksheet!B6:B115,A26,Worksheet!J6:J115)</f>
        <v/>
      </c>
      <c r="C26" s="14">
        <f>SUMIF(Worksheet!B6:B115,A26,Worksheet!E6:E115)</f>
        <v/>
      </c>
    </row>
    <row r="27">
      <c r="A27" s="14" t="inlineStr">
        <is>
          <t>Incident response</t>
        </is>
      </c>
      <c r="B27" s="14">
        <f>SUMIF(Worksheet!B6:B115,A27,Worksheet!J6:J115)</f>
        <v/>
      </c>
      <c r="C27" s="14">
        <f>SUMIF(Worksheet!B6:B115,A27,Worksheet!E6:E115)</f>
        <v/>
      </c>
    </row>
    <row r="28">
      <c r="A28" s="14" t="inlineStr">
        <is>
          <t>Maintenance</t>
        </is>
      </c>
      <c r="B28" s="14">
        <f>SUMIF(Worksheet!B6:B115,A28,Worksheet!J6:J115)</f>
        <v/>
      </c>
      <c r="C28" s="14">
        <f>SUMIF(Worksheet!B6:B115,A28,Worksheet!E6:E115)</f>
        <v/>
      </c>
    </row>
    <row r="29">
      <c r="A29" s="14" t="inlineStr">
        <is>
          <t>Media Protection</t>
        </is>
      </c>
      <c r="B29" s="14">
        <f>SUMIF(Worksheet!B6:B115,A29,Worksheet!J6:J115)</f>
        <v/>
      </c>
      <c r="C29" s="14">
        <f>SUMIF(Worksheet!B6:B115,A29,Worksheet!E6:E115)</f>
        <v/>
      </c>
    </row>
    <row r="30">
      <c r="A30" s="14" t="inlineStr">
        <is>
          <t>Personnel Security</t>
        </is>
      </c>
      <c r="B30" s="14">
        <f>SUMIF(Worksheet!B6:B115,A30,Worksheet!J6:J115)</f>
        <v/>
      </c>
      <c r="C30" s="14">
        <f>SUMIF(Worksheet!B6:B115,A30,Worksheet!E6:E115)</f>
        <v/>
      </c>
    </row>
    <row r="31">
      <c r="A31" s="14" t="inlineStr">
        <is>
          <t>Physical Protection</t>
        </is>
      </c>
      <c r="B31" s="14">
        <f>SUMIF(Worksheet!B6:B115,A31,Worksheet!J6:J115)</f>
        <v/>
      </c>
      <c r="C31" s="14">
        <f>SUMIF(Worksheet!B6:B115,A31,Worksheet!E6:E115)</f>
        <v/>
      </c>
    </row>
    <row r="32">
      <c r="A32" s="14" t="inlineStr">
        <is>
          <t>Risk Assessment</t>
        </is>
      </c>
      <c r="B32" s="14">
        <f>SUMIF(Worksheet!B6:B115,A32,Worksheet!J6:J115)</f>
        <v/>
      </c>
      <c r="C32" s="14">
        <f>SUMIF(Worksheet!B6:B115,A32,Worksheet!E6:E115)</f>
        <v/>
      </c>
    </row>
    <row r="33">
      <c r="A33" s="14" t="inlineStr">
        <is>
          <t>Security Assessment</t>
        </is>
      </c>
      <c r="B33" s="14">
        <f>SUMIF(Worksheet!B6:B115,A33,Worksheet!J6:J115)</f>
        <v/>
      </c>
      <c r="C33" s="14">
        <f>SUMIF(Worksheet!B6:B115,A33,Worksheet!E6:E115)</f>
        <v/>
      </c>
    </row>
    <row r="34">
      <c r="A34" s="14" t="inlineStr">
        <is>
          <t>System and Communications Protection</t>
        </is>
      </c>
      <c r="B34" s="14">
        <f>SUMIF(Worksheet!B6:B115,A34,Worksheet!J6:J115)</f>
        <v/>
      </c>
      <c r="C34" s="14">
        <f>SUMIF(Worksheet!B6:B115,A34,Worksheet!E6:E115)</f>
        <v/>
      </c>
    </row>
    <row r="35">
      <c r="A35" s="14" t="inlineStr">
        <is>
          <t>System and Information Integrity</t>
        </is>
      </c>
      <c r="B35" s="14">
        <f>SUMIF(Worksheet!B6:B115,A35,Worksheet!J6:J115)</f>
        <v/>
      </c>
      <c r="C35" s="14">
        <f>SUMIF(Worksheet!B6:B115,A35,Worksheet!E6:E115)</f>
        <v/>
      </c>
    </row>
    <row r="37">
      <c r="A37" s="12" t="inlineStr">
        <is>
          <t>How to use</t>
        </is>
      </c>
    </row>
    <row r="38" ht="30" customHeight="1">
      <c r="A38" s="15" t="inlineStr">
        <is>
          <t>1. Use one copy per system security plan (SSP). Score what is implemented today, not what is planned.</t>
        </is>
      </c>
    </row>
    <row r="39" ht="30" customHeight="1">
      <c r="A39" s="15" t="inlineStr">
        <is>
          <t>2. On the Worksheet tab, pick a Status for every row: Met, Not Met, Partial, or N/A - not permitted.</t>
        </is>
      </c>
    </row>
    <row r="40" ht="30" customHeight="1">
      <c r="A40" s="15" t="inlineStr">
        <is>
          <t>3. 'Partial' earns credit only on 3.5.3 (MFA) and 3.13.11 (FIPS-validated crypto). Anywhere else it counts as Not Met.</t>
        </is>
      </c>
    </row>
    <row r="41" ht="30" customHeight="1">
      <c r="A41" s="15" t="inlineStr">
        <is>
          <t>4. A plan of action does not make a requirement Met. Only a temporary deficiency that arises after implementation, tracked in a plan of action, can be scored as implemented (Methodology 5(g)-(h)).</t>
        </is>
      </c>
    </row>
    <row r="42" ht="30" customHeight="1">
      <c r="A42" s="15" t="inlineStr">
        <is>
          <t>5. Requirements DoD CIO has adjudicated as not applicable or equally effective are scored Met (Methodology 5(j)).</t>
        </is>
      </c>
    </row>
    <row r="43" ht="30" customHeight="1">
      <c r="A43" s="15" t="inlineStr">
        <is>
          <t>6. Record evidence for every Met answer and a POA&amp;M action, owner and target date for every gap.</t>
        </is>
      </c>
    </row>
    <row r="44" ht="30" customHeight="1">
      <c r="A44" s="15" t="inlineStr">
        <is>
          <t>7. Post only the summary score, assessment date, SSP scope/CAGE codes and plan of action completion date in SPRS (Methodology Annex B).</t>
        </is>
      </c>
    </row>
    <row r="46">
      <c r="A46" s="12" t="inlineStr">
        <is>
          <t>Disclaimer</t>
        </is>
      </c>
    </row>
    <row r="47" ht="90" customHeight="1">
      <c r="A47" s="15" t="inlineStr">
        <is>
          <t>This worksheet is a self-assessment aid, not legal advice and not a certification. It does not replace the official DoD Assessment Methodology, NIST SP 800-171A assessment procedures, your contract terms, or advice from qualified counsel. The SPRS score you post is your company's representation to the government; verify every answer against evidence before you submit it. Point values transcribed from DoD Assessment Methodology v1.2.1 (June 24, 2020) and requirement text from NIST SP 800-171 Rev. 2; check both sources for updates. (c) 2026 Emry Networks.</t>
        </is>
      </c>
    </row>
  </sheetData>
  <mergeCells count="8">
    <mergeCell ref="A42:C42"/>
    <mergeCell ref="A41:C41"/>
    <mergeCell ref="A44:C44"/>
    <mergeCell ref="A47:C47"/>
    <mergeCell ref="A40:C40"/>
    <mergeCell ref="A39:C39"/>
    <mergeCell ref="A43:C43"/>
    <mergeCell ref="A38:C38"/>
  </mergeCells>
  <hyperlinks>
    <hyperlink xmlns:r="http://schemas.openxmlformats.org/officeDocument/2006/relationships" ref="C3" r:id="rId1"/>
  </hyperlinks>
  <pageMargins left="0.75" right="0.75" top="1" bottom="1" header="0.5" footer="0.5"/>
  <pageSetup fitToHeight="0" fitToWidth="1"/>
</worksheet>
</file>

<file path=xl/worksheets/sheet2.xml><?xml version="1.0" encoding="utf-8"?>
<worksheet xmlns="http://schemas.openxmlformats.org/spreadsheetml/2006/main">
  <sheetPr>
    <outlinePr summaryBelow="1" summaryRight="1"/>
    <pageSetUpPr fitToPage="1"/>
  </sheetPr>
  <dimension ref="A1:N116"/>
  <sheetViews>
    <sheetView workbookViewId="0">
      <pane xSplit="4" ySplit="5" topLeftCell="E6" activePane="bottomRight" state="frozen"/>
      <selection pane="topRight"/>
      <selection pane="bottomLeft"/>
      <selection pane="bottomRight" activeCell="A1" sqref="A1"/>
    </sheetView>
  </sheetViews>
  <sheetFormatPr baseColWidth="8" defaultRowHeight="15"/>
  <cols>
    <col width="9" customWidth="1" min="1" max="1"/>
    <col width="22" customWidth="1" min="2" max="2"/>
    <col width="10" customWidth="1" min="3" max="3"/>
    <col width="60" customWidth="1" min="4" max="4"/>
    <col width="10" customWidth="1" min="5" max="5"/>
    <col width="10" customWidth="1" min="6" max="6"/>
    <col width="44" customWidth="1" min="7" max="7"/>
    <col width="16" customWidth="1" min="8" max="8"/>
    <col width="22" customWidth="1" min="9" max="9"/>
    <col width="10" customWidth="1" min="10" max="10"/>
    <col width="36" customWidth="1" min="11" max="11"/>
    <col width="36" customWidth="1" min="12" max="12"/>
    <col width="16" customWidth="1" min="13" max="13"/>
    <col width="14" customWidth="1" min="14" max="14"/>
  </cols>
  <sheetData>
    <row r="1">
      <c r="A1" s="16" t="inlineStr">
        <is>
          <t>NIST SP 800-171 Rev. 2 requirements with DoD Assessment Methodology v1.2.1 point values</t>
        </is>
      </c>
    </row>
    <row r="2">
      <c r="A2" t="inlineStr">
        <is>
          <t>Pick a Status for every row. Deduction calculates automatically. Estimated score:</t>
        </is>
      </c>
      <c r="H2" s="16">
        <f>Summary!B10</f>
        <v/>
      </c>
    </row>
    <row r="3">
      <c r="A3" s="17" t="inlineStr">
        <is>
          <t>Emry Networks | (603) 202-3200 | https://www.emrynetworks.com/contact-us#book  |  Self-assessment aid, not legal advice.</t>
        </is>
      </c>
    </row>
    <row r="5" ht="42" customHeight="1">
      <c r="A5" s="18" t="inlineStr">
        <is>
          <t>ID</t>
        </is>
      </c>
      <c r="B5" s="18" t="inlineStr">
        <is>
          <t>Family</t>
        </is>
      </c>
      <c r="C5" s="18" t="inlineStr">
        <is>
          <t>Basic / Derived</t>
        </is>
      </c>
      <c r="D5" s="18" t="inlineStr">
        <is>
          <t>Requirement (NIST SP 800-171 Rev. 2)</t>
        </is>
      </c>
      <c r="E5" s="18" t="inlineStr">
        <is>
          <t>DoD value (max points)</t>
        </is>
      </c>
      <c r="F5" s="18" t="inlineStr">
        <is>
          <t>Partial-credit points</t>
        </is>
      </c>
      <c r="G5" s="18" t="inlineStr">
        <is>
          <t>DoD scoring note</t>
        </is>
      </c>
      <c r="H5" s="18" t="inlineStr">
        <is>
          <t>Status</t>
        </is>
      </c>
      <c r="I5" s="18" t="inlineStr">
        <is>
          <t>Allowed statuses</t>
        </is>
      </c>
      <c r="J5" s="18" t="inlineStr">
        <is>
          <t>Points deducted</t>
        </is>
      </c>
      <c r="K5" s="18" t="inlineStr">
        <is>
          <t>Evidence / notes</t>
        </is>
      </c>
      <c r="L5" s="18" t="inlineStr">
        <is>
          <t>POA&amp;M action</t>
        </is>
      </c>
      <c r="M5" s="18" t="inlineStr">
        <is>
          <t>POA&amp;M owner</t>
        </is>
      </c>
      <c r="N5" s="18" t="inlineStr">
        <is>
          <t>POA&amp;M target date</t>
        </is>
      </c>
    </row>
    <row r="6">
      <c r="A6" s="5" t="inlineStr">
        <is>
          <t>3.1.1</t>
        </is>
      </c>
      <c r="B6" s="5" t="inlineStr">
        <is>
          <t>Access Control</t>
        </is>
      </c>
      <c r="C6" s="5" t="inlineStr">
        <is>
          <t>Basic</t>
        </is>
      </c>
      <c r="D6" s="5" t="inlineStr">
        <is>
          <t>Limit system access to authorized users, processes acting on behalf of authorized users, and devices (including other systems).</t>
        </is>
      </c>
      <c r="E6" s="5" t="n">
        <v>5</v>
      </c>
      <c r="F6" s="5" t="n"/>
      <c r="G6" s="5" t="inlineStr"/>
      <c r="H6" s="5" t="n"/>
      <c r="I6" s="5" t="inlineStr">
        <is>
          <t>Met / Not Met</t>
        </is>
      </c>
      <c r="J6" s="5">
        <f>IF(H6="Not Met",E6,IF(H6="Partial",IF(F6="",E6,F6),0))</f>
        <v/>
      </c>
      <c r="K6" s="5" t="n"/>
      <c r="L6" s="5" t="n"/>
      <c r="M6" s="5" t="n"/>
      <c r="N6" s="19" t="n"/>
    </row>
    <row r="7">
      <c r="A7" s="20" t="inlineStr">
        <is>
          <t>3.1.2</t>
        </is>
      </c>
      <c r="B7" s="20" t="inlineStr">
        <is>
          <t>Access Control</t>
        </is>
      </c>
      <c r="C7" s="20" t="inlineStr">
        <is>
          <t>Basic</t>
        </is>
      </c>
      <c r="D7" s="20" t="inlineStr">
        <is>
          <t>Limit system access to the types of transactions and functions that authorized users are permitted to execute.</t>
        </is>
      </c>
      <c r="E7" s="20" t="n">
        <v>5</v>
      </c>
      <c r="F7" s="20" t="n"/>
      <c r="G7" s="20" t="inlineStr"/>
      <c r="H7" s="5" t="n"/>
      <c r="I7" s="5" t="inlineStr">
        <is>
          <t>Met / Not Met</t>
        </is>
      </c>
      <c r="J7" s="5">
        <f>IF(H7="Not Met",E7,IF(H7="Partial",IF(F7="",E7,F7),0))</f>
        <v/>
      </c>
      <c r="K7" s="5" t="n"/>
      <c r="L7" s="5" t="n"/>
      <c r="M7" s="5" t="n"/>
      <c r="N7" s="19" t="n"/>
    </row>
    <row r="8">
      <c r="A8" s="5" t="inlineStr">
        <is>
          <t>3.1.3</t>
        </is>
      </c>
      <c r="B8" s="5" t="inlineStr">
        <is>
          <t>Access Control</t>
        </is>
      </c>
      <c r="C8" s="5" t="inlineStr">
        <is>
          <t>Derived</t>
        </is>
      </c>
      <c r="D8" s="5" t="inlineStr">
        <is>
          <t>Control the flow of CUI in accordance with approved authorizations.</t>
        </is>
      </c>
      <c r="E8" s="5" t="n">
        <v>1</v>
      </c>
      <c r="F8" s="5" t="n"/>
      <c r="G8" s="5" t="inlineStr"/>
      <c r="H8" s="5" t="n"/>
      <c r="I8" s="5" t="inlineStr">
        <is>
          <t>Met / Not Met</t>
        </is>
      </c>
      <c r="J8" s="5">
        <f>IF(H8="Not Met",E8,IF(H8="Partial",IF(F8="",E8,F8),0))</f>
        <v/>
      </c>
      <c r="K8" s="5" t="n"/>
      <c r="L8" s="5" t="n"/>
      <c r="M8" s="5" t="n"/>
      <c r="N8" s="19" t="n"/>
    </row>
    <row r="9">
      <c r="A9" s="20" t="inlineStr">
        <is>
          <t>3.1.4</t>
        </is>
      </c>
      <c r="B9" s="20" t="inlineStr">
        <is>
          <t>Access Control</t>
        </is>
      </c>
      <c r="C9" s="20" t="inlineStr">
        <is>
          <t>Derived</t>
        </is>
      </c>
      <c r="D9" s="20" t="inlineStr">
        <is>
          <t>Separate the duties of individuals to reduce the risk of malevolent activity without collusion.</t>
        </is>
      </c>
      <c r="E9" s="20" t="n">
        <v>1</v>
      </c>
      <c r="F9" s="20" t="n"/>
      <c r="G9" s="20" t="inlineStr"/>
      <c r="H9" s="5" t="n"/>
      <c r="I9" s="5" t="inlineStr">
        <is>
          <t>Met / Not Met</t>
        </is>
      </c>
      <c r="J9" s="5">
        <f>IF(H9="Not Met",E9,IF(H9="Partial",IF(F9="",E9,F9),0))</f>
        <v/>
      </c>
      <c r="K9" s="5" t="n"/>
      <c r="L9" s="5" t="n"/>
      <c r="M9" s="5" t="n"/>
      <c r="N9" s="19" t="n"/>
    </row>
    <row r="10">
      <c r="A10" s="5" t="inlineStr">
        <is>
          <t>3.1.5</t>
        </is>
      </c>
      <c r="B10" s="5" t="inlineStr">
        <is>
          <t>Access Control</t>
        </is>
      </c>
      <c r="C10" s="5" t="inlineStr">
        <is>
          <t>Derived</t>
        </is>
      </c>
      <c r="D10" s="5" t="inlineStr">
        <is>
          <t>Employ the principle of least privilege, including for specific security functions and privileged accounts.</t>
        </is>
      </c>
      <c r="E10" s="5" t="n">
        <v>3</v>
      </c>
      <c r="F10" s="5" t="n"/>
      <c r="G10" s="5" t="inlineStr"/>
      <c r="H10" s="5" t="n"/>
      <c r="I10" s="5" t="inlineStr">
        <is>
          <t>Met / Not Met</t>
        </is>
      </c>
      <c r="J10" s="5">
        <f>IF(H10="Not Met",E10,IF(H10="Partial",IF(F10="",E10,F10),0))</f>
        <v/>
      </c>
      <c r="K10" s="5" t="n"/>
      <c r="L10" s="5" t="n"/>
      <c r="M10" s="5" t="n"/>
      <c r="N10" s="19" t="n"/>
    </row>
    <row r="11">
      <c r="A11" s="20" t="inlineStr">
        <is>
          <t>3.1.6</t>
        </is>
      </c>
      <c r="B11" s="20" t="inlineStr">
        <is>
          <t>Access Control</t>
        </is>
      </c>
      <c r="C11" s="20" t="inlineStr">
        <is>
          <t>Derived</t>
        </is>
      </c>
      <c r="D11" s="20" t="inlineStr">
        <is>
          <t>Use non-privileged accounts or roles when accessing nonsecurity functions</t>
        </is>
      </c>
      <c r="E11" s="20" t="n">
        <v>1</v>
      </c>
      <c r="F11" s="20" t="n"/>
      <c r="G11" s="20" t="inlineStr"/>
      <c r="H11" s="5" t="n"/>
      <c r="I11" s="5" t="inlineStr">
        <is>
          <t>Met / Not Met</t>
        </is>
      </c>
      <c r="J11" s="5">
        <f>IF(H11="Not Met",E11,IF(H11="Partial",IF(F11="",E11,F11),0))</f>
        <v/>
      </c>
      <c r="K11" s="5" t="n"/>
      <c r="L11" s="5" t="n"/>
      <c r="M11" s="5" t="n"/>
      <c r="N11" s="19" t="n"/>
    </row>
    <row r="12">
      <c r="A12" s="5" t="inlineStr">
        <is>
          <t>3.1.7</t>
        </is>
      </c>
      <c r="B12" s="5" t="inlineStr">
        <is>
          <t>Access Control</t>
        </is>
      </c>
      <c r="C12" s="5" t="inlineStr">
        <is>
          <t>Derived</t>
        </is>
      </c>
      <c r="D12" s="5" t="inlineStr">
        <is>
          <t>Prevent non-privileged users from executing privileged functions and capture the execution of such functions in audit logs.</t>
        </is>
      </c>
      <c r="E12" s="5" t="n">
        <v>1</v>
      </c>
      <c r="F12" s="5" t="n"/>
      <c r="G12" s="5" t="inlineStr"/>
      <c r="H12" s="5" t="n"/>
      <c r="I12" s="5" t="inlineStr">
        <is>
          <t>Met / Not Met</t>
        </is>
      </c>
      <c r="J12" s="5">
        <f>IF(H12="Not Met",E12,IF(H12="Partial",IF(F12="",E12,F12),0))</f>
        <v/>
      </c>
      <c r="K12" s="5" t="n"/>
      <c r="L12" s="5" t="n"/>
      <c r="M12" s="5" t="n"/>
      <c r="N12" s="19" t="n"/>
    </row>
    <row r="13">
      <c r="A13" s="20" t="inlineStr">
        <is>
          <t>3.1.8</t>
        </is>
      </c>
      <c r="B13" s="20" t="inlineStr">
        <is>
          <t>Access Control</t>
        </is>
      </c>
      <c r="C13" s="20" t="inlineStr">
        <is>
          <t>Derived</t>
        </is>
      </c>
      <c r="D13" s="20" t="inlineStr">
        <is>
          <t>Limit unsuccessful logon attempts.</t>
        </is>
      </c>
      <c r="E13" s="20" t="n">
        <v>1</v>
      </c>
      <c r="F13" s="20" t="n"/>
      <c r="G13" s="20" t="inlineStr"/>
      <c r="H13" s="5" t="n"/>
      <c r="I13" s="5" t="inlineStr">
        <is>
          <t>Met / Not Met</t>
        </is>
      </c>
      <c r="J13" s="5">
        <f>IF(H13="Not Met",E13,IF(H13="Partial",IF(F13="",E13,F13),0))</f>
        <v/>
      </c>
      <c r="K13" s="5" t="n"/>
      <c r="L13" s="5" t="n"/>
      <c r="M13" s="5" t="n"/>
      <c r="N13" s="19" t="n"/>
    </row>
    <row r="14">
      <c r="A14" s="5" t="inlineStr">
        <is>
          <t>3.1.9</t>
        </is>
      </c>
      <c r="B14" s="5" t="inlineStr">
        <is>
          <t>Access Control</t>
        </is>
      </c>
      <c r="C14" s="5" t="inlineStr">
        <is>
          <t>Derived</t>
        </is>
      </c>
      <c r="D14" s="5" t="inlineStr">
        <is>
          <t>Provide privacy and security notices consistent with applicable CUI rules.</t>
        </is>
      </c>
      <c r="E14" s="5" t="n">
        <v>1</v>
      </c>
      <c r="F14" s="5" t="n"/>
      <c r="G14" s="5" t="inlineStr"/>
      <c r="H14" s="5" t="n"/>
      <c r="I14" s="5" t="inlineStr">
        <is>
          <t>Met / Not Met</t>
        </is>
      </c>
      <c r="J14" s="5">
        <f>IF(H14="Not Met",E14,IF(H14="Partial",IF(F14="",E14,F14),0))</f>
        <v/>
      </c>
      <c r="K14" s="5" t="n"/>
      <c r="L14" s="5" t="n"/>
      <c r="M14" s="5" t="n"/>
      <c r="N14" s="19" t="n"/>
    </row>
    <row r="15">
      <c r="A15" s="20" t="inlineStr">
        <is>
          <t>3.1.10</t>
        </is>
      </c>
      <c r="B15" s="20" t="inlineStr">
        <is>
          <t>Access Control</t>
        </is>
      </c>
      <c r="C15" s="20" t="inlineStr">
        <is>
          <t>Derived</t>
        </is>
      </c>
      <c r="D15" s="20" t="inlineStr">
        <is>
          <t>Use session lock with pattern-hiding displays to prevent access and viewing of data after a period of inactivity</t>
        </is>
      </c>
      <c r="E15" s="20" t="n">
        <v>1</v>
      </c>
      <c r="F15" s="20" t="n"/>
      <c r="G15" s="20" t="inlineStr"/>
      <c r="H15" s="5" t="n"/>
      <c r="I15" s="5" t="inlineStr">
        <is>
          <t>Met / Not Met</t>
        </is>
      </c>
      <c r="J15" s="5">
        <f>IF(H15="Not Met",E15,IF(H15="Partial",IF(F15="",E15,F15),0))</f>
        <v/>
      </c>
      <c r="K15" s="5" t="n"/>
      <c r="L15" s="5" t="n"/>
      <c r="M15" s="5" t="n"/>
      <c r="N15" s="19" t="n"/>
    </row>
    <row r="16">
      <c r="A16" s="5" t="inlineStr">
        <is>
          <t>3.1.11</t>
        </is>
      </c>
      <c r="B16" s="5" t="inlineStr">
        <is>
          <t>Access Control</t>
        </is>
      </c>
      <c r="C16" s="5" t="inlineStr">
        <is>
          <t>Derived</t>
        </is>
      </c>
      <c r="D16" s="5" t="inlineStr">
        <is>
          <t>Terminate (automatically) a user session after a defined condition.</t>
        </is>
      </c>
      <c r="E16" s="5" t="n">
        <v>1</v>
      </c>
      <c r="F16" s="5" t="n"/>
      <c r="G16" s="5" t="inlineStr"/>
      <c r="H16" s="5" t="n"/>
      <c r="I16" s="5" t="inlineStr">
        <is>
          <t>Met / Not Met</t>
        </is>
      </c>
      <c r="J16" s="5">
        <f>IF(H16="Not Met",E16,IF(H16="Partial",IF(F16="",E16,F16),0))</f>
        <v/>
      </c>
      <c r="K16" s="5" t="n"/>
      <c r="L16" s="5" t="n"/>
      <c r="M16" s="5" t="n"/>
      <c r="N16" s="19" t="n"/>
    </row>
    <row r="17">
      <c r="A17" s="20" t="inlineStr">
        <is>
          <t>3.1.12</t>
        </is>
      </c>
      <c r="B17" s="20" t="inlineStr">
        <is>
          <t>Access Control</t>
        </is>
      </c>
      <c r="C17" s="20" t="inlineStr">
        <is>
          <t>Derived</t>
        </is>
      </c>
      <c r="D17" s="20" t="inlineStr">
        <is>
          <t>Monitor and control remote access sessions.</t>
        </is>
      </c>
      <c r="E17" s="20" t="n">
        <v>5</v>
      </c>
      <c r="F17" s="20" t="n"/>
      <c r="G17" s="20" t="inlineStr">
        <is>
          <t>Do not subtract points if remote access is not permitted (keep a policy that prevents it being enabled).</t>
        </is>
      </c>
      <c r="H17" s="5" t="n"/>
      <c r="I17" s="5" t="inlineStr">
        <is>
          <t>Met / Not Met / N/A - not permitted</t>
        </is>
      </c>
      <c r="J17" s="5">
        <f>IF(H17="Not Met",E17,IF(H17="Partial",IF(F17="",E17,F17),0))</f>
        <v/>
      </c>
      <c r="K17" s="5" t="n"/>
      <c r="L17" s="5" t="n"/>
      <c r="M17" s="5" t="n"/>
      <c r="N17" s="19" t="n"/>
    </row>
    <row r="18">
      <c r="A18" s="5" t="inlineStr">
        <is>
          <t>3.1.13</t>
        </is>
      </c>
      <c r="B18" s="5" t="inlineStr">
        <is>
          <t>Access Control</t>
        </is>
      </c>
      <c r="C18" s="5" t="inlineStr">
        <is>
          <t>Derived</t>
        </is>
      </c>
      <c r="D18" s="5" t="inlineStr">
        <is>
          <t>Employ cryptographic mechanisms to protect the confidentiality of remote access sessions.</t>
        </is>
      </c>
      <c r="E18" s="5" t="n">
        <v>5</v>
      </c>
      <c r="F18" s="5" t="n"/>
      <c r="G18" s="5" t="inlineStr">
        <is>
          <t>Do not subtract points if remote access is not permitted (keep a policy that prevents it being enabled).</t>
        </is>
      </c>
      <c r="H18" s="5" t="n"/>
      <c r="I18" s="5" t="inlineStr">
        <is>
          <t>Met / Not Met / N/A - not permitted</t>
        </is>
      </c>
      <c r="J18" s="5">
        <f>IF(H18="Not Met",E18,IF(H18="Partial",IF(F18="",E18,F18),0))</f>
        <v/>
      </c>
      <c r="K18" s="5" t="n"/>
      <c r="L18" s="5" t="n"/>
      <c r="M18" s="5" t="n"/>
      <c r="N18" s="19" t="n"/>
    </row>
    <row r="19">
      <c r="A19" s="20" t="inlineStr">
        <is>
          <t>3.1.14</t>
        </is>
      </c>
      <c r="B19" s="20" t="inlineStr">
        <is>
          <t>Access Control</t>
        </is>
      </c>
      <c r="C19" s="20" t="inlineStr">
        <is>
          <t>Derived</t>
        </is>
      </c>
      <c r="D19" s="20" t="inlineStr">
        <is>
          <t>Route remote access via managed access control points.</t>
        </is>
      </c>
      <c r="E19" s="20" t="n">
        <v>1</v>
      </c>
      <c r="F19" s="20" t="n"/>
      <c r="G19" s="20" t="inlineStr"/>
      <c r="H19" s="5" t="n"/>
      <c r="I19" s="5" t="inlineStr">
        <is>
          <t>Met / Not Met</t>
        </is>
      </c>
      <c r="J19" s="5">
        <f>IF(H19="Not Met",E19,IF(H19="Partial",IF(F19="",E19,F19),0))</f>
        <v/>
      </c>
      <c r="K19" s="5" t="n"/>
      <c r="L19" s="5" t="n"/>
      <c r="M19" s="5" t="n"/>
      <c r="N19" s="19" t="n"/>
    </row>
    <row r="20">
      <c r="A20" s="5" t="inlineStr">
        <is>
          <t>3.1.15</t>
        </is>
      </c>
      <c r="B20" s="5" t="inlineStr">
        <is>
          <t>Access Control</t>
        </is>
      </c>
      <c r="C20" s="5" t="inlineStr">
        <is>
          <t>Derived</t>
        </is>
      </c>
      <c r="D20" s="5" t="inlineStr">
        <is>
          <t>Authorize remote execution of privileged commands and remote access to security-relevant information.</t>
        </is>
      </c>
      <c r="E20" s="5" t="n">
        <v>1</v>
      </c>
      <c r="F20" s="5" t="n"/>
      <c r="G20" s="5" t="inlineStr"/>
      <c r="H20" s="5" t="n"/>
      <c r="I20" s="5" t="inlineStr">
        <is>
          <t>Met / Not Met</t>
        </is>
      </c>
      <c r="J20" s="5">
        <f>IF(H20="Not Met",E20,IF(H20="Partial",IF(F20="",E20,F20),0))</f>
        <v/>
      </c>
      <c r="K20" s="5" t="n"/>
      <c r="L20" s="5" t="n"/>
      <c r="M20" s="5" t="n"/>
      <c r="N20" s="19" t="n"/>
    </row>
    <row r="21">
      <c r="A21" s="20" t="inlineStr">
        <is>
          <t>3.1.16</t>
        </is>
      </c>
      <c r="B21" s="20" t="inlineStr">
        <is>
          <t>Access Control</t>
        </is>
      </c>
      <c r="C21" s="20" t="inlineStr">
        <is>
          <t>Derived</t>
        </is>
      </c>
      <c r="D21" s="20" t="inlineStr">
        <is>
          <t>Authorize wireless access prior to allowing such connections</t>
        </is>
      </c>
      <c r="E21" s="20" t="n">
        <v>5</v>
      </c>
      <c r="F21" s="20" t="n"/>
      <c r="G21" s="20" t="inlineStr">
        <is>
          <t>Do not subtract points if wireless access is not permitted (keep a policy that prevents it being enabled).</t>
        </is>
      </c>
      <c r="H21" s="5" t="n"/>
      <c r="I21" s="5" t="inlineStr">
        <is>
          <t>Met / Not Met / N/A - not permitted</t>
        </is>
      </c>
      <c r="J21" s="5">
        <f>IF(H21="Not Met",E21,IF(H21="Partial",IF(F21="",E21,F21),0))</f>
        <v/>
      </c>
      <c r="K21" s="5" t="n"/>
      <c r="L21" s="5" t="n"/>
      <c r="M21" s="5" t="n"/>
      <c r="N21" s="19" t="n"/>
    </row>
    <row r="22">
      <c r="A22" s="5" t="inlineStr">
        <is>
          <t>3.1.17</t>
        </is>
      </c>
      <c r="B22" s="5" t="inlineStr">
        <is>
          <t>Access Control</t>
        </is>
      </c>
      <c r="C22" s="5" t="inlineStr">
        <is>
          <t>Derived</t>
        </is>
      </c>
      <c r="D22" s="5" t="inlineStr">
        <is>
          <t>Protect wireless access using authentication and encryption</t>
        </is>
      </c>
      <c r="E22" s="5" t="n">
        <v>5</v>
      </c>
      <c r="F22" s="5" t="n"/>
      <c r="G22" s="5" t="inlineStr">
        <is>
          <t>Do not subtract points if wireless access is not permitted (keep a policy that prevents it being enabled).</t>
        </is>
      </c>
      <c r="H22" s="5" t="n"/>
      <c r="I22" s="5" t="inlineStr">
        <is>
          <t>Met / Not Met / N/A - not permitted</t>
        </is>
      </c>
      <c r="J22" s="5">
        <f>IF(H22="Not Met",E22,IF(H22="Partial",IF(F22="",E22,F22),0))</f>
        <v/>
      </c>
      <c r="K22" s="5" t="n"/>
      <c r="L22" s="5" t="n"/>
      <c r="M22" s="5" t="n"/>
      <c r="N22" s="19" t="n"/>
    </row>
    <row r="23">
      <c r="A23" s="20" t="inlineStr">
        <is>
          <t>3.1.18</t>
        </is>
      </c>
      <c r="B23" s="20" t="inlineStr">
        <is>
          <t>Access Control</t>
        </is>
      </c>
      <c r="C23" s="20" t="inlineStr">
        <is>
          <t>Derived</t>
        </is>
      </c>
      <c r="D23" s="20" t="inlineStr">
        <is>
          <t>Control connection of mobile devices.</t>
        </is>
      </c>
      <c r="E23" s="20" t="n">
        <v>5</v>
      </c>
      <c r="F23" s="20" t="n"/>
      <c r="G23" s="20" t="inlineStr">
        <is>
          <t>Do not subtract points if connection of mobile devices is not permitted (keep a policy that prevents it being enabled).</t>
        </is>
      </c>
      <c r="H23" s="5" t="n"/>
      <c r="I23" s="5" t="inlineStr">
        <is>
          <t>Met / Not Met / N/A - not permitted</t>
        </is>
      </c>
      <c r="J23" s="5">
        <f>IF(H23="Not Met",E23,IF(H23="Partial",IF(F23="",E23,F23),0))</f>
        <v/>
      </c>
      <c r="K23" s="5" t="n"/>
      <c r="L23" s="5" t="n"/>
      <c r="M23" s="5" t="n"/>
      <c r="N23" s="19" t="n"/>
    </row>
    <row r="24">
      <c r="A24" s="5" t="inlineStr">
        <is>
          <t>3.1.19</t>
        </is>
      </c>
      <c r="B24" s="5" t="inlineStr">
        <is>
          <t>Access Control</t>
        </is>
      </c>
      <c r="C24" s="5" t="inlineStr">
        <is>
          <t>Derived</t>
        </is>
      </c>
      <c r="D24" s="5" t="inlineStr">
        <is>
          <t>Encrypt CUI on mobile devices and mobile computing platforms.</t>
        </is>
      </c>
      <c r="E24" s="5" t="n">
        <v>3</v>
      </c>
      <c r="F24" s="5" t="n"/>
      <c r="G24" s="5" t="inlineStr"/>
      <c r="H24" s="5" t="n"/>
      <c r="I24" s="5" t="inlineStr">
        <is>
          <t>Met / Not Met</t>
        </is>
      </c>
      <c r="J24" s="5">
        <f>IF(H24="Not Met",E24,IF(H24="Partial",IF(F24="",E24,F24),0))</f>
        <v/>
      </c>
      <c r="K24" s="5" t="n"/>
      <c r="L24" s="5" t="n"/>
      <c r="M24" s="5" t="n"/>
      <c r="N24" s="19" t="n"/>
    </row>
    <row r="25">
      <c r="A25" s="20" t="inlineStr">
        <is>
          <t>3.1.20</t>
        </is>
      </c>
      <c r="B25" s="20" t="inlineStr">
        <is>
          <t>Access Control</t>
        </is>
      </c>
      <c r="C25" s="20" t="inlineStr">
        <is>
          <t>Derived</t>
        </is>
      </c>
      <c r="D25" s="20" t="inlineStr">
        <is>
          <t>Verify and control/limit connections to and use of external systems.</t>
        </is>
      </c>
      <c r="E25" s="20" t="n">
        <v>1</v>
      </c>
      <c r="F25" s="20" t="n"/>
      <c r="G25" s="20" t="inlineStr"/>
      <c r="H25" s="5" t="n"/>
      <c r="I25" s="5" t="inlineStr">
        <is>
          <t>Met / Not Met</t>
        </is>
      </c>
      <c r="J25" s="5">
        <f>IF(H25="Not Met",E25,IF(H25="Partial",IF(F25="",E25,F25),0))</f>
        <v/>
      </c>
      <c r="K25" s="5" t="n"/>
      <c r="L25" s="5" t="n"/>
      <c r="M25" s="5" t="n"/>
      <c r="N25" s="19" t="n"/>
    </row>
    <row r="26">
      <c r="A26" s="5" t="inlineStr">
        <is>
          <t>3.1.21</t>
        </is>
      </c>
      <c r="B26" s="5" t="inlineStr">
        <is>
          <t>Access Control</t>
        </is>
      </c>
      <c r="C26" s="5" t="inlineStr">
        <is>
          <t>Derived</t>
        </is>
      </c>
      <c r="D26" s="5" t="inlineStr">
        <is>
          <t>Limit use of portable storage devices on external systems.</t>
        </is>
      </c>
      <c r="E26" s="5" t="n">
        <v>1</v>
      </c>
      <c r="F26" s="5" t="n"/>
      <c r="G26" s="5" t="inlineStr"/>
      <c r="H26" s="5" t="n"/>
      <c r="I26" s="5" t="inlineStr">
        <is>
          <t>Met / Not Met</t>
        </is>
      </c>
      <c r="J26" s="5">
        <f>IF(H26="Not Met",E26,IF(H26="Partial",IF(F26="",E26,F26),0))</f>
        <v/>
      </c>
      <c r="K26" s="5" t="n"/>
      <c r="L26" s="5" t="n"/>
      <c r="M26" s="5" t="n"/>
      <c r="N26" s="19" t="n"/>
    </row>
    <row r="27">
      <c r="A27" s="20" t="inlineStr">
        <is>
          <t>3.1.22</t>
        </is>
      </c>
      <c r="B27" s="20" t="inlineStr">
        <is>
          <t>Access Control</t>
        </is>
      </c>
      <c r="C27" s="20" t="inlineStr">
        <is>
          <t>Derived</t>
        </is>
      </c>
      <c r="D27" s="20" t="inlineStr">
        <is>
          <t>Control CUI posted or processed on publicly accessible systems.</t>
        </is>
      </c>
      <c r="E27" s="20" t="n">
        <v>1</v>
      </c>
      <c r="F27" s="20" t="n"/>
      <c r="G27" s="20" t="inlineStr"/>
      <c r="H27" s="5" t="n"/>
      <c r="I27" s="5" t="inlineStr">
        <is>
          <t>Met / Not Met</t>
        </is>
      </c>
      <c r="J27" s="5">
        <f>IF(H27="Not Met",E27,IF(H27="Partial",IF(F27="",E27,F27),0))</f>
        <v/>
      </c>
      <c r="K27" s="5" t="n"/>
      <c r="L27" s="5" t="n"/>
      <c r="M27" s="5" t="n"/>
      <c r="N27" s="19" t="n"/>
    </row>
    <row r="28">
      <c r="A28" s="5" t="inlineStr">
        <is>
          <t>3.2.1</t>
        </is>
      </c>
      <c r="B28" s="5" t="inlineStr">
        <is>
          <t>Awareness and Training</t>
        </is>
      </c>
      <c r="C28" s="5" t="inlineStr">
        <is>
          <t>Basic</t>
        </is>
      </c>
      <c r="D28" s="5" t="inlineStr">
        <is>
          <t>Ensure that managers, systems administrators, and users of organizational systems are made aware of the security risks associated with their activities and of the applicable policies, standards, and procedures related to the security of those systems.</t>
        </is>
      </c>
      <c r="E28" s="5" t="n">
        <v>5</v>
      </c>
      <c r="F28" s="5" t="n"/>
      <c r="G28" s="5" t="inlineStr"/>
      <c r="H28" s="5" t="n"/>
      <c r="I28" s="5" t="inlineStr">
        <is>
          <t>Met / Not Met</t>
        </is>
      </c>
      <c r="J28" s="5">
        <f>IF(H28="Not Met",E28,IF(H28="Partial",IF(F28="",E28,F28),0))</f>
        <v/>
      </c>
      <c r="K28" s="5" t="n"/>
      <c r="L28" s="5" t="n"/>
      <c r="M28" s="5" t="n"/>
      <c r="N28" s="19" t="n"/>
    </row>
    <row r="29">
      <c r="A29" s="20" t="inlineStr">
        <is>
          <t>3.2.2</t>
        </is>
      </c>
      <c r="B29" s="20" t="inlineStr">
        <is>
          <t>Awareness and Training</t>
        </is>
      </c>
      <c r="C29" s="20" t="inlineStr">
        <is>
          <t>Basic</t>
        </is>
      </c>
      <c r="D29" s="20" t="inlineStr">
        <is>
          <t>Ensure that personnel are trained to carry out their assigned information security-related duties and responsibilities.</t>
        </is>
      </c>
      <c r="E29" s="20" t="n">
        <v>5</v>
      </c>
      <c r="F29" s="20" t="n"/>
      <c r="G29" s="20" t="inlineStr"/>
      <c r="H29" s="5" t="n"/>
      <c r="I29" s="5" t="inlineStr">
        <is>
          <t>Met / Not Met</t>
        </is>
      </c>
      <c r="J29" s="5">
        <f>IF(H29="Not Met",E29,IF(H29="Partial",IF(F29="",E29,F29),0))</f>
        <v/>
      </c>
      <c r="K29" s="5" t="n"/>
      <c r="L29" s="5" t="n"/>
      <c r="M29" s="5" t="n"/>
      <c r="N29" s="19" t="n"/>
    </row>
    <row r="30">
      <c r="A30" s="5" t="inlineStr">
        <is>
          <t>3.2.3</t>
        </is>
      </c>
      <c r="B30" s="5" t="inlineStr">
        <is>
          <t>Awareness and Training</t>
        </is>
      </c>
      <c r="C30" s="5" t="inlineStr">
        <is>
          <t>Derived</t>
        </is>
      </c>
      <c r="D30" s="5" t="inlineStr">
        <is>
          <t>Provide security awareness training on recognizing and reporting potential indicators of insider threat.</t>
        </is>
      </c>
      <c r="E30" s="5" t="n">
        <v>1</v>
      </c>
      <c r="F30" s="5" t="n"/>
      <c r="G30" s="5" t="inlineStr"/>
      <c r="H30" s="5" t="n"/>
      <c r="I30" s="5" t="inlineStr">
        <is>
          <t>Met / Not Met</t>
        </is>
      </c>
      <c r="J30" s="5">
        <f>IF(H30="Not Met",E30,IF(H30="Partial",IF(F30="",E30,F30),0))</f>
        <v/>
      </c>
      <c r="K30" s="5" t="n"/>
      <c r="L30" s="5" t="n"/>
      <c r="M30" s="5" t="n"/>
      <c r="N30" s="19" t="n"/>
    </row>
    <row r="31">
      <c r="A31" s="20" t="inlineStr">
        <is>
          <t>3.3.1</t>
        </is>
      </c>
      <c r="B31" s="20" t="inlineStr">
        <is>
          <t>Audit and Accountability</t>
        </is>
      </c>
      <c r="C31" s="20" t="inlineStr">
        <is>
          <t>Basic</t>
        </is>
      </c>
      <c r="D31" s="20" t="inlineStr">
        <is>
          <t>Create and retain system audit logs and records to the extent needed to enable the monitoring, analysis, investigation, and reporting of unlawful or unauthorized system activity</t>
        </is>
      </c>
      <c r="E31" s="20" t="n">
        <v>5</v>
      </c>
      <c r="F31" s="20" t="n"/>
      <c r="G31" s="20" t="inlineStr"/>
      <c r="H31" s="5" t="n"/>
      <c r="I31" s="5" t="inlineStr">
        <is>
          <t>Met / Not Met</t>
        </is>
      </c>
      <c r="J31" s="5">
        <f>IF(H31="Not Met",E31,IF(H31="Partial",IF(F31="",E31,F31),0))</f>
        <v/>
      </c>
      <c r="K31" s="5" t="n"/>
      <c r="L31" s="5" t="n"/>
      <c r="M31" s="5" t="n"/>
      <c r="N31" s="19" t="n"/>
    </row>
    <row r="32">
      <c r="A32" s="5" t="inlineStr">
        <is>
          <t>3.3.2</t>
        </is>
      </c>
      <c r="B32" s="5" t="inlineStr">
        <is>
          <t>Audit and Accountability</t>
        </is>
      </c>
      <c r="C32" s="5" t="inlineStr">
        <is>
          <t>Basic</t>
        </is>
      </c>
      <c r="D32" s="5" t="inlineStr">
        <is>
          <t>Ensure that the actions of individual system users can be uniquely traced to those users, so they can be held accountable for their actions.</t>
        </is>
      </c>
      <c r="E32" s="5" t="n">
        <v>3</v>
      </c>
      <c r="F32" s="5" t="n"/>
      <c r="G32" s="5" t="inlineStr"/>
      <c r="H32" s="5" t="n"/>
      <c r="I32" s="5" t="inlineStr">
        <is>
          <t>Met / Not Met</t>
        </is>
      </c>
      <c r="J32" s="5">
        <f>IF(H32="Not Met",E32,IF(H32="Partial",IF(F32="",E32,F32),0))</f>
        <v/>
      </c>
      <c r="K32" s="5" t="n"/>
      <c r="L32" s="5" t="n"/>
      <c r="M32" s="5" t="n"/>
      <c r="N32" s="19" t="n"/>
    </row>
    <row r="33">
      <c r="A33" s="20" t="inlineStr">
        <is>
          <t>3.3.3</t>
        </is>
      </c>
      <c r="B33" s="20" t="inlineStr">
        <is>
          <t>Audit and Accountability</t>
        </is>
      </c>
      <c r="C33" s="20" t="inlineStr">
        <is>
          <t>Derived</t>
        </is>
      </c>
      <c r="D33" s="20" t="inlineStr">
        <is>
          <t>Review and update logged events.</t>
        </is>
      </c>
      <c r="E33" s="20" t="n">
        <v>1</v>
      </c>
      <c r="F33" s="20" t="n"/>
      <c r="G33" s="20" t="inlineStr"/>
      <c r="H33" s="5" t="n"/>
      <c r="I33" s="5" t="inlineStr">
        <is>
          <t>Met / Not Met</t>
        </is>
      </c>
      <c r="J33" s="5">
        <f>IF(H33="Not Met",E33,IF(H33="Partial",IF(F33="",E33,F33),0))</f>
        <v/>
      </c>
      <c r="K33" s="5" t="n"/>
      <c r="L33" s="5" t="n"/>
      <c r="M33" s="5" t="n"/>
      <c r="N33" s="19" t="n"/>
    </row>
    <row r="34">
      <c r="A34" s="5" t="inlineStr">
        <is>
          <t>3.3.4</t>
        </is>
      </c>
      <c r="B34" s="5" t="inlineStr">
        <is>
          <t>Audit and Accountability</t>
        </is>
      </c>
      <c r="C34" s="5" t="inlineStr">
        <is>
          <t>Derived</t>
        </is>
      </c>
      <c r="D34" s="5" t="inlineStr">
        <is>
          <t>Alert in the event of an audit logging process failure.</t>
        </is>
      </c>
      <c r="E34" s="5" t="n">
        <v>1</v>
      </c>
      <c r="F34" s="5" t="n"/>
      <c r="G34" s="5" t="inlineStr"/>
      <c r="H34" s="5" t="n"/>
      <c r="I34" s="5" t="inlineStr">
        <is>
          <t>Met / Not Met</t>
        </is>
      </c>
      <c r="J34" s="5">
        <f>IF(H34="Not Met",E34,IF(H34="Partial",IF(F34="",E34,F34),0))</f>
        <v/>
      </c>
      <c r="K34" s="5" t="n"/>
      <c r="L34" s="5" t="n"/>
      <c r="M34" s="5" t="n"/>
      <c r="N34" s="19" t="n"/>
    </row>
    <row r="35">
      <c r="A35" s="20" t="inlineStr">
        <is>
          <t>3.3.5</t>
        </is>
      </c>
      <c r="B35" s="20" t="inlineStr">
        <is>
          <t>Audit and Accountability</t>
        </is>
      </c>
      <c r="C35" s="20" t="inlineStr">
        <is>
          <t>Derived</t>
        </is>
      </c>
      <c r="D35" s="20" t="inlineStr">
        <is>
          <t>Correlate audit record review, analysis, and reporting processes for investigation and response to indications of unlawful, unauthorized, suspicious, or unusual activity.</t>
        </is>
      </c>
      <c r="E35" s="20" t="n">
        <v>5</v>
      </c>
      <c r="F35" s="20" t="n"/>
      <c r="G35" s="20" t="inlineStr"/>
      <c r="H35" s="5" t="n"/>
      <c r="I35" s="5" t="inlineStr">
        <is>
          <t>Met / Not Met</t>
        </is>
      </c>
      <c r="J35" s="5">
        <f>IF(H35="Not Met",E35,IF(H35="Partial",IF(F35="",E35,F35),0))</f>
        <v/>
      </c>
      <c r="K35" s="5" t="n"/>
      <c r="L35" s="5" t="n"/>
      <c r="M35" s="5" t="n"/>
      <c r="N35" s="19" t="n"/>
    </row>
    <row r="36">
      <c r="A36" s="5" t="inlineStr">
        <is>
          <t>3.3.6</t>
        </is>
      </c>
      <c r="B36" s="5" t="inlineStr">
        <is>
          <t>Audit and Accountability</t>
        </is>
      </c>
      <c r="C36" s="5" t="inlineStr">
        <is>
          <t>Derived</t>
        </is>
      </c>
      <c r="D36" s="5" t="inlineStr">
        <is>
          <t>Provide audit record reduction and report generation to support on-demand analysis and reporting.</t>
        </is>
      </c>
      <c r="E36" s="5" t="n">
        <v>1</v>
      </c>
      <c r="F36" s="5" t="n"/>
      <c r="G36" s="5" t="inlineStr"/>
      <c r="H36" s="5" t="n"/>
      <c r="I36" s="5" t="inlineStr">
        <is>
          <t>Met / Not Met</t>
        </is>
      </c>
      <c r="J36" s="5">
        <f>IF(H36="Not Met",E36,IF(H36="Partial",IF(F36="",E36,F36),0))</f>
        <v/>
      </c>
      <c r="K36" s="5" t="n"/>
      <c r="L36" s="5" t="n"/>
      <c r="M36" s="5" t="n"/>
      <c r="N36" s="19" t="n"/>
    </row>
    <row r="37">
      <c r="A37" s="20" t="inlineStr">
        <is>
          <t>3.3.7</t>
        </is>
      </c>
      <c r="B37" s="20" t="inlineStr">
        <is>
          <t>Audit and Accountability</t>
        </is>
      </c>
      <c r="C37" s="20" t="inlineStr">
        <is>
          <t>Derived</t>
        </is>
      </c>
      <c r="D37" s="20" t="inlineStr">
        <is>
          <t>Provide a system capability that compares and synchronizes internal system clocks with an authoritative source to generate time stamps for audit records</t>
        </is>
      </c>
      <c r="E37" s="20" t="n">
        <v>1</v>
      </c>
      <c r="F37" s="20" t="n"/>
      <c r="G37" s="20" t="inlineStr"/>
      <c r="H37" s="5" t="n"/>
      <c r="I37" s="5" t="inlineStr">
        <is>
          <t>Met / Not Met</t>
        </is>
      </c>
      <c r="J37" s="5">
        <f>IF(H37="Not Met",E37,IF(H37="Partial",IF(F37="",E37,F37),0))</f>
        <v/>
      </c>
      <c r="K37" s="5" t="n"/>
      <c r="L37" s="5" t="n"/>
      <c r="M37" s="5" t="n"/>
      <c r="N37" s="19" t="n"/>
    </row>
    <row r="38">
      <c r="A38" s="5" t="inlineStr">
        <is>
          <t>3.3.8</t>
        </is>
      </c>
      <c r="B38" s="5" t="inlineStr">
        <is>
          <t>Audit and Accountability</t>
        </is>
      </c>
      <c r="C38" s="5" t="inlineStr">
        <is>
          <t>Derived</t>
        </is>
      </c>
      <c r="D38" s="5" t="inlineStr">
        <is>
          <t>Protect audit information and audit logging tools from unauthorized access, modification, and deletion.</t>
        </is>
      </c>
      <c r="E38" s="5" t="n">
        <v>1</v>
      </c>
      <c r="F38" s="5" t="n"/>
      <c r="G38" s="5" t="inlineStr"/>
      <c r="H38" s="5" t="n"/>
      <c r="I38" s="5" t="inlineStr">
        <is>
          <t>Met / Not Met</t>
        </is>
      </c>
      <c r="J38" s="5">
        <f>IF(H38="Not Met",E38,IF(H38="Partial",IF(F38="",E38,F38),0))</f>
        <v/>
      </c>
      <c r="K38" s="5" t="n"/>
      <c r="L38" s="5" t="n"/>
      <c r="M38" s="5" t="n"/>
      <c r="N38" s="19" t="n"/>
    </row>
    <row r="39">
      <c r="A39" s="20" t="inlineStr">
        <is>
          <t>3.3.9</t>
        </is>
      </c>
      <c r="B39" s="20" t="inlineStr">
        <is>
          <t>Audit and Accountability</t>
        </is>
      </c>
      <c r="C39" s="20" t="inlineStr">
        <is>
          <t>Derived</t>
        </is>
      </c>
      <c r="D39" s="20" t="inlineStr">
        <is>
          <t>Limit management of audit logging functionality to a subset of privileged users.</t>
        </is>
      </c>
      <c r="E39" s="20" t="n">
        <v>1</v>
      </c>
      <c r="F39" s="20" t="n"/>
      <c r="G39" s="20" t="inlineStr"/>
      <c r="H39" s="5" t="n"/>
      <c r="I39" s="5" t="inlineStr">
        <is>
          <t>Met / Not Met</t>
        </is>
      </c>
      <c r="J39" s="5">
        <f>IF(H39="Not Met",E39,IF(H39="Partial",IF(F39="",E39,F39),0))</f>
        <v/>
      </c>
      <c r="K39" s="5" t="n"/>
      <c r="L39" s="5" t="n"/>
      <c r="M39" s="5" t="n"/>
      <c r="N39" s="19" t="n"/>
    </row>
    <row r="40">
      <c r="A40" s="5" t="inlineStr">
        <is>
          <t>3.4.1</t>
        </is>
      </c>
      <c r="B40" s="5" t="inlineStr">
        <is>
          <t>Configuration Management</t>
        </is>
      </c>
      <c r="C40" s="5" t="inlineStr">
        <is>
          <t>Basic</t>
        </is>
      </c>
      <c r="D40" s="5" t="inlineStr">
        <is>
          <t>Establish and maintain baseline configurations and inventories of organizational systems (including hardware, software, firmware, and documentation) throughout the respective system development life cycles.</t>
        </is>
      </c>
      <c r="E40" s="5" t="n">
        <v>5</v>
      </c>
      <c r="F40" s="5" t="n"/>
      <c r="G40" s="5" t="inlineStr"/>
      <c r="H40" s="5" t="n"/>
      <c r="I40" s="5" t="inlineStr">
        <is>
          <t>Met / Not Met</t>
        </is>
      </c>
      <c r="J40" s="5">
        <f>IF(H40="Not Met",E40,IF(H40="Partial",IF(F40="",E40,F40),0))</f>
        <v/>
      </c>
      <c r="K40" s="5" t="n"/>
      <c r="L40" s="5" t="n"/>
      <c r="M40" s="5" t="n"/>
      <c r="N40" s="19" t="n"/>
    </row>
    <row r="41">
      <c r="A41" s="20" t="inlineStr">
        <is>
          <t>3.4.2</t>
        </is>
      </c>
      <c r="B41" s="20" t="inlineStr">
        <is>
          <t>Configuration Management</t>
        </is>
      </c>
      <c r="C41" s="20" t="inlineStr">
        <is>
          <t>Basic</t>
        </is>
      </c>
      <c r="D41" s="20" t="inlineStr">
        <is>
          <t>Establish and enforce security configuration settings for information technology products employed in organizational systems.</t>
        </is>
      </c>
      <c r="E41" s="20" t="n">
        <v>5</v>
      </c>
      <c r="F41" s="20" t="n"/>
      <c r="G41" s="20" t="inlineStr"/>
      <c r="H41" s="5" t="n"/>
      <c r="I41" s="5" t="inlineStr">
        <is>
          <t>Met / Not Met</t>
        </is>
      </c>
      <c r="J41" s="5">
        <f>IF(H41="Not Met",E41,IF(H41="Partial",IF(F41="",E41,F41),0))</f>
        <v/>
      </c>
      <c r="K41" s="5" t="n"/>
      <c r="L41" s="5" t="n"/>
      <c r="M41" s="5" t="n"/>
      <c r="N41" s="19" t="n"/>
    </row>
    <row r="42">
      <c r="A42" s="5" t="inlineStr">
        <is>
          <t>3.4.3</t>
        </is>
      </c>
      <c r="B42" s="5" t="inlineStr">
        <is>
          <t>Configuration Management</t>
        </is>
      </c>
      <c r="C42" s="5" t="inlineStr">
        <is>
          <t>Derived</t>
        </is>
      </c>
      <c r="D42" s="5" t="inlineStr">
        <is>
          <t>Track, review, approve or disapprove, and log changes to organizational systems.</t>
        </is>
      </c>
      <c r="E42" s="5" t="n">
        <v>1</v>
      </c>
      <c r="F42" s="5" t="n"/>
      <c r="G42" s="5" t="inlineStr"/>
      <c r="H42" s="5" t="n"/>
      <c r="I42" s="5" t="inlineStr">
        <is>
          <t>Met / Not Met</t>
        </is>
      </c>
      <c r="J42" s="5">
        <f>IF(H42="Not Met",E42,IF(H42="Partial",IF(F42="",E42,F42),0))</f>
        <v/>
      </c>
      <c r="K42" s="5" t="n"/>
      <c r="L42" s="5" t="n"/>
      <c r="M42" s="5" t="n"/>
      <c r="N42" s="19" t="n"/>
    </row>
    <row r="43">
      <c r="A43" s="20" t="inlineStr">
        <is>
          <t>3.4.4</t>
        </is>
      </c>
      <c r="B43" s="20" t="inlineStr">
        <is>
          <t>Configuration Management</t>
        </is>
      </c>
      <c r="C43" s="20" t="inlineStr">
        <is>
          <t>Derived</t>
        </is>
      </c>
      <c r="D43" s="20" t="inlineStr">
        <is>
          <t>Analyze the security impact of changes prior to implementation.</t>
        </is>
      </c>
      <c r="E43" s="20" t="n">
        <v>1</v>
      </c>
      <c r="F43" s="20" t="n"/>
      <c r="G43" s="20" t="inlineStr"/>
      <c r="H43" s="5" t="n"/>
      <c r="I43" s="5" t="inlineStr">
        <is>
          <t>Met / Not Met</t>
        </is>
      </c>
      <c r="J43" s="5">
        <f>IF(H43="Not Met",E43,IF(H43="Partial",IF(F43="",E43,F43),0))</f>
        <v/>
      </c>
      <c r="K43" s="5" t="n"/>
      <c r="L43" s="5" t="n"/>
      <c r="M43" s="5" t="n"/>
      <c r="N43" s="19" t="n"/>
    </row>
    <row r="44">
      <c r="A44" s="5" t="inlineStr">
        <is>
          <t>3.4.5</t>
        </is>
      </c>
      <c r="B44" s="5" t="inlineStr">
        <is>
          <t>Configuration Management</t>
        </is>
      </c>
      <c r="C44" s="5" t="inlineStr">
        <is>
          <t>Derived</t>
        </is>
      </c>
      <c r="D44" s="5" t="inlineStr">
        <is>
          <t>Define, document, approve, and enforce physical and logical access restrictions associated with changes to organizational systems.</t>
        </is>
      </c>
      <c r="E44" s="5" t="n">
        <v>5</v>
      </c>
      <c r="F44" s="5" t="n"/>
      <c r="G44" s="5" t="inlineStr"/>
      <c r="H44" s="5" t="n"/>
      <c r="I44" s="5" t="inlineStr">
        <is>
          <t>Met / Not Met</t>
        </is>
      </c>
      <c r="J44" s="5">
        <f>IF(H44="Not Met",E44,IF(H44="Partial",IF(F44="",E44,F44),0))</f>
        <v/>
      </c>
      <c r="K44" s="5" t="n"/>
      <c r="L44" s="5" t="n"/>
      <c r="M44" s="5" t="n"/>
      <c r="N44" s="19" t="n"/>
    </row>
    <row r="45">
      <c r="A45" s="20" t="inlineStr">
        <is>
          <t>3.4.6</t>
        </is>
      </c>
      <c r="B45" s="20" t="inlineStr">
        <is>
          <t>Configuration Management</t>
        </is>
      </c>
      <c r="C45" s="20" t="inlineStr">
        <is>
          <t>Derived</t>
        </is>
      </c>
      <c r="D45" s="20" t="inlineStr">
        <is>
          <t>Employ the principle of least functionality by configuring organizational systems to provide only essential capabilities.</t>
        </is>
      </c>
      <c r="E45" s="20" t="n">
        <v>5</v>
      </c>
      <c r="F45" s="20" t="n"/>
      <c r="G45" s="20" t="inlineStr"/>
      <c r="H45" s="5" t="n"/>
      <c r="I45" s="5" t="inlineStr">
        <is>
          <t>Met / Not Met</t>
        </is>
      </c>
      <c r="J45" s="5">
        <f>IF(H45="Not Met",E45,IF(H45="Partial",IF(F45="",E45,F45),0))</f>
        <v/>
      </c>
      <c r="K45" s="5" t="n"/>
      <c r="L45" s="5" t="n"/>
      <c r="M45" s="5" t="n"/>
      <c r="N45" s="19" t="n"/>
    </row>
    <row r="46">
      <c r="A46" s="5" t="inlineStr">
        <is>
          <t>3.4.7</t>
        </is>
      </c>
      <c r="B46" s="5" t="inlineStr">
        <is>
          <t>Configuration Management</t>
        </is>
      </c>
      <c r="C46" s="5" t="inlineStr">
        <is>
          <t>Derived</t>
        </is>
      </c>
      <c r="D46" s="5" t="inlineStr">
        <is>
          <t>Restrict, disable, or prevent the use of nonessential programs, functions, ports, protocols, and services.</t>
        </is>
      </c>
      <c r="E46" s="5" t="n">
        <v>5</v>
      </c>
      <c r="F46" s="5" t="n"/>
      <c r="G46" s="5" t="inlineStr"/>
      <c r="H46" s="5" t="n"/>
      <c r="I46" s="5" t="inlineStr">
        <is>
          <t>Met / Not Met</t>
        </is>
      </c>
      <c r="J46" s="5">
        <f>IF(H46="Not Met",E46,IF(H46="Partial",IF(F46="",E46,F46),0))</f>
        <v/>
      </c>
      <c r="K46" s="5" t="n"/>
      <c r="L46" s="5" t="n"/>
      <c r="M46" s="5" t="n"/>
      <c r="N46" s="19" t="n"/>
    </row>
    <row r="47">
      <c r="A47" s="20" t="inlineStr">
        <is>
          <t>3.4.8</t>
        </is>
      </c>
      <c r="B47" s="20" t="inlineStr">
        <is>
          <t>Configuration Management</t>
        </is>
      </c>
      <c r="C47" s="20" t="inlineStr">
        <is>
          <t>Derived</t>
        </is>
      </c>
      <c r="D47" s="20" t="inlineStr">
        <is>
          <t>Apply deny-by-exception (blacklisting) policy to prevent the use of unauthorized software or deny-all, permit-by-exception (whitelisting) policy to allow the execution of authorized software.</t>
        </is>
      </c>
      <c r="E47" s="20" t="n">
        <v>5</v>
      </c>
      <c r="F47" s="20" t="n"/>
      <c r="G47" s="20" t="inlineStr"/>
      <c r="H47" s="5" t="n"/>
      <c r="I47" s="5" t="inlineStr">
        <is>
          <t>Met / Not Met</t>
        </is>
      </c>
      <c r="J47" s="5">
        <f>IF(H47="Not Met",E47,IF(H47="Partial",IF(F47="",E47,F47),0))</f>
        <v/>
      </c>
      <c r="K47" s="5" t="n"/>
      <c r="L47" s="5" t="n"/>
      <c r="M47" s="5" t="n"/>
      <c r="N47" s="19" t="n"/>
    </row>
    <row r="48">
      <c r="A48" s="5" t="inlineStr">
        <is>
          <t>3.4.9</t>
        </is>
      </c>
      <c r="B48" s="5" t="inlineStr">
        <is>
          <t>Configuration Management</t>
        </is>
      </c>
      <c r="C48" s="5" t="inlineStr">
        <is>
          <t>Derived</t>
        </is>
      </c>
      <c r="D48" s="5" t="inlineStr">
        <is>
          <t>Control and monitor user-installed software.</t>
        </is>
      </c>
      <c r="E48" s="5" t="n">
        <v>1</v>
      </c>
      <c r="F48" s="5" t="n"/>
      <c r="G48" s="5" t="inlineStr"/>
      <c r="H48" s="5" t="n"/>
      <c r="I48" s="5" t="inlineStr">
        <is>
          <t>Met / Not Met</t>
        </is>
      </c>
      <c r="J48" s="5">
        <f>IF(H48="Not Met",E48,IF(H48="Partial",IF(F48="",E48,F48),0))</f>
        <v/>
      </c>
      <c r="K48" s="5" t="n"/>
      <c r="L48" s="5" t="n"/>
      <c r="M48" s="5" t="n"/>
      <c r="N48" s="19" t="n"/>
    </row>
    <row r="49">
      <c r="A49" s="20" t="inlineStr">
        <is>
          <t>3.5.1</t>
        </is>
      </c>
      <c r="B49" s="20" t="inlineStr">
        <is>
          <t>Identification and Authentication</t>
        </is>
      </c>
      <c r="C49" s="20" t="inlineStr">
        <is>
          <t>Basic</t>
        </is>
      </c>
      <c r="D49" s="20" t="inlineStr">
        <is>
          <t>Identify system users, processes acting on behalf of users, and devices.</t>
        </is>
      </c>
      <c r="E49" s="20" t="n">
        <v>5</v>
      </c>
      <c r="F49" s="20" t="n"/>
      <c r="G49" s="20" t="inlineStr"/>
      <c r="H49" s="5" t="n"/>
      <c r="I49" s="5" t="inlineStr">
        <is>
          <t>Met / Not Met</t>
        </is>
      </c>
      <c r="J49" s="5">
        <f>IF(H49="Not Met",E49,IF(H49="Partial",IF(F49="",E49,F49),0))</f>
        <v/>
      </c>
      <c r="K49" s="5" t="n"/>
      <c r="L49" s="5" t="n"/>
      <c r="M49" s="5" t="n"/>
      <c r="N49" s="19" t="n"/>
    </row>
    <row r="50">
      <c r="A50" s="5" t="inlineStr">
        <is>
          <t>3.5.2</t>
        </is>
      </c>
      <c r="B50" s="5" t="inlineStr">
        <is>
          <t>Identification and Authentication</t>
        </is>
      </c>
      <c r="C50" s="5" t="inlineStr">
        <is>
          <t>Basic</t>
        </is>
      </c>
      <c r="D50" s="5" t="inlineStr">
        <is>
          <t>Authenticate (or verify) the identities of users, processes, or devices, as a prerequisite to allowing access to organizational systems.</t>
        </is>
      </c>
      <c r="E50" s="5" t="n">
        <v>5</v>
      </c>
      <c r="F50" s="5" t="n"/>
      <c r="G50" s="5" t="inlineStr"/>
      <c r="H50" s="5" t="n"/>
      <c r="I50" s="5" t="inlineStr">
        <is>
          <t>Met / Not Met</t>
        </is>
      </c>
      <c r="J50" s="5">
        <f>IF(H50="Not Met",E50,IF(H50="Partial",IF(F50="",E50,F50),0))</f>
        <v/>
      </c>
      <c r="K50" s="5" t="n"/>
      <c r="L50" s="5" t="n"/>
      <c r="M50" s="5" t="n"/>
      <c r="N50" s="19" t="n"/>
    </row>
    <row r="51">
      <c r="A51" s="20" t="inlineStr">
        <is>
          <t>3.5.3</t>
        </is>
      </c>
      <c r="B51" s="20" t="inlineStr">
        <is>
          <t>Identification and Authentication</t>
        </is>
      </c>
      <c r="C51" s="20" t="inlineStr">
        <is>
          <t>Derived</t>
        </is>
      </c>
      <c r="D51" s="20" t="inlineStr">
        <is>
          <t>Use multifactor authentication for local and network access to privileged accounts and for network access to non-privileged accounts.</t>
        </is>
      </c>
      <c r="E51" s="20" t="n">
        <v>5</v>
      </c>
      <c r="F51" s="20" t="n">
        <v>3</v>
      </c>
      <c r="G51" s="20" t="inlineStr">
        <is>
          <t>DoD value: 3 to 5. Partial = MFA implemented for remote and privileged users but not the general user (subtract 3). Not implemented for any users (subtract 5).</t>
        </is>
      </c>
      <c r="H51" s="5" t="n"/>
      <c r="I51" s="5" t="inlineStr">
        <is>
          <t>Met / Partial / Not Met</t>
        </is>
      </c>
      <c r="J51" s="5">
        <f>IF(H51="Not Met",E51,IF(H51="Partial",IF(F51="",E51,F51),0))</f>
        <v/>
      </c>
      <c r="K51" s="5" t="n"/>
      <c r="L51" s="5" t="n"/>
      <c r="M51" s="5" t="n"/>
      <c r="N51" s="19" t="n"/>
    </row>
    <row r="52">
      <c r="A52" s="5" t="inlineStr">
        <is>
          <t>3.5.4</t>
        </is>
      </c>
      <c r="B52" s="5" t="inlineStr">
        <is>
          <t>Identification and Authentication</t>
        </is>
      </c>
      <c r="C52" s="5" t="inlineStr">
        <is>
          <t>Derived</t>
        </is>
      </c>
      <c r="D52" s="5" t="inlineStr">
        <is>
          <t>Employ replay-resistant authentication mechanisms for network access to privileged and non-privileged accounts.</t>
        </is>
      </c>
      <c r="E52" s="5" t="n">
        <v>1</v>
      </c>
      <c r="F52" s="5" t="n"/>
      <c r="G52" s="5" t="inlineStr"/>
      <c r="H52" s="5" t="n"/>
      <c r="I52" s="5" t="inlineStr">
        <is>
          <t>Met / Not Met</t>
        </is>
      </c>
      <c r="J52" s="5">
        <f>IF(H52="Not Met",E52,IF(H52="Partial",IF(F52="",E52,F52),0))</f>
        <v/>
      </c>
      <c r="K52" s="5" t="n"/>
      <c r="L52" s="5" t="n"/>
      <c r="M52" s="5" t="n"/>
      <c r="N52" s="19" t="n"/>
    </row>
    <row r="53">
      <c r="A53" s="20" t="inlineStr">
        <is>
          <t>3.5.5</t>
        </is>
      </c>
      <c r="B53" s="20" t="inlineStr">
        <is>
          <t>Identification and Authentication</t>
        </is>
      </c>
      <c r="C53" s="20" t="inlineStr">
        <is>
          <t>Derived</t>
        </is>
      </c>
      <c r="D53" s="20" t="inlineStr">
        <is>
          <t>Prevent reuse of identifiers for a defined period.</t>
        </is>
      </c>
      <c r="E53" s="20" t="n">
        <v>1</v>
      </c>
      <c r="F53" s="20" t="n"/>
      <c r="G53" s="20" t="inlineStr"/>
      <c r="H53" s="5" t="n"/>
      <c r="I53" s="5" t="inlineStr">
        <is>
          <t>Met / Not Met</t>
        </is>
      </c>
      <c r="J53" s="5">
        <f>IF(H53="Not Met",E53,IF(H53="Partial",IF(F53="",E53,F53),0))</f>
        <v/>
      </c>
      <c r="K53" s="5" t="n"/>
      <c r="L53" s="5" t="n"/>
      <c r="M53" s="5" t="n"/>
      <c r="N53" s="19" t="n"/>
    </row>
    <row r="54">
      <c r="A54" s="5" t="inlineStr">
        <is>
          <t>3.5.6</t>
        </is>
      </c>
      <c r="B54" s="5" t="inlineStr">
        <is>
          <t>Identification and Authentication</t>
        </is>
      </c>
      <c r="C54" s="5" t="inlineStr">
        <is>
          <t>Derived</t>
        </is>
      </c>
      <c r="D54" s="5" t="inlineStr">
        <is>
          <t>Disable identifiers after a defined period of inactivity.</t>
        </is>
      </c>
      <c r="E54" s="5" t="n">
        <v>1</v>
      </c>
      <c r="F54" s="5" t="n"/>
      <c r="G54" s="5" t="inlineStr"/>
      <c r="H54" s="5" t="n"/>
      <c r="I54" s="5" t="inlineStr">
        <is>
          <t>Met / Not Met</t>
        </is>
      </c>
      <c r="J54" s="5">
        <f>IF(H54="Not Met",E54,IF(H54="Partial",IF(F54="",E54,F54),0))</f>
        <v/>
      </c>
      <c r="K54" s="5" t="n"/>
      <c r="L54" s="5" t="n"/>
      <c r="M54" s="5" t="n"/>
      <c r="N54" s="19" t="n"/>
    </row>
    <row r="55">
      <c r="A55" s="20" t="inlineStr">
        <is>
          <t>3.5.7</t>
        </is>
      </c>
      <c r="B55" s="20" t="inlineStr">
        <is>
          <t>Identification and Authentication</t>
        </is>
      </c>
      <c r="C55" s="20" t="inlineStr">
        <is>
          <t>Derived</t>
        </is>
      </c>
      <c r="D55" s="20" t="inlineStr">
        <is>
          <t>Enforce a minimum password complexity and change of characters when new passwords are created.</t>
        </is>
      </c>
      <c r="E55" s="20" t="n">
        <v>1</v>
      </c>
      <c r="F55" s="20" t="n"/>
      <c r="G55" s="20" t="inlineStr"/>
      <c r="H55" s="5" t="n"/>
      <c r="I55" s="5" t="inlineStr">
        <is>
          <t>Met / Not Met</t>
        </is>
      </c>
      <c r="J55" s="5">
        <f>IF(H55="Not Met",E55,IF(H55="Partial",IF(F55="",E55,F55),0))</f>
        <v/>
      </c>
      <c r="K55" s="5" t="n"/>
      <c r="L55" s="5" t="n"/>
      <c r="M55" s="5" t="n"/>
      <c r="N55" s="19" t="n"/>
    </row>
    <row r="56">
      <c r="A56" s="5" t="inlineStr">
        <is>
          <t>3.5.8</t>
        </is>
      </c>
      <c r="B56" s="5" t="inlineStr">
        <is>
          <t>Identification and Authentication</t>
        </is>
      </c>
      <c r="C56" s="5" t="inlineStr">
        <is>
          <t>Derived</t>
        </is>
      </c>
      <c r="D56" s="5" t="inlineStr">
        <is>
          <t>Prohibit password reuse for a specified number of generations.</t>
        </is>
      </c>
      <c r="E56" s="5" t="n">
        <v>1</v>
      </c>
      <c r="F56" s="5" t="n"/>
      <c r="G56" s="5" t="inlineStr"/>
      <c r="H56" s="5" t="n"/>
      <c r="I56" s="5" t="inlineStr">
        <is>
          <t>Met / Not Met</t>
        </is>
      </c>
      <c r="J56" s="5">
        <f>IF(H56="Not Met",E56,IF(H56="Partial",IF(F56="",E56,F56),0))</f>
        <v/>
      </c>
      <c r="K56" s="5" t="n"/>
      <c r="L56" s="5" t="n"/>
      <c r="M56" s="5" t="n"/>
      <c r="N56" s="19" t="n"/>
    </row>
    <row r="57">
      <c r="A57" s="20" t="inlineStr">
        <is>
          <t>3.5.9</t>
        </is>
      </c>
      <c r="B57" s="20" t="inlineStr">
        <is>
          <t>Identification and Authentication</t>
        </is>
      </c>
      <c r="C57" s="20" t="inlineStr">
        <is>
          <t>Derived</t>
        </is>
      </c>
      <c r="D57" s="20" t="inlineStr">
        <is>
          <t>Allow temporary password use for system logons with an immediate change to a permanent password.</t>
        </is>
      </c>
      <c r="E57" s="20" t="n">
        <v>1</v>
      </c>
      <c r="F57" s="20" t="n"/>
      <c r="G57" s="20" t="inlineStr"/>
      <c r="H57" s="5" t="n"/>
      <c r="I57" s="5" t="inlineStr">
        <is>
          <t>Met / Not Met</t>
        </is>
      </c>
      <c r="J57" s="5">
        <f>IF(H57="Not Met",E57,IF(H57="Partial",IF(F57="",E57,F57),0))</f>
        <v/>
      </c>
      <c r="K57" s="5" t="n"/>
      <c r="L57" s="5" t="n"/>
      <c r="M57" s="5" t="n"/>
      <c r="N57" s="19" t="n"/>
    </row>
    <row r="58">
      <c r="A58" s="5" t="inlineStr">
        <is>
          <t>3.5.10</t>
        </is>
      </c>
      <c r="B58" s="5" t="inlineStr">
        <is>
          <t>Identification and Authentication</t>
        </is>
      </c>
      <c r="C58" s="5" t="inlineStr">
        <is>
          <t>Derived</t>
        </is>
      </c>
      <c r="D58" s="5" t="inlineStr">
        <is>
          <t>Store and transmit only cryptographically-protected passwords.</t>
        </is>
      </c>
      <c r="E58" s="5" t="n">
        <v>5</v>
      </c>
      <c r="F58" s="5" t="n"/>
      <c r="G58" s="5" t="inlineStr"/>
      <c r="H58" s="5" t="n"/>
      <c r="I58" s="5" t="inlineStr">
        <is>
          <t>Met / Not Met</t>
        </is>
      </c>
      <c r="J58" s="5">
        <f>IF(H58="Not Met",E58,IF(H58="Partial",IF(F58="",E58,F58),0))</f>
        <v/>
      </c>
      <c r="K58" s="5" t="n"/>
      <c r="L58" s="5" t="n"/>
      <c r="M58" s="5" t="n"/>
      <c r="N58" s="19" t="n"/>
    </row>
    <row r="59">
      <c r="A59" s="20" t="inlineStr">
        <is>
          <t>3.5.11</t>
        </is>
      </c>
      <c r="B59" s="20" t="inlineStr">
        <is>
          <t>Identification and Authentication</t>
        </is>
      </c>
      <c r="C59" s="20" t="inlineStr">
        <is>
          <t>Derived</t>
        </is>
      </c>
      <c r="D59" s="20" t="inlineStr">
        <is>
          <t>Obscure feedback of authentication information</t>
        </is>
      </c>
      <c r="E59" s="20" t="n">
        <v>1</v>
      </c>
      <c r="F59" s="20" t="n"/>
      <c r="G59" s="20" t="inlineStr"/>
      <c r="H59" s="5" t="n"/>
      <c r="I59" s="5" t="inlineStr">
        <is>
          <t>Met / Not Met</t>
        </is>
      </c>
      <c r="J59" s="5">
        <f>IF(H59="Not Met",E59,IF(H59="Partial",IF(F59="",E59,F59),0))</f>
        <v/>
      </c>
      <c r="K59" s="5" t="n"/>
      <c r="L59" s="5" t="n"/>
      <c r="M59" s="5" t="n"/>
      <c r="N59" s="19" t="n"/>
    </row>
    <row r="60">
      <c r="A60" s="5" t="inlineStr">
        <is>
          <t>3.6.1</t>
        </is>
      </c>
      <c r="B60" s="5" t="inlineStr">
        <is>
          <t>Incident response</t>
        </is>
      </c>
      <c r="C60" s="5" t="inlineStr">
        <is>
          <t>Basic</t>
        </is>
      </c>
      <c r="D60" s="5" t="inlineStr">
        <is>
          <t>Establish an operational incident-handling capability for organizational systems that includes preparation, detection, analysis, containment, recovery, and user response activities.</t>
        </is>
      </c>
      <c r="E60" s="5" t="n">
        <v>5</v>
      </c>
      <c r="F60" s="5" t="n"/>
      <c r="G60" s="5" t="inlineStr"/>
      <c r="H60" s="5" t="n"/>
      <c r="I60" s="5" t="inlineStr">
        <is>
          <t>Met / Not Met</t>
        </is>
      </c>
      <c r="J60" s="5">
        <f>IF(H60="Not Met",E60,IF(H60="Partial",IF(F60="",E60,F60),0))</f>
        <v/>
      </c>
      <c r="K60" s="5" t="n"/>
      <c r="L60" s="5" t="n"/>
      <c r="M60" s="5" t="n"/>
      <c r="N60" s="19" t="n"/>
    </row>
    <row r="61">
      <c r="A61" s="20" t="inlineStr">
        <is>
          <t>3.6.2</t>
        </is>
      </c>
      <c r="B61" s="20" t="inlineStr">
        <is>
          <t>Incident response</t>
        </is>
      </c>
      <c r="C61" s="20" t="inlineStr">
        <is>
          <t>Basic</t>
        </is>
      </c>
      <c r="D61" s="20" t="inlineStr">
        <is>
          <t>Track, document, and report incidents to designated officials and/or authorities both internal and external to the organization.</t>
        </is>
      </c>
      <c r="E61" s="20" t="n">
        <v>5</v>
      </c>
      <c r="F61" s="20" t="n"/>
      <c r="G61" s="20" t="inlineStr"/>
      <c r="H61" s="5" t="n"/>
      <c r="I61" s="5" t="inlineStr">
        <is>
          <t>Met / Not Met</t>
        </is>
      </c>
      <c r="J61" s="5">
        <f>IF(H61="Not Met",E61,IF(H61="Partial",IF(F61="",E61,F61),0))</f>
        <v/>
      </c>
      <c r="K61" s="5" t="n"/>
      <c r="L61" s="5" t="n"/>
      <c r="M61" s="5" t="n"/>
      <c r="N61" s="19" t="n"/>
    </row>
    <row r="62">
      <c r="A62" s="5" t="inlineStr">
        <is>
          <t>3.6.3</t>
        </is>
      </c>
      <c r="B62" s="5" t="inlineStr">
        <is>
          <t>Incident response</t>
        </is>
      </c>
      <c r="C62" s="5" t="inlineStr">
        <is>
          <t>Derived</t>
        </is>
      </c>
      <c r="D62" s="5" t="inlineStr">
        <is>
          <t>Test the organizational incident response capability.</t>
        </is>
      </c>
      <c r="E62" s="5" t="n">
        <v>1</v>
      </c>
      <c r="F62" s="5" t="n"/>
      <c r="G62" s="5" t="inlineStr"/>
      <c r="H62" s="5" t="n"/>
      <c r="I62" s="5" t="inlineStr">
        <is>
          <t>Met / Not Met</t>
        </is>
      </c>
      <c r="J62" s="5">
        <f>IF(H62="Not Met",E62,IF(H62="Partial",IF(F62="",E62,F62),0))</f>
        <v/>
      </c>
      <c r="K62" s="5" t="n"/>
      <c r="L62" s="5" t="n"/>
      <c r="M62" s="5" t="n"/>
      <c r="N62" s="19" t="n"/>
    </row>
    <row r="63">
      <c r="A63" s="20" t="inlineStr">
        <is>
          <t>3.7.1</t>
        </is>
      </c>
      <c r="B63" s="20" t="inlineStr">
        <is>
          <t>Maintenance</t>
        </is>
      </c>
      <c r="C63" s="20" t="inlineStr">
        <is>
          <t>Basic</t>
        </is>
      </c>
      <c r="D63" s="20" t="inlineStr">
        <is>
          <t>Perform maintenance on organizational systems.</t>
        </is>
      </c>
      <c r="E63" s="20" t="n">
        <v>3</v>
      </c>
      <c r="F63" s="20" t="n"/>
      <c r="G63" s="20" t="inlineStr"/>
      <c r="H63" s="5" t="n"/>
      <c r="I63" s="5" t="inlineStr">
        <is>
          <t>Met / Not Met</t>
        </is>
      </c>
      <c r="J63" s="5">
        <f>IF(H63="Not Met",E63,IF(H63="Partial",IF(F63="",E63,F63),0))</f>
        <v/>
      </c>
      <c r="K63" s="5" t="n"/>
      <c r="L63" s="5" t="n"/>
      <c r="M63" s="5" t="n"/>
      <c r="N63" s="19" t="n"/>
    </row>
    <row r="64">
      <c r="A64" s="5" t="inlineStr">
        <is>
          <t>3.7.2</t>
        </is>
      </c>
      <c r="B64" s="5" t="inlineStr">
        <is>
          <t>Maintenance</t>
        </is>
      </c>
      <c r="C64" s="5" t="inlineStr">
        <is>
          <t>Basic</t>
        </is>
      </c>
      <c r="D64" s="5" t="inlineStr">
        <is>
          <t>Provide controls on the tools, techniques, mechanisms, and personnel used to conduct system maintenance.</t>
        </is>
      </c>
      <c r="E64" s="5" t="n">
        <v>5</v>
      </c>
      <c r="F64" s="5" t="n"/>
      <c r="G64" s="5" t="inlineStr"/>
      <c r="H64" s="5" t="n"/>
      <c r="I64" s="5" t="inlineStr">
        <is>
          <t>Met / Not Met</t>
        </is>
      </c>
      <c r="J64" s="5">
        <f>IF(H64="Not Met",E64,IF(H64="Partial",IF(F64="",E64,F64),0))</f>
        <v/>
      </c>
      <c r="K64" s="5" t="n"/>
      <c r="L64" s="5" t="n"/>
      <c r="M64" s="5" t="n"/>
      <c r="N64" s="19" t="n"/>
    </row>
    <row r="65">
      <c r="A65" s="20" t="inlineStr">
        <is>
          <t>3.7.3</t>
        </is>
      </c>
      <c r="B65" s="20" t="inlineStr">
        <is>
          <t>Maintenance</t>
        </is>
      </c>
      <c r="C65" s="20" t="inlineStr">
        <is>
          <t>Derived</t>
        </is>
      </c>
      <c r="D65" s="20" t="inlineStr">
        <is>
          <t>Ensure equipment removed for off-site maintenance is sanitized of any CUI.</t>
        </is>
      </c>
      <c r="E65" s="20" t="n">
        <v>1</v>
      </c>
      <c r="F65" s="20" t="n"/>
      <c r="G65" s="20" t="inlineStr"/>
      <c r="H65" s="5" t="n"/>
      <c r="I65" s="5" t="inlineStr">
        <is>
          <t>Met / Not Met</t>
        </is>
      </c>
      <c r="J65" s="5">
        <f>IF(H65="Not Met",E65,IF(H65="Partial",IF(F65="",E65,F65),0))</f>
        <v/>
      </c>
      <c r="K65" s="5" t="n"/>
      <c r="L65" s="5" t="n"/>
      <c r="M65" s="5" t="n"/>
      <c r="N65" s="19" t="n"/>
    </row>
    <row r="66">
      <c r="A66" s="5" t="inlineStr">
        <is>
          <t>3.7.4</t>
        </is>
      </c>
      <c r="B66" s="5" t="inlineStr">
        <is>
          <t>Maintenance</t>
        </is>
      </c>
      <c r="C66" s="5" t="inlineStr">
        <is>
          <t>Derived</t>
        </is>
      </c>
      <c r="D66" s="5" t="inlineStr">
        <is>
          <t>Check media containing diagnostic and test programs for malicious code before the media are used in organizational systems.</t>
        </is>
      </c>
      <c r="E66" s="5" t="n">
        <v>3</v>
      </c>
      <c r="F66" s="5" t="n"/>
      <c r="G66" s="5" t="inlineStr"/>
      <c r="H66" s="5" t="n"/>
      <c r="I66" s="5" t="inlineStr">
        <is>
          <t>Met / Not Met</t>
        </is>
      </c>
      <c r="J66" s="5">
        <f>IF(H66="Not Met",E66,IF(H66="Partial",IF(F66="",E66,F66),0))</f>
        <v/>
      </c>
      <c r="K66" s="5" t="n"/>
      <c r="L66" s="5" t="n"/>
      <c r="M66" s="5" t="n"/>
      <c r="N66" s="19" t="n"/>
    </row>
    <row r="67">
      <c r="A67" s="20" t="inlineStr">
        <is>
          <t>3.7.5</t>
        </is>
      </c>
      <c r="B67" s="20" t="inlineStr">
        <is>
          <t>Maintenance</t>
        </is>
      </c>
      <c r="C67" s="20" t="inlineStr">
        <is>
          <t>Derived</t>
        </is>
      </c>
      <c r="D67" s="20" t="inlineStr">
        <is>
          <t>Require multifactor authentication to establish nonlocal maintenance sessions via external network connections and terminate such connections when nonlocal maintenance is complete.</t>
        </is>
      </c>
      <c r="E67" s="20" t="n">
        <v>5</v>
      </c>
      <c r="F67" s="20" t="n"/>
      <c r="G67" s="20" t="inlineStr"/>
      <c r="H67" s="5" t="n"/>
      <c r="I67" s="5" t="inlineStr">
        <is>
          <t>Met / Not Met</t>
        </is>
      </c>
      <c r="J67" s="5">
        <f>IF(H67="Not Met",E67,IF(H67="Partial",IF(F67="",E67,F67),0))</f>
        <v/>
      </c>
      <c r="K67" s="5" t="n"/>
      <c r="L67" s="5" t="n"/>
      <c r="M67" s="5" t="n"/>
      <c r="N67" s="19" t="n"/>
    </row>
    <row r="68">
      <c r="A68" s="5" t="inlineStr">
        <is>
          <t>3.7.6</t>
        </is>
      </c>
      <c r="B68" s="5" t="inlineStr">
        <is>
          <t>Maintenance</t>
        </is>
      </c>
      <c r="C68" s="5" t="inlineStr">
        <is>
          <t>Derived</t>
        </is>
      </c>
      <c r="D68" s="5" t="inlineStr">
        <is>
          <t>Supervise the maintenance activities of maintenance personnel without required access authorization.</t>
        </is>
      </c>
      <c r="E68" s="5" t="n">
        <v>1</v>
      </c>
      <c r="F68" s="5" t="n"/>
      <c r="G68" s="5" t="inlineStr"/>
      <c r="H68" s="5" t="n"/>
      <c r="I68" s="5" t="inlineStr">
        <is>
          <t>Met / Not Met</t>
        </is>
      </c>
      <c r="J68" s="5">
        <f>IF(H68="Not Met",E68,IF(H68="Partial",IF(F68="",E68,F68),0))</f>
        <v/>
      </c>
      <c r="K68" s="5" t="n"/>
      <c r="L68" s="5" t="n"/>
      <c r="M68" s="5" t="n"/>
      <c r="N68" s="19" t="n"/>
    </row>
    <row r="69">
      <c r="A69" s="20" t="inlineStr">
        <is>
          <t>3.8.1</t>
        </is>
      </c>
      <c r="B69" s="20" t="inlineStr">
        <is>
          <t>Media Protection</t>
        </is>
      </c>
      <c r="C69" s="20" t="inlineStr">
        <is>
          <t>Basic</t>
        </is>
      </c>
      <c r="D69" s="20" t="inlineStr">
        <is>
          <t>Protect (i.e., physically control and securely store) system media containing CUI, both paper and digital.</t>
        </is>
      </c>
      <c r="E69" s="20" t="n">
        <v>3</v>
      </c>
      <c r="F69" s="20" t="n"/>
      <c r="G69" s="20" t="inlineStr"/>
      <c r="H69" s="5" t="n"/>
      <c r="I69" s="5" t="inlineStr">
        <is>
          <t>Met / Not Met</t>
        </is>
      </c>
      <c r="J69" s="5">
        <f>IF(H69="Not Met",E69,IF(H69="Partial",IF(F69="",E69,F69),0))</f>
        <v/>
      </c>
      <c r="K69" s="5" t="n"/>
      <c r="L69" s="5" t="n"/>
      <c r="M69" s="5" t="n"/>
      <c r="N69" s="19" t="n"/>
    </row>
    <row r="70">
      <c r="A70" s="5" t="inlineStr">
        <is>
          <t>3.8.2</t>
        </is>
      </c>
      <c r="B70" s="5" t="inlineStr">
        <is>
          <t>Media Protection</t>
        </is>
      </c>
      <c r="C70" s="5" t="inlineStr">
        <is>
          <t>Basic</t>
        </is>
      </c>
      <c r="D70" s="5" t="inlineStr">
        <is>
          <t>Limit access to CUI on system media to authorized users</t>
        </is>
      </c>
      <c r="E70" s="5" t="n">
        <v>3</v>
      </c>
      <c r="F70" s="5" t="n"/>
      <c r="G70" s="5" t="inlineStr"/>
      <c r="H70" s="5" t="n"/>
      <c r="I70" s="5" t="inlineStr">
        <is>
          <t>Met / Not Met</t>
        </is>
      </c>
      <c r="J70" s="5">
        <f>IF(H70="Not Met",E70,IF(H70="Partial",IF(F70="",E70,F70),0))</f>
        <v/>
      </c>
      <c r="K70" s="5" t="n"/>
      <c r="L70" s="5" t="n"/>
      <c r="M70" s="5" t="n"/>
      <c r="N70" s="19" t="n"/>
    </row>
    <row r="71">
      <c r="A71" s="20" t="inlineStr">
        <is>
          <t>3.8.3</t>
        </is>
      </c>
      <c r="B71" s="20" t="inlineStr">
        <is>
          <t>Media Protection</t>
        </is>
      </c>
      <c r="C71" s="20" t="inlineStr">
        <is>
          <t>Basic</t>
        </is>
      </c>
      <c r="D71" s="20" t="inlineStr">
        <is>
          <t>Sanitize or destroy system media containing CUI before disposal or release for reuse.</t>
        </is>
      </c>
      <c r="E71" s="20" t="n">
        <v>5</v>
      </c>
      <c r="F71" s="20" t="n"/>
      <c r="G71" s="20" t="inlineStr"/>
      <c r="H71" s="5" t="n"/>
      <c r="I71" s="5" t="inlineStr">
        <is>
          <t>Met / Not Met</t>
        </is>
      </c>
      <c r="J71" s="5">
        <f>IF(H71="Not Met",E71,IF(H71="Partial",IF(F71="",E71,F71),0))</f>
        <v/>
      </c>
      <c r="K71" s="5" t="n"/>
      <c r="L71" s="5" t="n"/>
      <c r="M71" s="5" t="n"/>
      <c r="N71" s="19" t="n"/>
    </row>
    <row r="72">
      <c r="A72" s="5" t="inlineStr">
        <is>
          <t>3.8.4</t>
        </is>
      </c>
      <c r="B72" s="5" t="inlineStr">
        <is>
          <t>Media Protection</t>
        </is>
      </c>
      <c r="C72" s="5" t="inlineStr">
        <is>
          <t>Derived</t>
        </is>
      </c>
      <c r="D72" s="5" t="inlineStr">
        <is>
          <t>Mark media with necessary CUI markings and distribution limitations.</t>
        </is>
      </c>
      <c r="E72" s="5" t="n">
        <v>1</v>
      </c>
      <c r="F72" s="5" t="n"/>
      <c r="G72" s="5" t="inlineStr"/>
      <c r="H72" s="5" t="n"/>
      <c r="I72" s="5" t="inlineStr">
        <is>
          <t>Met / Not Met</t>
        </is>
      </c>
      <c r="J72" s="5">
        <f>IF(H72="Not Met",E72,IF(H72="Partial",IF(F72="",E72,F72),0))</f>
        <v/>
      </c>
      <c r="K72" s="5" t="n"/>
      <c r="L72" s="5" t="n"/>
      <c r="M72" s="5" t="n"/>
      <c r="N72" s="19" t="n"/>
    </row>
    <row r="73">
      <c r="A73" s="20" t="inlineStr">
        <is>
          <t>3.8.5</t>
        </is>
      </c>
      <c r="B73" s="20" t="inlineStr">
        <is>
          <t>Media Protection</t>
        </is>
      </c>
      <c r="C73" s="20" t="inlineStr">
        <is>
          <t>Derived</t>
        </is>
      </c>
      <c r="D73" s="20" t="inlineStr">
        <is>
          <t>Control access to media containing CUI and maintain accountability for media during transport outside of controlled areas.</t>
        </is>
      </c>
      <c r="E73" s="20" t="n">
        <v>1</v>
      </c>
      <c r="F73" s="20" t="n"/>
      <c r="G73" s="20" t="inlineStr"/>
      <c r="H73" s="5" t="n"/>
      <c r="I73" s="5" t="inlineStr">
        <is>
          <t>Met / Not Met</t>
        </is>
      </c>
      <c r="J73" s="5">
        <f>IF(H73="Not Met",E73,IF(H73="Partial",IF(F73="",E73,F73),0))</f>
        <v/>
      </c>
      <c r="K73" s="5" t="n"/>
      <c r="L73" s="5" t="n"/>
      <c r="M73" s="5" t="n"/>
      <c r="N73" s="19" t="n"/>
    </row>
    <row r="74">
      <c r="A74" s="5" t="inlineStr">
        <is>
          <t>3.8.6</t>
        </is>
      </c>
      <c r="B74" s="5" t="inlineStr">
        <is>
          <t>Media Protection</t>
        </is>
      </c>
      <c r="C74" s="5" t="inlineStr">
        <is>
          <t>Derived</t>
        </is>
      </c>
      <c r="D74" s="5" t="inlineStr">
        <is>
          <t>Implement cryptographic mechanisms to protect the confidentiality of CUI stored on digital media during transport unless otherwise protected by alternative physical safeguards.</t>
        </is>
      </c>
      <c r="E74" s="5" t="n">
        <v>1</v>
      </c>
      <c r="F74" s="5" t="n"/>
      <c r="G74" s="5" t="inlineStr"/>
      <c r="H74" s="5" t="n"/>
      <c r="I74" s="5" t="inlineStr">
        <is>
          <t>Met / Not Met</t>
        </is>
      </c>
      <c r="J74" s="5">
        <f>IF(H74="Not Met",E74,IF(H74="Partial",IF(F74="",E74,F74),0))</f>
        <v/>
      </c>
      <c r="K74" s="5" t="n"/>
      <c r="L74" s="5" t="n"/>
      <c r="M74" s="5" t="n"/>
      <c r="N74" s="19" t="n"/>
    </row>
    <row r="75">
      <c r="A75" s="20" t="inlineStr">
        <is>
          <t>3.8.7</t>
        </is>
      </c>
      <c r="B75" s="20" t="inlineStr">
        <is>
          <t>Media Protection</t>
        </is>
      </c>
      <c r="C75" s="20" t="inlineStr">
        <is>
          <t>Derived</t>
        </is>
      </c>
      <c r="D75" s="20" t="inlineStr">
        <is>
          <t>Control the use of removable media on system components.</t>
        </is>
      </c>
      <c r="E75" s="20" t="n">
        <v>5</v>
      </c>
      <c r="F75" s="20" t="n"/>
      <c r="G75" s="20" t="inlineStr"/>
      <c r="H75" s="5" t="n"/>
      <c r="I75" s="5" t="inlineStr">
        <is>
          <t>Met / Not Met</t>
        </is>
      </c>
      <c r="J75" s="5">
        <f>IF(H75="Not Met",E75,IF(H75="Partial",IF(F75="",E75,F75),0))</f>
        <v/>
      </c>
      <c r="K75" s="5" t="n"/>
      <c r="L75" s="5" t="n"/>
      <c r="M75" s="5" t="n"/>
      <c r="N75" s="19" t="n"/>
    </row>
    <row r="76">
      <c r="A76" s="5" t="inlineStr">
        <is>
          <t>3.8.8</t>
        </is>
      </c>
      <c r="B76" s="5" t="inlineStr">
        <is>
          <t>Media Protection</t>
        </is>
      </c>
      <c r="C76" s="5" t="inlineStr">
        <is>
          <t>Derived</t>
        </is>
      </c>
      <c r="D76" s="5" t="inlineStr">
        <is>
          <t>Prohibit the use of portable storage devices when such devices have no identifiable owner.</t>
        </is>
      </c>
      <c r="E76" s="5" t="n">
        <v>3</v>
      </c>
      <c r="F76" s="5" t="n"/>
      <c r="G76" s="5" t="inlineStr"/>
      <c r="H76" s="5" t="n"/>
      <c r="I76" s="5" t="inlineStr">
        <is>
          <t>Met / Not Met</t>
        </is>
      </c>
      <c r="J76" s="5">
        <f>IF(H76="Not Met",E76,IF(H76="Partial",IF(F76="",E76,F76),0))</f>
        <v/>
      </c>
      <c r="K76" s="5" t="n"/>
      <c r="L76" s="5" t="n"/>
      <c r="M76" s="5" t="n"/>
      <c r="N76" s="19" t="n"/>
    </row>
    <row r="77">
      <c r="A77" s="20" t="inlineStr">
        <is>
          <t>3.8.9</t>
        </is>
      </c>
      <c r="B77" s="20" t="inlineStr">
        <is>
          <t>Media Protection</t>
        </is>
      </c>
      <c r="C77" s="20" t="inlineStr">
        <is>
          <t>Derived</t>
        </is>
      </c>
      <c r="D77" s="20" t="inlineStr">
        <is>
          <t>Protect the confidentiality of backup CUI at storage locations.</t>
        </is>
      </c>
      <c r="E77" s="20" t="n">
        <v>1</v>
      </c>
      <c r="F77" s="20" t="n"/>
      <c r="G77" s="20" t="inlineStr"/>
      <c r="H77" s="5" t="n"/>
      <c r="I77" s="5" t="inlineStr">
        <is>
          <t>Met / Not Met</t>
        </is>
      </c>
      <c r="J77" s="5">
        <f>IF(H77="Not Met",E77,IF(H77="Partial",IF(F77="",E77,F77),0))</f>
        <v/>
      </c>
      <c r="K77" s="5" t="n"/>
      <c r="L77" s="5" t="n"/>
      <c r="M77" s="5" t="n"/>
      <c r="N77" s="19" t="n"/>
    </row>
    <row r="78">
      <c r="A78" s="5" t="inlineStr">
        <is>
          <t>3.9.1</t>
        </is>
      </c>
      <c r="B78" s="5" t="inlineStr">
        <is>
          <t>Personnel Security</t>
        </is>
      </c>
      <c r="C78" s="5" t="inlineStr">
        <is>
          <t>Basic</t>
        </is>
      </c>
      <c r="D78" s="5" t="inlineStr">
        <is>
          <t>Screen individuals prior to authorizing access to organizational systems containing CUI.</t>
        </is>
      </c>
      <c r="E78" s="5" t="n">
        <v>3</v>
      </c>
      <c r="F78" s="5" t="n"/>
      <c r="G78" s="5" t="inlineStr"/>
      <c r="H78" s="5" t="n"/>
      <c r="I78" s="5" t="inlineStr">
        <is>
          <t>Met / Not Met</t>
        </is>
      </c>
      <c r="J78" s="5">
        <f>IF(H78="Not Met",E78,IF(H78="Partial",IF(F78="",E78,F78),0))</f>
        <v/>
      </c>
      <c r="K78" s="5" t="n"/>
      <c r="L78" s="5" t="n"/>
      <c r="M78" s="5" t="n"/>
      <c r="N78" s="19" t="n"/>
    </row>
    <row r="79">
      <c r="A79" s="20" t="inlineStr">
        <is>
          <t>3.9.2</t>
        </is>
      </c>
      <c r="B79" s="20" t="inlineStr">
        <is>
          <t>Personnel Security</t>
        </is>
      </c>
      <c r="C79" s="20" t="inlineStr">
        <is>
          <t>Basic</t>
        </is>
      </c>
      <c r="D79" s="20" t="inlineStr">
        <is>
          <t>Ensure that organizational systems containing CUI are protected during and after personnel actions such as terminations and transfers</t>
        </is>
      </c>
      <c r="E79" s="20" t="n">
        <v>5</v>
      </c>
      <c r="F79" s="20" t="n"/>
      <c r="G79" s="20" t="inlineStr"/>
      <c r="H79" s="5" t="n"/>
      <c r="I79" s="5" t="inlineStr">
        <is>
          <t>Met / Not Met</t>
        </is>
      </c>
      <c r="J79" s="5">
        <f>IF(H79="Not Met",E79,IF(H79="Partial",IF(F79="",E79,F79),0))</f>
        <v/>
      </c>
      <c r="K79" s="5" t="n"/>
      <c r="L79" s="5" t="n"/>
      <c r="M79" s="5" t="n"/>
      <c r="N79" s="19" t="n"/>
    </row>
    <row r="80">
      <c r="A80" s="5" t="inlineStr">
        <is>
          <t>3.10.1</t>
        </is>
      </c>
      <c r="B80" s="5" t="inlineStr">
        <is>
          <t>Physical Protection</t>
        </is>
      </c>
      <c r="C80" s="5" t="inlineStr">
        <is>
          <t>Basic</t>
        </is>
      </c>
      <c r="D80" s="5" t="inlineStr">
        <is>
          <t>Limit physical access to organizational systems, equipment, and the respective operating environments to authorized individuals.</t>
        </is>
      </c>
      <c r="E80" s="5" t="n">
        <v>5</v>
      </c>
      <c r="F80" s="5" t="n"/>
      <c r="G80" s="5" t="inlineStr"/>
      <c r="H80" s="5" t="n"/>
      <c r="I80" s="5" t="inlineStr">
        <is>
          <t>Met / Not Met</t>
        </is>
      </c>
      <c r="J80" s="5">
        <f>IF(H80="Not Met",E80,IF(H80="Partial",IF(F80="",E80,F80),0))</f>
        <v/>
      </c>
      <c r="K80" s="5" t="n"/>
      <c r="L80" s="5" t="n"/>
      <c r="M80" s="5" t="n"/>
      <c r="N80" s="19" t="n"/>
    </row>
    <row r="81">
      <c r="A81" s="20" t="inlineStr">
        <is>
          <t>3.10.2</t>
        </is>
      </c>
      <c r="B81" s="20" t="inlineStr">
        <is>
          <t>Physical Protection</t>
        </is>
      </c>
      <c r="C81" s="20" t="inlineStr">
        <is>
          <t>Basic</t>
        </is>
      </c>
      <c r="D81" s="20" t="inlineStr">
        <is>
          <t>Protect and monitor the physical facility and support infrastructure for organizational systems.</t>
        </is>
      </c>
      <c r="E81" s="20" t="n">
        <v>5</v>
      </c>
      <c r="F81" s="20" t="n"/>
      <c r="G81" s="20" t="inlineStr"/>
      <c r="H81" s="5" t="n"/>
      <c r="I81" s="5" t="inlineStr">
        <is>
          <t>Met / Not Met</t>
        </is>
      </c>
      <c r="J81" s="5">
        <f>IF(H81="Not Met",E81,IF(H81="Partial",IF(F81="",E81,F81),0))</f>
        <v/>
      </c>
      <c r="K81" s="5" t="n"/>
      <c r="L81" s="5" t="n"/>
      <c r="M81" s="5" t="n"/>
      <c r="N81" s="19" t="n"/>
    </row>
    <row r="82">
      <c r="A82" s="5" t="inlineStr">
        <is>
          <t>3.10.3</t>
        </is>
      </c>
      <c r="B82" s="5" t="inlineStr">
        <is>
          <t>Physical Protection</t>
        </is>
      </c>
      <c r="C82" s="5" t="inlineStr">
        <is>
          <t>Derived</t>
        </is>
      </c>
      <c r="D82" s="5" t="inlineStr">
        <is>
          <t>Escort visitors and monitor visitor activity.</t>
        </is>
      </c>
      <c r="E82" s="5" t="n">
        <v>1</v>
      </c>
      <c r="F82" s="5" t="n"/>
      <c r="G82" s="5" t="inlineStr"/>
      <c r="H82" s="5" t="n"/>
      <c r="I82" s="5" t="inlineStr">
        <is>
          <t>Met / Not Met</t>
        </is>
      </c>
      <c r="J82" s="5">
        <f>IF(H82="Not Met",E82,IF(H82="Partial",IF(F82="",E82,F82),0))</f>
        <v/>
      </c>
      <c r="K82" s="5" t="n"/>
      <c r="L82" s="5" t="n"/>
      <c r="M82" s="5" t="n"/>
      <c r="N82" s="19" t="n"/>
    </row>
    <row r="83">
      <c r="A83" s="20" t="inlineStr">
        <is>
          <t>3.10.4</t>
        </is>
      </c>
      <c r="B83" s="20" t="inlineStr">
        <is>
          <t>Physical Protection</t>
        </is>
      </c>
      <c r="C83" s="20" t="inlineStr">
        <is>
          <t>Derived</t>
        </is>
      </c>
      <c r="D83" s="20" t="inlineStr">
        <is>
          <t>Maintain audit logs of physical access.</t>
        </is>
      </c>
      <c r="E83" s="20" t="n">
        <v>1</v>
      </c>
      <c r="F83" s="20" t="n"/>
      <c r="G83" s="20" t="inlineStr"/>
      <c r="H83" s="5" t="n"/>
      <c r="I83" s="5" t="inlineStr">
        <is>
          <t>Met / Not Met</t>
        </is>
      </c>
      <c r="J83" s="5">
        <f>IF(H83="Not Met",E83,IF(H83="Partial",IF(F83="",E83,F83),0))</f>
        <v/>
      </c>
      <c r="K83" s="5" t="n"/>
      <c r="L83" s="5" t="n"/>
      <c r="M83" s="5" t="n"/>
      <c r="N83" s="19" t="n"/>
    </row>
    <row r="84">
      <c r="A84" s="5" t="inlineStr">
        <is>
          <t>3.10.5</t>
        </is>
      </c>
      <c r="B84" s="5" t="inlineStr">
        <is>
          <t>Physical Protection</t>
        </is>
      </c>
      <c r="C84" s="5" t="inlineStr">
        <is>
          <t>Derived</t>
        </is>
      </c>
      <c r="D84" s="5" t="inlineStr">
        <is>
          <t>Control and manage physical access devices.</t>
        </is>
      </c>
      <c r="E84" s="5" t="n">
        <v>1</v>
      </c>
      <c r="F84" s="5" t="n"/>
      <c r="G84" s="5" t="inlineStr"/>
      <c r="H84" s="5" t="n"/>
      <c r="I84" s="5" t="inlineStr">
        <is>
          <t>Met / Not Met</t>
        </is>
      </c>
      <c r="J84" s="5">
        <f>IF(H84="Not Met",E84,IF(H84="Partial",IF(F84="",E84,F84),0))</f>
        <v/>
      </c>
      <c r="K84" s="5" t="n"/>
      <c r="L84" s="5" t="n"/>
      <c r="M84" s="5" t="n"/>
      <c r="N84" s="19" t="n"/>
    </row>
    <row r="85">
      <c r="A85" s="20" t="inlineStr">
        <is>
          <t>3.10.6</t>
        </is>
      </c>
      <c r="B85" s="20" t="inlineStr">
        <is>
          <t>Physical Protection</t>
        </is>
      </c>
      <c r="C85" s="20" t="inlineStr">
        <is>
          <t>Derived</t>
        </is>
      </c>
      <c r="D85" s="20" t="inlineStr">
        <is>
          <t>Enforce safeguarding measures for CUI at alternate work sites.</t>
        </is>
      </c>
      <c r="E85" s="20" t="n">
        <v>1</v>
      </c>
      <c r="F85" s="20" t="n"/>
      <c r="G85" s="20" t="inlineStr"/>
      <c r="H85" s="5" t="n"/>
      <c r="I85" s="5" t="inlineStr">
        <is>
          <t>Met / Not Met</t>
        </is>
      </c>
      <c r="J85" s="5">
        <f>IF(H85="Not Met",E85,IF(H85="Partial",IF(F85="",E85,F85),0))</f>
        <v/>
      </c>
      <c r="K85" s="5" t="n"/>
      <c r="L85" s="5" t="n"/>
      <c r="M85" s="5" t="n"/>
      <c r="N85" s="19" t="n"/>
    </row>
    <row r="86">
      <c r="A86" s="5" t="inlineStr">
        <is>
          <t>3.11.1</t>
        </is>
      </c>
      <c r="B86" s="5" t="inlineStr">
        <is>
          <t>Risk Assessment</t>
        </is>
      </c>
      <c r="C86" s="5" t="inlineStr">
        <is>
          <t>Basic</t>
        </is>
      </c>
      <c r="D86" s="5" t="inlineStr">
        <is>
          <t>Periodically assess the risk to organizational operations (including mission, functions, image, or reputation), organizational assets, and individuals, resulting from the operation of organizational systems and the associated processing, storage, or transmission of CUI</t>
        </is>
      </c>
      <c r="E86" s="5" t="n">
        <v>3</v>
      </c>
      <c r="F86" s="5" t="n"/>
      <c r="G86" s="5" t="inlineStr"/>
      <c r="H86" s="5" t="n"/>
      <c r="I86" s="5" t="inlineStr">
        <is>
          <t>Met / Not Met</t>
        </is>
      </c>
      <c r="J86" s="5">
        <f>IF(H86="Not Met",E86,IF(H86="Partial",IF(F86="",E86,F86),0))</f>
        <v/>
      </c>
      <c r="K86" s="5" t="n"/>
      <c r="L86" s="5" t="n"/>
      <c r="M86" s="5" t="n"/>
      <c r="N86" s="19" t="n"/>
    </row>
    <row r="87">
      <c r="A87" s="20" t="inlineStr">
        <is>
          <t>3.11.2</t>
        </is>
      </c>
      <c r="B87" s="20" t="inlineStr">
        <is>
          <t>Risk Assessment</t>
        </is>
      </c>
      <c r="C87" s="20" t="inlineStr">
        <is>
          <t>Derived</t>
        </is>
      </c>
      <c r="D87" s="20" t="inlineStr">
        <is>
          <t>Scan for vulnerabilities in organizational systems and applications periodically and when new vulnerabilities affecting those systems and applications are identified.</t>
        </is>
      </c>
      <c r="E87" s="20" t="n">
        <v>5</v>
      </c>
      <c r="F87" s="20" t="n"/>
      <c r="G87" s="20" t="inlineStr"/>
      <c r="H87" s="5" t="n"/>
      <c r="I87" s="5" t="inlineStr">
        <is>
          <t>Met / Not Met</t>
        </is>
      </c>
      <c r="J87" s="5">
        <f>IF(H87="Not Met",E87,IF(H87="Partial",IF(F87="",E87,F87),0))</f>
        <v/>
      </c>
      <c r="K87" s="5" t="n"/>
      <c r="L87" s="5" t="n"/>
      <c r="M87" s="5" t="n"/>
      <c r="N87" s="19" t="n"/>
    </row>
    <row r="88">
      <c r="A88" s="5" t="inlineStr">
        <is>
          <t>3.11.3</t>
        </is>
      </c>
      <c r="B88" s="5" t="inlineStr">
        <is>
          <t>Risk Assessment</t>
        </is>
      </c>
      <c r="C88" s="5" t="inlineStr">
        <is>
          <t>Derived</t>
        </is>
      </c>
      <c r="D88" s="5" t="inlineStr">
        <is>
          <t>Remediate vulnerabilities in accordance with risk assessments.</t>
        </is>
      </c>
      <c r="E88" s="5" t="n">
        <v>1</v>
      </c>
      <c r="F88" s="5" t="n"/>
      <c r="G88" s="5" t="inlineStr"/>
      <c r="H88" s="5" t="n"/>
      <c r="I88" s="5" t="inlineStr">
        <is>
          <t>Met / Not Met</t>
        </is>
      </c>
      <c r="J88" s="5">
        <f>IF(H88="Not Met",E88,IF(H88="Partial",IF(F88="",E88,F88),0))</f>
        <v/>
      </c>
      <c r="K88" s="5" t="n"/>
      <c r="L88" s="5" t="n"/>
      <c r="M88" s="5" t="n"/>
      <c r="N88" s="19" t="n"/>
    </row>
    <row r="89">
      <c r="A89" s="20" t="inlineStr">
        <is>
          <t>3.12.1</t>
        </is>
      </c>
      <c r="B89" s="20" t="inlineStr">
        <is>
          <t>Security Assessment</t>
        </is>
      </c>
      <c r="C89" s="20" t="inlineStr">
        <is>
          <t>Basic</t>
        </is>
      </c>
      <c r="D89" s="20" t="inlineStr">
        <is>
          <t>Periodically assess the security controls in organizational systems to determine if the controls are effective in their application.</t>
        </is>
      </c>
      <c r="E89" s="20" t="n">
        <v>5</v>
      </c>
      <c r="F89" s="20" t="n"/>
      <c r="G89" s="20" t="inlineStr"/>
      <c r="H89" s="5" t="n"/>
      <c r="I89" s="5" t="inlineStr">
        <is>
          <t>Met / Not Met</t>
        </is>
      </c>
      <c r="J89" s="5">
        <f>IF(H89="Not Met",E89,IF(H89="Partial",IF(F89="",E89,F89),0))</f>
        <v/>
      </c>
      <c r="K89" s="5" t="n"/>
      <c r="L89" s="5" t="n"/>
      <c r="M89" s="5" t="n"/>
      <c r="N89" s="19" t="n"/>
    </row>
    <row r="90">
      <c r="A90" s="5" t="inlineStr">
        <is>
          <t>3.12.2</t>
        </is>
      </c>
      <c r="B90" s="5" t="inlineStr">
        <is>
          <t>Security Assessment</t>
        </is>
      </c>
      <c r="C90" s="5" t="inlineStr">
        <is>
          <t>Basic</t>
        </is>
      </c>
      <c r="D90" s="5" t="inlineStr">
        <is>
          <t>Develop and implement plans of action designed to correct deficiencies and reduce or eliminate vulnerabilities in organizational systems.</t>
        </is>
      </c>
      <c r="E90" s="5" t="n">
        <v>3</v>
      </c>
      <c r="F90" s="5" t="n"/>
      <c r="G90" s="5" t="inlineStr">
        <is>
          <t>Scored 'Not Met' if there is no plan of action for unimplemented requirements.</t>
        </is>
      </c>
      <c r="H90" s="5" t="n"/>
      <c r="I90" s="5" t="inlineStr">
        <is>
          <t>Met / Not Met</t>
        </is>
      </c>
      <c r="J90" s="5">
        <f>IF(H90="Not Met",E90,IF(H90="Partial",IF(F90="",E90,F90),0))</f>
        <v/>
      </c>
      <c r="K90" s="5" t="n"/>
      <c r="L90" s="5" t="n"/>
      <c r="M90" s="5" t="n"/>
      <c r="N90" s="19" t="n"/>
    </row>
    <row r="91">
      <c r="A91" s="20" t="inlineStr">
        <is>
          <t>3.12.3</t>
        </is>
      </c>
      <c r="B91" s="20" t="inlineStr">
        <is>
          <t>Security Assessment</t>
        </is>
      </c>
      <c r="C91" s="20" t="inlineStr">
        <is>
          <t>Basic</t>
        </is>
      </c>
      <c r="D91" s="20" t="inlineStr">
        <is>
          <t>Monitor security controls on an ongoing basis to ensure the continued effectiveness of the controls.</t>
        </is>
      </c>
      <c r="E91" s="20" t="n">
        <v>5</v>
      </c>
      <c r="F91" s="20" t="n"/>
      <c r="G91" s="20" t="inlineStr"/>
      <c r="H91" s="5" t="n"/>
      <c r="I91" s="5" t="inlineStr">
        <is>
          <t>Met / Not Met</t>
        </is>
      </c>
      <c r="J91" s="5">
        <f>IF(H91="Not Met",E91,IF(H91="Partial",IF(F91="",E91,F91),0))</f>
        <v/>
      </c>
      <c r="K91" s="5" t="n"/>
      <c r="L91" s="5" t="n"/>
      <c r="M91" s="5" t="n"/>
      <c r="N91" s="19" t="n"/>
    </row>
    <row r="92">
      <c r="A92" s="5" t="inlineStr">
        <is>
          <t>3.12.4</t>
        </is>
      </c>
      <c r="B92" s="5" t="inlineStr">
        <is>
          <t>Security Assessment</t>
        </is>
      </c>
      <c r="C92" s="5" t="inlineStr">
        <is>
          <t>Basic</t>
        </is>
      </c>
      <c r="D92" s="5" t="inlineStr">
        <is>
          <t>Develop, document, and periodically update system security plans that describe system boundaries, system environments of operation, how security requirements are implemented, and the relationships with or connections to other systems.</t>
        </is>
      </c>
      <c r="E92" s="5" t="n">
        <v>0</v>
      </c>
      <c r="F92" s="5" t="n"/>
      <c r="G92" s="5" t="inlineStr">
        <is>
          <t>DoD value: NA (no points). No point value. Without a system security plan, DoD says an assessment cannot be completed (noncompliance with DFARS 252.204-7012).</t>
        </is>
      </c>
      <c r="H92" s="5" t="n"/>
      <c r="I92" s="5" t="inlineStr">
        <is>
          <t>Met / Not Met</t>
        </is>
      </c>
      <c r="J92" s="5">
        <f>IF(H92="Not Met",E92,IF(H92="Partial",IF(F92="",E92,F92),0))</f>
        <v/>
      </c>
      <c r="K92" s="5" t="n"/>
      <c r="L92" s="5" t="n"/>
      <c r="M92" s="5" t="n"/>
      <c r="N92" s="19" t="n"/>
    </row>
    <row r="93">
      <c r="A93" s="20" t="inlineStr">
        <is>
          <t>3.13.1</t>
        </is>
      </c>
      <c r="B93" s="20" t="inlineStr">
        <is>
          <t>System and Communications Protection</t>
        </is>
      </c>
      <c r="C93" s="20" t="inlineStr">
        <is>
          <t>Basic</t>
        </is>
      </c>
      <c r="D93" s="20" t="inlineStr">
        <is>
          <t>Monitor, control, and protect communications (i.e., information transmitted or received by organizational systems) at the external boundaries and key internal boundaries of organizational systems.</t>
        </is>
      </c>
      <c r="E93" s="20" t="n">
        <v>5</v>
      </c>
      <c r="F93" s="20" t="n"/>
      <c r="G93" s="20" t="inlineStr"/>
      <c r="H93" s="5" t="n"/>
      <c r="I93" s="5" t="inlineStr">
        <is>
          <t>Met / Not Met</t>
        </is>
      </c>
      <c r="J93" s="5">
        <f>IF(H93="Not Met",E93,IF(H93="Partial",IF(F93="",E93,F93),0))</f>
        <v/>
      </c>
      <c r="K93" s="5" t="n"/>
      <c r="L93" s="5" t="n"/>
      <c r="M93" s="5" t="n"/>
      <c r="N93" s="19" t="n"/>
    </row>
    <row r="94">
      <c r="A94" s="5" t="inlineStr">
        <is>
          <t>3.13.2</t>
        </is>
      </c>
      <c r="B94" s="5" t="inlineStr">
        <is>
          <t>System and Communications Protection</t>
        </is>
      </c>
      <c r="C94" s="5" t="inlineStr">
        <is>
          <t>Basic</t>
        </is>
      </c>
      <c r="D94" s="5" t="inlineStr">
        <is>
          <t>Employ architectural designs, software development techniques, and systems engineering principles that promote effective information security within organizational systems.</t>
        </is>
      </c>
      <c r="E94" s="5" t="n">
        <v>5</v>
      </c>
      <c r="F94" s="5" t="n"/>
      <c r="G94" s="5" t="inlineStr"/>
      <c r="H94" s="5" t="n"/>
      <c r="I94" s="5" t="inlineStr">
        <is>
          <t>Met / Not Met</t>
        </is>
      </c>
      <c r="J94" s="5">
        <f>IF(H94="Not Met",E94,IF(H94="Partial",IF(F94="",E94,F94),0))</f>
        <v/>
      </c>
      <c r="K94" s="5" t="n"/>
      <c r="L94" s="5" t="n"/>
      <c r="M94" s="5" t="n"/>
      <c r="N94" s="19" t="n"/>
    </row>
    <row r="95">
      <c r="A95" s="20" t="inlineStr">
        <is>
          <t>3.13.3</t>
        </is>
      </c>
      <c r="B95" s="20" t="inlineStr">
        <is>
          <t>System and Communications Protection</t>
        </is>
      </c>
      <c r="C95" s="20" t="inlineStr">
        <is>
          <t>Derived</t>
        </is>
      </c>
      <c r="D95" s="20" t="inlineStr">
        <is>
          <t>Separate user functionality from system management functionality.</t>
        </is>
      </c>
      <c r="E95" s="20" t="n">
        <v>1</v>
      </c>
      <c r="F95" s="20" t="n"/>
      <c r="G95" s="20" t="inlineStr"/>
      <c r="H95" s="5" t="n"/>
      <c r="I95" s="5" t="inlineStr">
        <is>
          <t>Met / Not Met</t>
        </is>
      </c>
      <c r="J95" s="5">
        <f>IF(H95="Not Met",E95,IF(H95="Partial",IF(F95="",E95,F95),0))</f>
        <v/>
      </c>
      <c r="K95" s="5" t="n"/>
      <c r="L95" s="5" t="n"/>
      <c r="M95" s="5" t="n"/>
      <c r="N95" s="19" t="n"/>
    </row>
    <row r="96">
      <c r="A96" s="5" t="inlineStr">
        <is>
          <t>3.13.4</t>
        </is>
      </c>
      <c r="B96" s="5" t="inlineStr">
        <is>
          <t>System and Communications Protection</t>
        </is>
      </c>
      <c r="C96" s="5" t="inlineStr">
        <is>
          <t>Derived</t>
        </is>
      </c>
      <c r="D96" s="5" t="inlineStr">
        <is>
          <t>Prevent unauthorized and unintended information transfer via shared system resources.</t>
        </is>
      </c>
      <c r="E96" s="5" t="n">
        <v>1</v>
      </c>
      <c r="F96" s="5" t="n"/>
      <c r="G96" s="5" t="inlineStr"/>
      <c r="H96" s="5" t="n"/>
      <c r="I96" s="5" t="inlineStr">
        <is>
          <t>Met / Not Met</t>
        </is>
      </c>
      <c r="J96" s="5">
        <f>IF(H96="Not Met",E96,IF(H96="Partial",IF(F96="",E96,F96),0))</f>
        <v/>
      </c>
      <c r="K96" s="5" t="n"/>
      <c r="L96" s="5" t="n"/>
      <c r="M96" s="5" t="n"/>
      <c r="N96" s="19" t="n"/>
    </row>
    <row r="97">
      <c r="A97" s="20" t="inlineStr">
        <is>
          <t>3.13.5</t>
        </is>
      </c>
      <c r="B97" s="20" t="inlineStr">
        <is>
          <t>System and Communications Protection</t>
        </is>
      </c>
      <c r="C97" s="20" t="inlineStr">
        <is>
          <t>Derived</t>
        </is>
      </c>
      <c r="D97" s="20" t="inlineStr">
        <is>
          <t>Implement subnetworks for publicly accessible system components that are physically or logically separated from internal networks.</t>
        </is>
      </c>
      <c r="E97" s="20" t="n">
        <v>5</v>
      </c>
      <c r="F97" s="20" t="n"/>
      <c r="G97" s="20" t="inlineStr"/>
      <c r="H97" s="5" t="n"/>
      <c r="I97" s="5" t="inlineStr">
        <is>
          <t>Met / Not Met</t>
        </is>
      </c>
      <c r="J97" s="5">
        <f>IF(H97="Not Met",E97,IF(H97="Partial",IF(F97="",E97,F97),0))</f>
        <v/>
      </c>
      <c r="K97" s="5" t="n"/>
      <c r="L97" s="5" t="n"/>
      <c r="M97" s="5" t="n"/>
      <c r="N97" s="19" t="n"/>
    </row>
    <row r="98">
      <c r="A98" s="5" t="inlineStr">
        <is>
          <t>3.13.6</t>
        </is>
      </c>
      <c r="B98" s="5" t="inlineStr">
        <is>
          <t>System and Communications Protection</t>
        </is>
      </c>
      <c r="C98" s="5" t="inlineStr">
        <is>
          <t>Derived</t>
        </is>
      </c>
      <c r="D98" s="5" t="inlineStr">
        <is>
          <t>Deny network communications traffic by default and allow network communications traffic by exception (i.e., deny all, permit by exception).</t>
        </is>
      </c>
      <c r="E98" s="5" t="n">
        <v>5</v>
      </c>
      <c r="F98" s="5" t="n"/>
      <c r="G98" s="5" t="inlineStr"/>
      <c r="H98" s="5" t="n"/>
      <c r="I98" s="5" t="inlineStr">
        <is>
          <t>Met / Not Met</t>
        </is>
      </c>
      <c r="J98" s="5">
        <f>IF(H98="Not Met",E98,IF(H98="Partial",IF(F98="",E98,F98),0))</f>
        <v/>
      </c>
      <c r="K98" s="5" t="n"/>
      <c r="L98" s="5" t="n"/>
      <c r="M98" s="5" t="n"/>
      <c r="N98" s="19" t="n"/>
    </row>
    <row r="99">
      <c r="A99" s="20" t="inlineStr">
        <is>
          <t>3.13.7</t>
        </is>
      </c>
      <c r="B99" s="20" t="inlineStr">
        <is>
          <t>System and Communications Protection</t>
        </is>
      </c>
      <c r="C99" s="20" t="inlineStr">
        <is>
          <t>Derived</t>
        </is>
      </c>
      <c r="D99" s="20" t="inlineStr">
        <is>
          <t>Prevent remote devices from simultaneously establishing non-remote connections with organizational systems and communicating via some other connection to resources in external networks (i.e., split tunneling).</t>
        </is>
      </c>
      <c r="E99" s="20" t="n">
        <v>1</v>
      </c>
      <c r="F99" s="20" t="n"/>
      <c r="G99" s="20" t="inlineStr"/>
      <c r="H99" s="5" t="n"/>
      <c r="I99" s="5" t="inlineStr">
        <is>
          <t>Met / Not Met</t>
        </is>
      </c>
      <c r="J99" s="5">
        <f>IF(H99="Not Met",E99,IF(H99="Partial",IF(F99="",E99,F99),0))</f>
        <v/>
      </c>
      <c r="K99" s="5" t="n"/>
      <c r="L99" s="5" t="n"/>
      <c r="M99" s="5" t="n"/>
      <c r="N99" s="19" t="n"/>
    </row>
    <row r="100">
      <c r="A100" s="5" t="inlineStr">
        <is>
          <t>3.13.8</t>
        </is>
      </c>
      <c r="B100" s="5" t="inlineStr">
        <is>
          <t>System and Communications Protection</t>
        </is>
      </c>
      <c r="C100" s="5" t="inlineStr">
        <is>
          <t>Derived</t>
        </is>
      </c>
      <c r="D100" s="5" t="inlineStr">
        <is>
          <t>Implement cryptographic mechanisms to prevent unauthorized disclosure of CUI during transmission unless otherwise protected by alternative physical safeguards.</t>
        </is>
      </c>
      <c r="E100" s="5" t="n">
        <v>3</v>
      </c>
      <c r="F100" s="5" t="n"/>
      <c r="G100" s="5" t="inlineStr">
        <is>
          <t>Common-carrier MPLS separation is accepted without encryption (Methodology 5(i)(ii)).</t>
        </is>
      </c>
      <c r="H100" s="5" t="n"/>
      <c r="I100" s="5" t="inlineStr">
        <is>
          <t>Met / Not Met</t>
        </is>
      </c>
      <c r="J100" s="5">
        <f>IF(H100="Not Met",E100,IF(H100="Partial",IF(F100="",E100,F100),0))</f>
        <v/>
      </c>
      <c r="K100" s="5" t="n"/>
      <c r="L100" s="5" t="n"/>
      <c r="M100" s="5" t="n"/>
      <c r="N100" s="19" t="n"/>
    </row>
    <row r="101">
      <c r="A101" s="20" t="inlineStr">
        <is>
          <t>3.13.9</t>
        </is>
      </c>
      <c r="B101" s="20" t="inlineStr">
        <is>
          <t>System and Communications Protection</t>
        </is>
      </c>
      <c r="C101" s="20" t="inlineStr">
        <is>
          <t>Derived</t>
        </is>
      </c>
      <c r="D101" s="20" t="inlineStr">
        <is>
          <t>Terminate network connections associated with communications sessions at the end of the sessions or after a defined period of inactivity.</t>
        </is>
      </c>
      <c r="E101" s="20" t="n">
        <v>1</v>
      </c>
      <c r="F101" s="20" t="n"/>
      <c r="G101" s="20" t="inlineStr"/>
      <c r="H101" s="5" t="n"/>
      <c r="I101" s="5" t="inlineStr">
        <is>
          <t>Met / Not Met</t>
        </is>
      </c>
      <c r="J101" s="5">
        <f>IF(H101="Not Met",E101,IF(H101="Partial",IF(F101="",E101,F101),0))</f>
        <v/>
      </c>
      <c r="K101" s="5" t="n"/>
      <c r="L101" s="5" t="n"/>
      <c r="M101" s="5" t="n"/>
      <c r="N101" s="19" t="n"/>
    </row>
    <row r="102">
      <c r="A102" s="5" t="inlineStr">
        <is>
          <t>3.13.10</t>
        </is>
      </c>
      <c r="B102" s="5" t="inlineStr">
        <is>
          <t>System and Communications Protection</t>
        </is>
      </c>
      <c r="C102" s="5" t="inlineStr">
        <is>
          <t>Derived</t>
        </is>
      </c>
      <c r="D102" s="5" t="inlineStr">
        <is>
          <t>Establish and manage cryptographic keys for cryptography employed in organizational systems.</t>
        </is>
      </c>
      <c r="E102" s="5" t="n">
        <v>1</v>
      </c>
      <c r="F102" s="5" t="n"/>
      <c r="G102" s="5" t="inlineStr"/>
      <c r="H102" s="5" t="n"/>
      <c r="I102" s="5" t="inlineStr">
        <is>
          <t>Met / Not Met</t>
        </is>
      </c>
      <c r="J102" s="5">
        <f>IF(H102="Not Met",E102,IF(H102="Partial",IF(F102="",E102,F102),0))</f>
        <v/>
      </c>
      <c r="K102" s="5" t="n"/>
      <c r="L102" s="5" t="n"/>
      <c r="M102" s="5" t="n"/>
      <c r="N102" s="19" t="n"/>
    </row>
    <row r="103">
      <c r="A103" s="20" t="inlineStr">
        <is>
          <t>3.13.11</t>
        </is>
      </c>
      <c r="B103" s="20" t="inlineStr">
        <is>
          <t>System and Communications Protection</t>
        </is>
      </c>
      <c r="C103" s="20" t="inlineStr">
        <is>
          <t>Derived</t>
        </is>
      </c>
      <c r="D103" s="20" t="inlineStr">
        <is>
          <t>Employ FIPS-validated cryptography when used to protect the confidentiality of CUI.</t>
        </is>
      </c>
      <c r="E103" s="20" t="n">
        <v>5</v>
      </c>
      <c r="F103" s="20" t="n">
        <v>3</v>
      </c>
      <c r="G103" s="20" t="inlineStr">
        <is>
          <t>DoD value: 3 to 5. Partial = encryption employed but not FIPS-validated (subtract 3). No encryption employed where required (subtract 5).</t>
        </is>
      </c>
      <c r="H103" s="5" t="n"/>
      <c r="I103" s="5" t="inlineStr">
        <is>
          <t>Met / Partial / Not Met</t>
        </is>
      </c>
      <c r="J103" s="5">
        <f>IF(H103="Not Met",E103,IF(H103="Partial",IF(F103="",E103,F103),0))</f>
        <v/>
      </c>
      <c r="K103" s="5" t="n"/>
      <c r="L103" s="5" t="n"/>
      <c r="M103" s="5" t="n"/>
      <c r="N103" s="19" t="n"/>
    </row>
    <row r="104">
      <c r="A104" s="5" t="inlineStr">
        <is>
          <t>3.13.12</t>
        </is>
      </c>
      <c r="B104" s="5" t="inlineStr">
        <is>
          <t>System and Communications Protection</t>
        </is>
      </c>
      <c r="C104" s="5" t="inlineStr">
        <is>
          <t>Derived</t>
        </is>
      </c>
      <c r="D104" s="5" t="inlineStr">
        <is>
          <t>Prohibit remote activation of collaborative computing devices and provide indication of devices in use to users present at the device.</t>
        </is>
      </c>
      <c r="E104" s="5" t="n">
        <v>1</v>
      </c>
      <c r="F104" s="5" t="n"/>
      <c r="G104" s="5" t="inlineStr"/>
      <c r="H104" s="5" t="n"/>
      <c r="I104" s="5" t="inlineStr">
        <is>
          <t>Met / Not Met</t>
        </is>
      </c>
      <c r="J104" s="5">
        <f>IF(H104="Not Met",E104,IF(H104="Partial",IF(F104="",E104,F104),0))</f>
        <v/>
      </c>
      <c r="K104" s="5" t="n"/>
      <c r="L104" s="5" t="n"/>
      <c r="M104" s="5" t="n"/>
      <c r="N104" s="19" t="n"/>
    </row>
    <row r="105">
      <c r="A105" s="20" t="inlineStr">
        <is>
          <t>3.13.13</t>
        </is>
      </c>
      <c r="B105" s="20" t="inlineStr">
        <is>
          <t>System and Communications Protection</t>
        </is>
      </c>
      <c r="C105" s="20" t="inlineStr">
        <is>
          <t>Derived</t>
        </is>
      </c>
      <c r="D105" s="20" t="inlineStr">
        <is>
          <t>Control and monitor the use of mobile code.</t>
        </is>
      </c>
      <c r="E105" s="20" t="n">
        <v>1</v>
      </c>
      <c r="F105" s="20" t="n"/>
      <c r="G105" s="20" t="inlineStr"/>
      <c r="H105" s="5" t="n"/>
      <c r="I105" s="5" t="inlineStr">
        <is>
          <t>Met / Not Met</t>
        </is>
      </c>
      <c r="J105" s="5">
        <f>IF(H105="Not Met",E105,IF(H105="Partial",IF(F105="",E105,F105),0))</f>
        <v/>
      </c>
      <c r="K105" s="5" t="n"/>
      <c r="L105" s="5" t="n"/>
      <c r="M105" s="5" t="n"/>
      <c r="N105" s="19" t="n"/>
    </row>
    <row r="106">
      <c r="A106" s="5" t="inlineStr">
        <is>
          <t>3.13.14</t>
        </is>
      </c>
      <c r="B106" s="5" t="inlineStr">
        <is>
          <t>System and Communications Protection</t>
        </is>
      </c>
      <c r="C106" s="5" t="inlineStr">
        <is>
          <t>Derived</t>
        </is>
      </c>
      <c r="D106" s="5" t="inlineStr">
        <is>
          <t>Control and monitor the use of Voice over Internet Protocol (VoIP) technologies.</t>
        </is>
      </c>
      <c r="E106" s="5" t="n">
        <v>1</v>
      </c>
      <c r="F106" s="5" t="n"/>
      <c r="G106" s="5" t="inlineStr"/>
      <c r="H106" s="5" t="n"/>
      <c r="I106" s="5" t="inlineStr">
        <is>
          <t>Met / Not Met</t>
        </is>
      </c>
      <c r="J106" s="5">
        <f>IF(H106="Not Met",E106,IF(H106="Partial",IF(F106="",E106,F106),0))</f>
        <v/>
      </c>
      <c r="K106" s="5" t="n"/>
      <c r="L106" s="5" t="n"/>
      <c r="M106" s="5" t="n"/>
      <c r="N106" s="19" t="n"/>
    </row>
    <row r="107">
      <c r="A107" s="20" t="inlineStr">
        <is>
          <t>3.13.15</t>
        </is>
      </c>
      <c r="B107" s="20" t="inlineStr">
        <is>
          <t>System and Communications Protection</t>
        </is>
      </c>
      <c r="C107" s="20" t="inlineStr">
        <is>
          <t>Derived</t>
        </is>
      </c>
      <c r="D107" s="20" t="inlineStr">
        <is>
          <t>Protect the authenticity of communications sessions.</t>
        </is>
      </c>
      <c r="E107" s="20" t="n">
        <v>5</v>
      </c>
      <c r="F107" s="20" t="n"/>
      <c r="G107" s="20" t="inlineStr"/>
      <c r="H107" s="5" t="n"/>
      <c r="I107" s="5" t="inlineStr">
        <is>
          <t>Met / Not Met</t>
        </is>
      </c>
      <c r="J107" s="5">
        <f>IF(H107="Not Met",E107,IF(H107="Partial",IF(F107="",E107,F107),0))</f>
        <v/>
      </c>
      <c r="K107" s="5" t="n"/>
      <c r="L107" s="5" t="n"/>
      <c r="M107" s="5" t="n"/>
      <c r="N107" s="19" t="n"/>
    </row>
    <row r="108">
      <c r="A108" s="5" t="inlineStr">
        <is>
          <t>3.13.16</t>
        </is>
      </c>
      <c r="B108" s="5" t="inlineStr">
        <is>
          <t>System and Communications Protection</t>
        </is>
      </c>
      <c r="C108" s="5" t="inlineStr">
        <is>
          <t>Derived</t>
        </is>
      </c>
      <c r="D108" s="5" t="inlineStr">
        <is>
          <t>Protect the confidentiality of CUI at rest.</t>
        </is>
      </c>
      <c r="E108" s="5" t="n">
        <v>1</v>
      </c>
      <c r="F108" s="5" t="n"/>
      <c r="G108" s="5" t="inlineStr"/>
      <c r="H108" s="5" t="n"/>
      <c r="I108" s="5" t="inlineStr">
        <is>
          <t>Met / Not Met</t>
        </is>
      </c>
      <c r="J108" s="5">
        <f>IF(H108="Not Met",E108,IF(H108="Partial",IF(F108="",E108,F108),0))</f>
        <v/>
      </c>
      <c r="K108" s="5" t="n"/>
      <c r="L108" s="5" t="n"/>
      <c r="M108" s="5" t="n"/>
      <c r="N108" s="19" t="n"/>
    </row>
    <row r="109">
      <c r="A109" s="20" t="inlineStr">
        <is>
          <t>3.14.1</t>
        </is>
      </c>
      <c r="B109" s="20" t="inlineStr">
        <is>
          <t>System and Information Integrity</t>
        </is>
      </c>
      <c r="C109" s="20" t="inlineStr">
        <is>
          <t>Basic</t>
        </is>
      </c>
      <c r="D109" s="20" t="inlineStr">
        <is>
          <t>Identify, report, and correct system flaws in a timely manner.</t>
        </is>
      </c>
      <c r="E109" s="20" t="n">
        <v>5</v>
      </c>
      <c r="F109" s="20" t="n"/>
      <c r="G109" s="20" t="inlineStr"/>
      <c r="H109" s="5" t="n"/>
      <c r="I109" s="5" t="inlineStr">
        <is>
          <t>Met / Not Met</t>
        </is>
      </c>
      <c r="J109" s="5">
        <f>IF(H109="Not Met",E109,IF(H109="Partial",IF(F109="",E109,F109),0))</f>
        <v/>
      </c>
      <c r="K109" s="5" t="n"/>
      <c r="L109" s="5" t="n"/>
      <c r="M109" s="5" t="n"/>
      <c r="N109" s="19" t="n"/>
    </row>
    <row r="110">
      <c r="A110" s="5" t="inlineStr">
        <is>
          <t>3.14.2</t>
        </is>
      </c>
      <c r="B110" s="5" t="inlineStr">
        <is>
          <t>System and Information Integrity</t>
        </is>
      </c>
      <c r="C110" s="5" t="inlineStr">
        <is>
          <t>Basic</t>
        </is>
      </c>
      <c r="D110" s="5" t="inlineStr">
        <is>
          <t>Provide protection from malicious code at designated locations within organizational systems.</t>
        </is>
      </c>
      <c r="E110" s="5" t="n">
        <v>5</v>
      </c>
      <c r="F110" s="5" t="n"/>
      <c r="G110" s="5" t="inlineStr"/>
      <c r="H110" s="5" t="n"/>
      <c r="I110" s="5" t="inlineStr">
        <is>
          <t>Met / Not Met</t>
        </is>
      </c>
      <c r="J110" s="5">
        <f>IF(H110="Not Met",E110,IF(H110="Partial",IF(F110="",E110,F110),0))</f>
        <v/>
      </c>
      <c r="K110" s="5" t="n"/>
      <c r="L110" s="5" t="n"/>
      <c r="M110" s="5" t="n"/>
      <c r="N110" s="19" t="n"/>
    </row>
    <row r="111">
      <c r="A111" s="20" t="inlineStr">
        <is>
          <t>3.14.3</t>
        </is>
      </c>
      <c r="B111" s="20" t="inlineStr">
        <is>
          <t>System and Information Integrity</t>
        </is>
      </c>
      <c r="C111" s="20" t="inlineStr">
        <is>
          <t>Basic</t>
        </is>
      </c>
      <c r="D111" s="20" t="inlineStr">
        <is>
          <t>Monitor system security alerts and advisories and take action in response.</t>
        </is>
      </c>
      <c r="E111" s="20" t="n">
        <v>5</v>
      </c>
      <c r="F111" s="20" t="n"/>
      <c r="G111" s="20" t="inlineStr"/>
      <c r="H111" s="5" t="n"/>
      <c r="I111" s="5" t="inlineStr">
        <is>
          <t>Met / Not Met</t>
        </is>
      </c>
      <c r="J111" s="5">
        <f>IF(H111="Not Met",E111,IF(H111="Partial",IF(F111="",E111,F111),0))</f>
        <v/>
      </c>
      <c r="K111" s="5" t="n"/>
      <c r="L111" s="5" t="n"/>
      <c r="M111" s="5" t="n"/>
      <c r="N111" s="19" t="n"/>
    </row>
    <row r="112">
      <c r="A112" s="5" t="inlineStr">
        <is>
          <t>3.14.4</t>
        </is>
      </c>
      <c r="B112" s="5" t="inlineStr">
        <is>
          <t>System and Information Integrity</t>
        </is>
      </c>
      <c r="C112" s="5" t="inlineStr">
        <is>
          <t>Derived</t>
        </is>
      </c>
      <c r="D112" s="5" t="inlineStr">
        <is>
          <t>Update malicious code protection mechanisms when new releases are available.</t>
        </is>
      </c>
      <c r="E112" s="5" t="n">
        <v>5</v>
      </c>
      <c r="F112" s="5" t="n"/>
      <c r="G112" s="5" t="inlineStr"/>
      <c r="H112" s="5" t="n"/>
      <c r="I112" s="5" t="inlineStr">
        <is>
          <t>Met / Not Met</t>
        </is>
      </c>
      <c r="J112" s="5">
        <f>IF(H112="Not Met",E112,IF(H112="Partial",IF(F112="",E112,F112),0))</f>
        <v/>
      </c>
      <c r="K112" s="5" t="n"/>
      <c r="L112" s="5" t="n"/>
      <c r="M112" s="5" t="n"/>
      <c r="N112" s="19" t="n"/>
    </row>
    <row r="113">
      <c r="A113" s="20" t="inlineStr">
        <is>
          <t>3.14.5</t>
        </is>
      </c>
      <c r="B113" s="20" t="inlineStr">
        <is>
          <t>System and Information Integrity</t>
        </is>
      </c>
      <c r="C113" s="20" t="inlineStr">
        <is>
          <t>Derived</t>
        </is>
      </c>
      <c r="D113" s="20" t="inlineStr">
        <is>
          <t>Perform periodic scans of organizational systems and real-time scans of files from external sources as files are downloaded, opened, or executed.</t>
        </is>
      </c>
      <c r="E113" s="20" t="n">
        <v>3</v>
      </c>
      <c r="F113" s="20" t="n"/>
      <c r="G113" s="20" t="inlineStr"/>
      <c r="H113" s="5" t="n"/>
      <c r="I113" s="5" t="inlineStr">
        <is>
          <t>Met / Not Met</t>
        </is>
      </c>
      <c r="J113" s="5">
        <f>IF(H113="Not Met",E113,IF(H113="Partial",IF(F113="",E113,F113),0))</f>
        <v/>
      </c>
      <c r="K113" s="5" t="n"/>
      <c r="L113" s="5" t="n"/>
      <c r="M113" s="5" t="n"/>
      <c r="N113" s="19" t="n"/>
    </row>
    <row r="114">
      <c r="A114" s="5" t="inlineStr">
        <is>
          <t>3.14.6</t>
        </is>
      </c>
      <c r="B114" s="5" t="inlineStr">
        <is>
          <t>System and Information Integrity</t>
        </is>
      </c>
      <c r="C114" s="5" t="inlineStr">
        <is>
          <t>Derived</t>
        </is>
      </c>
      <c r="D114" s="5" t="inlineStr">
        <is>
          <t>Monitor organizational systems, including inbound and outbound communications traffic, to detect attacks and indicators of potential attacks.</t>
        </is>
      </c>
      <c r="E114" s="5" t="n">
        <v>5</v>
      </c>
      <c r="F114" s="5" t="n"/>
      <c r="G114" s="5" t="inlineStr"/>
      <c r="H114" s="5" t="n"/>
      <c r="I114" s="5" t="inlineStr">
        <is>
          <t>Met / Not Met</t>
        </is>
      </c>
      <c r="J114" s="5">
        <f>IF(H114="Not Met",E114,IF(H114="Partial",IF(F114="",E114,F114),0))</f>
        <v/>
      </c>
      <c r="K114" s="5" t="n"/>
      <c r="L114" s="5" t="n"/>
      <c r="M114" s="5" t="n"/>
      <c r="N114" s="19" t="n"/>
    </row>
    <row r="115">
      <c r="A115" s="20" t="inlineStr">
        <is>
          <t>3.14.7</t>
        </is>
      </c>
      <c r="B115" s="20" t="inlineStr">
        <is>
          <t>System and Information Integrity</t>
        </is>
      </c>
      <c r="C115" s="20" t="inlineStr">
        <is>
          <t>Derived</t>
        </is>
      </c>
      <c r="D115" s="20" t="inlineStr">
        <is>
          <t>Identify unauthorized use of organizational systems.</t>
        </is>
      </c>
      <c r="E115" s="20" t="n">
        <v>3</v>
      </c>
      <c r="F115" s="20" t="n"/>
      <c r="G115" s="20" t="inlineStr"/>
      <c r="H115" s="5" t="n"/>
      <c r="I115" s="5" t="inlineStr">
        <is>
          <t>Met / Not Met</t>
        </is>
      </c>
      <c r="J115" s="5">
        <f>IF(H115="Not Met",E115,IF(H115="Partial",IF(F115="",E115,F115),0))</f>
        <v/>
      </c>
      <c r="K115" s="5" t="n"/>
      <c r="L115" s="5" t="n"/>
      <c r="M115" s="5" t="n"/>
      <c r="N115" s="19" t="n"/>
    </row>
    <row r="116">
      <c r="D116" s="21" t="inlineStr">
        <is>
          <t>TOTAL</t>
        </is>
      </c>
      <c r="E116" s="21">
        <f>SUM(E6:E115)</f>
        <v/>
      </c>
      <c r="J116" s="21">
        <f>SUM(J6:J115)</f>
        <v/>
      </c>
    </row>
  </sheetData>
  <autoFilter ref="A5:N115"/>
  <conditionalFormatting sqref="H6:H115">
    <cfRule type="cellIs" priority="1" operator="equal" dxfId="0">
      <formula>"Met"</formula>
    </cfRule>
    <cfRule type="cellIs" priority="2" operator="equal" dxfId="1">
      <formula>"Not Met"</formula>
    </cfRule>
    <cfRule type="cellIs" priority="3" operator="equal" dxfId="2">
      <formula>"Partial"</formula>
    </cfRule>
    <cfRule type="cellIs" priority="4" operator="equal" dxfId="3">
      <formula>"N/A - not permitted"</formula>
    </cfRule>
  </conditionalFormatting>
  <dataValidations count="3">
    <dataValidation sqref="H6 H7 H8 H9 H10 H11 H12 H13 H14 H15 H16 H19 H20 H24 H25 H26 H27 H28 H29 H30 H31 H32 H33 H34 H35 H36 H37 H38 H39 H40 H41 H42 H43 H44 H45 H46 H47 H48 H49 H50 H52 H53 H54 H55 H56 H57 H58 H59 H60 H61 H62 H63 H64 H65 H66 H67 H68 H69 H70 H71 H72 H73 H74 H75 H76 H77 H78 H79 H80 H81 H82 H83 H84 H85 H86 H87 H88 H89 H90 H91 H92 H93 H94 H95 H96 H97 H98 H99 H100 H101 H102 H104 H105 H106 H107 H108 H109 H110 H111 H112 H113 H114 H115" showDropDown="0" showInputMessage="0" showErrorMessage="0" allowBlank="1" errorTitle="Status" error="Choose a status from the list." type="list">
      <formula1>"Met,Not Met"</formula1>
    </dataValidation>
    <dataValidation sqref="H51 H103" showDropDown="0" showInputMessage="0" showErrorMessage="0" allowBlank="1" errorTitle="Status" error="Choose a status from the list." type="list">
      <formula1>"Met,Partial,Not Met"</formula1>
    </dataValidation>
    <dataValidation sqref="H17 H18 H21 H22 H23" showDropDown="0" showInputMessage="0" showErrorMessage="0" allowBlank="1" errorTitle="Status" error="Choose a status from the list." type="list">
      <formula1>"Met,Not Met,N/A - not permitted"</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60" customWidth="1" min="1" max="1"/>
    <col width="110" customWidth="1" min="2" max="2"/>
  </cols>
  <sheetData>
    <row r="1">
      <c r="A1" s="16" t="inlineStr">
        <is>
          <t>Sources (verified October 31, 2026)</t>
        </is>
      </c>
    </row>
    <row r="3">
      <c r="A3" s="15" t="inlineStr">
        <is>
          <t>DoD NIST SP 800-171 Assessment Methodology, Version 1.2.1 (June 24, 2020): point values (Annex A), scoring rules (Section 5), SPRS entry format (Annex B)</t>
        </is>
      </c>
      <c r="B3" s="2" t="inlineStr">
        <is>
          <t>https://www.acq.osd.mil/asda/dpc/cp/cyber/docs/safeguarding/NIST-SP-800-171-Assessment-Methodology-Version-1.2.1-6.24.2020.pdf</t>
        </is>
      </c>
    </row>
    <row r="4">
      <c r="A4" s="15" t="inlineStr">
        <is>
          <t>DPC cybersecurity/safeguarding page listing the current methodology version</t>
        </is>
      </c>
      <c r="B4" s="2" t="inlineStr">
        <is>
          <t>https://www.acq.osd.mil/asda/dpc/cp/cyber/safeguarding.html</t>
        </is>
      </c>
    </row>
    <row r="5">
      <c r="A5" s="15" t="inlineStr">
        <is>
          <t>NIST SP 800-171 Rev. 2 publication page (requirement text)</t>
        </is>
      </c>
      <c r="B5" s="2" t="inlineStr">
        <is>
          <t>https://csrc.nist.gov/pubs/sp/800/171/r2/upd1/final</t>
        </is>
      </c>
    </row>
    <row r="6">
      <c r="A6" s="15" t="inlineStr">
        <is>
          <t>NIST SP 800-171 Rev. 2 security requirements CSV (source of the requirement text in this worksheet)</t>
        </is>
      </c>
      <c r="B6" s="2" t="inlineStr">
        <is>
          <t>https://csrc.nist.gov/files/pubs/sp/800/171/r2/upd1/final/docs/sp800-171r2-security-reqs.csv</t>
        </is>
      </c>
    </row>
    <row r="7">
      <c r="A7" s="15" t="inlineStr">
        <is>
          <t>NIST SP 800-171A (assessment procedures)</t>
        </is>
      </c>
      <c r="B7" s="2" t="inlineStr">
        <is>
          <t>https://csrc.nist.gov/pubs/sp/800/171/a/final</t>
        </is>
      </c>
    </row>
    <row r="8">
      <c r="A8" s="15" t="inlineStr">
        <is>
          <t>DFARS 252.204-7012</t>
        </is>
      </c>
      <c r="B8" s="2" t="inlineStr">
        <is>
          <t>https://www.acquisition.gov/dfars/252.204-7012-safeguarding-covered-defense-information-and-cyber-incident-reporting.</t>
        </is>
      </c>
    </row>
    <row r="9">
      <c r="A9" s="15" t="inlineStr">
        <is>
          <t>DFARS 252.204-7019</t>
        </is>
      </c>
      <c r="B9" s="2" t="inlineStr">
        <is>
          <t>https://www.acquisition.gov/dfars/252.204-7019-notice-nist-sp-800-171-dod-assessment-requirements.</t>
        </is>
      </c>
    </row>
    <row r="10">
      <c r="A10" s="15" t="inlineStr">
        <is>
          <t>DFARS 252.204-7020</t>
        </is>
      </c>
      <c r="B10" s="2" t="inlineStr">
        <is>
          <t>https://www.acquisition.gov/dfars/252.204-7020-nist-sp-800-171dod-assessment-requirements.</t>
        </is>
      </c>
    </row>
    <row r="11">
      <c r="A11" s="15" t="inlineStr">
        <is>
          <t>SPRS reference / how to enter cyber scores</t>
        </is>
      </c>
      <c r="B11" s="2" t="inlineStr">
        <is>
          <t>https://www.sprs.csd.disa.mil/reference.htm</t>
        </is>
      </c>
    </row>
    <row r="12">
      <c r="A12" s="15" t="inlineStr">
        <is>
          <t>Companion guide: How SPRS scoring works (Emry Networks)</t>
        </is>
      </c>
      <c r="B12" s="2" t="inlineStr">
        <is>
          <t>https://www.emrynetworks.com/post/sprs-score-worksheet-nist-800-171</t>
        </is>
      </c>
    </row>
    <row r="15" ht="60" customHeight="1">
      <c r="A15" s="15" t="inlineStr">
        <is>
          <t>Verification note: all 110 point values were parsed from Annex A of the v1.2.1 PDF and cross-checked against the Section 5(d) lists of 5-point and 3-point requirements (42 x 5, 14 x 3, 51 x 1, two 3-to-5 partial-credit rows, 3.12.4 with no value). Maximum deduction 313, so the lowest possible score is -203.</t>
        </is>
      </c>
    </row>
  </sheetData>
  <mergeCells count="1">
    <mergeCell ref="A15:B15"/>
  </mergeCells>
  <hyperlinks>
    <hyperlink xmlns:r="http://schemas.openxmlformats.org/officeDocument/2006/relationships" ref="B3" r:id="rId1"/>
    <hyperlink xmlns:r="http://schemas.openxmlformats.org/officeDocument/2006/relationships" ref="B4" r:id="rId2"/>
    <hyperlink xmlns:r="http://schemas.openxmlformats.org/officeDocument/2006/relationships" ref="B5" r:id="rId3"/>
    <hyperlink xmlns:r="http://schemas.openxmlformats.org/officeDocument/2006/relationships" ref="B6" r:id="rId4"/>
    <hyperlink xmlns:r="http://schemas.openxmlformats.org/officeDocument/2006/relationships" ref="B7" r:id="rId5"/>
    <hyperlink xmlns:r="http://schemas.openxmlformats.org/officeDocument/2006/relationships" ref="B8" r:id="rId6"/>
    <hyperlink xmlns:r="http://schemas.openxmlformats.org/officeDocument/2006/relationships" ref="B9" r:id="rId7"/>
    <hyperlink xmlns:r="http://schemas.openxmlformats.org/officeDocument/2006/relationships" ref="B10" r:id="rId8"/>
    <hyperlink xmlns:r="http://schemas.openxmlformats.org/officeDocument/2006/relationships" ref="B11" r:id="rId9"/>
    <hyperlink xmlns:r="http://schemas.openxmlformats.org/officeDocument/2006/relationships" ref="B12" r:id="rId10"/>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Emry Networks</dc:creator>
  <dc:title>NIST SP 800-171 SPRS Score Worksheet</dc:title>
  <dcterms:created xsi:type="dcterms:W3CDTF">2026-10-31T14:22:50Z</dcterms:created>
  <dcterms:modified xsi:type="dcterms:W3CDTF">2026-10-31T14:22:50Z</dcterms:modified>
</cp:coreProperties>
</file>