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Extreme SSD/Website /Endurance foundation/Physiology Foundation/6. Critical Speed/"/>
    </mc:Choice>
  </mc:AlternateContent>
  <xr:revisionPtr revIDLastSave="0" documentId="13_ncr:1_{A6293006-1B65-7448-B1F2-FFBC3B5967FE}" xr6:coauthVersionLast="47" xr6:coauthVersionMax="47" xr10:uidLastSave="{00000000-0000-0000-0000-000000000000}"/>
  <bookViews>
    <workbookView xWindow="0" yWindow="760" windowWidth="34560" windowHeight="20180" xr2:uid="{AE2DE28D-09B3-7248-8C99-37CA113EDD6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" i="1" l="1"/>
  <c r="C17" i="1" s="1"/>
  <c r="C22" i="1" s="1"/>
  <c r="C11" i="1"/>
  <c r="C13" i="1"/>
  <c r="C14" i="1" s="1"/>
  <c r="C23" i="1" l="1"/>
  <c r="C24" i="1"/>
  <c r="C19" i="1"/>
  <c r="C18" i="1"/>
</calcChain>
</file>

<file path=xl/sharedStrings.xml><?xml version="1.0" encoding="utf-8"?>
<sst xmlns="http://schemas.openxmlformats.org/spreadsheetml/2006/main" count="16" uniqueCount="14">
  <si>
    <t>Time (seconds)</t>
  </si>
  <si>
    <t>Distance (Meters)</t>
  </si>
  <si>
    <t>Time Trial 1</t>
  </si>
  <si>
    <t>Time Trial 2</t>
  </si>
  <si>
    <t>Time Trial 3</t>
  </si>
  <si>
    <t>D'</t>
  </si>
  <si>
    <t>R</t>
  </si>
  <si>
    <t>R2</t>
  </si>
  <si>
    <t>Min per Km</t>
  </si>
  <si>
    <t>Min per Mile</t>
  </si>
  <si>
    <t>Predicted 1st Threshold (Km/H)</t>
  </si>
  <si>
    <t>Critical Speed Calculator (Running)</t>
  </si>
  <si>
    <t>Critical Speed (m/s)</t>
  </si>
  <si>
    <t>Predicted 2d Threshold (Km/H)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</si>
</sst>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Aptos Narrow (Body)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lightGray">
        <bgColor theme="3" tint="0.2499465926084170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5" fontId="1" fillId="0" borderId="0" xfId="0" applyNumberFormat="1" applyFont="1"/>
    <xf numFmtId="0" fontId="3" fillId="3" borderId="2" xfId="0" applyFont="1" applyFill="1" applyBorder="1"/>
    <xf numFmtId="0" fontId="3" fillId="3" borderId="3" xfId="0" applyFont="1" applyFill="1" applyBorder="1"/>
    <xf numFmtId="0" fontId="2" fillId="3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6" borderId="3" xfId="0" applyFont="1" applyFill="1" applyBorder="1"/>
    <xf numFmtId="45" fontId="1" fillId="7" borderId="3" xfId="0" applyNumberFormat="1" applyFont="1" applyFill="1" applyBorder="1"/>
    <xf numFmtId="0" fontId="1" fillId="8" borderId="3" xfId="0" applyFont="1" applyFill="1" applyBorder="1"/>
    <xf numFmtId="45" fontId="1" fillId="5" borderId="3" xfId="0" applyNumberFormat="1" applyFont="1" applyFill="1" applyBorder="1"/>
    <xf numFmtId="0" fontId="1" fillId="2" borderId="3" xfId="0" applyFont="1" applyFill="1" applyBorder="1"/>
    <xf numFmtId="0" fontId="1" fillId="9" borderId="1" xfId="0" applyFont="1" applyFill="1" applyBorder="1"/>
    <xf numFmtId="0" fontId="1" fillId="9" borderId="3" xfId="0" applyFont="1" applyFill="1" applyBorder="1"/>
    <xf numFmtId="0" fontId="5" fillId="2" borderId="1" xfId="0" applyFont="1" applyFill="1" applyBorder="1"/>
    <xf numFmtId="0" fontId="1" fillId="9" borderId="2" xfId="0" applyFont="1" applyFill="1" applyBorder="1"/>
    <xf numFmtId="0" fontId="1" fillId="4" borderId="1" xfId="0" applyFont="1" applyFill="1" applyBorder="1"/>
    <xf numFmtId="0" fontId="4" fillId="4" borderId="0" xfId="0" applyFont="1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Critical Speed Model</c:v>
          </c:tx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trendline>
            <c:spPr>
              <a:ln w="28575" cap="rnd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RU"/>
                </a:p>
              </c:txPr>
            </c:trendlineLbl>
          </c:trendline>
          <c:xVal>
            <c:numRef>
              <c:f>Sheet1!$C$6:$C$8</c:f>
              <c:numCache>
                <c:formatCode>General</c:formatCode>
                <c:ptCount val="3"/>
                <c:pt idx="0">
                  <c:v>150</c:v>
                </c:pt>
                <c:pt idx="1">
                  <c:v>510</c:v>
                </c:pt>
                <c:pt idx="2">
                  <c:v>870</c:v>
                </c:pt>
              </c:numCache>
            </c:numRef>
          </c:xVal>
          <c:yVal>
            <c:numRef>
              <c:f>Sheet1!$D$6:$D$8</c:f>
              <c:numCache>
                <c:formatCode>General</c:formatCode>
                <c:ptCount val="3"/>
                <c:pt idx="0">
                  <c:v>1000</c:v>
                </c:pt>
                <c:pt idx="1">
                  <c:v>3000</c:v>
                </c:pt>
                <c:pt idx="2">
                  <c:v>5000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35-5044-834E-9483CA615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9969199"/>
        <c:axId val="1394654800"/>
      </c:scatterChart>
      <c:valAx>
        <c:axId val="207996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1394654800"/>
        <c:crosses val="autoZero"/>
        <c:crossBetween val="midCat"/>
      </c:valAx>
      <c:valAx>
        <c:axId val="13946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RU"/>
          </a:p>
        </c:txPr>
        <c:crossAx val="20799691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>
      <a:glow rad="348227">
        <a:schemeClr val="accent1">
          <a:alpha val="22000"/>
        </a:schemeClr>
      </a:glow>
      <a:outerShdw blurRad="606702" dist="50800" dir="5400000" sx="103000" sy="103000" algn="ctr" rotWithShape="0">
        <a:srgbClr val="000000">
          <a:alpha val="0"/>
        </a:srgbClr>
      </a:outerShdw>
      <a:softEdge rad="0"/>
    </a:effectLst>
  </c:spPr>
  <c:txPr>
    <a:bodyPr/>
    <a:lstStyle/>
    <a:p>
      <a:pPr>
        <a:defRPr/>
      </a:pPr>
      <a:endParaRPr lang="en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639535</xdr:colOff>
      <xdr:row>1</xdr:row>
      <xdr:rowOff>170543</xdr:rowOff>
    </xdr:from>
    <xdr:to>
      <xdr:col>10</xdr:col>
      <xdr:colOff>771071</xdr:colOff>
      <xdr:row>17</xdr:row>
      <xdr:rowOff>36285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11276C4-DA02-8BCD-9040-F48852144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2F90A-0173-F94D-902F-91AFCA98CED7}">
  <dimension ref="A3:H31"/>
  <sheetViews>
    <sheetView showGridLines="0" tabSelected="1" zoomScale="140" workbookViewId="0">
      <selection activeCell="C9" sqref="C9"/>
    </sheetView>
  </sheetViews>
  <sheetFormatPr baseColWidth="10" defaultRowHeight="18" customHeight="1" x14ac:dyDescent="0.2"/>
  <cols>
    <col min="2" max="2" width="29" customWidth="1"/>
    <col min="3" max="4" width="17.83203125" customWidth="1"/>
  </cols>
  <sheetData>
    <row r="3" spans="1:8" ht="18" customHeight="1" x14ac:dyDescent="0.2">
      <c r="B3" s="20" t="s">
        <v>11</v>
      </c>
      <c r="C3" s="21"/>
      <c r="D3" s="21"/>
    </row>
    <row r="5" spans="1:8" ht="38" customHeight="1" x14ac:dyDescent="0.2">
      <c r="A5" s="1"/>
      <c r="B5" s="19"/>
      <c r="C5" s="3" t="s">
        <v>0</v>
      </c>
      <c r="D5" s="4" t="s">
        <v>1</v>
      </c>
    </row>
    <row r="6" spans="1:8" ht="18" customHeight="1" x14ac:dyDescent="0.2">
      <c r="A6" s="1"/>
      <c r="B6" s="5" t="s">
        <v>2</v>
      </c>
      <c r="C6" s="18">
        <v>150</v>
      </c>
      <c r="D6" s="14">
        <v>1000</v>
      </c>
    </row>
    <row r="7" spans="1:8" ht="18" customHeight="1" x14ac:dyDescent="0.2">
      <c r="A7" s="1"/>
      <c r="B7" s="5" t="s">
        <v>3</v>
      </c>
      <c r="C7" s="18">
        <v>510</v>
      </c>
      <c r="D7" s="14">
        <v>3000</v>
      </c>
    </row>
    <row r="8" spans="1:8" ht="18" customHeight="1" x14ac:dyDescent="0.2">
      <c r="A8" s="1"/>
      <c r="B8" s="5" t="s">
        <v>4</v>
      </c>
      <c r="C8" s="18">
        <v>870</v>
      </c>
      <c r="D8" s="14">
        <v>5000</v>
      </c>
    </row>
    <row r="9" spans="1:8" ht="18" customHeight="1" x14ac:dyDescent="0.2">
      <c r="A9" s="1"/>
      <c r="B9" s="1"/>
      <c r="C9" s="1"/>
      <c r="D9" s="1"/>
    </row>
    <row r="10" spans="1:8" ht="22" customHeight="1" x14ac:dyDescent="0.2">
      <c r="A10" s="1"/>
      <c r="B10" s="17" t="s">
        <v>12</v>
      </c>
      <c r="C10" s="14">
        <f>SLOPE(D6:D8,C6:C8)</f>
        <v>5.5555555555555554</v>
      </c>
      <c r="D10" s="1"/>
    </row>
    <row r="11" spans="1:8" ht="21" customHeight="1" x14ac:dyDescent="0.2">
      <c r="A11" s="1"/>
      <c r="B11" s="17" t="s">
        <v>5</v>
      </c>
      <c r="C11" s="14">
        <f>INTERCEPT(D6:D8,C6:C8)</f>
        <v>166.66666666666697</v>
      </c>
      <c r="D11" s="1"/>
    </row>
    <row r="12" spans="1:8" ht="18" customHeight="1" x14ac:dyDescent="0.2">
      <c r="A12" s="1"/>
      <c r="B12" s="1"/>
      <c r="C12" s="1"/>
      <c r="D12" s="1"/>
      <c r="E12" s="1"/>
      <c r="F12" s="1"/>
      <c r="G12" s="1"/>
      <c r="H12" s="1"/>
    </row>
    <row r="13" spans="1:8" ht="18" customHeight="1" x14ac:dyDescent="0.2">
      <c r="A13" s="1"/>
      <c r="B13" s="15" t="s">
        <v>6</v>
      </c>
      <c r="C13" s="16">
        <f>CORREL(D6:D8,C6:C8)</f>
        <v>1</v>
      </c>
      <c r="D13" s="1"/>
      <c r="E13" s="1"/>
      <c r="F13" s="1"/>
      <c r="G13" s="1"/>
      <c r="H13" s="1"/>
    </row>
    <row r="14" spans="1:8" ht="18" customHeight="1" x14ac:dyDescent="0.2">
      <c r="A14" s="1"/>
      <c r="B14" s="15" t="s">
        <v>7</v>
      </c>
      <c r="C14" s="16">
        <f>C13^2</f>
        <v>1</v>
      </c>
      <c r="D14" s="1"/>
      <c r="E14" s="1"/>
      <c r="F14" s="1"/>
      <c r="G14" s="1"/>
      <c r="H14" s="1"/>
    </row>
    <row r="15" spans="1:8" ht="18" customHeight="1" x14ac:dyDescent="0.2">
      <c r="A15" s="1"/>
      <c r="B15" s="1"/>
      <c r="C15" s="1"/>
      <c r="D15" s="1"/>
      <c r="E15" s="1"/>
      <c r="F15" s="1"/>
      <c r="G15" s="1"/>
      <c r="H15" s="1"/>
    </row>
    <row r="16" spans="1:8" ht="18" customHeight="1" x14ac:dyDescent="0.2">
      <c r="A16" s="1"/>
      <c r="B16" s="1"/>
      <c r="C16" s="1"/>
      <c r="D16" s="1"/>
      <c r="E16" s="1"/>
      <c r="F16" s="1"/>
      <c r="G16" s="1"/>
      <c r="H16" s="1"/>
    </row>
    <row r="17" spans="1:8" ht="30" customHeight="1" x14ac:dyDescent="0.2">
      <c r="A17" s="1"/>
      <c r="B17" s="7" t="s">
        <v>13</v>
      </c>
      <c r="C17" s="10">
        <f>C10*3.6</f>
        <v>20</v>
      </c>
      <c r="D17" s="1"/>
      <c r="E17" s="1"/>
      <c r="F17" s="1"/>
      <c r="G17" s="1"/>
      <c r="H17" s="1"/>
    </row>
    <row r="18" spans="1:8" ht="18" customHeight="1" x14ac:dyDescent="0.2">
      <c r="A18" s="1"/>
      <c r="B18" s="8" t="s">
        <v>8</v>
      </c>
      <c r="C18" s="11">
        <f>IF(C10&gt;0,(1000/C10)/86400,"")</f>
        <v>2.0833333333333333E-3</v>
      </c>
      <c r="D18" s="1"/>
      <c r="E18" s="1"/>
      <c r="F18" s="1"/>
      <c r="G18" s="1"/>
      <c r="H18" s="1"/>
    </row>
    <row r="19" spans="1:8" ht="18" customHeight="1" x14ac:dyDescent="0.2">
      <c r="A19" s="1"/>
      <c r="B19" s="8" t="s">
        <v>9</v>
      </c>
      <c r="C19" s="11">
        <f>IF(C10&gt;0,(1609/C10)/86400,"")</f>
        <v>3.3520833333333332E-3</v>
      </c>
      <c r="D19" s="1"/>
      <c r="E19" s="1"/>
      <c r="F19" s="1"/>
      <c r="G19" s="1"/>
      <c r="H19" s="1"/>
    </row>
    <row r="20" spans="1:8" ht="18" customHeight="1" x14ac:dyDescent="0.2">
      <c r="A20" s="1"/>
      <c r="B20" s="1"/>
      <c r="C20" s="1"/>
      <c r="D20" s="1"/>
      <c r="E20" s="1"/>
      <c r="F20" s="1"/>
      <c r="G20" s="1"/>
      <c r="H20" s="1"/>
    </row>
    <row r="21" spans="1:8" ht="18" customHeight="1" x14ac:dyDescent="0.2">
      <c r="A21" s="1"/>
      <c r="B21" s="1"/>
      <c r="C21" s="1"/>
      <c r="D21" s="1"/>
      <c r="E21" s="1"/>
      <c r="F21" s="1"/>
      <c r="G21" s="1"/>
      <c r="H21" s="1"/>
    </row>
    <row r="22" spans="1:8" ht="30" customHeight="1" x14ac:dyDescent="0.2">
      <c r="A22" s="1"/>
      <c r="B22" s="9" t="s">
        <v>10</v>
      </c>
      <c r="C22" s="12">
        <f>C17-2.5</f>
        <v>17.5</v>
      </c>
      <c r="D22" s="1"/>
      <c r="E22" s="1"/>
      <c r="F22" s="1"/>
      <c r="G22" s="1"/>
      <c r="H22" s="1"/>
    </row>
    <row r="23" spans="1:8" ht="18" customHeight="1" x14ac:dyDescent="0.2">
      <c r="A23" s="1"/>
      <c r="B23" s="6" t="s">
        <v>8</v>
      </c>
      <c r="C23" s="13">
        <f>1/C22/24</f>
        <v>2.3809523809523807E-3</v>
      </c>
      <c r="D23" s="1"/>
      <c r="E23" s="1"/>
      <c r="F23" s="1"/>
      <c r="G23" s="1"/>
      <c r="H23" s="1"/>
    </row>
    <row r="24" spans="1:8" ht="18" customHeight="1" x14ac:dyDescent="0.2">
      <c r="A24" s="1"/>
      <c r="B24" s="6" t="s">
        <v>9</v>
      </c>
      <c r="C24" s="13">
        <f>(1/C22)*1.609/24</f>
        <v>3.8309523809523811E-3</v>
      </c>
      <c r="D24" s="1"/>
      <c r="E24" s="1"/>
      <c r="F24" s="1"/>
      <c r="G24" s="1"/>
      <c r="H24" s="1"/>
    </row>
    <row r="25" spans="1:8" ht="18" customHeight="1" x14ac:dyDescent="0.2">
      <c r="A25" s="1"/>
      <c r="B25" s="1"/>
      <c r="C25" s="1"/>
      <c r="D25" s="1"/>
      <c r="E25" s="1"/>
      <c r="F25" s="1"/>
      <c r="G25" s="2"/>
      <c r="H25" s="1"/>
    </row>
    <row r="26" spans="1:8" ht="18" customHeight="1" x14ac:dyDescent="0.2">
      <c r="E26" s="1"/>
      <c r="F26" s="1"/>
      <c r="G26" s="2"/>
      <c r="H26" s="1"/>
    </row>
    <row r="27" spans="1:8" ht="18" customHeight="1" x14ac:dyDescent="0.2">
      <c r="E27" s="1"/>
      <c r="F27" s="1"/>
      <c r="G27" s="1"/>
      <c r="H27" s="1"/>
    </row>
    <row r="28" spans="1:8" ht="18" customHeight="1" x14ac:dyDescent="0.2">
      <c r="E28" s="1"/>
      <c r="F28" s="1"/>
      <c r="G28" s="1"/>
      <c r="H28" s="1"/>
    </row>
    <row r="29" spans="1:8" ht="18" customHeight="1" x14ac:dyDescent="0.2">
      <c r="E29" s="1"/>
      <c r="F29" s="1"/>
      <c r="G29" s="1"/>
      <c r="H29" s="1"/>
    </row>
    <row r="30" spans="1:8" ht="18" customHeight="1" x14ac:dyDescent="0.2">
      <c r="E30" s="1"/>
      <c r="F30" s="1"/>
      <c r="G30" s="2"/>
      <c r="H30" s="1"/>
    </row>
    <row r="31" spans="1:8" ht="18" customHeight="1" x14ac:dyDescent="0.2">
      <c r="E31" s="1"/>
      <c r="F31" s="1"/>
      <c r="G31" s="2"/>
      <c r="H31" s="1"/>
    </row>
  </sheetData>
  <mergeCells count="1">
    <mergeCell ref="B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Трубе</dc:creator>
  <cp:lastModifiedBy>Максим Трубе</cp:lastModifiedBy>
  <dcterms:created xsi:type="dcterms:W3CDTF">2026-05-13T11:29:58Z</dcterms:created>
  <dcterms:modified xsi:type="dcterms:W3CDTF">2026-06-19T11:28:27Z</dcterms:modified>
</cp:coreProperties>
</file>