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tohsofi365-my.sharepoint.com/personal/elina_havu_skillary_fi/Documents/Kevät- ja syyskokoukset/Syyskokous 2023/"/>
    </mc:Choice>
  </mc:AlternateContent>
  <xr:revisionPtr revIDLastSave="38" documentId="8_{1C01360D-8BA8-440C-B021-65F702216775}" xr6:coauthVersionLast="47" xr6:coauthVersionMax="47" xr10:uidLastSave="{6C26AA2F-C997-4DD9-8DA8-8B5804443E5B}"/>
  <bookViews>
    <workbookView xWindow="-110" yWindow="-110" windowWidth="19420" windowHeight="10420" xr2:uid="{00000000-000D-0000-FFFF-FFFF00000000}"/>
  </bookViews>
  <sheets>
    <sheet name="SKILLA BUDJETTI 2024" sheetId="1" r:id="rId1"/>
  </sheets>
  <definedNames>
    <definedName name="_xlnm.Print_Titles" localSheetId="0">'SKILLA BUDJETTI 2024'!$1:$1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" l="1"/>
  <c r="B37" i="1"/>
  <c r="B54" i="1" l="1"/>
  <c r="B126" i="1" l="1"/>
  <c r="B122" i="1"/>
  <c r="E74" i="1"/>
  <c r="C74" i="1"/>
  <c r="B74" i="1"/>
  <c r="F213" i="1" l="1"/>
  <c r="F203" i="1"/>
  <c r="F189" i="1"/>
  <c r="F172" i="1"/>
  <c r="F161" i="1"/>
  <c r="F156" i="1"/>
  <c r="F148" i="1"/>
  <c r="F141" i="1"/>
  <c r="F126" i="1"/>
  <c r="F122" i="1"/>
  <c r="F114" i="1"/>
  <c r="F103" i="1"/>
  <c r="F96" i="1"/>
  <c r="F90" i="1"/>
  <c r="F86" i="1"/>
  <c r="F80" i="1"/>
  <c r="F69" i="1"/>
  <c r="F61" i="1"/>
  <c r="F65" i="1" s="1"/>
  <c r="F54" i="1"/>
  <c r="F45" i="1"/>
  <c r="F37" i="1"/>
  <c r="F32" i="1"/>
  <c r="F15" i="1"/>
  <c r="F142" i="1" l="1"/>
  <c r="F19" i="1"/>
  <c r="F104" i="1"/>
  <c r="F188" i="1"/>
  <c r="F190" i="1"/>
  <c r="F220" i="1"/>
  <c r="F47" i="1"/>
  <c r="C213" i="1"/>
  <c r="C218" i="1" s="1"/>
  <c r="C203" i="1"/>
  <c r="C172" i="1"/>
  <c r="C161" i="1"/>
  <c r="C156" i="1"/>
  <c r="C148" i="1"/>
  <c r="C141" i="1"/>
  <c r="C126" i="1"/>
  <c r="C122" i="1"/>
  <c r="C114" i="1"/>
  <c r="C103" i="1"/>
  <c r="C96" i="1"/>
  <c r="C90" i="1"/>
  <c r="C86" i="1"/>
  <c r="C80" i="1"/>
  <c r="C69" i="1"/>
  <c r="C64" i="1"/>
  <c r="C61" i="1"/>
  <c r="C54" i="1"/>
  <c r="C15" i="1"/>
  <c r="C45" i="1"/>
  <c r="C37" i="1"/>
  <c r="C32" i="1"/>
  <c r="C18" i="1"/>
  <c r="F174" i="1" l="1"/>
  <c r="F176" i="1" s="1"/>
  <c r="F192" i="1" s="1"/>
  <c r="F222" i="1" s="1"/>
  <c r="F224" i="1" s="1"/>
  <c r="C104" i="1"/>
  <c r="C220" i="1"/>
  <c r="C19" i="1"/>
  <c r="C65" i="1"/>
  <c r="C142" i="1"/>
  <c r="C47" i="1"/>
  <c r="B61" i="1"/>
  <c r="B45" i="1"/>
  <c r="D213" i="1"/>
  <c r="D218" i="1" s="1"/>
  <c r="D203" i="1"/>
  <c r="D187" i="1"/>
  <c r="D190" i="1" s="1"/>
  <c r="D172" i="1"/>
  <c r="D161" i="1"/>
  <c r="D156" i="1"/>
  <c r="E148" i="1"/>
  <c r="D148" i="1"/>
  <c r="D141" i="1"/>
  <c r="D126" i="1"/>
  <c r="D122" i="1"/>
  <c r="D114" i="1"/>
  <c r="D103" i="1"/>
  <c r="D96" i="1"/>
  <c r="B90" i="1"/>
  <c r="D86" i="1"/>
  <c r="D80" i="1"/>
  <c r="D61" i="1"/>
  <c r="D65" i="1" s="1"/>
  <c r="D54" i="1"/>
  <c r="D45" i="1"/>
  <c r="D37" i="1"/>
  <c r="E213" i="1"/>
  <c r="E218" i="1" s="1"/>
  <c r="E203" i="1"/>
  <c r="E187" i="1"/>
  <c r="E190" i="1" s="1"/>
  <c r="E172" i="1"/>
  <c r="E161" i="1"/>
  <c r="E156" i="1"/>
  <c r="E141" i="1"/>
  <c r="E126" i="1"/>
  <c r="E122" i="1"/>
  <c r="E142" i="1" s="1"/>
  <c r="E114" i="1"/>
  <c r="E103" i="1"/>
  <c r="E96" i="1"/>
  <c r="E90" i="1"/>
  <c r="E86" i="1"/>
  <c r="E80" i="1"/>
  <c r="E69" i="1"/>
  <c r="E61" i="1"/>
  <c r="E65" i="1" s="1"/>
  <c r="E54" i="1"/>
  <c r="E45" i="1"/>
  <c r="E37" i="1"/>
  <c r="E32" i="1"/>
  <c r="E18" i="1"/>
  <c r="E15" i="1"/>
  <c r="B213" i="1"/>
  <c r="B218" i="1" s="1"/>
  <c r="B203" i="1"/>
  <c r="B189" i="1"/>
  <c r="B172" i="1"/>
  <c r="B161" i="1"/>
  <c r="B156" i="1"/>
  <c r="B148" i="1"/>
  <c r="B141" i="1"/>
  <c r="B142" i="1" s="1"/>
  <c r="B114" i="1"/>
  <c r="B103" i="1"/>
  <c r="B96" i="1"/>
  <c r="B86" i="1"/>
  <c r="B80" i="1"/>
  <c r="B69" i="1"/>
  <c r="B64" i="1"/>
  <c r="B32" i="1"/>
  <c r="B18" i="1"/>
  <c r="B15" i="1"/>
  <c r="D142" i="1" l="1"/>
  <c r="C174" i="1"/>
  <c r="C176" i="1" s="1"/>
  <c r="C177" i="1" s="1"/>
  <c r="C178" i="1" s="1"/>
  <c r="F177" i="1"/>
  <c r="F178" i="1" s="1"/>
  <c r="B104" i="1"/>
  <c r="E104" i="1"/>
  <c r="D188" i="1"/>
  <c r="D189" i="1"/>
  <c r="B19" i="1"/>
  <c r="B220" i="1"/>
  <c r="B47" i="1"/>
  <c r="D220" i="1"/>
  <c r="B65" i="1"/>
  <c r="D104" i="1"/>
  <c r="B190" i="1"/>
  <c r="E19" i="1"/>
  <c r="E220" i="1"/>
  <c r="E47" i="1"/>
  <c r="E188" i="1"/>
  <c r="E189" i="1"/>
  <c r="B188" i="1"/>
  <c r="D32" i="1"/>
  <c r="D47" i="1" s="1"/>
  <c r="D15" i="1"/>
  <c r="D19" i="1" s="1"/>
  <c r="D174" i="1" l="1"/>
  <c r="D176" i="1" s="1"/>
  <c r="B174" i="1"/>
  <c r="B176" i="1" s="1"/>
  <c r="B192" i="1" s="1"/>
  <c r="E174" i="1"/>
  <c r="E176" i="1" s="1"/>
  <c r="E177" i="1" s="1"/>
  <c r="E178" i="1" s="1"/>
  <c r="C192" i="1"/>
  <c r="C222" i="1" s="1"/>
  <c r="B177" i="1" l="1"/>
  <c r="B178" i="1" s="1"/>
  <c r="D192" i="1"/>
  <c r="D222" i="1" s="1"/>
  <c r="D224" i="1" s="1"/>
  <c r="D177" i="1"/>
  <c r="D178" i="1" s="1"/>
  <c r="B222" i="1"/>
  <c r="B224" i="1" s="1"/>
  <c r="E192" i="1"/>
  <c r="E222" i="1" s="1"/>
  <c r="E224" i="1" s="1"/>
</calcChain>
</file>

<file path=xl/sharedStrings.xml><?xml version="1.0" encoding="utf-8"?>
<sst xmlns="http://schemas.openxmlformats.org/spreadsheetml/2006/main" count="209" uniqueCount="207">
  <si>
    <t>Skilla ry</t>
  </si>
  <si>
    <t>TULO- JA MENOARVIO 2024</t>
  </si>
  <si>
    <t/>
  </si>
  <si>
    <t>TALOUSARVIO 2024</t>
  </si>
  <si>
    <t>Toteutuma</t>
  </si>
  <si>
    <t>Talousarvio</t>
  </si>
  <si>
    <t>Tilinpäätös</t>
  </si>
  <si>
    <t>1.1.2023-30.10.2023</t>
  </si>
  <si>
    <t>1.1.2023-31.12.2023</t>
  </si>
  <si>
    <t>1.1.2022-31.12.2022</t>
  </si>
  <si>
    <t>1.1.2021-31.12.2021</t>
  </si>
  <si>
    <t>VARSINAINEN TOIMINTA</t>
  </si>
  <si>
    <t>VARSINAISEN TOIMINNAN TUOTOT</t>
  </si>
  <si>
    <t>Toimintatuotot</t>
  </si>
  <si>
    <t>3000  Ilmoitustuotot</t>
  </si>
  <si>
    <t>3020  Osallistumismaksut</t>
  </si>
  <si>
    <t>3049  Muut toimintatuotot</t>
  </si>
  <si>
    <t>Toimintatuotot yhteensä</t>
  </si>
  <si>
    <t>Muut tuotot</t>
  </si>
  <si>
    <t>3050  Saadut avustukset ja lahjoitukset</t>
  </si>
  <si>
    <t>Muut tuotot yhteensä</t>
  </si>
  <si>
    <t>VARSINAISEN TOIMINNAN TUOTOT yhteensä</t>
  </si>
  <si>
    <t>VARSINAISEN TOIMINNAN KULUT</t>
  </si>
  <si>
    <t>HENKILÖSTÖKULUT</t>
  </si>
  <si>
    <t>Palkat ja palkkiot</t>
  </si>
  <si>
    <t>4000  Palkat / henkilökunta</t>
  </si>
  <si>
    <t>4005  Lomarahat</t>
  </si>
  <si>
    <t>4015  Ylityökorvaukset / henkilökunta</t>
  </si>
  <si>
    <t xml:space="preserve">4030 Palkkojen oikaisuerät / Sv-korvaukset </t>
  </si>
  <si>
    <t>4050  Luontoisedut / debet</t>
  </si>
  <si>
    <t>4055  Luontoisedut / kredit</t>
  </si>
  <si>
    <t>4060  Jaksotetut vuosilomapalkat</t>
  </si>
  <si>
    <t>Palkat ja palkkiot yhteensä</t>
  </si>
  <si>
    <t>Eläkekulut</t>
  </si>
  <si>
    <t>4110  TyEL-eläkevakuutusmaksut</t>
  </si>
  <si>
    <t>4115  Perityt TyEL-maksut</t>
  </si>
  <si>
    <t>4148  TyEL lomapalkkavelasta</t>
  </si>
  <si>
    <t>Eläkekulut yhteensä</t>
  </si>
  <si>
    <t>4160  Sosiaaliturvamaksut</t>
  </si>
  <si>
    <t>4170  Työttömyysvakuutusmaksut</t>
  </si>
  <si>
    <t>4175  Perityt työttömyysvakuutusmaksut</t>
  </si>
  <si>
    <t>4180  Ryhmähenkivakuutusmaksut</t>
  </si>
  <si>
    <t>4185  Tapaturmavakuutusmaksut</t>
  </si>
  <si>
    <t>4198  Lomapalkkavelan muutos / sos.kulut</t>
  </si>
  <si>
    <t>Henkilösivukulut yhteensä</t>
  </si>
  <si>
    <t>HENKILÖSTÖKULUT yhteensä</t>
  </si>
  <si>
    <t>4210  Poistot ICT-laitteista</t>
  </si>
  <si>
    <t>4220  Poistot pitkävaikutteisista menoista</t>
  </si>
  <si>
    <t>4240  Poistot koneista ja kalustosta</t>
  </si>
  <si>
    <t>POISTOT yhteensä</t>
  </si>
  <si>
    <t>MUUT KULUT</t>
  </si>
  <si>
    <t>Vuokra- ja vastikekulut</t>
  </si>
  <si>
    <t>Vuokrakulut</t>
  </si>
  <si>
    <t>4300  Toimitilavuokrat</t>
  </si>
  <si>
    <t>4310  Kone- ja laitevuokrat / leasing-maksut</t>
  </si>
  <si>
    <t>Vuokrakulut yhteensä</t>
  </si>
  <si>
    <t>Vastikekulut</t>
  </si>
  <si>
    <t>4350  Toimitilojen vastikkeet</t>
  </si>
  <si>
    <t>Vastikekulut yhteensä</t>
  </si>
  <si>
    <t>Vuokra- ja vastikekulut yhteensä</t>
  </si>
  <si>
    <t>Järjestökulut</t>
  </si>
  <si>
    <t>Kokouspalkkiot</t>
  </si>
  <si>
    <t>4400  Kokouspalkkiot</t>
  </si>
  <si>
    <t>Kokouspalkkiot yhteensä</t>
  </si>
  <si>
    <t>Muut verolliset palkkiot</t>
  </si>
  <si>
    <t>4498  Muut ulkopuoliset palkkiot</t>
  </si>
  <si>
    <t xml:space="preserve">4450 Kirjoittajapalkkiot </t>
  </si>
  <si>
    <t xml:space="preserve">4485 Kouluttajapalkkiot </t>
  </si>
  <si>
    <t>Muut verolliset palkkiot yhteensä</t>
  </si>
  <si>
    <t>Matka- ja päivärahat</t>
  </si>
  <si>
    <t>4560  Kilometrikorvaukset</t>
  </si>
  <si>
    <t>4570  Matkakulut</t>
  </si>
  <si>
    <t>4580  Majoituskulut</t>
  </si>
  <si>
    <t>4590  Paikoituskulut</t>
  </si>
  <si>
    <t>Matka- ja päivärahat yhteensä</t>
  </si>
  <si>
    <t>Tila- ja ruokailukulut</t>
  </si>
  <si>
    <t>4600  Kokouskulut</t>
  </si>
  <si>
    <t xml:space="preserve">4618 Tilavuokrat </t>
  </si>
  <si>
    <t>4620  Tarjoilukulut</t>
  </si>
  <si>
    <t>4625  Kokouspaketit</t>
  </si>
  <si>
    <t>Tila- ja ruokailukulut yhteensä</t>
  </si>
  <si>
    <t>Edustukset ja huomionosoitukset</t>
  </si>
  <si>
    <t>4655  Huomaavaisuuskulut</t>
  </si>
  <si>
    <t>4660  Lahjat / lahjoitukset</t>
  </si>
  <si>
    <t>Edustukset ja huomionosoitukset yhteensä</t>
  </si>
  <si>
    <t>Avustuskulut</t>
  </si>
  <si>
    <t>4710 Opintoavustukset / jäsenille</t>
  </si>
  <si>
    <t>4730  Avustukset / järjestöille</t>
  </si>
  <si>
    <t xml:space="preserve">4732 Toimintaraha / alueverkostot </t>
  </si>
  <si>
    <t>4735  Stipendit</t>
  </si>
  <si>
    <t>Avustuskulut yhteensä</t>
  </si>
  <si>
    <t>Muut järjestökulut</t>
  </si>
  <si>
    <t>4760  Ilmoitukset ja tuki-ilmoitukset</t>
  </si>
  <si>
    <t>4770  Osanottomaksut</t>
  </si>
  <si>
    <t>4775  Jäsentilaisuudet</t>
  </si>
  <si>
    <t>4776 Opiskelijatilaisuudet</t>
  </si>
  <si>
    <t>4798  Muut järjestökulut</t>
  </si>
  <si>
    <t>Muut järjestökulut yhteensä</t>
  </si>
  <si>
    <t>Järjestökulut yhteensä</t>
  </si>
  <si>
    <t>Materiaalikulut</t>
  </si>
  <si>
    <t>4800  Toimistotarvikkeet</t>
  </si>
  <si>
    <t>4805  ICT-tarvikkeet</t>
  </si>
  <si>
    <t>4815 Painotuotteet</t>
  </si>
  <si>
    <t>4820  Kirjat ja lehdet</t>
  </si>
  <si>
    <t>4845  Siivoustarvikkeet</t>
  </si>
  <si>
    <t>4850  PR-lahjat</t>
  </si>
  <si>
    <t>4860  Käyttötarvikkeet</t>
  </si>
  <si>
    <t>4898  Muut materiaalikulut</t>
  </si>
  <si>
    <t>Materiaalikulut yhteensä</t>
  </si>
  <si>
    <t>Ulkopuoliset palvelut</t>
  </si>
  <si>
    <t>Ammatinharjoittajakulut</t>
  </si>
  <si>
    <t>5000 Kirjoitus / kuvauspalvelut</t>
  </si>
  <si>
    <t>Ammatinharjoittajakulut yhteensä</t>
  </si>
  <si>
    <t>ICT-palvelut</t>
  </si>
  <si>
    <t>5115  ICT-tietoliikenneyhteyskulut</t>
  </si>
  <si>
    <t>5198  Muut ICT-kulut</t>
  </si>
  <si>
    <t>ICT-palvelut yhteensä</t>
  </si>
  <si>
    <t>Huollot ja korjaukset</t>
  </si>
  <si>
    <t>5200  Koneiden ja laitteiden huoltosopimukset</t>
  </si>
  <si>
    <t>5210  Ohjelmistohuoltosopimukset</t>
  </si>
  <si>
    <t>Huollot ja korjaukset yhteensä</t>
  </si>
  <si>
    <t>Muut ulkopuoliset palvelut</t>
  </si>
  <si>
    <t>5300  Koulutuspalvelut / opistot, kurssit</t>
  </si>
  <si>
    <t>5305  Monistus- ja kopiointikulut</t>
  </si>
  <si>
    <t>5310  Painatuskulut</t>
  </si>
  <si>
    <t>5312  Taittokulut</t>
  </si>
  <si>
    <t>5314  Suunnittelukulut</t>
  </si>
  <si>
    <t>5316  Artikkeli- ja kuvapalvelut</t>
  </si>
  <si>
    <t>5320  Puhtaanapitopalvelut</t>
  </si>
  <si>
    <t>5325  Kuljetuspalvelut</t>
  </si>
  <si>
    <t>5330  Postituspalvelut</t>
  </si>
  <si>
    <t>5340  Tilintarkastuspalvelut</t>
  </si>
  <si>
    <t>5345  Taloushallintopalvelut</t>
  </si>
  <si>
    <t xml:space="preserve">5390  Verkkolehti Skilla </t>
  </si>
  <si>
    <t>5398  Muut ulkopuoliset palvelut</t>
  </si>
  <si>
    <t>Muut ulkopuoliset palvelut yhteensä</t>
  </si>
  <si>
    <t>Ulkopuoliset palvelut YHTEENSÄ</t>
  </si>
  <si>
    <t>Jäsenmaksukulut</t>
  </si>
  <si>
    <t xml:space="preserve">5400 Keskusjärjestön jäsenmaksu </t>
  </si>
  <si>
    <t>5410  Kotimaisten järjestöjen jäsenmaksut</t>
  </si>
  <si>
    <t>5420  Ulkomaisten järjestöjen jäsenmaksut</t>
  </si>
  <si>
    <t>5429  Muut jäsenmaksut</t>
  </si>
  <si>
    <t>Jäsenmaksukulut yhteensä</t>
  </si>
  <si>
    <t>Toimintakulut</t>
  </si>
  <si>
    <t>5430  Postikulut</t>
  </si>
  <si>
    <t>5440  Matkapuhelinkulut</t>
  </si>
  <si>
    <t>5445  Sähkökulut</t>
  </si>
  <si>
    <t>5550  Pankkikulut</t>
  </si>
  <si>
    <t>5560  Vahinkovakuutukset</t>
  </si>
  <si>
    <t>5598  Muut toimintakulut</t>
  </si>
  <si>
    <t>Toimintakulut yhteensä</t>
  </si>
  <si>
    <t>Matkustuskulut / henkilökunta</t>
  </si>
  <si>
    <t>5615  Kilometrikorvaukset, henkilökunta</t>
  </si>
  <si>
    <t>5620  Matkakulut, henkilökunta</t>
  </si>
  <si>
    <t>5625 Majoituskulut, henkilökunta</t>
  </si>
  <si>
    <t>Matkustuskulut / henkilökunta yhteensä</t>
  </si>
  <si>
    <t>Muut vapaaehtoiset henkilöstökulut</t>
  </si>
  <si>
    <t>5700  Terveydenhuoltokulut / KELA</t>
  </si>
  <si>
    <t>5715  Kelan palautukset terveydenhoitokuluista</t>
  </si>
  <si>
    <t>5725  Tyky-toiminnan kulut</t>
  </si>
  <si>
    <t>5730  Lounassetelikulut</t>
  </si>
  <si>
    <t>5735  Henkilöstön kahviokulut</t>
  </si>
  <si>
    <t>5740  Henkilöstön koulutuskulut</t>
  </si>
  <si>
    <t>5745  Henkilöstön virkistystoiminnan kulut</t>
  </si>
  <si>
    <t>5750  Henkilöstön huomaavaisuuskulut</t>
  </si>
  <si>
    <t>5798  Muut henkilöstön kulut</t>
  </si>
  <si>
    <t>Muut vapaaehtoiset henkilöstökulut yhteensä</t>
  </si>
  <si>
    <t>MUUT KULUT yhteensä</t>
  </si>
  <si>
    <t>VARSINAISEN TOIMINNAN KULUT YHTEENSÄ</t>
  </si>
  <si>
    <t>VARSINAINEN TOIMINTA YHTEENSÄ</t>
  </si>
  <si>
    <t>VARSINAISEN TOIMINNAN TUOTTO-/KULUJÄÄMÄ</t>
  </si>
  <si>
    <t>VARAINHANKINTA</t>
  </si>
  <si>
    <t xml:space="preserve">VARAINHANKINNAN TUOTOT </t>
  </si>
  <si>
    <t>Jäsenmaksut</t>
  </si>
  <si>
    <t>Jäsenmaksutuotot</t>
  </si>
  <si>
    <t>6000  Jäsenmaksutuotot</t>
  </si>
  <si>
    <t>6004 Jäsenmaksutuotot / AE ry</t>
  </si>
  <si>
    <t>Jäsenmaksutuotot yhteensä</t>
  </si>
  <si>
    <t>Jäsenmaksut yhteensä</t>
  </si>
  <si>
    <t>VARAINHANKINNAN TUOTOT yhteensä</t>
  </si>
  <si>
    <t>VARAINHANKINTA YHTEENSÄ</t>
  </si>
  <si>
    <t>TUOTTO- /KULUJÄÄMÄ</t>
  </si>
  <si>
    <t>SIJOITUS- JA RAHOITUSTOIMINTA</t>
  </si>
  <si>
    <t>SIJOITUS- JA RAHOITUSTOIMINNAN TUOTOT</t>
  </si>
  <si>
    <t>Osinkotuotot</t>
  </si>
  <si>
    <t>7000  Osinkotuotot</t>
  </si>
  <si>
    <t>Osinkotuotot yhteensä</t>
  </si>
  <si>
    <t>Korkotuotot</t>
  </si>
  <si>
    <t>7120  Muut korkotuotot</t>
  </si>
  <si>
    <t>Korkotuotot yhteensä</t>
  </si>
  <si>
    <t>SIJOITUS- JA RAHOITUSTOIMINNAN TUOTOT yhteensä</t>
  </si>
  <si>
    <t>SIJOITUS- JA RAHOITUSTOIMINNAN KULUT</t>
  </si>
  <si>
    <t>Korkokulut</t>
  </si>
  <si>
    <t>Korkokulut veloista</t>
  </si>
  <si>
    <t>7550  Korkokulut</t>
  </si>
  <si>
    <t>Korkokulut veloista yhteensä</t>
  </si>
  <si>
    <t>Muut korkokulut</t>
  </si>
  <si>
    <t>7580  Viivästyskorkokulut</t>
  </si>
  <si>
    <t>Muut korkokulut yhteensä</t>
  </si>
  <si>
    <t>Korkokulut yhteensä</t>
  </si>
  <si>
    <t>Muut sijoitus- ja rahoituskulut</t>
  </si>
  <si>
    <t>7998  Muut sijoitus- ja rahoituskulut</t>
  </si>
  <si>
    <t>Muut sijoitus- ja rahoituskulut yhteensä</t>
  </si>
  <si>
    <t>SIJOITUS- JA RAHOITUSTOIMINNAN KULUT yhteensä</t>
  </si>
  <si>
    <t>SIJOITUS- JA RAHOITUSTOIMINTA YHTEENSÄ</t>
  </si>
  <si>
    <t>TUOTTO- /KULUJÄÄMÄ ENNEN TILINPÄÄTÖSSIIRTOJA</t>
  </si>
  <si>
    <t>TILIKAUDEN YLIJÄÄMÄ  (ALIJÄÄMÄ)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</si>
</sst>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B]#,##0.00;\-#,##0.00"/>
    <numFmt numFmtId="165" formatCode="#,##0.00\ _€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4682B4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4682B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i/>
      <sz val="10"/>
      <color rgb="FF4682B4"/>
      <name val="Calibri"/>
      <family val="2"/>
      <scheme val="minor"/>
    </font>
    <font>
      <b/>
      <sz val="12"/>
      <color rgb="FF4682B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4682B4"/>
      </bottom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D3D3D3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  <border>
      <left/>
      <right/>
      <top style="thin">
        <color rgb="FFD3D3D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 vertical="center" readingOrder="1"/>
    </xf>
    <xf numFmtId="0" fontId="3" fillId="0" borderId="0" xfId="1" applyFont="1" applyAlignment="1">
      <alignment vertical="center" readingOrder="1"/>
    </xf>
    <xf numFmtId="0" fontId="3" fillId="0" borderId="0" xfId="0" applyFont="1"/>
    <xf numFmtId="0" fontId="4" fillId="0" borderId="0" xfId="1" applyFont="1" applyAlignment="1">
      <alignment vertical="center" readingOrder="1"/>
    </xf>
    <xf numFmtId="0" fontId="5" fillId="0" borderId="0" xfId="1" applyFont="1" applyAlignment="1">
      <alignment vertical="center" readingOrder="1"/>
    </xf>
    <xf numFmtId="0" fontId="6" fillId="0" borderId="0" xfId="1" applyFont="1" applyAlignment="1">
      <alignment vertical="top" readingOrder="1"/>
    </xf>
    <xf numFmtId="0" fontId="5" fillId="0" borderId="0" xfId="1" applyFont="1" applyAlignment="1">
      <alignment vertical="top" readingOrder="1"/>
    </xf>
    <xf numFmtId="164" fontId="5" fillId="0" borderId="2" xfId="1" applyNumberFormat="1" applyFont="1" applyBorder="1" applyAlignment="1">
      <alignment vertical="top" readingOrder="1"/>
    </xf>
    <xf numFmtId="164" fontId="6" fillId="0" borderId="2" xfId="1" applyNumberFormat="1" applyFont="1" applyBorder="1" applyAlignment="1">
      <alignment vertical="top" readingOrder="1"/>
    </xf>
    <xf numFmtId="165" fontId="3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 applyAlignment="1">
      <alignment horizontal="right"/>
    </xf>
    <xf numFmtId="164" fontId="6" fillId="0" borderId="0" xfId="1" applyNumberFormat="1" applyFont="1" applyAlignment="1">
      <alignment vertical="top" readingOrder="1"/>
    </xf>
    <xf numFmtId="165" fontId="9" fillId="0" borderId="0" xfId="2" applyNumberFormat="1" applyFont="1" applyAlignment="1">
      <alignment horizontal="right" vertical="top" readingOrder="1"/>
    </xf>
    <xf numFmtId="165" fontId="10" fillId="0" borderId="2" xfId="2" applyNumberFormat="1" applyFont="1" applyBorder="1" applyAlignment="1">
      <alignment horizontal="right" vertical="top" readingOrder="1"/>
    </xf>
    <xf numFmtId="165" fontId="9" fillId="0" borderId="2" xfId="2" applyNumberFormat="1" applyFont="1" applyBorder="1" applyAlignment="1">
      <alignment horizontal="right" vertical="top" readingOrder="1"/>
    </xf>
    <xf numFmtId="2" fontId="3" fillId="0" borderId="0" xfId="0" applyNumberFormat="1" applyFont="1"/>
    <xf numFmtId="0" fontId="11" fillId="0" borderId="0" xfId="1" applyFont="1" applyAlignment="1">
      <alignment vertical="center" readingOrder="1"/>
    </xf>
    <xf numFmtId="0" fontId="4" fillId="0" borderId="0" xfId="1" applyFont="1" applyAlignment="1">
      <alignment horizontal="right" vertical="center" readingOrder="1"/>
    </xf>
    <xf numFmtId="0" fontId="11" fillId="0" borderId="1" xfId="1" applyFont="1" applyBorder="1" applyAlignment="1">
      <alignment vertical="center" readingOrder="1"/>
    </xf>
    <xf numFmtId="0" fontId="4" fillId="0" borderId="1" xfId="1" applyFont="1" applyBorder="1" applyAlignment="1">
      <alignment horizontal="right" vertical="center" readingOrder="1"/>
    </xf>
    <xf numFmtId="165" fontId="10" fillId="0" borderId="0" xfId="2" applyNumberFormat="1" applyFont="1" applyAlignment="1">
      <alignment horizontal="right" vertical="top" readingOrder="1"/>
    </xf>
    <xf numFmtId="0" fontId="12" fillId="0" borderId="0" xfId="1" applyFont="1" applyAlignment="1">
      <alignment vertical="center" readingOrder="1"/>
    </xf>
    <xf numFmtId="164" fontId="5" fillId="0" borderId="0" xfId="1" applyNumberFormat="1" applyFont="1" applyAlignment="1">
      <alignment vertical="top" readingOrder="1"/>
    </xf>
    <xf numFmtId="164" fontId="6" fillId="0" borderId="4" xfId="1" applyNumberFormat="1" applyFont="1" applyBorder="1" applyAlignment="1">
      <alignment vertical="top" readingOrder="1"/>
    </xf>
    <xf numFmtId="165" fontId="9" fillId="0" borderId="5" xfId="0" applyNumberFormat="1" applyFont="1" applyBorder="1" applyAlignment="1">
      <alignment horizontal="right"/>
    </xf>
    <xf numFmtId="164" fontId="5" fillId="0" borderId="7" xfId="1" applyNumberFormat="1" applyFont="1" applyBorder="1" applyAlignment="1">
      <alignment vertical="top" readingOrder="1"/>
    </xf>
    <xf numFmtId="165" fontId="9" fillId="0" borderId="7" xfId="2" applyNumberFormat="1" applyFont="1" applyBorder="1" applyAlignment="1">
      <alignment horizontal="right" vertical="top" readingOrder="1"/>
    </xf>
    <xf numFmtId="165" fontId="9" fillId="0" borderId="5" xfId="2" applyNumberFormat="1" applyFont="1" applyBorder="1" applyAlignment="1">
      <alignment horizontal="right" vertical="top" readingOrder="1"/>
    </xf>
    <xf numFmtId="164" fontId="5" fillId="0" borderId="5" xfId="1" applyNumberFormat="1" applyFont="1" applyBorder="1" applyAlignment="1">
      <alignment vertical="top" readingOrder="1"/>
    </xf>
    <xf numFmtId="164" fontId="5" fillId="0" borderId="6" xfId="1" applyNumberFormat="1" applyFont="1" applyBorder="1" applyAlignment="1">
      <alignment vertical="top" readingOrder="1"/>
    </xf>
    <xf numFmtId="0" fontId="3" fillId="0" borderId="5" xfId="0" applyFont="1" applyBorder="1"/>
    <xf numFmtId="165" fontId="7" fillId="0" borderId="6" xfId="0" applyNumberFormat="1" applyFont="1" applyBorder="1"/>
    <xf numFmtId="165" fontId="3" fillId="0" borderId="5" xfId="0" applyNumberFormat="1" applyFont="1" applyBorder="1"/>
    <xf numFmtId="165" fontId="3" fillId="0" borderId="6" xfId="0" applyNumberFormat="1" applyFont="1" applyBorder="1"/>
    <xf numFmtId="165" fontId="7" fillId="0" borderId="5" xfId="0" applyNumberFormat="1" applyFont="1" applyBorder="1"/>
    <xf numFmtId="165" fontId="7" fillId="0" borderId="6" xfId="0" applyNumberFormat="1" applyFont="1" applyBorder="1" applyAlignment="1">
      <alignment horizontal="right"/>
    </xf>
    <xf numFmtId="0" fontId="8" fillId="0" borderId="0" xfId="1" applyFont="1" applyAlignment="1">
      <alignment horizontal="right" vertical="center" readingOrder="1"/>
    </xf>
    <xf numFmtId="165" fontId="8" fillId="0" borderId="0" xfId="0" applyNumberFormat="1" applyFont="1" applyAlignment="1">
      <alignment horizontal="right" readingOrder="1"/>
    </xf>
    <xf numFmtId="165" fontId="7" fillId="0" borderId="8" xfId="0" applyNumberFormat="1" applyFont="1" applyBorder="1"/>
    <xf numFmtId="165" fontId="8" fillId="0" borderId="0" xfId="0" applyNumberFormat="1" applyFont="1"/>
    <xf numFmtId="0" fontId="13" fillId="0" borderId="0" xfId="1" applyFont="1" applyAlignment="1">
      <alignment horizontal="right" vertical="center" readingOrder="1"/>
    </xf>
    <xf numFmtId="165" fontId="9" fillId="0" borderId="6" xfId="2" applyNumberFormat="1" applyFont="1" applyBorder="1" applyAlignment="1">
      <alignment vertical="top" readingOrder="1"/>
    </xf>
    <xf numFmtId="0" fontId="13" fillId="0" borderId="9" xfId="1" applyFont="1" applyBorder="1" applyAlignment="1">
      <alignment horizontal="right" vertical="center" readingOrder="1"/>
    </xf>
    <xf numFmtId="0" fontId="3" fillId="0" borderId="6" xfId="0" applyFont="1" applyBorder="1"/>
    <xf numFmtId="165" fontId="10" fillId="0" borderId="3" xfId="2" applyNumberFormat="1" applyFont="1" applyBorder="1" applyAlignment="1">
      <alignment horizontal="right" vertical="top" readingOrder="1"/>
    </xf>
    <xf numFmtId="164" fontId="6" fillId="0" borderId="3" xfId="1" applyNumberFormat="1" applyFont="1" applyBorder="1" applyAlignment="1">
      <alignment vertical="top" readingOrder="1"/>
    </xf>
    <xf numFmtId="165" fontId="8" fillId="0" borderId="5" xfId="0" applyNumberFormat="1" applyFont="1" applyBorder="1"/>
    <xf numFmtId="164" fontId="6" fillId="0" borderId="5" xfId="1" applyNumberFormat="1" applyFont="1" applyBorder="1" applyAlignment="1">
      <alignment vertical="top" readingOrder="1"/>
    </xf>
    <xf numFmtId="165" fontId="8" fillId="0" borderId="10" xfId="0" applyNumberFormat="1" applyFont="1" applyBorder="1"/>
    <xf numFmtId="164" fontId="6" fillId="0" borderId="10" xfId="1" applyNumberFormat="1" applyFont="1" applyBorder="1" applyAlignment="1">
      <alignment vertical="top" readingOrder="1"/>
    </xf>
    <xf numFmtId="165" fontId="8" fillId="0" borderId="8" xfId="0" applyNumberFormat="1" applyFont="1" applyBorder="1"/>
    <xf numFmtId="165" fontId="8" fillId="0" borderId="6" xfId="0" applyNumberFormat="1" applyFont="1" applyBorder="1"/>
    <xf numFmtId="164" fontId="6" fillId="0" borderId="7" xfId="1" applyNumberFormat="1" applyFont="1" applyBorder="1" applyAlignment="1">
      <alignment vertical="top" readingOrder="1"/>
    </xf>
    <xf numFmtId="165" fontId="7" fillId="0" borderId="11" xfId="0" applyNumberFormat="1" applyFont="1" applyBorder="1"/>
    <xf numFmtId="164" fontId="5" fillId="0" borderId="12" xfId="1" applyNumberFormat="1" applyFont="1" applyBorder="1" applyAlignment="1">
      <alignment vertical="top" readingOrder="1"/>
    </xf>
    <xf numFmtId="165" fontId="3" fillId="0" borderId="13" xfId="0" applyNumberFormat="1" applyFont="1" applyBorder="1"/>
    <xf numFmtId="0" fontId="3" fillId="0" borderId="13" xfId="0" applyFont="1" applyBorder="1"/>
    <xf numFmtId="2" fontId="3" fillId="0" borderId="13" xfId="0" applyNumberFormat="1" applyFont="1" applyBorder="1"/>
    <xf numFmtId="165" fontId="7" fillId="0" borderId="13" xfId="0" applyNumberFormat="1" applyFont="1" applyBorder="1"/>
    <xf numFmtId="165" fontId="14" fillId="0" borderId="0" xfId="0" applyNumberFormat="1" applyFont="1"/>
    <xf numFmtId="2" fontId="14" fillId="0" borderId="0" xfId="0" applyNumberFormat="1" applyFont="1"/>
    <xf numFmtId="2" fontId="5" fillId="0" borderId="2" xfId="1" applyNumberFormat="1" applyFont="1" applyBorder="1" applyAlignment="1">
      <alignment vertical="top" readingOrder="1"/>
    </xf>
    <xf numFmtId="165" fontId="8" fillId="0" borderId="3" xfId="0" applyNumberFormat="1" applyFont="1" applyBorder="1"/>
    <xf numFmtId="165" fontId="8" fillId="0" borderId="14" xfId="0" applyNumberFormat="1" applyFont="1" applyBorder="1"/>
    <xf numFmtId="164" fontId="5" fillId="0" borderId="8" xfId="1" applyNumberFormat="1" applyFont="1" applyBorder="1" applyAlignment="1">
      <alignment vertical="top" readingOrder="1"/>
    </xf>
    <xf numFmtId="165" fontId="8" fillId="0" borderId="16" xfId="0" applyNumberFormat="1" applyFont="1" applyBorder="1"/>
    <xf numFmtId="164" fontId="6" fillId="0" borderId="16" xfId="1" applyNumberFormat="1" applyFont="1" applyBorder="1" applyAlignment="1">
      <alignment vertical="top" readingOrder="1"/>
    </xf>
    <xf numFmtId="0" fontId="15" fillId="0" borderId="0" xfId="0" applyFont="1"/>
    <xf numFmtId="165" fontId="16" fillId="0" borderId="5" xfId="2" applyNumberFormat="1" applyFont="1" applyBorder="1" applyAlignment="1">
      <alignment horizontal="right" vertical="top" readingOrder="1"/>
    </xf>
    <xf numFmtId="165" fontId="16" fillId="0" borderId="6" xfId="2" applyNumberFormat="1" applyFont="1" applyBorder="1" applyAlignment="1">
      <alignment vertical="top" readingOrder="1"/>
    </xf>
    <xf numFmtId="165" fontId="17" fillId="0" borderId="0" xfId="2" applyNumberFormat="1" applyFont="1" applyAlignment="1">
      <alignment horizontal="right" vertical="top" readingOrder="1"/>
    </xf>
    <xf numFmtId="165" fontId="16" fillId="0" borderId="5" xfId="0" applyNumberFormat="1" applyFont="1" applyBorder="1" applyAlignment="1">
      <alignment horizontal="right"/>
    </xf>
    <xf numFmtId="165" fontId="16" fillId="0" borderId="0" xfId="2" applyNumberFormat="1" applyFont="1" applyAlignment="1">
      <alignment horizontal="right" vertical="top" readingOrder="1"/>
    </xf>
    <xf numFmtId="165" fontId="17" fillId="0" borderId="2" xfId="2" applyNumberFormat="1" applyFont="1" applyBorder="1" applyAlignment="1">
      <alignment horizontal="right" vertical="top" readingOrder="1"/>
    </xf>
    <xf numFmtId="165" fontId="16" fillId="0" borderId="2" xfId="2" applyNumberFormat="1" applyFont="1" applyBorder="1" applyAlignment="1">
      <alignment horizontal="right" vertical="top" readingOrder="1"/>
    </xf>
    <xf numFmtId="165" fontId="16" fillId="0" borderId="7" xfId="2" applyNumberFormat="1" applyFont="1" applyBorder="1" applyAlignment="1">
      <alignment horizontal="right" vertical="top" readingOrder="1"/>
    </xf>
    <xf numFmtId="165" fontId="16" fillId="0" borderId="6" xfId="2" applyNumberFormat="1" applyFont="1" applyBorder="1" applyAlignment="1">
      <alignment horizontal="right" vertical="top" readingOrder="1"/>
    </xf>
    <xf numFmtId="165" fontId="14" fillId="0" borderId="0" xfId="0" applyNumberFormat="1" applyFont="1" applyAlignment="1">
      <alignment horizontal="right" readingOrder="1"/>
    </xf>
    <xf numFmtId="165" fontId="3" fillId="0" borderId="10" xfId="0" applyNumberFormat="1" applyFont="1" applyBorder="1"/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6" xfId="0" applyNumberFormat="1" applyFont="1" applyBorder="1"/>
    <xf numFmtId="165" fontId="3" fillId="0" borderId="11" xfId="0" applyNumberFormat="1" applyFont="1" applyBorder="1"/>
    <xf numFmtId="165" fontId="14" fillId="0" borderId="5" xfId="0" applyNumberFormat="1" applyFont="1" applyBorder="1"/>
    <xf numFmtId="165" fontId="14" fillId="0" borderId="14" xfId="0" applyNumberFormat="1" applyFont="1" applyBorder="1"/>
    <xf numFmtId="165" fontId="17" fillId="0" borderId="3" xfId="2" applyNumberFormat="1" applyFont="1" applyBorder="1" applyAlignment="1">
      <alignment horizontal="right" vertical="top" readingOrder="1"/>
    </xf>
    <xf numFmtId="165" fontId="14" fillId="0" borderId="10" xfId="0" applyNumberFormat="1" applyFont="1" applyBorder="1"/>
    <xf numFmtId="165" fontId="8" fillId="0" borderId="15" xfId="0" applyNumberFormat="1" applyFont="1" applyBorder="1"/>
    <xf numFmtId="165" fontId="14" fillId="0" borderId="15" xfId="0" applyNumberFormat="1" applyFont="1" applyBorder="1"/>
    <xf numFmtId="164" fontId="6" fillId="0" borderId="15" xfId="1" applyNumberFormat="1" applyFont="1" applyBorder="1" applyAlignment="1">
      <alignment vertical="top" readingOrder="1"/>
    </xf>
    <xf numFmtId="165" fontId="3" fillId="0" borderId="8" xfId="0" applyNumberFormat="1" applyFont="1" applyBorder="1"/>
    <xf numFmtId="165" fontId="14" fillId="0" borderId="8" xfId="0" applyNumberFormat="1" applyFont="1" applyBorder="1"/>
    <xf numFmtId="165" fontId="14" fillId="0" borderId="3" xfId="0" applyNumberFormat="1" applyFont="1" applyBorder="1"/>
    <xf numFmtId="165" fontId="14" fillId="0" borderId="16" xfId="0" applyNumberFormat="1" applyFont="1" applyBorder="1"/>
    <xf numFmtId="164" fontId="14" fillId="0" borderId="15" xfId="1" applyNumberFormat="1" applyFont="1" applyBorder="1" applyAlignment="1">
      <alignment vertical="top" readingOrder="1"/>
    </xf>
    <xf numFmtId="0" fontId="15" fillId="0" borderId="0" xfId="1" applyFont="1" applyAlignment="1">
      <alignment vertical="center" readingOrder="1"/>
    </xf>
    <xf numFmtId="0" fontId="3" fillId="0" borderId="0" xfId="1" applyFont="1" applyAlignment="1">
      <alignment vertical="top" readingOrder="1"/>
    </xf>
    <xf numFmtId="0" fontId="15" fillId="0" borderId="0" xfId="1" applyFont="1" applyAlignment="1">
      <alignment vertical="top" readingOrder="1"/>
    </xf>
    <xf numFmtId="0" fontId="7" fillId="0" borderId="0" xfId="0" applyFont="1"/>
    <xf numFmtId="0" fontId="7" fillId="0" borderId="0" xfId="1" applyFont="1" applyAlignment="1">
      <alignment vertical="center" readingOrder="1"/>
    </xf>
    <xf numFmtId="0" fontId="8" fillId="0" borderId="9" xfId="1" applyFont="1" applyBorder="1" applyAlignment="1">
      <alignment horizontal="right" vertical="center" readingOrder="1"/>
    </xf>
    <xf numFmtId="0" fontId="7" fillId="0" borderId="5" xfId="0" applyFont="1" applyBorder="1"/>
  </cellXfs>
  <cellStyles count="3">
    <cellStyle name="Normaali" xfId="0" builtinId="0"/>
    <cellStyle name="Normal 2" xfId="2" xr:uid="{00000000-0005-0000-0000-000002000000}"/>
    <cellStyle name="Normal 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4682B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3"/>
  <sheetViews>
    <sheetView showGridLines="0" tabSelected="1" workbookViewId="0">
      <pane ySplit="6" topLeftCell="A7" activePane="bottomLeft" state="frozen"/>
      <selection pane="bottomLeft" activeCell="B114" sqref="B114"/>
    </sheetView>
  </sheetViews>
  <sheetFormatPr defaultColWidth="15.26953125" defaultRowHeight="15.75" customHeight="1" x14ac:dyDescent="0.3"/>
  <cols>
    <col min="1" max="1" width="41.453125" style="3" customWidth="1"/>
    <col min="2" max="2" width="19.54296875" style="101" customWidth="1"/>
    <col min="3" max="6" width="19.54296875" style="3" customWidth="1"/>
    <col min="7" max="16384" width="15.26953125" style="3"/>
  </cols>
  <sheetData>
    <row r="2" spans="1:6" ht="15.75" customHeight="1" x14ac:dyDescent="0.3">
      <c r="A2" s="4" t="s">
        <v>0</v>
      </c>
      <c r="C2" s="69"/>
    </row>
    <row r="3" spans="1:6" ht="15.75" customHeight="1" x14ac:dyDescent="0.3">
      <c r="A3" s="23" t="s">
        <v>1</v>
      </c>
      <c r="B3" s="102"/>
      <c r="C3" s="98"/>
      <c r="D3" s="5"/>
      <c r="E3" s="1"/>
      <c r="F3" s="1"/>
    </row>
    <row r="4" spans="1:6" ht="15.75" customHeight="1" x14ac:dyDescent="0.3">
      <c r="A4" s="2"/>
      <c r="C4" s="69"/>
      <c r="D4" s="69"/>
      <c r="E4" s="69"/>
      <c r="F4" s="69"/>
    </row>
    <row r="5" spans="1:6" ht="15.75" customHeight="1" x14ac:dyDescent="0.3">
      <c r="A5" s="18" t="s">
        <v>2</v>
      </c>
      <c r="B5" s="38" t="s">
        <v>3</v>
      </c>
      <c r="C5" s="42" t="s">
        <v>4</v>
      </c>
      <c r="D5" s="19" t="s">
        <v>5</v>
      </c>
      <c r="E5" s="19" t="s">
        <v>6</v>
      </c>
      <c r="F5" s="19" t="s">
        <v>6</v>
      </c>
    </row>
    <row r="6" spans="1:6" ht="15.75" customHeight="1" x14ac:dyDescent="0.3">
      <c r="A6" s="20" t="s">
        <v>2</v>
      </c>
      <c r="B6" s="103"/>
      <c r="C6" s="44" t="s">
        <v>7</v>
      </c>
      <c r="D6" s="21" t="s">
        <v>8</v>
      </c>
      <c r="E6" s="21" t="s">
        <v>9</v>
      </c>
      <c r="F6" s="21" t="s">
        <v>10</v>
      </c>
    </row>
    <row r="7" spans="1:6" ht="15.75" customHeight="1" x14ac:dyDescent="0.3">
      <c r="A7" s="6" t="s">
        <v>11</v>
      </c>
      <c r="B7" s="11"/>
      <c r="C7" s="11"/>
    </row>
    <row r="8" spans="1:6" ht="15.75" customHeight="1" x14ac:dyDescent="0.3">
      <c r="A8" s="6"/>
      <c r="B8" s="11"/>
      <c r="C8" s="11"/>
    </row>
    <row r="9" spans="1:6" ht="15.75" customHeight="1" x14ac:dyDescent="0.3">
      <c r="A9" s="6" t="s">
        <v>12</v>
      </c>
      <c r="B9" s="11"/>
      <c r="C9" s="11"/>
    </row>
    <row r="10" spans="1:6" ht="15.75" customHeight="1" x14ac:dyDescent="0.3">
      <c r="A10" s="6"/>
      <c r="B10" s="11"/>
      <c r="C10" s="11"/>
    </row>
    <row r="11" spans="1:6" ht="15.75" customHeight="1" x14ac:dyDescent="0.3">
      <c r="A11" s="7" t="s">
        <v>13</v>
      </c>
      <c r="B11" s="36"/>
      <c r="C11" s="36"/>
      <c r="D11" s="32"/>
      <c r="E11" s="32"/>
      <c r="F11" s="32"/>
    </row>
    <row r="12" spans="1:6" ht="15.75" customHeight="1" x14ac:dyDescent="0.3">
      <c r="A12" s="7" t="s">
        <v>14</v>
      </c>
      <c r="B12" s="29">
        <v>5000</v>
      </c>
      <c r="C12" s="70">
        <v>0</v>
      </c>
      <c r="D12" s="30">
        <v>5000</v>
      </c>
      <c r="E12" s="30">
        <v>0</v>
      </c>
      <c r="F12" s="30">
        <v>0</v>
      </c>
    </row>
    <row r="13" spans="1:6" ht="15.75" customHeight="1" x14ac:dyDescent="0.3">
      <c r="A13" s="7" t="s">
        <v>15</v>
      </c>
      <c r="B13" s="29">
        <v>8000</v>
      </c>
      <c r="C13" s="70">
        <v>0</v>
      </c>
      <c r="D13" s="31">
        <v>0</v>
      </c>
      <c r="E13" s="30">
        <v>-17</v>
      </c>
      <c r="F13" s="30">
        <v>136</v>
      </c>
    </row>
    <row r="14" spans="1:6" ht="15.75" customHeight="1" x14ac:dyDescent="0.3">
      <c r="A14" s="7" t="s">
        <v>16</v>
      </c>
      <c r="B14" s="43">
        <v>0</v>
      </c>
      <c r="C14" s="71">
        <v>4935</v>
      </c>
      <c r="D14" s="31">
        <v>0</v>
      </c>
      <c r="E14" s="31">
        <v>5015</v>
      </c>
      <c r="F14" s="31">
        <v>350</v>
      </c>
    </row>
    <row r="15" spans="1:6" ht="15.75" customHeight="1" x14ac:dyDescent="0.3">
      <c r="A15" s="7" t="s">
        <v>17</v>
      </c>
      <c r="B15" s="22">
        <f t="shared" ref="B15" si="0">SUM(B12:B14)</f>
        <v>13000</v>
      </c>
      <c r="C15" s="72">
        <f>SUM(C12:C14)</f>
        <v>4935</v>
      </c>
      <c r="D15" s="13">
        <f>SUM(D12:D14)</f>
        <v>5000</v>
      </c>
      <c r="E15" s="13">
        <f>SUM(E12:E14)</f>
        <v>4998</v>
      </c>
      <c r="F15" s="13">
        <f>SUM(F12:F14)</f>
        <v>486</v>
      </c>
    </row>
    <row r="16" spans="1:6" ht="15.75" customHeight="1" x14ac:dyDescent="0.3">
      <c r="A16" s="7" t="s">
        <v>18</v>
      </c>
      <c r="B16" s="26"/>
      <c r="C16" s="73"/>
    </row>
    <row r="17" spans="1:6" ht="15.75" customHeight="1" x14ac:dyDescent="0.3">
      <c r="A17" s="7" t="s">
        <v>19</v>
      </c>
      <c r="B17" s="14">
        <v>0</v>
      </c>
      <c r="C17" s="74">
        <v>578</v>
      </c>
      <c r="D17" s="8">
        <v>0</v>
      </c>
      <c r="E17" s="8">
        <v>578</v>
      </c>
      <c r="F17" s="8">
        <v>4403</v>
      </c>
    </row>
    <row r="18" spans="1:6" ht="15.75" customHeight="1" x14ac:dyDescent="0.3">
      <c r="A18" s="7" t="s">
        <v>20</v>
      </c>
      <c r="B18" s="15">
        <f t="shared" ref="B18" si="1">SUM(B17)</f>
        <v>0</v>
      </c>
      <c r="C18" s="75">
        <f>SUM(C17)</f>
        <v>578</v>
      </c>
      <c r="D18" s="9">
        <v>0</v>
      </c>
      <c r="E18" s="9">
        <f>SUM(E17)</f>
        <v>578</v>
      </c>
      <c r="F18" s="9">
        <v>4403</v>
      </c>
    </row>
    <row r="19" spans="1:6" ht="15.75" customHeight="1" x14ac:dyDescent="0.3">
      <c r="A19" s="6" t="s">
        <v>21</v>
      </c>
      <c r="B19" s="46">
        <f>SUM(B15,B18)</f>
        <v>13000</v>
      </c>
      <c r="C19" s="88">
        <f>SUM(C15,C18)</f>
        <v>5513</v>
      </c>
      <c r="D19" s="47">
        <f>SUM(D15,D18)</f>
        <v>5000</v>
      </c>
      <c r="E19" s="47">
        <f>SUM(E15,E18)</f>
        <v>5576</v>
      </c>
      <c r="F19" s="47">
        <f>SUM(F15,F18)</f>
        <v>4889</v>
      </c>
    </row>
    <row r="20" spans="1:6" ht="15.75" customHeight="1" x14ac:dyDescent="0.3">
      <c r="A20" s="6"/>
      <c r="B20" s="22"/>
      <c r="C20" s="22"/>
      <c r="D20" s="13"/>
      <c r="E20" s="13"/>
      <c r="F20" s="13"/>
    </row>
    <row r="21" spans="1:6" ht="15.75" customHeight="1" x14ac:dyDescent="0.3">
      <c r="A21" s="6" t="s">
        <v>22</v>
      </c>
      <c r="B21" s="11"/>
      <c r="C21" s="10"/>
    </row>
    <row r="22" spans="1:6" ht="15.75" customHeight="1" x14ac:dyDescent="0.3">
      <c r="A22" s="6"/>
      <c r="B22" s="11"/>
      <c r="C22" s="10"/>
    </row>
    <row r="23" spans="1:6" ht="15.75" customHeight="1" x14ac:dyDescent="0.3">
      <c r="A23" s="7" t="s">
        <v>23</v>
      </c>
      <c r="B23" s="11"/>
      <c r="C23" s="10"/>
    </row>
    <row r="24" spans="1:6" ht="15.75" customHeight="1" x14ac:dyDescent="0.3">
      <c r="A24" s="7" t="s">
        <v>24</v>
      </c>
      <c r="B24" s="36"/>
      <c r="C24" s="34"/>
      <c r="D24" s="32"/>
      <c r="E24" s="32"/>
      <c r="F24" s="32"/>
    </row>
    <row r="25" spans="1:6" ht="15.75" customHeight="1" x14ac:dyDescent="0.3">
      <c r="A25" s="7" t="s">
        <v>25</v>
      </c>
      <c r="B25" s="14">
        <v>-90500</v>
      </c>
      <c r="C25" s="74">
        <v>-77367.55</v>
      </c>
      <c r="D25" s="24">
        <v>-87000</v>
      </c>
      <c r="E25" s="24">
        <v>-91260.63</v>
      </c>
      <c r="F25" s="24">
        <v>-86447.91</v>
      </c>
    </row>
    <row r="26" spans="1:6" ht="15.75" customHeight="1" x14ac:dyDescent="0.3">
      <c r="A26" s="7" t="s">
        <v>26</v>
      </c>
      <c r="B26" s="16">
        <v>-5000</v>
      </c>
      <c r="C26" s="76">
        <v>-2707.19</v>
      </c>
      <c r="D26" s="8">
        <v>-5000</v>
      </c>
      <c r="E26" s="8">
        <v>-2707.19</v>
      </c>
      <c r="F26" s="8">
        <v>-4172.62</v>
      </c>
    </row>
    <row r="27" spans="1:6" ht="15.75" customHeight="1" x14ac:dyDescent="0.3">
      <c r="A27" s="7" t="s">
        <v>27</v>
      </c>
      <c r="B27" s="16">
        <v>-1500</v>
      </c>
      <c r="C27" s="76">
        <v>-14.1</v>
      </c>
      <c r="D27" s="8">
        <v>-1500</v>
      </c>
      <c r="E27" s="8">
        <v>-14.1</v>
      </c>
      <c r="F27" s="8">
        <v>0</v>
      </c>
    </row>
    <row r="28" spans="1:6" ht="15.75" customHeight="1" x14ac:dyDescent="0.3">
      <c r="A28" s="7" t="s">
        <v>28</v>
      </c>
      <c r="B28" s="16">
        <v>0</v>
      </c>
      <c r="C28" s="76">
        <v>11357.89</v>
      </c>
      <c r="D28" s="8">
        <v>0</v>
      </c>
      <c r="E28" s="8">
        <v>11357.89</v>
      </c>
      <c r="F28" s="8">
        <v>0</v>
      </c>
    </row>
    <row r="29" spans="1:6" ht="15.75" customHeight="1" x14ac:dyDescent="0.3">
      <c r="A29" s="7" t="s">
        <v>29</v>
      </c>
      <c r="B29" s="16">
        <v>0</v>
      </c>
      <c r="C29" s="76">
        <v>-2330.7399999999998</v>
      </c>
      <c r="D29" s="8">
        <v>0</v>
      </c>
      <c r="E29" s="8">
        <v>-3123.06</v>
      </c>
      <c r="F29" s="8">
        <v>-1551.58</v>
      </c>
    </row>
    <row r="30" spans="1:6" ht="15.75" customHeight="1" x14ac:dyDescent="0.3">
      <c r="A30" s="7" t="s">
        <v>30</v>
      </c>
      <c r="B30" s="16">
        <v>0</v>
      </c>
      <c r="C30" s="77">
        <v>2330.7399999999998</v>
      </c>
      <c r="D30" s="27">
        <v>0</v>
      </c>
      <c r="E30" s="8">
        <v>3123.06</v>
      </c>
      <c r="F30" s="8">
        <v>1551.58</v>
      </c>
    </row>
    <row r="31" spans="1:6" ht="15.75" customHeight="1" x14ac:dyDescent="0.3">
      <c r="A31" s="7" t="s">
        <v>31</v>
      </c>
      <c r="B31" s="28">
        <v>0</v>
      </c>
      <c r="C31" s="78">
        <v>0</v>
      </c>
      <c r="D31" s="30">
        <v>0</v>
      </c>
      <c r="E31" s="8">
        <v>-3817.7</v>
      </c>
      <c r="F31" s="8">
        <v>-2227.44</v>
      </c>
    </row>
    <row r="32" spans="1:6" ht="15.75" customHeight="1" x14ac:dyDescent="0.3">
      <c r="A32" s="7" t="s">
        <v>32</v>
      </c>
      <c r="B32" s="39">
        <f>SUM(B25:B31)</f>
        <v>-97000</v>
      </c>
      <c r="C32" s="79">
        <f>SUM(C25:C31)</f>
        <v>-68730.950000000012</v>
      </c>
      <c r="D32" s="13">
        <f>SUM(D25:D31)</f>
        <v>-93500</v>
      </c>
      <c r="E32" s="9">
        <f>SUM(E25:E31)</f>
        <v>-86441.73000000001</v>
      </c>
      <c r="F32" s="9">
        <f>SUM(F25:F31)</f>
        <v>-92847.97</v>
      </c>
    </row>
    <row r="33" spans="1:6" ht="15.75" customHeight="1" x14ac:dyDescent="0.3">
      <c r="A33" s="7" t="s">
        <v>33</v>
      </c>
      <c r="B33" s="11"/>
      <c r="C33" s="10"/>
    </row>
    <row r="34" spans="1:6" ht="15.75" customHeight="1" x14ac:dyDescent="0.3">
      <c r="A34" s="7" t="s">
        <v>34</v>
      </c>
      <c r="B34" s="16">
        <v>-21500</v>
      </c>
      <c r="C34" s="76">
        <v>-20418.93</v>
      </c>
      <c r="D34" s="8">
        <v>-21500</v>
      </c>
      <c r="E34" s="8">
        <v>-24215.11</v>
      </c>
      <c r="F34" s="8">
        <v>-22640.84</v>
      </c>
    </row>
    <row r="35" spans="1:6" ht="15.75" customHeight="1" x14ac:dyDescent="0.3">
      <c r="A35" s="7" t="s">
        <v>35</v>
      </c>
      <c r="B35" s="16">
        <v>6500</v>
      </c>
      <c r="C35" s="76">
        <v>5887.99</v>
      </c>
      <c r="D35" s="8">
        <v>6500</v>
      </c>
      <c r="E35" s="8">
        <v>6938</v>
      </c>
      <c r="F35" s="8">
        <v>6590.3</v>
      </c>
    </row>
    <row r="36" spans="1:6" ht="15.75" customHeight="1" x14ac:dyDescent="0.3">
      <c r="A36" s="7" t="s">
        <v>36</v>
      </c>
      <c r="B36" s="28">
        <v>0</v>
      </c>
      <c r="C36" s="77">
        <v>0</v>
      </c>
      <c r="D36" s="8">
        <v>0</v>
      </c>
      <c r="E36" s="8">
        <v>135.06</v>
      </c>
      <c r="F36" s="8">
        <v>-835.57</v>
      </c>
    </row>
    <row r="37" spans="1:6" ht="15.75" customHeight="1" x14ac:dyDescent="0.3">
      <c r="A37" s="7" t="s">
        <v>37</v>
      </c>
      <c r="B37" s="22">
        <f>SUM(B34:B36)</f>
        <v>-15000</v>
      </c>
      <c r="C37" s="72">
        <f>SUM(C34:C36)</f>
        <v>-14530.94</v>
      </c>
      <c r="D37" s="9">
        <f>SUM(D34:D36)</f>
        <v>-15000</v>
      </c>
      <c r="E37" s="9">
        <f>SUM(E34:E36)</f>
        <v>-17142.05</v>
      </c>
      <c r="F37" s="9">
        <f>SUM(F34:F36)</f>
        <v>-16886.11</v>
      </c>
    </row>
    <row r="38" spans="1:6" ht="15.75" customHeight="1" x14ac:dyDescent="0.3">
      <c r="A38" s="100"/>
      <c r="B38" s="104"/>
      <c r="C38" s="32"/>
    </row>
    <row r="39" spans="1:6" ht="15.75" customHeight="1" x14ac:dyDescent="0.3">
      <c r="A39" s="7" t="s">
        <v>38</v>
      </c>
      <c r="B39" s="33">
        <v>-1400</v>
      </c>
      <c r="C39" s="34">
        <v>-1103.49</v>
      </c>
      <c r="D39" s="8">
        <v>-1400</v>
      </c>
      <c r="E39" s="8">
        <v>-1300.27</v>
      </c>
      <c r="F39" s="8">
        <v>-1317.63</v>
      </c>
    </row>
    <row r="40" spans="1:6" ht="15.75" customHeight="1" x14ac:dyDescent="0.3">
      <c r="A40" s="7" t="s">
        <v>39</v>
      </c>
      <c r="B40" s="33">
        <v>-1700</v>
      </c>
      <c r="C40" s="34">
        <v>-1647</v>
      </c>
      <c r="D40" s="8">
        <v>-1700</v>
      </c>
      <c r="E40" s="8">
        <v>-1940.7</v>
      </c>
      <c r="F40" s="8">
        <v>-1751.27</v>
      </c>
    </row>
    <row r="41" spans="1:6" ht="15.75" customHeight="1" x14ac:dyDescent="0.3">
      <c r="A41" s="7" t="s">
        <v>40</v>
      </c>
      <c r="B41" s="33">
        <v>1300</v>
      </c>
      <c r="C41" s="34">
        <v>1235.24</v>
      </c>
      <c r="D41" s="8">
        <v>1300</v>
      </c>
      <c r="E41" s="8">
        <v>1455.52</v>
      </c>
      <c r="F41" s="8">
        <v>1290.4000000000001</v>
      </c>
    </row>
    <row r="42" spans="1:6" ht="15.75" customHeight="1" x14ac:dyDescent="0.3">
      <c r="A42" s="7" t="s">
        <v>41</v>
      </c>
      <c r="B42" s="33">
        <v>-80</v>
      </c>
      <c r="C42" s="34">
        <v>0</v>
      </c>
      <c r="D42" s="8">
        <v>-80</v>
      </c>
      <c r="E42" s="8">
        <v>-58.72</v>
      </c>
      <c r="F42" s="8">
        <v>-59.24</v>
      </c>
    </row>
    <row r="43" spans="1:6" ht="15.75" customHeight="1" x14ac:dyDescent="0.3">
      <c r="A43" s="7" t="s">
        <v>42</v>
      </c>
      <c r="B43" s="33">
        <v>-420</v>
      </c>
      <c r="C43" s="34">
        <v>39.86</v>
      </c>
      <c r="D43" s="8">
        <v>-420</v>
      </c>
      <c r="E43" s="8">
        <v>-430.8</v>
      </c>
      <c r="F43" s="8">
        <v>-391.27</v>
      </c>
    </row>
    <row r="44" spans="1:6" ht="15.75" customHeight="1" x14ac:dyDescent="0.3">
      <c r="A44" s="7" t="s">
        <v>43</v>
      </c>
      <c r="B44" s="33">
        <v>0</v>
      </c>
      <c r="C44" s="34">
        <v>0</v>
      </c>
      <c r="D44" s="8">
        <v>0</v>
      </c>
      <c r="E44" s="8">
        <v>25.83</v>
      </c>
      <c r="F44" s="8">
        <v>-124.71</v>
      </c>
    </row>
    <row r="45" spans="1:6" ht="15.75" customHeight="1" x14ac:dyDescent="0.3">
      <c r="A45" s="7" t="s">
        <v>44</v>
      </c>
      <c r="B45" s="52">
        <f>SUM(B39:B44)</f>
        <v>-2300</v>
      </c>
      <c r="C45" s="61">
        <f>SUM(C39:C44)</f>
        <v>-1475.3899999999999</v>
      </c>
      <c r="D45" s="9">
        <f>SUM(D39:D44)</f>
        <v>-2300</v>
      </c>
      <c r="E45" s="9">
        <f>SUM(E39:E44)</f>
        <v>-2249.1400000000003</v>
      </c>
      <c r="F45" s="9">
        <f>SUM(F39:F44)</f>
        <v>-2353.7200000000003</v>
      </c>
    </row>
    <row r="46" spans="1:6" ht="15.75" customHeight="1" x14ac:dyDescent="0.3">
      <c r="A46" s="7"/>
      <c r="B46" s="41"/>
      <c r="C46" s="61"/>
      <c r="D46" s="13"/>
      <c r="E46" s="13"/>
      <c r="F46" s="13"/>
    </row>
    <row r="47" spans="1:6" ht="15.75" customHeight="1" x14ac:dyDescent="0.3">
      <c r="A47" s="6" t="s">
        <v>45</v>
      </c>
      <c r="B47" s="50">
        <f>SUM(B32,B37,B45)</f>
        <v>-114300</v>
      </c>
      <c r="C47" s="89">
        <f>SUM(C32,C37,C45)</f>
        <v>-84737.280000000013</v>
      </c>
      <c r="D47" s="51">
        <f>SUM(D32,D37,D45)</f>
        <v>-110800</v>
      </c>
      <c r="E47" s="51">
        <f>SUM(E32,E37,E45)</f>
        <v>-105832.92000000001</v>
      </c>
      <c r="F47" s="51">
        <f>SUM(F32,F37,F45)</f>
        <v>-112087.8</v>
      </c>
    </row>
    <row r="48" spans="1:6" ht="15.75" customHeight="1" x14ac:dyDescent="0.3">
      <c r="A48" s="7"/>
      <c r="B48" s="11"/>
      <c r="C48" s="11"/>
      <c r="D48" s="24"/>
      <c r="E48" s="24"/>
      <c r="F48" s="24"/>
    </row>
    <row r="49" spans="1:6" ht="15.75" customHeight="1" x14ac:dyDescent="0.3">
      <c r="A49" s="7"/>
      <c r="B49" s="36"/>
      <c r="C49" s="34"/>
      <c r="D49" s="32"/>
      <c r="E49" s="32"/>
      <c r="F49" s="32"/>
    </row>
    <row r="50" spans="1:6" ht="15.75" customHeight="1" x14ac:dyDescent="0.3">
      <c r="A50" s="7" t="s">
        <v>46</v>
      </c>
      <c r="B50" s="33">
        <v>0</v>
      </c>
      <c r="C50" s="34">
        <v>0</v>
      </c>
      <c r="D50" s="24">
        <v>-260</v>
      </c>
      <c r="E50" s="24">
        <v>-372.41</v>
      </c>
      <c r="F50" s="24">
        <v>-496.54</v>
      </c>
    </row>
    <row r="51" spans="1:6" ht="15.75" customHeight="1" x14ac:dyDescent="0.3">
      <c r="A51" s="7" t="s">
        <v>47</v>
      </c>
      <c r="B51" s="36">
        <v>0</v>
      </c>
      <c r="C51" s="35">
        <v>0</v>
      </c>
      <c r="D51" s="8">
        <v>0</v>
      </c>
      <c r="E51" s="8">
        <v>-5332.58</v>
      </c>
      <c r="F51" s="8">
        <v>-5332.6</v>
      </c>
    </row>
    <row r="52" spans="1:6" ht="15.75" customHeight="1" x14ac:dyDescent="0.3">
      <c r="A52" s="7" t="s">
        <v>48</v>
      </c>
      <c r="B52" s="33">
        <v>-500</v>
      </c>
      <c r="C52" s="35">
        <v>0</v>
      </c>
      <c r="D52" s="8">
        <v>-140</v>
      </c>
      <c r="E52" s="8">
        <v>-182.34</v>
      </c>
      <c r="F52" s="8">
        <v>-243.11</v>
      </c>
    </row>
    <row r="53" spans="1:6" ht="15.75" customHeight="1" x14ac:dyDescent="0.3">
      <c r="A53" s="7"/>
      <c r="B53" s="11"/>
      <c r="C53" s="10"/>
      <c r="D53" s="8"/>
      <c r="E53" s="8"/>
      <c r="F53" s="8"/>
    </row>
    <row r="54" spans="1:6" ht="15.75" customHeight="1" x14ac:dyDescent="0.3">
      <c r="A54" s="7" t="s">
        <v>49</v>
      </c>
      <c r="B54" s="50">
        <f>SUM(B50:B52)</f>
        <v>-500</v>
      </c>
      <c r="C54" s="80">
        <f>SUM(C50:C53)</f>
        <v>0</v>
      </c>
      <c r="D54" s="51">
        <f>SUM(D50:D52)</f>
        <v>-400</v>
      </c>
      <c r="E54" s="51">
        <f>SUM(E50:E52)</f>
        <v>-5887.33</v>
      </c>
      <c r="F54" s="51">
        <f>SUM(F50:F52)</f>
        <v>-6072.25</v>
      </c>
    </row>
    <row r="55" spans="1:6" ht="15.75" customHeight="1" x14ac:dyDescent="0.3">
      <c r="A55" s="7"/>
      <c r="B55" s="11"/>
      <c r="C55" s="10"/>
      <c r="D55" s="13"/>
      <c r="E55" s="13"/>
      <c r="F55" s="13"/>
    </row>
    <row r="56" spans="1:6" ht="15.75" customHeight="1" x14ac:dyDescent="0.3">
      <c r="A56" s="7" t="s">
        <v>50</v>
      </c>
      <c r="B56" s="11"/>
      <c r="C56" s="10"/>
    </row>
    <row r="57" spans="1:6" ht="15.75" customHeight="1" x14ac:dyDescent="0.3">
      <c r="A57" s="7" t="s">
        <v>51</v>
      </c>
      <c r="B57" s="11"/>
      <c r="C57" s="10"/>
    </row>
    <row r="58" spans="1:6" ht="15.75" customHeight="1" x14ac:dyDescent="0.3">
      <c r="A58" s="7" t="s">
        <v>52</v>
      </c>
      <c r="B58" s="36"/>
      <c r="C58" s="34"/>
      <c r="D58" s="30"/>
      <c r="E58" s="30"/>
      <c r="F58" s="30"/>
    </row>
    <row r="59" spans="1:6" ht="15.75" customHeight="1" x14ac:dyDescent="0.3">
      <c r="A59" s="7" t="s">
        <v>53</v>
      </c>
      <c r="B59" s="36">
        <v>-7800</v>
      </c>
      <c r="C59" s="35">
        <v>0</v>
      </c>
      <c r="D59" s="24">
        <v>0</v>
      </c>
      <c r="E59" s="24">
        <v>0</v>
      </c>
      <c r="F59" s="24">
        <v>0</v>
      </c>
    </row>
    <row r="60" spans="1:6" ht="15.75" customHeight="1" x14ac:dyDescent="0.3">
      <c r="A60" s="7" t="s">
        <v>54</v>
      </c>
      <c r="B60" s="33">
        <v>-1650</v>
      </c>
      <c r="C60" s="35">
        <v>-1148.0999999999999</v>
      </c>
      <c r="D60" s="8">
        <v>-1000</v>
      </c>
      <c r="E60" s="8">
        <v>-1599.53</v>
      </c>
      <c r="F60" s="8">
        <v>-686.2</v>
      </c>
    </row>
    <row r="61" spans="1:6" ht="15.75" customHeight="1" x14ac:dyDescent="0.3">
      <c r="A61" s="7" t="s">
        <v>55</v>
      </c>
      <c r="B61" s="41">
        <f>SUM(B59:B60)</f>
        <v>-9450</v>
      </c>
      <c r="C61" s="61">
        <f>SUM(C59:C60)</f>
        <v>-1148.0999999999999</v>
      </c>
      <c r="D61" s="9">
        <f>SUM(D59:D60)</f>
        <v>-1000</v>
      </c>
      <c r="E61" s="9">
        <f>SUM(E59:E60)</f>
        <v>-1599.53</v>
      </c>
      <c r="F61" s="9">
        <f>SUM(F59:F60)</f>
        <v>-686.2</v>
      </c>
    </row>
    <row r="62" spans="1:6" ht="15.75" customHeight="1" x14ac:dyDescent="0.3">
      <c r="A62" s="7" t="s">
        <v>56</v>
      </c>
      <c r="B62" s="36"/>
      <c r="C62" s="34"/>
    </row>
    <row r="63" spans="1:6" ht="15.75" customHeight="1" x14ac:dyDescent="0.3">
      <c r="A63" s="7" t="s">
        <v>57</v>
      </c>
      <c r="B63" s="36">
        <v>0</v>
      </c>
      <c r="C63" s="34">
        <v>-11513.68</v>
      </c>
      <c r="D63" s="8">
        <v>-19000</v>
      </c>
      <c r="E63" s="8">
        <v>-15501.42</v>
      </c>
      <c r="F63" s="8">
        <v>-9160.52</v>
      </c>
    </row>
    <row r="64" spans="1:6" ht="15.75" customHeight="1" x14ac:dyDescent="0.3">
      <c r="A64" s="7" t="s">
        <v>58</v>
      </c>
      <c r="B64" s="33">
        <f>SUM(B63)</f>
        <v>0</v>
      </c>
      <c r="C64" s="35">
        <f>SUM(C63)</f>
        <v>-11513.68</v>
      </c>
      <c r="D64" s="27">
        <v>-19000</v>
      </c>
      <c r="E64" s="8">
        <v>-15501.42</v>
      </c>
      <c r="F64" s="8">
        <v>-9160.52</v>
      </c>
    </row>
    <row r="65" spans="1:6" ht="15.75" customHeight="1" x14ac:dyDescent="0.3">
      <c r="A65" s="7" t="s">
        <v>59</v>
      </c>
      <c r="B65" s="41">
        <f>SUM(B61,B64)</f>
        <v>-9450</v>
      </c>
      <c r="C65" s="61">
        <f>SUM(C61,C64)</f>
        <v>-12661.78</v>
      </c>
      <c r="D65" s="13">
        <f>SUM(D61,D64)</f>
        <v>-20000</v>
      </c>
      <c r="E65" s="9">
        <f>SUM(E61,E64)</f>
        <v>-17100.95</v>
      </c>
      <c r="F65" s="9">
        <f>SUM(F61,F64)</f>
        <v>-9846.7200000000012</v>
      </c>
    </row>
    <row r="66" spans="1:6" ht="15.75" customHeight="1" x14ac:dyDescent="0.3">
      <c r="A66" s="7" t="s">
        <v>60</v>
      </c>
      <c r="B66" s="11"/>
      <c r="C66" s="10"/>
    </row>
    <row r="67" spans="1:6" ht="15.75" customHeight="1" x14ac:dyDescent="0.3">
      <c r="A67" s="7" t="s">
        <v>61</v>
      </c>
      <c r="B67" s="36"/>
      <c r="C67" s="34"/>
      <c r="E67" s="17"/>
      <c r="F67" s="17"/>
    </row>
    <row r="68" spans="1:6" ht="15.75" customHeight="1" x14ac:dyDescent="0.3">
      <c r="A68" s="7" t="s">
        <v>62</v>
      </c>
      <c r="B68" s="36">
        <v>-18500</v>
      </c>
      <c r="C68" s="35">
        <v>-9025</v>
      </c>
      <c r="D68" s="8">
        <v>-17500</v>
      </c>
      <c r="E68" s="8">
        <v>-17550</v>
      </c>
      <c r="F68" s="8">
        <v>-15625</v>
      </c>
    </row>
    <row r="69" spans="1:6" ht="15.75" customHeight="1" x14ac:dyDescent="0.3">
      <c r="A69" s="7" t="s">
        <v>63</v>
      </c>
      <c r="B69" s="41">
        <f>SUM(B68)</f>
        <v>-18500</v>
      </c>
      <c r="C69" s="61">
        <f>SUM(C68)</f>
        <v>-9025</v>
      </c>
      <c r="D69" s="9">
        <v>-17500</v>
      </c>
      <c r="E69" s="9">
        <f>SUM(E68)</f>
        <v>-17550</v>
      </c>
      <c r="F69" s="9">
        <f>SUM(F68)</f>
        <v>-15625</v>
      </c>
    </row>
    <row r="70" spans="1:6" ht="15.75" customHeight="1" x14ac:dyDescent="0.3">
      <c r="A70" s="7" t="s">
        <v>64</v>
      </c>
      <c r="B70" s="36"/>
      <c r="C70" s="34"/>
    </row>
    <row r="71" spans="1:6" ht="15.75" customHeight="1" x14ac:dyDescent="0.3">
      <c r="A71" s="7" t="s">
        <v>65</v>
      </c>
      <c r="B71" s="33">
        <v>0</v>
      </c>
      <c r="C71" s="35">
        <v>0</v>
      </c>
      <c r="D71" s="8">
        <v>0</v>
      </c>
      <c r="E71" s="8">
        <v>0</v>
      </c>
      <c r="F71" s="8">
        <v>0</v>
      </c>
    </row>
    <row r="72" spans="1:6" ht="15.75" customHeight="1" x14ac:dyDescent="0.3">
      <c r="A72" s="7" t="s">
        <v>66</v>
      </c>
      <c r="B72" s="33">
        <v>0</v>
      </c>
      <c r="C72" s="35">
        <v>-150</v>
      </c>
      <c r="D72" s="27">
        <v>0</v>
      </c>
      <c r="E72" s="27">
        <v>-150</v>
      </c>
      <c r="F72" s="27">
        <v>0</v>
      </c>
    </row>
    <row r="73" spans="1:6" ht="15.75" customHeight="1" x14ac:dyDescent="0.3">
      <c r="A73" s="7" t="s">
        <v>67</v>
      </c>
      <c r="B73" s="33">
        <v>0</v>
      </c>
      <c r="C73" s="35">
        <v>0</v>
      </c>
      <c r="D73" s="31">
        <v>0</v>
      </c>
      <c r="E73" s="31">
        <v>0</v>
      </c>
      <c r="F73" s="31">
        <v>0</v>
      </c>
    </row>
    <row r="74" spans="1:6" ht="15.75" customHeight="1" x14ac:dyDescent="0.3">
      <c r="A74" s="7" t="s">
        <v>68</v>
      </c>
      <c r="B74" s="41">
        <f>SUM(B71:B73)</f>
        <v>0</v>
      </c>
      <c r="C74" s="61">
        <f>SUM(C71:C73)</f>
        <v>-150</v>
      </c>
      <c r="D74" s="13">
        <v>0</v>
      </c>
      <c r="E74" s="13">
        <f>SUM(E71:E73)</f>
        <v>-150</v>
      </c>
      <c r="F74" s="13">
        <v>0</v>
      </c>
    </row>
    <row r="75" spans="1:6" ht="15.75" customHeight="1" x14ac:dyDescent="0.3">
      <c r="A75" s="7" t="s">
        <v>69</v>
      </c>
      <c r="B75" s="36"/>
      <c r="C75" s="34"/>
    </row>
    <row r="76" spans="1:6" ht="15.75" customHeight="1" x14ac:dyDescent="0.3">
      <c r="A76" s="7" t="s">
        <v>70</v>
      </c>
      <c r="B76" s="33">
        <v>-200</v>
      </c>
      <c r="C76" s="35">
        <v>-296.67</v>
      </c>
      <c r="D76" s="8">
        <v>-200</v>
      </c>
      <c r="E76" s="8">
        <v>-296.67</v>
      </c>
      <c r="F76" s="8">
        <v>-193.6</v>
      </c>
    </row>
    <row r="77" spans="1:6" ht="15.75" customHeight="1" x14ac:dyDescent="0.3">
      <c r="A77" s="7" t="s">
        <v>71</v>
      </c>
      <c r="B77" s="33">
        <v>-200</v>
      </c>
      <c r="C77" s="35">
        <v>-78.7</v>
      </c>
      <c r="D77" s="8">
        <v>-200</v>
      </c>
      <c r="E77" s="8">
        <v>-356.46</v>
      </c>
      <c r="F77" s="8">
        <v>0</v>
      </c>
    </row>
    <row r="78" spans="1:6" ht="15.75" customHeight="1" x14ac:dyDescent="0.3">
      <c r="A78" s="7" t="s">
        <v>72</v>
      </c>
      <c r="B78" s="33">
        <v>-1800</v>
      </c>
      <c r="C78" s="35">
        <v>0</v>
      </c>
      <c r="D78" s="8">
        <v>-1000</v>
      </c>
      <c r="E78" s="8">
        <v>-801.4</v>
      </c>
      <c r="F78" s="8">
        <v>-776</v>
      </c>
    </row>
    <row r="79" spans="1:6" ht="15.75" customHeight="1" x14ac:dyDescent="0.3">
      <c r="A79" s="7" t="s">
        <v>73</v>
      </c>
      <c r="B79" s="33">
        <v>-200</v>
      </c>
      <c r="C79" s="35">
        <v>-127</v>
      </c>
      <c r="D79" s="8">
        <v>-100</v>
      </c>
      <c r="E79" s="8">
        <v>-182.1</v>
      </c>
      <c r="F79" s="8">
        <v>-54.9</v>
      </c>
    </row>
    <row r="80" spans="1:6" ht="15.75" customHeight="1" x14ac:dyDescent="0.3">
      <c r="A80" s="7" t="s">
        <v>74</v>
      </c>
      <c r="B80" s="41">
        <f>SUM(B76:B79)</f>
        <v>-2400</v>
      </c>
      <c r="C80" s="61">
        <f>SUM(C76:C79)</f>
        <v>-502.37</v>
      </c>
      <c r="D80" s="9">
        <f>SUM(D76:D79)</f>
        <v>-1500</v>
      </c>
      <c r="E80" s="9">
        <f>SUM(E76:E79)</f>
        <v>-1636.6299999999999</v>
      </c>
      <c r="F80" s="9">
        <f>SUM(F76:F79)</f>
        <v>-1024.5</v>
      </c>
    </row>
    <row r="81" spans="1:6" ht="15.75" customHeight="1" x14ac:dyDescent="0.3">
      <c r="A81" s="7" t="s">
        <v>75</v>
      </c>
      <c r="B81" s="36"/>
      <c r="C81" s="34"/>
    </row>
    <row r="82" spans="1:6" ht="15.75" customHeight="1" x14ac:dyDescent="0.3">
      <c r="A82" s="7" t="s">
        <v>76</v>
      </c>
      <c r="B82" s="33">
        <v>0</v>
      </c>
      <c r="C82" s="35">
        <v>0</v>
      </c>
      <c r="D82" s="8">
        <v>-600</v>
      </c>
      <c r="E82" s="8">
        <v>-68</v>
      </c>
      <c r="F82" s="8">
        <v>0</v>
      </c>
    </row>
    <row r="83" spans="1:6" ht="15.75" customHeight="1" x14ac:dyDescent="0.3">
      <c r="A83" s="7" t="s">
        <v>77</v>
      </c>
      <c r="B83" s="33">
        <v>0</v>
      </c>
      <c r="C83" s="34">
        <v>0</v>
      </c>
      <c r="D83" s="8">
        <v>-400</v>
      </c>
      <c r="E83" s="8">
        <v>0</v>
      </c>
      <c r="F83" s="8">
        <v>0</v>
      </c>
    </row>
    <row r="84" spans="1:6" ht="15.75" customHeight="1" x14ac:dyDescent="0.3">
      <c r="A84" s="7" t="s">
        <v>78</v>
      </c>
      <c r="B84" s="37">
        <v>-9000</v>
      </c>
      <c r="C84" s="81">
        <v>-5069.55</v>
      </c>
      <c r="D84" s="27">
        <v>-4500</v>
      </c>
      <c r="E84" s="8">
        <v>-9055.67</v>
      </c>
      <c r="F84" s="8">
        <v>-7098.18</v>
      </c>
    </row>
    <row r="85" spans="1:6" ht="15.75" customHeight="1" x14ac:dyDescent="0.3">
      <c r="A85" s="7" t="s">
        <v>79</v>
      </c>
      <c r="B85" s="37">
        <v>-2500</v>
      </c>
      <c r="C85" s="82">
        <v>0</v>
      </c>
      <c r="D85" s="31">
        <v>0</v>
      </c>
      <c r="E85" s="8">
        <v>0</v>
      </c>
      <c r="F85" s="8">
        <v>0</v>
      </c>
    </row>
    <row r="86" spans="1:6" ht="15.75" customHeight="1" x14ac:dyDescent="0.3">
      <c r="A86" s="7" t="s">
        <v>80</v>
      </c>
      <c r="B86" s="12">
        <f>SUM(B82:B85)</f>
        <v>-11500</v>
      </c>
      <c r="C86" s="83">
        <f>SUM(C82:C85)</f>
        <v>-5069.55</v>
      </c>
      <c r="D86" s="13">
        <f>SUM(D82:D85)</f>
        <v>-5500</v>
      </c>
      <c r="E86" s="9">
        <f>SUM(E82:E85)</f>
        <v>-9123.67</v>
      </c>
      <c r="F86" s="9">
        <f>SUM(F82:F85)</f>
        <v>-7098.18</v>
      </c>
    </row>
    <row r="87" spans="1:6" ht="15.75" customHeight="1" x14ac:dyDescent="0.3">
      <c r="A87" s="7" t="s">
        <v>81</v>
      </c>
      <c r="B87" s="36"/>
      <c r="C87" s="34"/>
    </row>
    <row r="88" spans="1:6" ht="15.75" customHeight="1" x14ac:dyDescent="0.3">
      <c r="A88" s="7" t="s">
        <v>82</v>
      </c>
      <c r="B88" s="33">
        <v>-500</v>
      </c>
      <c r="C88" s="35">
        <v>-387.32</v>
      </c>
      <c r="D88" s="8">
        <v>-500</v>
      </c>
      <c r="E88" s="8">
        <v>-738.52</v>
      </c>
      <c r="F88" s="8">
        <v>-2542.56</v>
      </c>
    </row>
    <row r="89" spans="1:6" ht="15.75" customHeight="1" x14ac:dyDescent="0.3">
      <c r="A89" s="7" t="s">
        <v>83</v>
      </c>
      <c r="B89" s="33">
        <v>0</v>
      </c>
      <c r="C89" s="35">
        <v>0</v>
      </c>
      <c r="D89" s="8">
        <v>0</v>
      </c>
      <c r="E89" s="8">
        <v>0</v>
      </c>
      <c r="F89" s="8">
        <v>0</v>
      </c>
    </row>
    <row r="90" spans="1:6" ht="15.75" customHeight="1" x14ac:dyDescent="0.3">
      <c r="A90" s="7" t="s">
        <v>84</v>
      </c>
      <c r="B90" s="53">
        <f>SUM(B88:B89)</f>
        <v>-500</v>
      </c>
      <c r="C90" s="84">
        <f>SUM(C88:C89)</f>
        <v>-387.32</v>
      </c>
      <c r="D90" s="54">
        <v>-500</v>
      </c>
      <c r="E90" s="54">
        <f>SUM(E88:E89)</f>
        <v>-738.52</v>
      </c>
      <c r="F90" s="54">
        <f>SUM(F88:F89)</f>
        <v>-2542.56</v>
      </c>
    </row>
    <row r="91" spans="1:6" ht="15.75" customHeight="1" x14ac:dyDescent="0.3">
      <c r="A91" s="7" t="s">
        <v>85</v>
      </c>
      <c r="B91" s="33"/>
      <c r="C91" s="35"/>
      <c r="D91" s="45"/>
      <c r="E91" s="45"/>
      <c r="F91" s="45"/>
    </row>
    <row r="92" spans="1:6" ht="15.75" customHeight="1" x14ac:dyDescent="0.3">
      <c r="A92" s="7" t="s">
        <v>86</v>
      </c>
      <c r="B92" s="36">
        <v>0</v>
      </c>
      <c r="C92" s="34">
        <v>0</v>
      </c>
      <c r="D92" s="17">
        <v>0</v>
      </c>
      <c r="E92" s="17">
        <v>0</v>
      </c>
      <c r="F92" s="17">
        <v>0</v>
      </c>
    </row>
    <row r="93" spans="1:6" ht="15.75" customHeight="1" x14ac:dyDescent="0.3">
      <c r="A93" s="7" t="s">
        <v>87</v>
      </c>
      <c r="B93" s="33">
        <v>-1000</v>
      </c>
      <c r="C93" s="35">
        <v>-786.8</v>
      </c>
      <c r="D93" s="8">
        <v>-700</v>
      </c>
      <c r="E93" s="8">
        <v>-948.8</v>
      </c>
      <c r="F93" s="8">
        <v>-1143.2</v>
      </c>
    </row>
    <row r="94" spans="1:6" ht="15.75" customHeight="1" x14ac:dyDescent="0.3">
      <c r="A94" s="7" t="s">
        <v>88</v>
      </c>
      <c r="B94" s="40">
        <v>-5000</v>
      </c>
      <c r="C94" s="35">
        <v>0</v>
      </c>
      <c r="D94" s="8">
        <v>0</v>
      </c>
      <c r="E94" s="8">
        <v>0</v>
      </c>
      <c r="F94" s="8">
        <v>0</v>
      </c>
    </row>
    <row r="95" spans="1:6" ht="15.75" customHeight="1" x14ac:dyDescent="0.3">
      <c r="A95" s="7" t="s">
        <v>89</v>
      </c>
      <c r="B95" s="55">
        <v>-1000</v>
      </c>
      <c r="C95" s="35">
        <v>-500</v>
      </c>
      <c r="D95" s="8">
        <v>-1000</v>
      </c>
      <c r="E95" s="8">
        <v>-700</v>
      </c>
      <c r="F95" s="8">
        <v>-900</v>
      </c>
    </row>
    <row r="96" spans="1:6" ht="15.75" customHeight="1" x14ac:dyDescent="0.3">
      <c r="A96" s="7" t="s">
        <v>90</v>
      </c>
      <c r="B96" s="41">
        <f>SUM(B92:B95)</f>
        <v>-7000</v>
      </c>
      <c r="C96" s="61">
        <f>SUM(C92:C95)</f>
        <v>-1286.8</v>
      </c>
      <c r="D96" s="9">
        <f>SUM(D92:D95)</f>
        <v>-1700</v>
      </c>
      <c r="E96" s="9">
        <f>SUM(E92:E95)</f>
        <v>-1648.8</v>
      </c>
      <c r="F96" s="9">
        <f>SUM(F92:F95)</f>
        <v>-2043.2</v>
      </c>
    </row>
    <row r="97" spans="1:6" ht="15.75" customHeight="1" x14ac:dyDescent="0.3">
      <c r="A97" s="7" t="s">
        <v>91</v>
      </c>
      <c r="B97" s="36"/>
      <c r="C97" s="34"/>
    </row>
    <row r="98" spans="1:6" ht="15.75" customHeight="1" x14ac:dyDescent="0.3">
      <c r="A98" s="7" t="s">
        <v>92</v>
      </c>
      <c r="B98" s="33">
        <v>-2000</v>
      </c>
      <c r="C98" s="35">
        <v>-2295.31</v>
      </c>
      <c r="D98" s="8">
        <v>-1500</v>
      </c>
      <c r="E98" s="8">
        <v>-2829.8</v>
      </c>
      <c r="F98" s="8">
        <v>-1879.24</v>
      </c>
    </row>
    <row r="99" spans="1:6" ht="15.75" customHeight="1" x14ac:dyDescent="0.3">
      <c r="A99" s="7" t="s">
        <v>93</v>
      </c>
      <c r="B99" s="33">
        <v>-500</v>
      </c>
      <c r="C99" s="35">
        <v>-180</v>
      </c>
      <c r="D99" s="8">
        <v>-300</v>
      </c>
      <c r="E99" s="8">
        <v>-395</v>
      </c>
      <c r="F99" s="8">
        <v>-288</v>
      </c>
    </row>
    <row r="100" spans="1:6" ht="15.75" customHeight="1" x14ac:dyDescent="0.3">
      <c r="A100" s="7" t="s">
        <v>94</v>
      </c>
      <c r="B100" s="33">
        <v>-15000</v>
      </c>
      <c r="C100" s="35">
        <v>-10333.5</v>
      </c>
      <c r="D100" s="8">
        <v>-10000</v>
      </c>
      <c r="E100" s="8">
        <v>-12354.4</v>
      </c>
      <c r="F100" s="8">
        <v>-10258.4</v>
      </c>
    </row>
    <row r="101" spans="1:6" ht="15.75" customHeight="1" x14ac:dyDescent="0.3">
      <c r="A101" s="7" t="s">
        <v>95</v>
      </c>
      <c r="B101" s="33">
        <v>-5000</v>
      </c>
      <c r="C101" s="35">
        <v>-3398.16</v>
      </c>
      <c r="D101" s="8">
        <v>-3000</v>
      </c>
      <c r="E101" s="8">
        <v>-4294.24</v>
      </c>
      <c r="F101" s="8">
        <v>-5143.6000000000004</v>
      </c>
    </row>
    <row r="102" spans="1:6" ht="15.75" customHeight="1" x14ac:dyDescent="0.3">
      <c r="A102" s="7" t="s">
        <v>96</v>
      </c>
      <c r="B102" s="55">
        <v>-10000</v>
      </c>
      <c r="C102" s="85">
        <v>-1345.04</v>
      </c>
      <c r="D102" s="56">
        <v>-1000</v>
      </c>
      <c r="E102" s="56">
        <v>-1643.12</v>
      </c>
      <c r="F102" s="56">
        <v>-2094.67</v>
      </c>
    </row>
    <row r="103" spans="1:6" ht="15.75" customHeight="1" x14ac:dyDescent="0.3">
      <c r="A103" s="7" t="s">
        <v>97</v>
      </c>
      <c r="B103" s="41">
        <f>SUM(B98:B102)</f>
        <v>-32500</v>
      </c>
      <c r="C103" s="61">
        <f>SUM(C98:C102)</f>
        <v>-17552.009999999998</v>
      </c>
      <c r="D103" s="13">
        <f>SUM(D98:D102)</f>
        <v>-15800</v>
      </c>
      <c r="E103" s="13">
        <f>SUM(E98:E102)</f>
        <v>-21516.560000000001</v>
      </c>
      <c r="F103" s="13">
        <f>SUM(F98:F102)</f>
        <v>-19663.909999999996</v>
      </c>
    </row>
    <row r="104" spans="1:6" ht="15.75" customHeight="1" x14ac:dyDescent="0.3">
      <c r="A104" s="7" t="s">
        <v>98</v>
      </c>
      <c r="B104" s="41">
        <f>SUM(B69,B74, B80,B86,B90,B96,B103)</f>
        <v>-72400</v>
      </c>
      <c r="C104" s="61">
        <f>SUM(C69,C74,C80,C86,C90,C96,C103)</f>
        <v>-33973.050000000003</v>
      </c>
      <c r="D104" s="13">
        <f>SUM(D69,D80,D86,D90,D96,D103,)</f>
        <v>-42500</v>
      </c>
      <c r="E104" s="13">
        <f>SUM(E69,E74,E80,E86, E90,E96,E103)</f>
        <v>-52364.180000000008</v>
      </c>
      <c r="F104" s="13">
        <f>SUM(F69,F74, F80,F86, F90,F96,F103)</f>
        <v>-47997.35</v>
      </c>
    </row>
    <row r="105" spans="1:6" ht="15.75" customHeight="1" x14ac:dyDescent="0.3">
      <c r="A105" s="7" t="s">
        <v>99</v>
      </c>
      <c r="B105" s="36"/>
      <c r="C105" s="34"/>
    </row>
    <row r="106" spans="1:6" ht="15.75" customHeight="1" x14ac:dyDescent="0.3">
      <c r="A106" s="7" t="s">
        <v>100</v>
      </c>
      <c r="B106" s="33">
        <v>-100</v>
      </c>
      <c r="C106" s="35">
        <v>-178.13</v>
      </c>
      <c r="D106" s="8">
        <v>-100</v>
      </c>
      <c r="E106" s="8">
        <v>-188.12</v>
      </c>
      <c r="F106" s="8">
        <v>-7.95</v>
      </c>
    </row>
    <row r="107" spans="1:6" ht="15.75" customHeight="1" x14ac:dyDescent="0.3">
      <c r="A107" s="7" t="s">
        <v>101</v>
      </c>
      <c r="B107" s="33">
        <v>-200</v>
      </c>
      <c r="C107" s="35">
        <v>-16</v>
      </c>
      <c r="D107" s="8">
        <v>-100</v>
      </c>
      <c r="E107" s="8">
        <v>-81</v>
      </c>
      <c r="F107" s="8">
        <v>0</v>
      </c>
    </row>
    <row r="108" spans="1:6" ht="15.75" customHeight="1" x14ac:dyDescent="0.3">
      <c r="A108" s="7" t="s">
        <v>102</v>
      </c>
      <c r="B108" s="33">
        <v>-300</v>
      </c>
      <c r="C108" s="35">
        <v>0</v>
      </c>
      <c r="D108" s="8">
        <v>-300</v>
      </c>
      <c r="E108" s="8">
        <v>-133.86000000000001</v>
      </c>
      <c r="F108" s="8">
        <v>-769.92</v>
      </c>
    </row>
    <row r="109" spans="1:6" ht="15.75" customHeight="1" x14ac:dyDescent="0.3">
      <c r="A109" s="7" t="s">
        <v>103</v>
      </c>
      <c r="B109" s="33">
        <v>-450</v>
      </c>
      <c r="C109" s="35">
        <v>0</v>
      </c>
      <c r="D109" s="8">
        <v>-50</v>
      </c>
      <c r="E109" s="8">
        <v>0</v>
      </c>
      <c r="F109" s="8">
        <v>0</v>
      </c>
    </row>
    <row r="110" spans="1:6" ht="15.75" customHeight="1" x14ac:dyDescent="0.3">
      <c r="A110" s="7" t="s">
        <v>104</v>
      </c>
      <c r="B110" s="33">
        <v>0</v>
      </c>
      <c r="C110" s="35">
        <v>0</v>
      </c>
      <c r="D110" s="8">
        <v>-50</v>
      </c>
      <c r="E110" s="8">
        <v>0</v>
      </c>
      <c r="F110" s="8">
        <v>0</v>
      </c>
    </row>
    <row r="111" spans="1:6" ht="15.75" customHeight="1" x14ac:dyDescent="0.3">
      <c r="A111" s="7" t="s">
        <v>105</v>
      </c>
      <c r="B111" s="33">
        <v>-2000</v>
      </c>
      <c r="C111" s="35">
        <v>0</v>
      </c>
      <c r="D111" s="8">
        <v>-1500</v>
      </c>
      <c r="E111" s="8">
        <v>-839.6</v>
      </c>
      <c r="F111" s="8">
        <v>-1160</v>
      </c>
    </row>
    <row r="112" spans="1:6" ht="15.75" customHeight="1" x14ac:dyDescent="0.3">
      <c r="A112" s="7" t="s">
        <v>106</v>
      </c>
      <c r="B112" s="33">
        <v>-300</v>
      </c>
      <c r="C112" s="35">
        <v>-2.69</v>
      </c>
      <c r="D112" s="8">
        <v>-50</v>
      </c>
      <c r="E112" s="8">
        <v>-10.28</v>
      </c>
      <c r="F112" s="8">
        <v>0</v>
      </c>
    </row>
    <row r="113" spans="1:6" ht="15.75" customHeight="1" x14ac:dyDescent="0.3">
      <c r="A113" s="7" t="s">
        <v>107</v>
      </c>
      <c r="B113" s="33">
        <v>0</v>
      </c>
      <c r="C113" s="35">
        <v>0</v>
      </c>
      <c r="D113" s="8">
        <v>-500</v>
      </c>
      <c r="E113" s="8">
        <v>-13.7</v>
      </c>
      <c r="F113" s="8">
        <v>-2629.23</v>
      </c>
    </row>
    <row r="114" spans="1:6" ht="15.75" customHeight="1" x14ac:dyDescent="0.3">
      <c r="A114" s="7" t="s">
        <v>108</v>
      </c>
      <c r="B114" s="41">
        <f>SUM(B106:B113)</f>
        <v>-3350</v>
      </c>
      <c r="C114" s="61">
        <f>SUM(C106:C113)</f>
        <v>-196.82</v>
      </c>
      <c r="D114" s="9">
        <f>SUM(D106:D113)</f>
        <v>-2650</v>
      </c>
      <c r="E114" s="9">
        <f>SUM(E106:E113)</f>
        <v>-1266.56</v>
      </c>
      <c r="F114" s="9">
        <f>SUM(F106:F113)</f>
        <v>-4567.1000000000004</v>
      </c>
    </row>
    <row r="115" spans="1:6" ht="15.75" customHeight="1" x14ac:dyDescent="0.3">
      <c r="A115" s="7" t="s">
        <v>109</v>
      </c>
      <c r="B115" s="11"/>
      <c r="C115" s="10"/>
    </row>
    <row r="116" spans="1:6" ht="15.75" customHeight="1" x14ac:dyDescent="0.3">
      <c r="A116" s="7" t="s">
        <v>110</v>
      </c>
      <c r="B116" s="60"/>
      <c r="C116" s="57"/>
      <c r="D116" s="58"/>
      <c r="E116" s="58"/>
      <c r="F116" s="58"/>
    </row>
    <row r="117" spans="1:6" ht="15.75" customHeight="1" x14ac:dyDescent="0.3">
      <c r="A117" s="7" t="s">
        <v>111</v>
      </c>
      <c r="B117" s="60">
        <v>0</v>
      </c>
      <c r="C117" s="57">
        <v>0</v>
      </c>
      <c r="D117" s="59">
        <v>0</v>
      </c>
      <c r="E117" s="59">
        <v>0</v>
      </c>
      <c r="F117" s="59">
        <v>0</v>
      </c>
    </row>
    <row r="118" spans="1:6" ht="15.75" customHeight="1" x14ac:dyDescent="0.3">
      <c r="A118" s="7" t="s">
        <v>112</v>
      </c>
      <c r="B118" s="41">
        <v>0</v>
      </c>
      <c r="C118" s="61">
        <v>0</v>
      </c>
      <c r="D118" s="62">
        <v>0</v>
      </c>
      <c r="E118" s="62">
        <v>0</v>
      </c>
      <c r="F118" s="62">
        <v>0</v>
      </c>
    </row>
    <row r="119" spans="1:6" ht="15.75" customHeight="1" x14ac:dyDescent="0.3">
      <c r="A119" s="7" t="s">
        <v>113</v>
      </c>
      <c r="B119" s="11"/>
      <c r="C119" s="10"/>
    </row>
    <row r="120" spans="1:6" ht="15.75" customHeight="1" x14ac:dyDescent="0.3">
      <c r="A120" s="7" t="s">
        <v>114</v>
      </c>
      <c r="B120" s="36">
        <v>0</v>
      </c>
      <c r="C120" s="34">
        <v>0</v>
      </c>
      <c r="D120" s="24">
        <v>0</v>
      </c>
      <c r="E120" s="24">
        <v>0</v>
      </c>
      <c r="F120" s="24">
        <v>0</v>
      </c>
    </row>
    <row r="121" spans="1:6" ht="15.75" customHeight="1" x14ac:dyDescent="0.3">
      <c r="A121" s="7" t="s">
        <v>115</v>
      </c>
      <c r="B121" s="33">
        <v>-7000</v>
      </c>
      <c r="C121" s="35">
        <v>-5422.98</v>
      </c>
      <c r="D121" s="8">
        <v>-6000</v>
      </c>
      <c r="E121" s="8">
        <v>-7046.28</v>
      </c>
      <c r="F121" s="8">
        <v>-8912.9</v>
      </c>
    </row>
    <row r="122" spans="1:6" ht="15.75" customHeight="1" x14ac:dyDescent="0.3">
      <c r="A122" s="7" t="s">
        <v>116</v>
      </c>
      <c r="B122" s="41">
        <f>SUM(B120:B121)</f>
        <v>-7000</v>
      </c>
      <c r="C122" s="61">
        <f>SUM(C120:C121)</f>
        <v>-5422.98</v>
      </c>
      <c r="D122" s="9">
        <f>SUM(D120:D121)</f>
        <v>-6000</v>
      </c>
      <c r="E122" s="9">
        <f>SUM(E120:E121)</f>
        <v>-7046.28</v>
      </c>
      <c r="F122" s="9">
        <f>SUM(F120:F121)</f>
        <v>-8912.9</v>
      </c>
    </row>
    <row r="123" spans="1:6" ht="15.75" customHeight="1" x14ac:dyDescent="0.3">
      <c r="A123" s="7" t="s">
        <v>117</v>
      </c>
      <c r="B123" s="36"/>
      <c r="C123" s="36"/>
    </row>
    <row r="124" spans="1:6" ht="15.75" customHeight="1" x14ac:dyDescent="0.3">
      <c r="A124" s="7" t="s">
        <v>118</v>
      </c>
      <c r="B124" s="36">
        <v>-600</v>
      </c>
      <c r="C124" s="35">
        <v>-1178</v>
      </c>
      <c r="D124" s="8">
        <v>0</v>
      </c>
      <c r="E124" s="8">
        <v>-1178</v>
      </c>
      <c r="F124" s="8">
        <v>-111.6</v>
      </c>
    </row>
    <row r="125" spans="1:6" ht="15.75" customHeight="1" x14ac:dyDescent="0.3">
      <c r="A125" s="7" t="s">
        <v>119</v>
      </c>
      <c r="B125" s="33">
        <v>0</v>
      </c>
      <c r="C125" s="35">
        <v>0</v>
      </c>
      <c r="D125" s="8">
        <v>0</v>
      </c>
      <c r="E125" s="8">
        <v>0</v>
      </c>
      <c r="F125" s="8">
        <v>-1740.2</v>
      </c>
    </row>
    <row r="126" spans="1:6" ht="15.75" customHeight="1" x14ac:dyDescent="0.3">
      <c r="A126" s="7" t="s">
        <v>120</v>
      </c>
      <c r="B126" s="41">
        <f>SUM(B124:B125)</f>
        <v>-600</v>
      </c>
      <c r="C126" s="61">
        <f>SUM(C124:C125)</f>
        <v>-1178</v>
      </c>
      <c r="D126" s="9">
        <f>SUM(D124:D125)</f>
        <v>0</v>
      </c>
      <c r="E126" s="9">
        <f>SUM(E124:E125)</f>
        <v>-1178</v>
      </c>
      <c r="F126" s="9">
        <f>SUM(F124:F125)</f>
        <v>-1851.8</v>
      </c>
    </row>
    <row r="127" spans="1:6" ht="15.75" customHeight="1" x14ac:dyDescent="0.3">
      <c r="A127" s="7" t="s">
        <v>121</v>
      </c>
      <c r="B127" s="36"/>
      <c r="C127" s="34"/>
    </row>
    <row r="128" spans="1:6" ht="15.75" customHeight="1" x14ac:dyDescent="0.3">
      <c r="A128" s="7" t="s">
        <v>122</v>
      </c>
      <c r="B128" s="36">
        <v>-4000</v>
      </c>
      <c r="C128" s="35">
        <v>0</v>
      </c>
      <c r="D128" s="8">
        <v>0</v>
      </c>
      <c r="E128" s="8">
        <v>0</v>
      </c>
      <c r="F128" s="8">
        <v>-220</v>
      </c>
    </row>
    <row r="129" spans="1:6" ht="15.75" customHeight="1" x14ac:dyDescent="0.3">
      <c r="A129" s="7" t="s">
        <v>123</v>
      </c>
      <c r="B129" s="33">
        <v>0</v>
      </c>
      <c r="C129" s="35">
        <v>0</v>
      </c>
      <c r="D129" s="8">
        <v>0</v>
      </c>
      <c r="E129" s="8">
        <v>0</v>
      </c>
      <c r="F129" s="8">
        <v>0</v>
      </c>
    </row>
    <row r="130" spans="1:6" ht="15.75" customHeight="1" x14ac:dyDescent="0.3">
      <c r="A130" s="7" t="s">
        <v>124</v>
      </c>
      <c r="B130" s="33">
        <v>0</v>
      </c>
      <c r="C130" s="35">
        <v>0</v>
      </c>
      <c r="D130" s="8">
        <v>0</v>
      </c>
      <c r="E130" s="8">
        <v>0</v>
      </c>
      <c r="F130" s="8">
        <v>0</v>
      </c>
    </row>
    <row r="131" spans="1:6" ht="15.75" customHeight="1" x14ac:dyDescent="0.3">
      <c r="A131" s="7" t="s">
        <v>125</v>
      </c>
      <c r="B131" s="33">
        <v>-1000</v>
      </c>
      <c r="C131" s="35">
        <v>-334.8</v>
      </c>
      <c r="D131" s="8">
        <v>-1000</v>
      </c>
      <c r="E131" s="8">
        <v>-334.8</v>
      </c>
      <c r="F131" s="8">
        <v>0</v>
      </c>
    </row>
    <row r="132" spans="1:6" ht="15.75" customHeight="1" x14ac:dyDescent="0.3">
      <c r="A132" s="7" t="s">
        <v>126</v>
      </c>
      <c r="B132" s="33">
        <v>0</v>
      </c>
      <c r="C132" s="35">
        <v>0</v>
      </c>
      <c r="D132" s="8">
        <v>0</v>
      </c>
      <c r="E132" s="8">
        <v>0</v>
      </c>
      <c r="F132" s="8">
        <v>0</v>
      </c>
    </row>
    <row r="133" spans="1:6" ht="15.75" customHeight="1" x14ac:dyDescent="0.3">
      <c r="A133" s="7" t="s">
        <v>127</v>
      </c>
      <c r="B133" s="33">
        <v>-2000</v>
      </c>
      <c r="C133" s="35">
        <v>0</v>
      </c>
      <c r="D133" s="8">
        <v>-1000</v>
      </c>
      <c r="E133" s="8">
        <v>0</v>
      </c>
      <c r="F133" s="8">
        <v>-558</v>
      </c>
    </row>
    <row r="134" spans="1:6" ht="15.75" customHeight="1" x14ac:dyDescent="0.3">
      <c r="A134" s="7" t="s">
        <v>128</v>
      </c>
      <c r="B134" s="33">
        <v>0</v>
      </c>
      <c r="C134" s="35">
        <v>-270</v>
      </c>
      <c r="D134" s="8">
        <v>-400</v>
      </c>
      <c r="E134" s="8">
        <v>-420</v>
      </c>
      <c r="F134" s="8">
        <v>-480</v>
      </c>
    </row>
    <row r="135" spans="1:6" ht="15.75" customHeight="1" x14ac:dyDescent="0.3">
      <c r="A135" s="7" t="s">
        <v>129</v>
      </c>
      <c r="B135" s="33">
        <v>0</v>
      </c>
      <c r="C135" s="35">
        <v>0</v>
      </c>
      <c r="D135" s="8">
        <v>0</v>
      </c>
      <c r="E135" s="8">
        <v>0</v>
      </c>
      <c r="F135" s="8">
        <v>0</v>
      </c>
    </row>
    <row r="136" spans="1:6" ht="15.75" customHeight="1" x14ac:dyDescent="0.3">
      <c r="A136" s="7" t="s">
        <v>130</v>
      </c>
      <c r="B136" s="33">
        <v>0</v>
      </c>
      <c r="C136" s="35">
        <v>-203.5</v>
      </c>
      <c r="D136" s="8">
        <v>-100</v>
      </c>
      <c r="E136" s="8">
        <v>-203.5</v>
      </c>
      <c r="F136" s="8">
        <v>0</v>
      </c>
    </row>
    <row r="137" spans="1:6" ht="15.75" customHeight="1" x14ac:dyDescent="0.3">
      <c r="A137" s="7" t="s">
        <v>131</v>
      </c>
      <c r="B137" s="33">
        <v>-1000</v>
      </c>
      <c r="C137" s="35">
        <v>-930</v>
      </c>
      <c r="D137" s="8">
        <v>-1000</v>
      </c>
      <c r="E137" s="8">
        <v>-930</v>
      </c>
      <c r="F137" s="8">
        <v>-930</v>
      </c>
    </row>
    <row r="138" spans="1:6" ht="15.75" customHeight="1" x14ac:dyDescent="0.3">
      <c r="A138" s="7" t="s">
        <v>132</v>
      </c>
      <c r="B138" s="33">
        <v>-6000</v>
      </c>
      <c r="C138" s="35">
        <v>-4951.76</v>
      </c>
      <c r="D138" s="8">
        <v>-6000</v>
      </c>
      <c r="E138" s="8">
        <v>-5857.6</v>
      </c>
      <c r="F138" s="8">
        <v>-6174.11</v>
      </c>
    </row>
    <row r="139" spans="1:6" ht="15.75" customHeight="1" x14ac:dyDescent="0.3">
      <c r="A139" s="99" t="s">
        <v>133</v>
      </c>
      <c r="B139" s="33">
        <v>-10000</v>
      </c>
      <c r="C139" s="35">
        <v>0</v>
      </c>
      <c r="D139" s="8">
        <v>-2000</v>
      </c>
      <c r="E139" s="8">
        <v>0</v>
      </c>
      <c r="F139" s="8">
        <v>0</v>
      </c>
    </row>
    <row r="140" spans="1:6" ht="15.75" customHeight="1" x14ac:dyDescent="0.3">
      <c r="A140" s="7" t="s">
        <v>134</v>
      </c>
      <c r="B140" s="55">
        <v>-17500</v>
      </c>
      <c r="C140" s="85">
        <v>-6593.02</v>
      </c>
      <c r="D140" s="56">
        <v>-4000</v>
      </c>
      <c r="E140" s="56">
        <v>-9136.82</v>
      </c>
      <c r="F140" s="56">
        <v>-24707.56</v>
      </c>
    </row>
    <row r="141" spans="1:6" ht="15.75" customHeight="1" x14ac:dyDescent="0.3">
      <c r="A141" s="7" t="s">
        <v>135</v>
      </c>
      <c r="B141" s="41">
        <f>SUM(B128:B140)</f>
        <v>-41500</v>
      </c>
      <c r="C141" s="61">
        <f>SUM(C128:C140)</f>
        <v>-13283.080000000002</v>
      </c>
      <c r="D141" s="13">
        <f>SUM(D128:D140)</f>
        <v>-15500</v>
      </c>
      <c r="E141" s="13">
        <f>SUM(E128:E140)</f>
        <v>-16882.72</v>
      </c>
      <c r="F141" s="13">
        <f>SUM(F128:F140)</f>
        <v>-33069.67</v>
      </c>
    </row>
    <row r="142" spans="1:6" ht="15.75" customHeight="1" x14ac:dyDescent="0.3">
      <c r="A142" s="7" t="s">
        <v>136</v>
      </c>
      <c r="B142" s="41">
        <f>SUM(B118,B122,B126,B141)</f>
        <v>-49100</v>
      </c>
      <c r="C142" s="61">
        <f>SUM(C118,C122,C126,C141)</f>
        <v>-19884.060000000001</v>
      </c>
      <c r="D142" s="13">
        <f>SUM(D118,D122,D126,D141)</f>
        <v>-21500</v>
      </c>
      <c r="E142" s="13">
        <f>SUM(E118,E122,E126,E141)</f>
        <v>-25107</v>
      </c>
      <c r="F142" s="13">
        <f>SUM(F122,F126,F141)</f>
        <v>-43834.369999999995</v>
      </c>
    </row>
    <row r="143" spans="1:6" ht="15.75" customHeight="1" x14ac:dyDescent="0.3">
      <c r="A143" s="7" t="s">
        <v>137</v>
      </c>
      <c r="B143" s="11"/>
      <c r="C143" s="10"/>
    </row>
    <row r="144" spans="1:6" ht="15.75" customHeight="1" x14ac:dyDescent="0.3">
      <c r="A144" s="7" t="s">
        <v>138</v>
      </c>
      <c r="B144" s="36">
        <v>0</v>
      </c>
      <c r="C144" s="34">
        <v>0</v>
      </c>
      <c r="D144" s="17">
        <v>0</v>
      </c>
      <c r="E144" s="17">
        <v>0</v>
      </c>
      <c r="F144" s="17">
        <v>0</v>
      </c>
    </row>
    <row r="145" spans="1:6" ht="15.75" customHeight="1" x14ac:dyDescent="0.3">
      <c r="A145" s="7" t="s">
        <v>139</v>
      </c>
      <c r="B145" s="33">
        <v>-250</v>
      </c>
      <c r="C145" s="35">
        <v>-250</v>
      </c>
      <c r="D145" s="63">
        <v>-400</v>
      </c>
      <c r="E145" s="8">
        <v>-250</v>
      </c>
      <c r="F145" s="8">
        <v>-380</v>
      </c>
    </row>
    <row r="146" spans="1:6" ht="15.75" customHeight="1" x14ac:dyDescent="0.3">
      <c r="A146" s="7" t="s">
        <v>140</v>
      </c>
      <c r="B146" s="33">
        <v>0</v>
      </c>
      <c r="C146" s="35">
        <v>0</v>
      </c>
      <c r="D146" s="63">
        <v>0</v>
      </c>
      <c r="E146" s="8">
        <v>0</v>
      </c>
      <c r="F146" s="8">
        <v>0</v>
      </c>
    </row>
    <row r="147" spans="1:6" ht="15.75" customHeight="1" x14ac:dyDescent="0.3">
      <c r="A147" s="7" t="s">
        <v>141</v>
      </c>
      <c r="B147" s="33">
        <v>0</v>
      </c>
      <c r="C147" s="35">
        <v>0</v>
      </c>
      <c r="D147" s="63">
        <v>0</v>
      </c>
      <c r="E147" s="8">
        <v>0</v>
      </c>
      <c r="F147" s="8">
        <v>0</v>
      </c>
    </row>
    <row r="148" spans="1:6" ht="15.75" customHeight="1" x14ac:dyDescent="0.3">
      <c r="A148" s="7" t="s">
        <v>142</v>
      </c>
      <c r="B148" s="41">
        <f>SUM(B144:B147)</f>
        <v>-250</v>
      </c>
      <c r="C148" s="61">
        <f>SUM(C145:C147)</f>
        <v>-250</v>
      </c>
      <c r="D148" s="9">
        <f>SUM(D144:D147)</f>
        <v>-400</v>
      </c>
      <c r="E148" s="9">
        <f>SUM(E144:E147)</f>
        <v>-250</v>
      </c>
      <c r="F148" s="9">
        <f>SUM(F144:F147)</f>
        <v>-380</v>
      </c>
    </row>
    <row r="149" spans="1:6" ht="15.75" customHeight="1" x14ac:dyDescent="0.3">
      <c r="A149" s="7" t="s">
        <v>143</v>
      </c>
      <c r="B149" s="36"/>
      <c r="C149" s="34"/>
    </row>
    <row r="150" spans="1:6" ht="15.75" customHeight="1" x14ac:dyDescent="0.3">
      <c r="A150" s="7" t="s">
        <v>144</v>
      </c>
      <c r="B150" s="36">
        <v>-300</v>
      </c>
      <c r="C150" s="34">
        <v>-37.65</v>
      </c>
      <c r="D150" s="8">
        <v>-350</v>
      </c>
      <c r="E150" s="8">
        <v>-232.65</v>
      </c>
      <c r="F150" s="8">
        <v>-316.75</v>
      </c>
    </row>
    <row r="151" spans="1:6" ht="15.75" customHeight="1" x14ac:dyDescent="0.3">
      <c r="A151" s="7" t="s">
        <v>145</v>
      </c>
      <c r="B151" s="33">
        <v>-1400</v>
      </c>
      <c r="C151" s="35">
        <v>-1075.47</v>
      </c>
      <c r="D151" s="8">
        <v>-900</v>
      </c>
      <c r="E151" s="8">
        <v>-1231.81</v>
      </c>
      <c r="F151" s="8">
        <v>-1737.4</v>
      </c>
    </row>
    <row r="152" spans="1:6" ht="15.75" customHeight="1" x14ac:dyDescent="0.3">
      <c r="A152" s="7" t="s">
        <v>146</v>
      </c>
      <c r="B152" s="33">
        <v>0</v>
      </c>
      <c r="C152" s="35">
        <v>-144.68</v>
      </c>
      <c r="D152" s="8">
        <v>-200</v>
      </c>
      <c r="E152" s="8">
        <v>-223.66</v>
      </c>
      <c r="F152" s="8">
        <v>-162.91</v>
      </c>
    </row>
    <row r="153" spans="1:6" ht="15.75" customHeight="1" x14ac:dyDescent="0.3">
      <c r="A153" s="7" t="s">
        <v>147</v>
      </c>
      <c r="B153" s="33">
        <v>-1000</v>
      </c>
      <c r="C153" s="35">
        <v>-841.29</v>
      </c>
      <c r="D153" s="8">
        <v>-800</v>
      </c>
      <c r="E153" s="8">
        <v>-1004.47</v>
      </c>
      <c r="F153" s="8">
        <v>-955.91</v>
      </c>
    </row>
    <row r="154" spans="1:6" ht="15.75" customHeight="1" x14ac:dyDescent="0.3">
      <c r="A154" s="7" t="s">
        <v>148</v>
      </c>
      <c r="B154" s="33">
        <v>-1000</v>
      </c>
      <c r="C154" s="35">
        <v>-749.17</v>
      </c>
      <c r="D154" s="8">
        <v>-1000</v>
      </c>
      <c r="E154" s="8">
        <v>-749.17</v>
      </c>
      <c r="F154" s="8">
        <v>-1001.51</v>
      </c>
    </row>
    <row r="155" spans="1:6" ht="15.75" customHeight="1" x14ac:dyDescent="0.3">
      <c r="A155" s="7" t="s">
        <v>149</v>
      </c>
      <c r="B155" s="33">
        <v>-500</v>
      </c>
      <c r="C155" s="35">
        <v>-306.64</v>
      </c>
      <c r="D155" s="8">
        <v>-500</v>
      </c>
      <c r="E155" s="8">
        <v>-476.94</v>
      </c>
      <c r="F155" s="8">
        <v>-477.38</v>
      </c>
    </row>
    <row r="156" spans="1:6" ht="15.75" customHeight="1" x14ac:dyDescent="0.3">
      <c r="A156" s="7" t="s">
        <v>150</v>
      </c>
      <c r="B156" s="41">
        <f>SUM(B150:B155)</f>
        <v>-4200</v>
      </c>
      <c r="C156" s="61">
        <f>SUM(C150:C155)</f>
        <v>-3154.9</v>
      </c>
      <c r="D156" s="9">
        <f>SUM(D150:D155)</f>
        <v>-3750</v>
      </c>
      <c r="E156" s="9">
        <f>SUM(E150:E155)</f>
        <v>-3918.7000000000003</v>
      </c>
      <c r="F156" s="9">
        <f>SUM(F150:F155)</f>
        <v>-4651.8599999999997</v>
      </c>
    </row>
    <row r="157" spans="1:6" ht="15.75" customHeight="1" x14ac:dyDescent="0.3">
      <c r="A157" s="7" t="s">
        <v>151</v>
      </c>
      <c r="B157" s="36"/>
      <c r="C157" s="34"/>
    </row>
    <row r="158" spans="1:6" ht="15.75" customHeight="1" x14ac:dyDescent="0.3">
      <c r="A158" s="7" t="s">
        <v>152</v>
      </c>
      <c r="B158" s="36">
        <v>0</v>
      </c>
      <c r="C158" s="35">
        <v>0</v>
      </c>
      <c r="D158" s="8">
        <v>0</v>
      </c>
      <c r="E158" s="8">
        <v>-99.82</v>
      </c>
      <c r="F158" s="8">
        <v>0</v>
      </c>
    </row>
    <row r="159" spans="1:6" ht="15.75" customHeight="1" x14ac:dyDescent="0.3">
      <c r="A159" s="7" t="s">
        <v>153</v>
      </c>
      <c r="B159" s="33">
        <v>-1700</v>
      </c>
      <c r="C159" s="35">
        <v>-321.83999999999997</v>
      </c>
      <c r="D159" s="8">
        <v>-350</v>
      </c>
      <c r="E159" s="8">
        <v>-774.04</v>
      </c>
      <c r="F159" s="8">
        <v>-86.7</v>
      </c>
    </row>
    <row r="160" spans="1:6" ht="15.75" customHeight="1" x14ac:dyDescent="0.3">
      <c r="A160" s="7" t="s">
        <v>154</v>
      </c>
      <c r="B160" s="33">
        <v>-1400</v>
      </c>
      <c r="C160" s="35">
        <v>0</v>
      </c>
      <c r="D160" s="8">
        <v>0</v>
      </c>
      <c r="E160" s="8">
        <v>0</v>
      </c>
      <c r="F160" s="8">
        <v>0</v>
      </c>
    </row>
    <row r="161" spans="1:6" ht="15.75" customHeight="1" x14ac:dyDescent="0.3">
      <c r="A161" s="7" t="s">
        <v>155</v>
      </c>
      <c r="B161" s="41">
        <f>SUM(B158:B160)</f>
        <v>-3100</v>
      </c>
      <c r="C161" s="61">
        <f>SUM(C158:C160)</f>
        <v>-321.83999999999997</v>
      </c>
      <c r="D161" s="9">
        <f>SUM(D158:D160)</f>
        <v>-350</v>
      </c>
      <c r="E161" s="9">
        <f>SUM(E158:E160)</f>
        <v>-873.8599999999999</v>
      </c>
      <c r="F161" s="9">
        <f>SUM(F158:F160)</f>
        <v>-86.7</v>
      </c>
    </row>
    <row r="162" spans="1:6" ht="15.75" customHeight="1" x14ac:dyDescent="0.3">
      <c r="A162" s="7" t="s">
        <v>156</v>
      </c>
      <c r="B162" s="36"/>
      <c r="C162" s="34"/>
    </row>
    <row r="163" spans="1:6" ht="15.75" customHeight="1" x14ac:dyDescent="0.3">
      <c r="A163" s="7" t="s">
        <v>157</v>
      </c>
      <c r="B163" s="36">
        <v>-3500</v>
      </c>
      <c r="C163" s="35">
        <v>-2776.06</v>
      </c>
      <c r="D163" s="8">
        <v>-2500</v>
      </c>
      <c r="E163" s="8">
        <v>-3086.8</v>
      </c>
      <c r="F163" s="8">
        <v>-2232.92</v>
      </c>
    </row>
    <row r="164" spans="1:6" ht="15.75" customHeight="1" x14ac:dyDescent="0.3">
      <c r="A164" s="7" t="s">
        <v>158</v>
      </c>
      <c r="B164" s="33">
        <v>1000</v>
      </c>
      <c r="C164" s="35">
        <v>0</v>
      </c>
      <c r="D164" s="8">
        <v>1000</v>
      </c>
      <c r="E164" s="8">
        <v>1063</v>
      </c>
      <c r="F164" s="8">
        <v>1057.03</v>
      </c>
    </row>
    <row r="165" spans="1:6" ht="15.75" customHeight="1" x14ac:dyDescent="0.3">
      <c r="A165" s="7" t="s">
        <v>159</v>
      </c>
      <c r="B165" s="33">
        <v>-1000</v>
      </c>
      <c r="C165" s="35">
        <v>-158.69</v>
      </c>
      <c r="D165" s="8">
        <v>-400</v>
      </c>
      <c r="E165" s="8">
        <v>-525.94000000000005</v>
      </c>
      <c r="F165" s="8">
        <v>-851.58</v>
      </c>
    </row>
    <row r="166" spans="1:6" ht="15.75" customHeight="1" x14ac:dyDescent="0.3">
      <c r="A166" s="7" t="s">
        <v>160</v>
      </c>
      <c r="B166" s="33">
        <v>-3500</v>
      </c>
      <c r="C166" s="35">
        <v>-3188.03</v>
      </c>
      <c r="D166" s="8">
        <v>-2500</v>
      </c>
      <c r="E166" s="8">
        <v>-3654.6</v>
      </c>
      <c r="F166" s="8">
        <v>-1251.2</v>
      </c>
    </row>
    <row r="167" spans="1:6" ht="15.75" customHeight="1" x14ac:dyDescent="0.3">
      <c r="A167" s="7" t="s">
        <v>161</v>
      </c>
      <c r="B167" s="33">
        <v>-150</v>
      </c>
      <c r="C167" s="35">
        <v>0</v>
      </c>
      <c r="D167" s="8">
        <v>-50</v>
      </c>
      <c r="E167" s="8">
        <v>0</v>
      </c>
      <c r="F167" s="8">
        <v>0</v>
      </c>
    </row>
    <row r="168" spans="1:6" ht="15.75" customHeight="1" x14ac:dyDescent="0.3">
      <c r="A168" s="7" t="s">
        <v>162</v>
      </c>
      <c r="B168" s="33">
        <v>-900</v>
      </c>
      <c r="C168" s="35">
        <v>-317.39999999999998</v>
      </c>
      <c r="D168" s="8">
        <v>-900</v>
      </c>
      <c r="E168" s="8">
        <v>-737.4</v>
      </c>
      <c r="F168" s="8">
        <v>-323.14</v>
      </c>
    </row>
    <row r="169" spans="1:6" ht="15.75" customHeight="1" x14ac:dyDescent="0.3">
      <c r="A169" s="7" t="s">
        <v>163</v>
      </c>
      <c r="B169" s="33">
        <v>0</v>
      </c>
      <c r="C169" s="35">
        <v>0</v>
      </c>
      <c r="D169" s="8">
        <v>0</v>
      </c>
      <c r="E169" s="8">
        <v>0</v>
      </c>
      <c r="F169" s="8">
        <v>0</v>
      </c>
    </row>
    <row r="170" spans="1:6" ht="15.75" customHeight="1" x14ac:dyDescent="0.3">
      <c r="A170" s="7" t="s">
        <v>164</v>
      </c>
      <c r="B170" s="33">
        <v>-300</v>
      </c>
      <c r="C170" s="35">
        <v>-243.8</v>
      </c>
      <c r="D170" s="8">
        <v>-300</v>
      </c>
      <c r="E170" s="8">
        <v>-337.04</v>
      </c>
      <c r="F170" s="8">
        <v>-100</v>
      </c>
    </row>
    <row r="171" spans="1:6" ht="15.75" customHeight="1" x14ac:dyDescent="0.3">
      <c r="A171" s="7" t="s">
        <v>165</v>
      </c>
      <c r="B171" s="55">
        <v>0</v>
      </c>
      <c r="C171" s="85">
        <v>0</v>
      </c>
      <c r="D171" s="56">
        <v>0</v>
      </c>
      <c r="E171" s="56">
        <v>0</v>
      </c>
      <c r="F171" s="56">
        <v>0</v>
      </c>
    </row>
    <row r="172" spans="1:6" ht="15.75" customHeight="1" x14ac:dyDescent="0.3">
      <c r="A172" s="7" t="s">
        <v>166</v>
      </c>
      <c r="B172" s="41">
        <f>SUM(B163:B171)</f>
        <v>-8350</v>
      </c>
      <c r="C172" s="61">
        <f>SUM(C163:C171)</f>
        <v>-6683.9800000000005</v>
      </c>
      <c r="D172" s="13">
        <f>SUM(D163:D171)</f>
        <v>-5650</v>
      </c>
      <c r="E172" s="13">
        <f>SUM(E163:E171)</f>
        <v>-7278.78</v>
      </c>
      <c r="F172" s="13">
        <f>SUM(F163:F171)</f>
        <v>-3701.81</v>
      </c>
    </row>
    <row r="173" spans="1:6" ht="15.75" customHeight="1" x14ac:dyDescent="0.3">
      <c r="A173" s="7"/>
      <c r="B173" s="41"/>
      <c r="C173" s="61"/>
      <c r="D173" s="13"/>
      <c r="E173" s="13"/>
      <c r="F173" s="13"/>
    </row>
    <row r="174" spans="1:6" ht="15.75" customHeight="1" x14ac:dyDescent="0.3">
      <c r="A174" s="7" t="s">
        <v>167</v>
      </c>
      <c r="B174" s="41">
        <f>SUM(B65,B104,B114,B142,B148,B156,B161,B172)</f>
        <v>-150200</v>
      </c>
      <c r="C174" s="61">
        <f>SUM(C65,C104,C114,C142,C148,C156,C161,C172)</f>
        <v>-77126.429999999993</v>
      </c>
      <c r="D174" s="13">
        <f>SUM(D65,D104,D114,D142,D148,D156,D161,D172)</f>
        <v>-96800</v>
      </c>
      <c r="E174" s="13">
        <f>SUM(E65,E104,E114,E142,E148,E156,E161,E172)</f>
        <v>-108160.03</v>
      </c>
      <c r="F174" s="13">
        <f>SUM(F65,F104,F114,F142,F148,F156,F161,F172)</f>
        <v>-115065.90999999999</v>
      </c>
    </row>
    <row r="175" spans="1:6" ht="15.75" customHeight="1" x14ac:dyDescent="0.3">
      <c r="A175" s="7"/>
      <c r="B175" s="11"/>
      <c r="C175" s="10"/>
      <c r="D175" s="24"/>
      <c r="E175" s="24"/>
      <c r="F175" s="24"/>
    </row>
    <row r="176" spans="1:6" ht="15.75" customHeight="1" x14ac:dyDescent="0.3">
      <c r="A176" s="6" t="s">
        <v>168</v>
      </c>
      <c r="B176" s="48">
        <f>SUM(B47,B54,B174)</f>
        <v>-265000</v>
      </c>
      <c r="C176" s="86">
        <f>SUM(C47,C54,C174)</f>
        <v>-161863.71000000002</v>
      </c>
      <c r="D176" s="13">
        <f>SUM(D47,D54,D174)</f>
        <v>-208000</v>
      </c>
      <c r="E176" s="13">
        <f>SUM(E47,E54,E174)</f>
        <v>-219880.28000000003</v>
      </c>
      <c r="F176" s="13">
        <f>SUM(F47,F54,F174)</f>
        <v>-233225.96</v>
      </c>
    </row>
    <row r="177" spans="1:6" ht="15.75" customHeight="1" x14ac:dyDescent="0.3">
      <c r="A177" s="6" t="s">
        <v>169</v>
      </c>
      <c r="B177" s="53">
        <f>SUM(B19,B176)</f>
        <v>-252000</v>
      </c>
      <c r="C177" s="84">
        <f>SUM(C19,C176)</f>
        <v>-156350.71000000002</v>
      </c>
      <c r="D177" s="9">
        <f>SUM(D19,D176)</f>
        <v>-203000</v>
      </c>
      <c r="E177" s="9">
        <f>SUM(E19,E176)</f>
        <v>-214304.28000000003</v>
      </c>
      <c r="F177" s="9">
        <f>SUM(F19,F176)</f>
        <v>-228336.96</v>
      </c>
    </row>
    <row r="178" spans="1:6" ht="15.75" customHeight="1" x14ac:dyDescent="0.3">
      <c r="A178" s="6" t="s">
        <v>170</v>
      </c>
      <c r="B178" s="65">
        <f>B177</f>
        <v>-252000</v>
      </c>
      <c r="C178" s="87">
        <f>C177</f>
        <v>-156350.71000000002</v>
      </c>
      <c r="D178" s="25">
        <f>D177</f>
        <v>-203000</v>
      </c>
      <c r="E178" s="25">
        <f>E177</f>
        <v>-214304.28000000003</v>
      </c>
      <c r="F178" s="25">
        <f>F177</f>
        <v>-228336.96</v>
      </c>
    </row>
    <row r="179" spans="1:6" ht="15.75" customHeight="1" x14ac:dyDescent="0.3">
      <c r="A179" s="6"/>
      <c r="B179" s="11"/>
      <c r="C179" s="10"/>
      <c r="D179" s="24"/>
      <c r="E179" s="24"/>
      <c r="F179" s="24"/>
    </row>
    <row r="180" spans="1:6" ht="15.75" customHeight="1" x14ac:dyDescent="0.3">
      <c r="A180" s="6" t="s">
        <v>171</v>
      </c>
      <c r="B180" s="11"/>
      <c r="C180" s="10"/>
    </row>
    <row r="181" spans="1:6" ht="15.75" customHeight="1" x14ac:dyDescent="0.3">
      <c r="A181" s="6"/>
      <c r="B181" s="11"/>
      <c r="C181" s="10"/>
    </row>
    <row r="182" spans="1:6" ht="15.75" customHeight="1" x14ac:dyDescent="0.3">
      <c r="A182" s="7" t="s">
        <v>172</v>
      </c>
      <c r="B182" s="11"/>
      <c r="C182" s="10"/>
    </row>
    <row r="183" spans="1:6" ht="15.75" customHeight="1" x14ac:dyDescent="0.3">
      <c r="A183" s="7" t="s">
        <v>173</v>
      </c>
      <c r="B183" s="11"/>
      <c r="C183" s="10"/>
    </row>
    <row r="184" spans="1:6" ht="15.75" customHeight="1" x14ac:dyDescent="0.3">
      <c r="A184" s="7" t="s">
        <v>174</v>
      </c>
      <c r="B184" s="36"/>
      <c r="C184" s="34"/>
    </row>
    <row r="185" spans="1:6" ht="15.75" customHeight="1" x14ac:dyDescent="0.3">
      <c r="A185" s="7" t="s">
        <v>175</v>
      </c>
      <c r="B185" s="36">
        <v>12000</v>
      </c>
      <c r="C185" s="35">
        <v>6552.55</v>
      </c>
      <c r="D185" s="8">
        <v>8000</v>
      </c>
      <c r="E185" s="8">
        <v>6552.55</v>
      </c>
      <c r="F185" s="8">
        <v>5373.12</v>
      </c>
    </row>
    <row r="186" spans="1:6" ht="15.75" customHeight="1" x14ac:dyDescent="0.3">
      <c r="A186" s="7" t="s">
        <v>176</v>
      </c>
      <c r="B186" s="36">
        <v>240000</v>
      </c>
      <c r="C186" s="35">
        <v>161656</v>
      </c>
      <c r="D186" s="8">
        <v>195000</v>
      </c>
      <c r="E186" s="8">
        <v>204565.7</v>
      </c>
      <c r="F186" s="8">
        <v>230724.56</v>
      </c>
    </row>
    <row r="187" spans="1:6" ht="15.75" customHeight="1" x14ac:dyDescent="0.3">
      <c r="A187" s="7" t="s">
        <v>177</v>
      </c>
      <c r="B187" s="33">
        <f>SUM(B185:B186)</f>
        <v>252000</v>
      </c>
      <c r="C187" s="35">
        <v>168208.55</v>
      </c>
      <c r="D187" s="8">
        <f>SUM(D185:D186)</f>
        <v>203000</v>
      </c>
      <c r="E187" s="8">
        <f>SUM(E185:E186)</f>
        <v>211118.25</v>
      </c>
      <c r="F187" s="8">
        <v>236097.68</v>
      </c>
    </row>
    <row r="188" spans="1:6" ht="15.75" customHeight="1" x14ac:dyDescent="0.3">
      <c r="A188" s="7" t="s">
        <v>178</v>
      </c>
      <c r="B188" s="33">
        <f>B187</f>
        <v>252000</v>
      </c>
      <c r="C188" s="35">
        <v>168208.55</v>
      </c>
      <c r="D188" s="8">
        <f>D187</f>
        <v>203000</v>
      </c>
      <c r="E188" s="8">
        <f>E187</f>
        <v>211118.25</v>
      </c>
      <c r="F188" s="8">
        <f>F187</f>
        <v>236097.68</v>
      </c>
    </row>
    <row r="189" spans="1:6" ht="15.75" customHeight="1" x14ac:dyDescent="0.3">
      <c r="A189" s="7" t="s">
        <v>179</v>
      </c>
      <c r="B189" s="33">
        <f>B187</f>
        <v>252000</v>
      </c>
      <c r="C189" s="35">
        <v>168208.55</v>
      </c>
      <c r="D189" s="8">
        <f>D187</f>
        <v>203000</v>
      </c>
      <c r="E189" s="8">
        <f>E187</f>
        <v>211118.25</v>
      </c>
      <c r="F189" s="8">
        <f>F187</f>
        <v>236097.68</v>
      </c>
    </row>
    <row r="190" spans="1:6" ht="15.75" customHeight="1" x14ac:dyDescent="0.3">
      <c r="A190" s="6" t="s">
        <v>180</v>
      </c>
      <c r="B190" s="65">
        <f>B187</f>
        <v>252000</v>
      </c>
      <c r="C190" s="87">
        <v>168208.55</v>
      </c>
      <c r="D190" s="25">
        <f>D187</f>
        <v>203000</v>
      </c>
      <c r="E190" s="25">
        <f>E187</f>
        <v>211118.25</v>
      </c>
      <c r="F190" s="25">
        <f>F187</f>
        <v>236097.68</v>
      </c>
    </row>
    <row r="191" spans="1:6" ht="15.75" customHeight="1" x14ac:dyDescent="0.3">
      <c r="A191" s="6"/>
      <c r="B191" s="41"/>
      <c r="C191" s="61"/>
      <c r="D191" s="13"/>
      <c r="E191" s="13"/>
      <c r="F191" s="13"/>
    </row>
    <row r="192" spans="1:6" ht="15.75" customHeight="1" thickBot="1" x14ac:dyDescent="0.35">
      <c r="A192" s="6" t="s">
        <v>181</v>
      </c>
      <c r="B192" s="90">
        <f>SUM(B19,B176,B190)</f>
        <v>0</v>
      </c>
      <c r="C192" s="91">
        <f>SUM(C19,C176,C190)</f>
        <v>11857.839999999967</v>
      </c>
      <c r="D192" s="92">
        <f>SUM(D19,D176,D190)</f>
        <v>0</v>
      </c>
      <c r="E192" s="97">
        <f>SUM(E19,E176,E190)</f>
        <v>-3186.0300000000279</v>
      </c>
      <c r="F192" s="97">
        <f>SUM(F19,F176,F190)</f>
        <v>7760.7200000000012</v>
      </c>
    </row>
    <row r="193" spans="1:6" ht="15.75" customHeight="1" thickTop="1" x14ac:dyDescent="0.3">
      <c r="A193" s="6"/>
      <c r="B193" s="11"/>
      <c r="C193" s="11"/>
      <c r="D193" s="24"/>
      <c r="E193" s="24"/>
      <c r="F193" s="24"/>
    </row>
    <row r="194" spans="1:6" ht="15.75" customHeight="1" x14ac:dyDescent="0.3">
      <c r="A194" s="6" t="s">
        <v>182</v>
      </c>
      <c r="B194" s="11"/>
      <c r="C194" s="10"/>
    </row>
    <row r="195" spans="1:6" ht="15.75" customHeight="1" x14ac:dyDescent="0.3">
      <c r="A195" s="6"/>
      <c r="B195" s="11"/>
      <c r="C195" s="10"/>
    </row>
    <row r="196" spans="1:6" ht="15.75" customHeight="1" x14ac:dyDescent="0.3">
      <c r="A196" s="7" t="s">
        <v>183</v>
      </c>
      <c r="B196" s="11"/>
      <c r="C196" s="10"/>
    </row>
    <row r="197" spans="1:6" ht="15.75" customHeight="1" x14ac:dyDescent="0.3">
      <c r="A197" s="7" t="s">
        <v>184</v>
      </c>
      <c r="B197" s="36"/>
      <c r="C197" s="34"/>
    </row>
    <row r="198" spans="1:6" ht="15.75" customHeight="1" x14ac:dyDescent="0.3">
      <c r="A198" s="7" t="s">
        <v>185</v>
      </c>
      <c r="B198" s="36">
        <v>300</v>
      </c>
      <c r="C198" s="35">
        <v>395.65</v>
      </c>
      <c r="D198" s="8">
        <v>300</v>
      </c>
      <c r="E198" s="8">
        <v>395.65</v>
      </c>
      <c r="F198" s="8">
        <v>376.35</v>
      </c>
    </row>
    <row r="199" spans="1:6" ht="15.75" customHeight="1" x14ac:dyDescent="0.3">
      <c r="A199" s="7" t="s">
        <v>186</v>
      </c>
      <c r="B199" s="40">
        <v>300</v>
      </c>
      <c r="C199" s="93">
        <v>395.65</v>
      </c>
      <c r="D199" s="8">
        <v>300</v>
      </c>
      <c r="E199" s="8">
        <v>395.65</v>
      </c>
      <c r="F199" s="8">
        <v>376.35</v>
      </c>
    </row>
    <row r="200" spans="1:6" ht="15.75" customHeight="1" x14ac:dyDescent="0.3">
      <c r="A200" s="7" t="s">
        <v>187</v>
      </c>
      <c r="B200" s="11"/>
      <c r="C200" s="10"/>
    </row>
    <row r="201" spans="1:6" ht="15.75" customHeight="1" x14ac:dyDescent="0.3">
      <c r="A201" s="7" t="s">
        <v>188</v>
      </c>
      <c r="B201" s="33">
        <v>0</v>
      </c>
      <c r="C201" s="35">
        <v>0</v>
      </c>
      <c r="D201" s="66">
        <v>0</v>
      </c>
      <c r="E201" s="66">
        <v>1.79</v>
      </c>
      <c r="F201" s="66">
        <v>1.78</v>
      </c>
    </row>
    <row r="202" spans="1:6" ht="15.75" customHeight="1" x14ac:dyDescent="0.3">
      <c r="A202" s="7" t="s">
        <v>189</v>
      </c>
      <c r="B202" s="33">
        <v>0</v>
      </c>
      <c r="C202" s="35">
        <v>0</v>
      </c>
      <c r="D202" s="8">
        <v>0</v>
      </c>
      <c r="E202" s="8">
        <v>1.79</v>
      </c>
      <c r="F202" s="8">
        <v>1.78</v>
      </c>
    </row>
    <row r="203" spans="1:6" ht="15.75" customHeight="1" x14ac:dyDescent="0.3">
      <c r="A203" s="7" t="s">
        <v>190</v>
      </c>
      <c r="B203" s="41">
        <f>SUM(B199,B202)</f>
        <v>300</v>
      </c>
      <c r="C203" s="61">
        <f>SUM(C199,C202)</f>
        <v>395.65</v>
      </c>
      <c r="D203" s="9">
        <f>SUM(D199,D202)</f>
        <v>300</v>
      </c>
      <c r="E203" s="9">
        <f>SUM(E199,E202)</f>
        <v>397.44</v>
      </c>
      <c r="F203" s="9">
        <f>SUM(F199,F202)</f>
        <v>378.13</v>
      </c>
    </row>
    <row r="204" spans="1:6" ht="15.75" customHeight="1" x14ac:dyDescent="0.3">
      <c r="A204" s="7"/>
      <c r="B204" s="41"/>
      <c r="C204" s="61"/>
      <c r="D204" s="13"/>
      <c r="E204" s="13"/>
      <c r="F204" s="13"/>
    </row>
    <row r="205" spans="1:6" ht="15.75" customHeight="1" x14ac:dyDescent="0.3">
      <c r="A205" s="7" t="s">
        <v>191</v>
      </c>
      <c r="B205" s="11"/>
      <c r="C205" s="10"/>
    </row>
    <row r="206" spans="1:6" ht="15.75" customHeight="1" x14ac:dyDescent="0.3">
      <c r="A206" s="7" t="s">
        <v>192</v>
      </c>
      <c r="B206" s="11"/>
      <c r="C206" s="10"/>
    </row>
    <row r="207" spans="1:6" ht="15.75" customHeight="1" x14ac:dyDescent="0.3">
      <c r="A207" s="7" t="s">
        <v>193</v>
      </c>
      <c r="B207" s="36"/>
      <c r="C207" s="34"/>
    </row>
    <row r="208" spans="1:6" ht="15.75" customHeight="1" x14ac:dyDescent="0.3">
      <c r="A208" s="7" t="s">
        <v>194</v>
      </c>
      <c r="B208" s="36">
        <v>-50</v>
      </c>
      <c r="C208" s="35">
        <v>-207.56</v>
      </c>
      <c r="D208" s="8">
        <v>-50</v>
      </c>
      <c r="E208" s="8">
        <v>-207.56</v>
      </c>
      <c r="F208" s="8">
        <v>-202.78</v>
      </c>
    </row>
    <row r="209" spans="1:6" ht="15.75" customHeight="1" x14ac:dyDescent="0.3">
      <c r="A209" s="7" t="s">
        <v>195</v>
      </c>
      <c r="B209" s="41">
        <v>-50</v>
      </c>
      <c r="C209" s="61">
        <v>-207.56</v>
      </c>
      <c r="D209" s="9">
        <v>-50</v>
      </c>
      <c r="E209" s="9">
        <v>-207.56</v>
      </c>
      <c r="F209" s="9">
        <v>-202.78</v>
      </c>
    </row>
    <row r="210" spans="1:6" ht="15.75" customHeight="1" x14ac:dyDescent="0.3">
      <c r="A210" s="7" t="s">
        <v>196</v>
      </c>
      <c r="B210" s="36"/>
      <c r="C210" s="34"/>
    </row>
    <row r="211" spans="1:6" ht="15.75" customHeight="1" x14ac:dyDescent="0.3">
      <c r="A211" s="7" t="s">
        <v>197</v>
      </c>
      <c r="B211" s="36">
        <v>0</v>
      </c>
      <c r="C211" s="35">
        <v>-26.25</v>
      </c>
      <c r="D211" s="8">
        <v>0</v>
      </c>
      <c r="E211" s="8">
        <v>-73.13</v>
      </c>
      <c r="F211" s="8">
        <v>-26.48</v>
      </c>
    </row>
    <row r="212" spans="1:6" ht="15.75" customHeight="1" x14ac:dyDescent="0.3">
      <c r="A212" s="7" t="s">
        <v>198</v>
      </c>
      <c r="B212" s="33">
        <v>0</v>
      </c>
      <c r="C212" s="35">
        <v>-26.25</v>
      </c>
      <c r="D212" s="8">
        <v>0</v>
      </c>
      <c r="E212" s="8">
        <v>-73.13</v>
      </c>
      <c r="F212" s="8">
        <v>-26.48</v>
      </c>
    </row>
    <row r="213" spans="1:6" ht="15.75" customHeight="1" x14ac:dyDescent="0.3">
      <c r="A213" s="7" t="s">
        <v>199</v>
      </c>
      <c r="B213" s="41">
        <f>SUM(B209,B212)</f>
        <v>-50</v>
      </c>
      <c r="C213" s="61">
        <f>SUM(C209,C212)</f>
        <v>-233.81</v>
      </c>
      <c r="D213" s="9">
        <f>SUM(D209,D212)</f>
        <v>-50</v>
      </c>
      <c r="E213" s="9">
        <f>SUM(E209,E212)</f>
        <v>-280.69</v>
      </c>
      <c r="F213" s="9">
        <f>SUM(F209,F212)</f>
        <v>-229.26</v>
      </c>
    </row>
    <row r="214" spans="1:6" ht="15.75" customHeight="1" x14ac:dyDescent="0.3">
      <c r="A214" s="7" t="s">
        <v>200</v>
      </c>
      <c r="B214" s="36"/>
      <c r="C214" s="34"/>
    </row>
    <row r="215" spans="1:6" ht="15.75" customHeight="1" x14ac:dyDescent="0.3">
      <c r="A215" s="7" t="s">
        <v>201</v>
      </c>
      <c r="B215" s="36">
        <v>-40</v>
      </c>
      <c r="C215" s="35">
        <v>-29.5</v>
      </c>
      <c r="D215" s="8">
        <v>-40</v>
      </c>
      <c r="E215" s="8">
        <v>-35.4</v>
      </c>
      <c r="F215" s="8">
        <v>-35.4</v>
      </c>
    </row>
    <row r="216" spans="1:6" ht="15.75" customHeight="1" x14ac:dyDescent="0.3">
      <c r="A216" s="7" t="s">
        <v>202</v>
      </c>
      <c r="B216" s="52">
        <v>-40</v>
      </c>
      <c r="C216" s="94">
        <v>-29.5</v>
      </c>
      <c r="D216" s="9">
        <v>-40</v>
      </c>
      <c r="E216" s="9">
        <v>-35.4</v>
      </c>
      <c r="F216" s="9">
        <v>35.4</v>
      </c>
    </row>
    <row r="217" spans="1:6" ht="15.75" customHeight="1" x14ac:dyDescent="0.3">
      <c r="A217" s="7"/>
      <c r="B217" s="11"/>
      <c r="C217" s="10"/>
      <c r="D217" s="24"/>
      <c r="E217" s="24"/>
      <c r="F217" s="24"/>
    </row>
    <row r="218" spans="1:6" ht="15.75" customHeight="1" x14ac:dyDescent="0.3">
      <c r="A218" s="7" t="s">
        <v>203</v>
      </c>
      <c r="B218" s="64">
        <f>SUM(B213,B216)</f>
        <v>-90</v>
      </c>
      <c r="C218" s="95">
        <f>SUM(C213,C216)</f>
        <v>-263.31</v>
      </c>
      <c r="D218" s="47">
        <f>SUM(D213,D216)</f>
        <v>-90</v>
      </c>
      <c r="E218" s="47">
        <f>SUM(E213,E216)</f>
        <v>-316.08999999999997</v>
      </c>
      <c r="F218" s="47">
        <v>-264.66000000000003</v>
      </c>
    </row>
    <row r="219" spans="1:6" ht="15.75" customHeight="1" x14ac:dyDescent="0.3">
      <c r="A219" s="7"/>
      <c r="B219" s="11"/>
      <c r="C219" s="10"/>
      <c r="D219" s="24"/>
      <c r="E219" s="24"/>
      <c r="F219" s="24"/>
    </row>
    <row r="220" spans="1:6" ht="15.75" customHeight="1" x14ac:dyDescent="0.3">
      <c r="A220" s="6" t="s">
        <v>204</v>
      </c>
      <c r="B220" s="41">
        <f>SUM(B203,B218)</f>
        <v>210</v>
      </c>
      <c r="C220" s="61">
        <f>SUM(C203,C218)</f>
        <v>132.33999999999997</v>
      </c>
      <c r="D220" s="13">
        <f>SUM(D203,D218)</f>
        <v>210</v>
      </c>
      <c r="E220" s="13">
        <f>SUM(E203,E218)</f>
        <v>81.350000000000023</v>
      </c>
      <c r="F220" s="13">
        <f>SUM(F203,F218)</f>
        <v>113.46999999999997</v>
      </c>
    </row>
    <row r="221" spans="1:6" ht="15.75" customHeight="1" x14ac:dyDescent="0.3">
      <c r="A221" s="6"/>
      <c r="B221" s="41"/>
      <c r="C221" s="61"/>
      <c r="D221" s="13"/>
      <c r="E221" s="13"/>
      <c r="F221" s="13"/>
    </row>
    <row r="222" spans="1:6" ht="15.75" customHeight="1" x14ac:dyDescent="0.3">
      <c r="A222" s="6" t="s">
        <v>205</v>
      </c>
      <c r="B222" s="48">
        <f>SUM(B192,B220)</f>
        <v>210</v>
      </c>
      <c r="C222" s="86">
        <f>SUM(C192,C220)</f>
        <v>11990.179999999968</v>
      </c>
      <c r="D222" s="49">
        <f>SUM(D192,D220)</f>
        <v>210</v>
      </c>
      <c r="E222" s="49">
        <f>SUM(E192,E220)</f>
        <v>-3104.680000000028</v>
      </c>
      <c r="F222" s="49">
        <f>SUM(F192,F220)</f>
        <v>7874.1900000000014</v>
      </c>
    </row>
    <row r="223" spans="1:6" ht="15.75" customHeight="1" x14ac:dyDescent="0.3">
      <c r="A223" s="6"/>
      <c r="B223" s="41"/>
      <c r="C223" s="61"/>
      <c r="D223" s="13"/>
      <c r="E223" s="13"/>
      <c r="F223" s="13"/>
    </row>
    <row r="224" spans="1:6" ht="15.75" customHeight="1" thickBot="1" x14ac:dyDescent="0.35">
      <c r="A224" s="6" t="s">
        <v>206</v>
      </c>
      <c r="B224" s="67">
        <f>B222</f>
        <v>210</v>
      </c>
      <c r="C224" s="96">
        <v>11990.18</v>
      </c>
      <c r="D224" s="68">
        <f>D222</f>
        <v>210</v>
      </c>
      <c r="E224" s="68">
        <f>E222</f>
        <v>-3104.680000000028</v>
      </c>
      <c r="F224" s="68">
        <f>F222</f>
        <v>7874.1900000000014</v>
      </c>
    </row>
    <row r="225" spans="2:3" ht="15.75" customHeight="1" thickTop="1" x14ac:dyDescent="0.3">
      <c r="B225" s="11"/>
      <c r="C225" s="10"/>
    </row>
    <row r="226" spans="2:3" ht="15.75" customHeight="1" x14ac:dyDescent="0.3">
      <c r="B226" s="11"/>
      <c r="C226" s="10"/>
    </row>
    <row r="227" spans="2:3" ht="15.75" customHeight="1" x14ac:dyDescent="0.3">
      <c r="B227" s="11"/>
      <c r="C227" s="10"/>
    </row>
    <row r="228" spans="2:3" ht="15.75" customHeight="1" x14ac:dyDescent="0.3">
      <c r="B228" s="11"/>
      <c r="C228" s="10"/>
    </row>
    <row r="229" spans="2:3" ht="15.75" customHeight="1" x14ac:dyDescent="0.3">
      <c r="B229" s="11"/>
      <c r="C229" s="10"/>
    </row>
    <row r="230" spans="2:3" ht="15.75" customHeight="1" x14ac:dyDescent="0.3">
      <c r="B230" s="11"/>
      <c r="C230" s="10"/>
    </row>
    <row r="231" spans="2:3" ht="15.75" customHeight="1" x14ac:dyDescent="0.3">
      <c r="B231" s="11"/>
      <c r="C231" s="10"/>
    </row>
    <row r="232" spans="2:3" ht="15.75" customHeight="1" x14ac:dyDescent="0.3">
      <c r="B232" s="11"/>
      <c r="C232" s="10"/>
    </row>
    <row r="233" spans="2:3" ht="15.75" customHeight="1" x14ac:dyDescent="0.3">
      <c r="B233" s="11"/>
      <c r="C233" s="10"/>
    </row>
    <row r="234" spans="2:3" ht="15.75" customHeight="1" x14ac:dyDescent="0.3">
      <c r="B234" s="11"/>
      <c r="C234" s="10"/>
    </row>
    <row r="235" spans="2:3" ht="15.75" customHeight="1" x14ac:dyDescent="0.3">
      <c r="B235" s="11"/>
      <c r="C235" s="10"/>
    </row>
    <row r="236" spans="2:3" ht="15.75" customHeight="1" x14ac:dyDescent="0.3">
      <c r="B236" s="11"/>
      <c r="C236" s="10"/>
    </row>
    <row r="237" spans="2:3" ht="15.75" customHeight="1" x14ac:dyDescent="0.3">
      <c r="B237" s="11"/>
      <c r="C237" s="10"/>
    </row>
    <row r="238" spans="2:3" ht="15.75" customHeight="1" x14ac:dyDescent="0.3">
      <c r="B238" s="11"/>
      <c r="C238" s="10"/>
    </row>
    <row r="239" spans="2:3" ht="15.75" customHeight="1" x14ac:dyDescent="0.3">
      <c r="B239" s="11"/>
      <c r="C239" s="10"/>
    </row>
    <row r="240" spans="2:3" ht="15.75" customHeight="1" x14ac:dyDescent="0.3">
      <c r="B240" s="11"/>
      <c r="C240" s="10"/>
    </row>
    <row r="241" spans="2:3" ht="15.75" customHeight="1" x14ac:dyDescent="0.3">
      <c r="B241" s="11"/>
      <c r="C241" s="10"/>
    </row>
    <row r="242" spans="2:3" ht="15.75" customHeight="1" x14ac:dyDescent="0.3">
      <c r="B242" s="11"/>
      <c r="C242" s="10"/>
    </row>
    <row r="243" spans="2:3" ht="15.75" customHeight="1" x14ac:dyDescent="0.3">
      <c r="B243" s="11"/>
      <c r="C243" s="10"/>
    </row>
  </sheetData>
  <pageMargins left="0.39370078740157499" right="0.39370078740157499" top="0.99055118110236207" bottom="0.50251574803149601" header="0.59055118110236204" footer="0.196850393700787"/>
  <pageSetup scale="92" orientation="landscape" r:id="rId1"/>
  <headerFooter alignWithMargins="0">
    <oddFooter>&amp;L&amp;"Calibri,Regular"&amp;8 Lemonsoft v, Accounting_incomestatement2.rdl &amp;R&amp;"Calibri,Regular"&amp;8&amp;P/&amp;N</oddFooter>
  </headerFooter>
  <ignoredErrors>
    <ignoredError sqref="C14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5D5DA762187434FA26BA337FA3A4FC2" ma:contentTypeVersion="14" ma:contentTypeDescription="Luo uusi asiakirja." ma:contentTypeScope="" ma:versionID="460e09b1c9766f8aa59e89e396036aee">
  <xsd:schema xmlns:xsd="http://www.w3.org/2001/XMLSchema" xmlns:xs="http://www.w3.org/2001/XMLSchema" xmlns:p="http://schemas.microsoft.com/office/2006/metadata/properties" xmlns:ns2="ff05542e-0d74-412f-a9a3-030de6d3b2b7" xmlns:ns3="32106e78-938e-4d5a-b222-f980811926e2" targetNamespace="http://schemas.microsoft.com/office/2006/metadata/properties" ma:root="true" ma:fieldsID="075df85d8b191f75c071237947825ff0" ns2:_="" ns3:_="">
    <xsd:import namespace="ff05542e-0d74-412f-a9a3-030de6d3b2b7"/>
    <xsd:import namespace="32106e78-938e-4d5a-b222-f98081192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542e-0d74-412f-a9a3-030de6d3b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5aa2ad3c-d8dc-4b42-bdfa-0c4be0a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06e78-938e-4d5a-b222-f980811926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729aaf-a87a-44b1-8421-978abe149c65}" ma:internalName="TaxCatchAll" ma:showField="CatchAllData" ma:web="32106e78-938e-4d5a-b222-f980811926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05542e-0d74-412f-a9a3-030de6d3b2b7">
      <Terms xmlns="http://schemas.microsoft.com/office/infopath/2007/PartnerControls"/>
    </lcf76f155ced4ddcb4097134ff3c332f>
    <TaxCatchAll xmlns="32106e78-938e-4d5a-b222-f980811926e2" xsi:nil="true"/>
  </documentManagement>
</p:properties>
</file>

<file path=customXml/itemProps1.xml><?xml version="1.0" encoding="utf-8"?>
<ds:datastoreItem xmlns:ds="http://schemas.openxmlformats.org/officeDocument/2006/customXml" ds:itemID="{ADFA1E79-28FB-40EB-95C3-365BC62339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2BFE8-4C3B-4E28-9496-E0DF866AD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542e-0d74-412f-a9a3-030de6d3b2b7"/>
    <ds:schemaRef ds:uri="32106e78-938e-4d5a-b222-f98081192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2F65FB-7D42-4809-9742-8611D82C611A}">
  <ds:schemaRefs>
    <ds:schemaRef ds:uri="http://schemas.microsoft.com/office/2006/metadata/properties"/>
    <ds:schemaRef ds:uri="http://schemas.microsoft.com/office/infopath/2007/PartnerControls"/>
    <ds:schemaRef ds:uri="ff05542e-0d74-412f-a9a3-030de6d3b2b7"/>
    <ds:schemaRef ds:uri="32106e78-938e-4d5a-b222-f980811926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SKILLA BUDJETTI 2024</vt:lpstr>
      <vt:lpstr>'SKILLA BUDJETTI 2024'!Tulostusotsikot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Maarit</dc:creator>
  <cp:keywords/>
  <dc:description/>
  <cp:lastModifiedBy>Elina Havu</cp:lastModifiedBy>
  <cp:revision/>
  <dcterms:created xsi:type="dcterms:W3CDTF">2019-03-25T14:52:06Z</dcterms:created>
  <dcterms:modified xsi:type="dcterms:W3CDTF">2023-11-08T09:27:41Z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0x010100F5D5DA762187434FA26BA337FA3A4FC2</vt:lpwstr>
  </property>
  <property fmtid="{D5CDD505-2E9C-101B-9397-08002B2CF9AE}" pid="3" name="MediaServiceImageTags">
    <vt:lpwstr/>
  </property>
</Properties>
</file>