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np\BASKETBALL VICTORIA\Business Services - Documents\COVID-19\"/>
    </mc:Choice>
  </mc:AlternateContent>
  <xr:revisionPtr revIDLastSave="71" documentId="8_{3175F346-2947-474C-A20C-ACE8C8584C75}" xr6:coauthVersionLast="44" xr6:coauthVersionMax="44" xr10:uidLastSave="{0DAF0DC2-D9E9-4908-8F54-1B4591AAC2F9}"/>
  <bookViews>
    <workbookView xWindow="-98" yWindow="-98" windowWidth="20715" windowHeight="13276" activeTab="3" xr2:uid="{1D0C5EA7-5C34-4874-A6F9-65C5F125F54D}"/>
  </bookViews>
  <sheets>
    <sheet name="P&amp;L " sheetId="1" r:id="rId1"/>
    <sheet name="BS" sheetId="2" r:id="rId2"/>
    <sheet name="Budget" sheetId="3" r:id="rId3"/>
    <sheet name="2020 Forecast" sheetId="6" r:id="rId4"/>
    <sheet name="3 year Forecast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6" i="7" l="1"/>
  <c r="B17" i="7"/>
  <c r="B18" i="7"/>
  <c r="B19" i="7"/>
  <c r="B20" i="7"/>
  <c r="B21" i="7"/>
  <c r="B22" i="7"/>
  <c r="B15" i="7"/>
  <c r="B6" i="7"/>
  <c r="B7" i="7"/>
  <c r="B8" i="7"/>
  <c r="B9" i="7"/>
  <c r="B10" i="7"/>
  <c r="B11" i="7"/>
  <c r="B5" i="7"/>
  <c r="I5" i="6" l="1"/>
  <c r="D12" i="7" l="1"/>
  <c r="D23" i="7"/>
  <c r="D25" i="7"/>
  <c r="C12" i="7"/>
  <c r="C25" i="7" s="1"/>
  <c r="C23" i="7"/>
  <c r="B12" i="7"/>
  <c r="B23" i="7"/>
  <c r="I7" i="6"/>
  <c r="H12" i="6"/>
  <c r="H25" i="6" s="1"/>
  <c r="H23" i="6"/>
  <c r="E6" i="6"/>
  <c r="I19" i="6" s="1"/>
  <c r="D6" i="6"/>
  <c r="E8" i="6"/>
  <c r="E7" i="6"/>
  <c r="B12" i="3"/>
  <c r="B23" i="3"/>
  <c r="B25" i="3"/>
  <c r="D13" i="2"/>
  <c r="D12" i="2"/>
  <c r="D17" i="2"/>
  <c r="D14" i="2"/>
  <c r="D15" i="2"/>
  <c r="C17" i="2"/>
  <c r="B17" i="2"/>
  <c r="D5" i="2"/>
  <c r="D6" i="2"/>
  <c r="D7" i="2"/>
  <c r="D8" i="2"/>
  <c r="D9" i="2"/>
  <c r="C14" i="2"/>
  <c r="B14" i="2"/>
  <c r="C9" i="2"/>
  <c r="C15" i="2"/>
  <c r="B9" i="2"/>
  <c r="B15" i="2"/>
  <c r="E5" i="1"/>
  <c r="E6" i="1"/>
  <c r="E7" i="1"/>
  <c r="E8" i="1"/>
  <c r="E9" i="1"/>
  <c r="E10" i="1"/>
  <c r="E11" i="1"/>
  <c r="E12" i="1"/>
  <c r="E15" i="1"/>
  <c r="E16" i="1"/>
  <c r="E17" i="1"/>
  <c r="E18" i="1"/>
  <c r="E19" i="1"/>
  <c r="E20" i="1"/>
  <c r="E21" i="1"/>
  <c r="E22" i="1"/>
  <c r="E23" i="1"/>
  <c r="E25" i="1"/>
  <c r="C23" i="1"/>
  <c r="C12" i="1"/>
  <c r="C25" i="1"/>
  <c r="D12" i="1"/>
  <c r="D23" i="1"/>
  <c r="D25" i="1"/>
  <c r="B12" i="1"/>
  <c r="B23" i="1"/>
  <c r="B25" i="1"/>
  <c r="B25" i="7" l="1"/>
  <c r="I8" i="6"/>
  <c r="I6" i="6"/>
  <c r="I16" i="6"/>
  <c r="I15" i="6"/>
  <c r="I23" i="6" s="1"/>
  <c r="I12" i="6" l="1"/>
  <c r="I25" i="6"/>
</calcChain>
</file>

<file path=xl/sharedStrings.xml><?xml version="1.0" encoding="utf-8"?>
<sst xmlns="http://schemas.openxmlformats.org/spreadsheetml/2006/main" count="129" uniqueCount="54">
  <si>
    <t>Revenue</t>
  </si>
  <si>
    <t>Registration Fees</t>
  </si>
  <si>
    <t>Canteen</t>
  </si>
  <si>
    <t>Merchandise</t>
  </si>
  <si>
    <t>Grants</t>
  </si>
  <si>
    <t xml:space="preserve">Sundry </t>
  </si>
  <si>
    <t>Total Income</t>
  </si>
  <si>
    <t>Team Sheets</t>
  </si>
  <si>
    <t>Sponsorship</t>
  </si>
  <si>
    <t>This Month</t>
  </si>
  <si>
    <t>Year to Date</t>
  </si>
  <si>
    <t>Budget</t>
  </si>
  <si>
    <t xml:space="preserve">Budget </t>
  </si>
  <si>
    <t>$</t>
  </si>
  <si>
    <t xml:space="preserve">Variance </t>
  </si>
  <si>
    <t>Expenses</t>
  </si>
  <si>
    <t>Court Hire</t>
  </si>
  <si>
    <t>Telephone</t>
  </si>
  <si>
    <t>Insurance</t>
  </si>
  <si>
    <t>Repairs &amp; Maintenance</t>
  </si>
  <si>
    <t>Merchandise Stock</t>
  </si>
  <si>
    <t>Sundry</t>
  </si>
  <si>
    <t>Total Expenses</t>
  </si>
  <si>
    <t>Total Profit/(Loss)</t>
  </si>
  <si>
    <t>Referees</t>
  </si>
  <si>
    <t>Team Fees</t>
  </si>
  <si>
    <t>BV Basketball Club</t>
  </si>
  <si>
    <t>Profit &amp; Loss Statement for month ended 30/4/2020</t>
  </si>
  <si>
    <t>Balance Sheet Statement as at 30/4/2020</t>
  </si>
  <si>
    <t>Assets</t>
  </si>
  <si>
    <t>Cash at Bank</t>
  </si>
  <si>
    <t>Debtors</t>
  </si>
  <si>
    <t>Basketball Equipment</t>
  </si>
  <si>
    <t>Petty Cash</t>
  </si>
  <si>
    <t>Total Assets</t>
  </si>
  <si>
    <t>Liabilities</t>
  </si>
  <si>
    <t>Creditors</t>
  </si>
  <si>
    <t>Loan</t>
  </si>
  <si>
    <t>Total Liabilities</t>
  </si>
  <si>
    <t>Accumulated Funds</t>
  </si>
  <si>
    <t>Operating Budget for 2020</t>
  </si>
  <si>
    <t>Projected Surplus/(Deficit)</t>
  </si>
  <si>
    <t>LENGTH OF THE SEASON</t>
  </si>
  <si>
    <t>Forecast</t>
  </si>
  <si>
    <t>Grants/Government Funding</t>
  </si>
  <si>
    <r>
      <t xml:space="preserve">REGISTRATIONS - </t>
    </r>
    <r>
      <rPr>
        <sz val="11"/>
        <color theme="1"/>
        <rFont val="Calibri"/>
        <family val="2"/>
        <scheme val="minor"/>
      </rPr>
      <t>What % of this revenue will you be able to secure for the delayed season?</t>
    </r>
  </si>
  <si>
    <t>Post COVID-19 Forecast for 2020</t>
  </si>
  <si>
    <t>Forecasting Post COVID-19</t>
  </si>
  <si>
    <t xml:space="preserve">Please update all yellow columns </t>
  </si>
  <si>
    <r>
      <t xml:space="preserve">COMPETITION (Excl. Finals) - </t>
    </r>
    <r>
      <rPr>
        <sz val="11"/>
        <color theme="1"/>
        <rFont val="Calibri"/>
        <family val="2"/>
        <scheme val="minor"/>
      </rPr>
      <t>No of weeks in full season (Pre-Coronavirus)</t>
    </r>
  </si>
  <si>
    <r>
      <t xml:space="preserve">COMPETITION (Excl. Finals) - </t>
    </r>
    <r>
      <rPr>
        <sz val="11"/>
        <color theme="1"/>
        <rFont val="Calibri"/>
        <family val="2"/>
        <scheme val="minor"/>
      </rPr>
      <t>How many weeks of competition are you predicting for the coming season (Post-Coronavirus)</t>
    </r>
  </si>
  <si>
    <r>
      <t xml:space="preserve">SPONSORSHIP - </t>
    </r>
    <r>
      <rPr>
        <sz val="11"/>
        <color theme="1"/>
        <rFont val="Calibri"/>
        <family val="2"/>
        <scheme val="minor"/>
      </rPr>
      <t xml:space="preserve">What % of this revenue will you be able to secure for the delayed season? </t>
    </r>
  </si>
  <si>
    <r>
      <t xml:space="preserve">GOVERNMENT FUNDING - </t>
    </r>
    <r>
      <rPr>
        <sz val="11"/>
        <color theme="1"/>
        <rFont val="Calibri"/>
        <family val="2"/>
        <scheme val="minor"/>
      </rPr>
      <t>Is there any Government stimulus funding? Please input into Cell C24</t>
    </r>
  </si>
  <si>
    <t>Post COVID-19 Forecast for 2020-2022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</si>
</sst>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;[Red]\(&quot;$&quot;#,##0\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0" fillId="0" borderId="1" xfId="0" applyBorder="1"/>
    <xf numFmtId="0" fontId="2" fillId="0" borderId="1" xfId="0" applyFont="1" applyBorder="1"/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wrapText="1"/>
    </xf>
    <xf numFmtId="164" fontId="0" fillId="0" borderId="1" xfId="0" applyNumberFormat="1" applyBorder="1"/>
    <xf numFmtId="164" fontId="2" fillId="0" borderId="1" xfId="0" applyNumberFormat="1" applyFont="1" applyBorder="1"/>
    <xf numFmtId="14" fontId="2" fillId="0" borderId="2" xfId="0" applyNumberFormat="1" applyFont="1" applyBorder="1" applyAlignment="1">
      <alignment horizontal="center"/>
    </xf>
    <xf numFmtId="0" fontId="4" fillId="2" borderId="10" xfId="0" applyFont="1" applyFill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/>
    </xf>
    <xf numFmtId="0" fontId="4" fillId="2" borderId="11" xfId="0" applyFont="1" applyFill="1" applyBorder="1" applyAlignment="1" applyProtection="1">
      <alignment horizontal="center" vertical="center"/>
      <protection locked="0"/>
    </xf>
    <xf numFmtId="9" fontId="4" fillId="0" borderId="12" xfId="1" applyFont="1" applyBorder="1" applyAlignment="1">
      <alignment horizontal="center"/>
    </xf>
    <xf numFmtId="9" fontId="4" fillId="3" borderId="13" xfId="0" applyNumberFormat="1" applyFont="1" applyFill="1" applyBorder="1" applyAlignment="1">
      <alignment horizontal="center" vertical="center"/>
    </xf>
    <xf numFmtId="9" fontId="4" fillId="0" borderId="12" xfId="0" applyNumberFormat="1" applyFont="1" applyBorder="1" applyAlignment="1">
      <alignment horizontal="center" vertical="center"/>
    </xf>
    <xf numFmtId="9" fontId="4" fillId="2" borderId="13" xfId="0" applyNumberFormat="1" applyFont="1" applyFill="1" applyBorder="1" applyAlignment="1" applyProtection="1">
      <alignment horizontal="center" vertical="center"/>
      <protection locked="0"/>
    </xf>
    <xf numFmtId="9" fontId="4" fillId="2" borderId="14" xfId="0" applyNumberFormat="1" applyFont="1" applyFill="1" applyBorder="1" applyAlignment="1" applyProtection="1">
      <alignment horizontal="center" vertical="center"/>
      <protection locked="0"/>
    </xf>
    <xf numFmtId="9" fontId="4" fillId="0" borderId="14" xfId="0" applyNumberFormat="1" applyFont="1" applyFill="1" applyBorder="1" applyAlignment="1" applyProtection="1">
      <alignment horizontal="center" vertical="center"/>
      <protection locked="0"/>
    </xf>
    <xf numFmtId="9" fontId="4" fillId="0" borderId="15" xfId="0" applyNumberFormat="1" applyFont="1" applyFill="1" applyBorder="1" applyAlignment="1">
      <alignment horizontal="center" vertical="center"/>
    </xf>
    <xf numFmtId="164" fontId="0" fillId="2" borderId="1" xfId="0" applyNumberFormat="1" applyFill="1" applyBorder="1"/>
    <xf numFmtId="0" fontId="3" fillId="0" borderId="0" xfId="0" applyFont="1"/>
    <xf numFmtId="0" fontId="2" fillId="0" borderId="0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326FC-9F47-437A-B2BC-48B4A62F2EAC}">
  <dimension ref="A1:E25"/>
  <sheetViews>
    <sheetView workbookViewId="0">
      <selection activeCell="H23" sqref="H23"/>
    </sheetView>
  </sheetViews>
  <sheetFormatPr defaultRowHeight="14.25" x14ac:dyDescent="0.45"/>
  <cols>
    <col min="1" max="1" width="20.73046875" customWidth="1"/>
    <col min="2" max="5" width="13.19921875" customWidth="1"/>
  </cols>
  <sheetData>
    <row r="1" spans="1:5" x14ac:dyDescent="0.45">
      <c r="A1" s="24" t="s">
        <v>26</v>
      </c>
      <c r="B1" s="24"/>
      <c r="C1" s="24"/>
      <c r="D1" s="24"/>
      <c r="E1" s="24"/>
    </row>
    <row r="2" spans="1:5" x14ac:dyDescent="0.45">
      <c r="A2" s="25" t="s">
        <v>27</v>
      </c>
      <c r="B2" s="25"/>
      <c r="C2" s="25"/>
      <c r="D2" s="25"/>
      <c r="E2" s="25"/>
    </row>
    <row r="3" spans="1:5" x14ac:dyDescent="0.45">
      <c r="A3" s="5"/>
      <c r="B3" s="6" t="s">
        <v>9</v>
      </c>
      <c r="C3" s="6" t="s">
        <v>10</v>
      </c>
      <c r="D3" s="6" t="s">
        <v>12</v>
      </c>
      <c r="E3" s="6" t="s">
        <v>14</v>
      </c>
    </row>
    <row r="4" spans="1:5" s="1" customFormat="1" x14ac:dyDescent="0.45">
      <c r="A4" s="7" t="s">
        <v>0</v>
      </c>
      <c r="B4" s="8" t="s">
        <v>13</v>
      </c>
      <c r="C4" s="8" t="s">
        <v>13</v>
      </c>
      <c r="D4" s="8" t="s">
        <v>13</v>
      </c>
      <c r="E4" s="8" t="s">
        <v>13</v>
      </c>
    </row>
    <row r="5" spans="1:5" x14ac:dyDescent="0.45">
      <c r="A5" s="3" t="s">
        <v>1</v>
      </c>
      <c r="B5" s="9">
        <v>2500</v>
      </c>
      <c r="C5" s="9">
        <v>5000</v>
      </c>
      <c r="D5" s="9">
        <v>10000</v>
      </c>
      <c r="E5" s="9">
        <f>C5-D5</f>
        <v>-5000</v>
      </c>
    </row>
    <row r="6" spans="1:5" x14ac:dyDescent="0.45">
      <c r="A6" s="3" t="s">
        <v>7</v>
      </c>
      <c r="B6" s="9">
        <v>500</v>
      </c>
      <c r="C6" s="9">
        <v>1000</v>
      </c>
      <c r="D6" s="9">
        <v>2500</v>
      </c>
      <c r="E6" s="9">
        <f t="shared" ref="E6:E11" si="0">C6-D6</f>
        <v>-1500</v>
      </c>
    </row>
    <row r="7" spans="1:5" x14ac:dyDescent="0.45">
      <c r="A7" s="3" t="s">
        <v>8</v>
      </c>
      <c r="B7" s="9">
        <v>1000</v>
      </c>
      <c r="C7" s="9">
        <v>1000</v>
      </c>
      <c r="D7" s="9">
        <v>2500</v>
      </c>
      <c r="E7" s="9">
        <f t="shared" si="0"/>
        <v>-1500</v>
      </c>
    </row>
    <row r="8" spans="1:5" x14ac:dyDescent="0.45">
      <c r="A8" s="3" t="s">
        <v>2</v>
      </c>
      <c r="B8" s="9">
        <v>250</v>
      </c>
      <c r="C8" s="9">
        <v>300</v>
      </c>
      <c r="D8" s="9">
        <v>1000</v>
      </c>
      <c r="E8" s="9">
        <f t="shared" si="0"/>
        <v>-700</v>
      </c>
    </row>
    <row r="9" spans="1:5" x14ac:dyDescent="0.45">
      <c r="A9" s="3" t="s">
        <v>3</v>
      </c>
      <c r="B9" s="9">
        <v>100</v>
      </c>
      <c r="C9" s="9">
        <v>100</v>
      </c>
      <c r="D9" s="9">
        <v>500</v>
      </c>
      <c r="E9" s="9">
        <f t="shared" si="0"/>
        <v>-400</v>
      </c>
    </row>
    <row r="10" spans="1:5" x14ac:dyDescent="0.45">
      <c r="A10" s="3" t="s">
        <v>4</v>
      </c>
      <c r="B10" s="9">
        <v>0</v>
      </c>
      <c r="C10" s="9">
        <v>0</v>
      </c>
      <c r="D10" s="9">
        <v>0</v>
      </c>
      <c r="E10" s="9">
        <f t="shared" si="0"/>
        <v>0</v>
      </c>
    </row>
    <row r="11" spans="1:5" x14ac:dyDescent="0.45">
      <c r="A11" s="3" t="s">
        <v>5</v>
      </c>
      <c r="B11" s="9">
        <v>25</v>
      </c>
      <c r="C11" s="9">
        <v>75</v>
      </c>
      <c r="D11" s="9">
        <v>100</v>
      </c>
      <c r="E11" s="9">
        <f t="shared" si="0"/>
        <v>-25</v>
      </c>
    </row>
    <row r="12" spans="1:5" s="2" customFormat="1" x14ac:dyDescent="0.45">
      <c r="A12" s="4" t="s">
        <v>6</v>
      </c>
      <c r="B12" s="10">
        <f>SUM(B5:B11)</f>
        <v>4375</v>
      </c>
      <c r="C12" s="10">
        <f t="shared" ref="C12:E12" si="1">SUM(C5:C11)</f>
        <v>7475</v>
      </c>
      <c r="D12" s="10">
        <f t="shared" si="1"/>
        <v>16600</v>
      </c>
      <c r="E12" s="10">
        <f t="shared" si="1"/>
        <v>-9125</v>
      </c>
    </row>
    <row r="13" spans="1:5" x14ac:dyDescent="0.45">
      <c r="A13" s="3"/>
      <c r="B13" s="9"/>
      <c r="C13" s="9"/>
      <c r="D13" s="9"/>
      <c r="E13" s="9"/>
    </row>
    <row r="14" spans="1:5" x14ac:dyDescent="0.45">
      <c r="A14" s="4" t="s">
        <v>15</v>
      </c>
      <c r="B14" s="9"/>
      <c r="C14" s="9"/>
      <c r="D14" s="9"/>
      <c r="E14" s="9"/>
    </row>
    <row r="15" spans="1:5" x14ac:dyDescent="0.45">
      <c r="A15" s="3" t="s">
        <v>16</v>
      </c>
      <c r="B15" s="9">
        <v>1000</v>
      </c>
      <c r="C15" s="9">
        <v>2500</v>
      </c>
      <c r="D15" s="9">
        <v>5000</v>
      </c>
      <c r="E15" s="9">
        <f>D15-C15</f>
        <v>2500</v>
      </c>
    </row>
    <row r="16" spans="1:5" x14ac:dyDescent="0.45">
      <c r="A16" s="3" t="s">
        <v>25</v>
      </c>
      <c r="B16" s="9">
        <v>1000</v>
      </c>
      <c r="C16" s="9">
        <v>2500</v>
      </c>
      <c r="D16" s="9">
        <v>5000</v>
      </c>
      <c r="E16" s="9">
        <f t="shared" ref="E16:E22" si="2">D16-C16</f>
        <v>2500</v>
      </c>
    </row>
    <row r="17" spans="1:5" x14ac:dyDescent="0.45">
      <c r="A17" s="3" t="s">
        <v>18</v>
      </c>
      <c r="B17" s="9">
        <v>1000</v>
      </c>
      <c r="C17" s="9">
        <v>1000</v>
      </c>
      <c r="D17" s="9">
        <v>1000</v>
      </c>
      <c r="E17" s="9">
        <f t="shared" si="2"/>
        <v>0</v>
      </c>
    </row>
    <row r="18" spans="1:5" x14ac:dyDescent="0.45">
      <c r="A18" s="3" t="s">
        <v>20</v>
      </c>
      <c r="B18" s="9">
        <v>300</v>
      </c>
      <c r="C18" s="9">
        <v>400</v>
      </c>
      <c r="D18" s="9">
        <v>300</v>
      </c>
      <c r="E18" s="9">
        <f t="shared" si="2"/>
        <v>-100</v>
      </c>
    </row>
    <row r="19" spans="1:5" x14ac:dyDescent="0.45">
      <c r="A19" s="3" t="s">
        <v>24</v>
      </c>
      <c r="B19" s="9">
        <v>500</v>
      </c>
      <c r="C19" s="9">
        <v>2000</v>
      </c>
      <c r="D19" s="9">
        <v>3000</v>
      </c>
      <c r="E19" s="9">
        <f t="shared" si="2"/>
        <v>1000</v>
      </c>
    </row>
    <row r="20" spans="1:5" x14ac:dyDescent="0.45">
      <c r="A20" s="3" t="s">
        <v>19</v>
      </c>
      <c r="B20" s="9">
        <v>100</v>
      </c>
      <c r="C20" s="9">
        <v>650</v>
      </c>
      <c r="D20" s="9">
        <v>500</v>
      </c>
      <c r="E20" s="9">
        <f t="shared" si="2"/>
        <v>-150</v>
      </c>
    </row>
    <row r="21" spans="1:5" x14ac:dyDescent="0.45">
      <c r="A21" s="3" t="s">
        <v>17</v>
      </c>
      <c r="B21" s="9">
        <v>50</v>
      </c>
      <c r="C21" s="9">
        <v>100</v>
      </c>
      <c r="D21" s="9">
        <v>250</v>
      </c>
      <c r="E21" s="9">
        <f t="shared" si="2"/>
        <v>150</v>
      </c>
    </row>
    <row r="22" spans="1:5" x14ac:dyDescent="0.45">
      <c r="A22" s="3" t="s">
        <v>21</v>
      </c>
      <c r="B22" s="9">
        <v>10</v>
      </c>
      <c r="C22" s="9">
        <v>25</v>
      </c>
      <c r="D22" s="9">
        <v>50</v>
      </c>
      <c r="E22" s="9">
        <f t="shared" si="2"/>
        <v>25</v>
      </c>
    </row>
    <row r="23" spans="1:5" s="2" customFormat="1" x14ac:dyDescent="0.45">
      <c r="A23" s="4" t="s">
        <v>22</v>
      </c>
      <c r="B23" s="10">
        <f>SUM(B15:B22)</f>
        <v>3960</v>
      </c>
      <c r="C23" s="10">
        <f t="shared" ref="C23:E23" si="3">SUM(C15:C22)</f>
        <v>9175</v>
      </c>
      <c r="D23" s="10">
        <f t="shared" si="3"/>
        <v>15100</v>
      </c>
      <c r="E23" s="10">
        <f t="shared" si="3"/>
        <v>5925</v>
      </c>
    </row>
    <row r="24" spans="1:5" x14ac:dyDescent="0.45">
      <c r="A24" s="3"/>
      <c r="B24" s="9"/>
      <c r="C24" s="9"/>
      <c r="D24" s="9"/>
      <c r="E24" s="9"/>
    </row>
    <row r="25" spans="1:5" s="2" customFormat="1" x14ac:dyDescent="0.45">
      <c r="A25" s="4" t="s">
        <v>23</v>
      </c>
      <c r="B25" s="10">
        <f>B12-B23</f>
        <v>415</v>
      </c>
      <c r="C25" s="10">
        <f t="shared" ref="C25:D25" si="4">C12-C23</f>
        <v>-1700</v>
      </c>
      <c r="D25" s="10">
        <f t="shared" si="4"/>
        <v>1500</v>
      </c>
      <c r="E25" s="10">
        <f>E12+E23</f>
        <v>-3200</v>
      </c>
    </row>
  </sheetData>
  <sortState xmlns:xlrd2="http://schemas.microsoft.com/office/spreadsheetml/2017/richdata2" ref="A15:A21">
    <sortCondition ref="A21"/>
  </sortState>
  <mergeCells count="2">
    <mergeCell ref="A1:E1"/>
    <mergeCell ref="A2:E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3C91D-EAED-439F-BDD6-6AB304ADCCB6}">
  <dimension ref="A1:D17"/>
  <sheetViews>
    <sheetView workbookViewId="0">
      <selection activeCell="C27" sqref="C27"/>
    </sheetView>
  </sheetViews>
  <sheetFormatPr defaultRowHeight="14.25" x14ac:dyDescent="0.45"/>
  <cols>
    <col min="1" max="1" width="20.73046875" customWidth="1"/>
    <col min="2" max="4" width="13.19921875" customWidth="1"/>
  </cols>
  <sheetData>
    <row r="1" spans="1:4" x14ac:dyDescent="0.45">
      <c r="A1" s="24" t="s">
        <v>26</v>
      </c>
      <c r="B1" s="24"/>
      <c r="C1" s="24"/>
      <c r="D1" s="24"/>
    </row>
    <row r="2" spans="1:4" x14ac:dyDescent="0.45">
      <c r="A2" s="25" t="s">
        <v>28</v>
      </c>
      <c r="B2" s="25"/>
      <c r="C2" s="25"/>
      <c r="D2" s="25"/>
    </row>
    <row r="3" spans="1:4" x14ac:dyDescent="0.45">
      <c r="A3" s="5"/>
      <c r="B3" s="11">
        <v>43951</v>
      </c>
      <c r="C3" s="11">
        <v>43585</v>
      </c>
      <c r="D3" s="6" t="s">
        <v>14</v>
      </c>
    </row>
    <row r="4" spans="1:4" s="1" customFormat="1" x14ac:dyDescent="0.45">
      <c r="A4" s="7" t="s">
        <v>29</v>
      </c>
      <c r="B4" s="8" t="s">
        <v>13</v>
      </c>
      <c r="C4" s="8" t="s">
        <v>13</v>
      </c>
      <c r="D4" s="8" t="s">
        <v>13</v>
      </c>
    </row>
    <row r="5" spans="1:4" s="1" customFormat="1" x14ac:dyDescent="0.45">
      <c r="A5" s="3" t="s">
        <v>33</v>
      </c>
      <c r="B5" s="9">
        <v>100</v>
      </c>
      <c r="C5" s="9">
        <v>100</v>
      </c>
      <c r="D5" s="9">
        <f>B5-C5</f>
        <v>0</v>
      </c>
    </row>
    <row r="6" spans="1:4" x14ac:dyDescent="0.45">
      <c r="A6" s="3" t="s">
        <v>30</v>
      </c>
      <c r="B6" s="9">
        <v>5000</v>
      </c>
      <c r="C6" s="9">
        <v>2500</v>
      </c>
      <c r="D6" s="9">
        <f>B6-C6</f>
        <v>2500</v>
      </c>
    </row>
    <row r="7" spans="1:4" x14ac:dyDescent="0.45">
      <c r="A7" s="3" t="s">
        <v>31</v>
      </c>
      <c r="B7" s="9">
        <v>700</v>
      </c>
      <c r="C7" s="9">
        <v>1000</v>
      </c>
      <c r="D7" s="9">
        <f t="shared" ref="D7:D8" si="0">B7-C7</f>
        <v>-300</v>
      </c>
    </row>
    <row r="8" spans="1:4" x14ac:dyDescent="0.45">
      <c r="A8" s="3" t="s">
        <v>32</v>
      </c>
      <c r="B8" s="9">
        <v>5000</v>
      </c>
      <c r="C8" s="9">
        <v>5000</v>
      </c>
      <c r="D8" s="9">
        <f t="shared" si="0"/>
        <v>0</v>
      </c>
    </row>
    <row r="9" spans="1:4" s="2" customFormat="1" x14ac:dyDescent="0.45">
      <c r="A9" s="4" t="s">
        <v>34</v>
      </c>
      <c r="B9" s="10">
        <f>SUM(B6:B8)</f>
        <v>10700</v>
      </c>
      <c r="C9" s="10">
        <f>SUM(C6:C8)</f>
        <v>8500</v>
      </c>
      <c r="D9" s="10">
        <f>SUM(D5:D8)</f>
        <v>2200</v>
      </c>
    </row>
    <row r="10" spans="1:4" x14ac:dyDescent="0.45">
      <c r="A10" s="3"/>
      <c r="B10" s="9"/>
      <c r="C10" s="9"/>
      <c r="D10" s="9"/>
    </row>
    <row r="11" spans="1:4" x14ac:dyDescent="0.45">
      <c r="A11" s="4" t="s">
        <v>35</v>
      </c>
      <c r="B11" s="9"/>
      <c r="C11" s="9"/>
      <c r="D11" s="9"/>
    </row>
    <row r="12" spans="1:4" x14ac:dyDescent="0.45">
      <c r="A12" s="3" t="s">
        <v>36</v>
      </c>
      <c r="B12" s="9">
        <v>850</v>
      </c>
      <c r="C12" s="9">
        <v>500</v>
      </c>
      <c r="D12" s="9">
        <f>C12-B12</f>
        <v>-350</v>
      </c>
    </row>
    <row r="13" spans="1:4" x14ac:dyDescent="0.45">
      <c r="A13" s="3" t="s">
        <v>37</v>
      </c>
      <c r="B13" s="9">
        <v>1000</v>
      </c>
      <c r="C13" s="9">
        <v>2500</v>
      </c>
      <c r="D13" s="9">
        <f>C13-B13</f>
        <v>1500</v>
      </c>
    </row>
    <row r="14" spans="1:4" s="2" customFormat="1" x14ac:dyDescent="0.45">
      <c r="A14" s="4" t="s">
        <v>38</v>
      </c>
      <c r="B14" s="10">
        <f>SUM(B12:B13)</f>
        <v>1850</v>
      </c>
      <c r="C14" s="10">
        <f>SUM(C12:C13)</f>
        <v>3000</v>
      </c>
      <c r="D14" s="9">
        <f>D12+D13</f>
        <v>1150</v>
      </c>
    </row>
    <row r="15" spans="1:4" s="2" customFormat="1" x14ac:dyDescent="0.45">
      <c r="A15" s="4" t="s">
        <v>34</v>
      </c>
      <c r="B15" s="10">
        <f>B9-B14</f>
        <v>8850</v>
      </c>
      <c r="C15" s="10">
        <f>C9-C14</f>
        <v>5500</v>
      </c>
      <c r="D15" s="10">
        <f>D9+D14</f>
        <v>3350</v>
      </c>
    </row>
    <row r="16" spans="1:4" x14ac:dyDescent="0.45">
      <c r="A16" s="3"/>
      <c r="B16" s="9"/>
      <c r="C16" s="9"/>
      <c r="D16" s="9"/>
    </row>
    <row r="17" spans="1:4" s="2" customFormat="1" x14ac:dyDescent="0.45">
      <c r="A17" s="4" t="s">
        <v>39</v>
      </c>
      <c r="B17" s="10">
        <f>B15</f>
        <v>8850</v>
      </c>
      <c r="C17" s="10">
        <f>C15</f>
        <v>5500</v>
      </c>
      <c r="D17" s="10">
        <f>B17-C17</f>
        <v>3350</v>
      </c>
    </row>
  </sheetData>
  <mergeCells count="2">
    <mergeCell ref="A1:D1"/>
    <mergeCell ref="A2:D2"/>
  </mergeCells>
  <pageMargins left="0.7" right="0.7" top="0.75" bottom="0.75" header="0.3" footer="0.3"/>
  <pageSetup paperSize="9" orientation="portrait" horizontalDpi="0" verticalDpi="0" r:id="rId1"/>
  <ignoredErrors>
    <ignoredError sqref="B9:C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C3E6D-8ED9-4D42-88B4-F1C4DAF3EC05}">
  <dimension ref="A1:B25"/>
  <sheetViews>
    <sheetView workbookViewId="0">
      <selection activeCell="A32" sqref="A32"/>
    </sheetView>
  </sheetViews>
  <sheetFormatPr defaultRowHeight="14.25" x14ac:dyDescent="0.45"/>
  <cols>
    <col min="1" max="1" width="26.6640625" customWidth="1"/>
    <col min="2" max="2" width="23.796875" customWidth="1"/>
  </cols>
  <sheetData>
    <row r="1" spans="1:2" x14ac:dyDescent="0.45">
      <c r="A1" s="24" t="s">
        <v>26</v>
      </c>
      <c r="B1" s="24"/>
    </row>
    <row r="2" spans="1:2" x14ac:dyDescent="0.45">
      <c r="A2" s="25" t="s">
        <v>40</v>
      </c>
      <c r="B2" s="25"/>
    </row>
    <row r="3" spans="1:2" x14ac:dyDescent="0.45">
      <c r="A3" s="5"/>
      <c r="B3" s="6">
        <v>2020</v>
      </c>
    </row>
    <row r="4" spans="1:2" x14ac:dyDescent="0.45">
      <c r="A4" s="7" t="s">
        <v>0</v>
      </c>
      <c r="B4" s="8" t="s">
        <v>13</v>
      </c>
    </row>
    <row r="5" spans="1:2" x14ac:dyDescent="0.45">
      <c r="A5" s="3" t="s">
        <v>1</v>
      </c>
      <c r="B5" s="9">
        <v>10000</v>
      </c>
    </row>
    <row r="6" spans="1:2" x14ac:dyDescent="0.45">
      <c r="A6" s="3" t="s">
        <v>7</v>
      </c>
      <c r="B6" s="9">
        <v>2500</v>
      </c>
    </row>
    <row r="7" spans="1:2" x14ac:dyDescent="0.45">
      <c r="A7" s="3" t="s">
        <v>8</v>
      </c>
      <c r="B7" s="9">
        <v>2500</v>
      </c>
    </row>
    <row r="8" spans="1:2" x14ac:dyDescent="0.45">
      <c r="A8" s="3" t="s">
        <v>2</v>
      </c>
      <c r="B8" s="9">
        <v>1000</v>
      </c>
    </row>
    <row r="9" spans="1:2" x14ac:dyDescent="0.45">
      <c r="A9" s="3" t="s">
        <v>3</v>
      </c>
      <c r="B9" s="9">
        <v>500</v>
      </c>
    </row>
    <row r="10" spans="1:2" x14ac:dyDescent="0.45">
      <c r="A10" s="3" t="s">
        <v>4</v>
      </c>
      <c r="B10" s="9">
        <v>0</v>
      </c>
    </row>
    <row r="11" spans="1:2" x14ac:dyDescent="0.45">
      <c r="A11" s="3" t="s">
        <v>5</v>
      </c>
      <c r="B11" s="9">
        <v>100</v>
      </c>
    </row>
    <row r="12" spans="1:2" x14ac:dyDescent="0.45">
      <c r="A12" s="4" t="s">
        <v>6</v>
      </c>
      <c r="B12" s="10">
        <f t="shared" ref="B12" si="0">SUM(B5:B11)</f>
        <v>16600</v>
      </c>
    </row>
    <row r="13" spans="1:2" x14ac:dyDescent="0.45">
      <c r="A13" s="3"/>
      <c r="B13" s="9"/>
    </row>
    <row r="14" spans="1:2" x14ac:dyDescent="0.45">
      <c r="A14" s="4" t="s">
        <v>15</v>
      </c>
      <c r="B14" s="9"/>
    </row>
    <row r="15" spans="1:2" x14ac:dyDescent="0.45">
      <c r="A15" s="3" t="s">
        <v>16</v>
      </c>
      <c r="B15" s="9">
        <v>5000</v>
      </c>
    </row>
    <row r="16" spans="1:2" x14ac:dyDescent="0.45">
      <c r="A16" s="3" t="s">
        <v>25</v>
      </c>
      <c r="B16" s="9">
        <v>5000</v>
      </c>
    </row>
    <row r="17" spans="1:2" x14ac:dyDescent="0.45">
      <c r="A17" s="3" t="s">
        <v>18</v>
      </c>
      <c r="B17" s="9">
        <v>1000</v>
      </c>
    </row>
    <row r="18" spans="1:2" x14ac:dyDescent="0.45">
      <c r="A18" s="3" t="s">
        <v>20</v>
      </c>
      <c r="B18" s="9">
        <v>300</v>
      </c>
    </row>
    <row r="19" spans="1:2" x14ac:dyDescent="0.45">
      <c r="A19" s="3" t="s">
        <v>24</v>
      </c>
      <c r="B19" s="9">
        <v>3000</v>
      </c>
    </row>
    <row r="20" spans="1:2" x14ac:dyDescent="0.45">
      <c r="A20" s="3" t="s">
        <v>19</v>
      </c>
      <c r="B20" s="9">
        <v>500</v>
      </c>
    </row>
    <row r="21" spans="1:2" x14ac:dyDescent="0.45">
      <c r="A21" s="3" t="s">
        <v>17</v>
      </c>
      <c r="B21" s="9">
        <v>250</v>
      </c>
    </row>
    <row r="22" spans="1:2" x14ac:dyDescent="0.45">
      <c r="A22" s="3" t="s">
        <v>21</v>
      </c>
      <c r="B22" s="9">
        <v>50</v>
      </c>
    </row>
    <row r="23" spans="1:2" x14ac:dyDescent="0.45">
      <c r="A23" s="4" t="s">
        <v>22</v>
      </c>
      <c r="B23" s="10">
        <f t="shared" ref="B23" si="1">SUM(B15:B22)</f>
        <v>15100</v>
      </c>
    </row>
    <row r="24" spans="1:2" x14ac:dyDescent="0.45">
      <c r="A24" s="3"/>
      <c r="B24" s="9"/>
    </row>
    <row r="25" spans="1:2" x14ac:dyDescent="0.45">
      <c r="A25" s="4" t="s">
        <v>41</v>
      </c>
      <c r="B25" s="10">
        <f t="shared" ref="B25" si="2">B12-B23</f>
        <v>1500</v>
      </c>
    </row>
  </sheetData>
  <mergeCells count="2">
    <mergeCell ref="A1:B1"/>
    <mergeCell ref="A2:B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8CE2D-C980-4F4B-8E68-2D6DE71DD782}">
  <dimension ref="A1:I25"/>
  <sheetViews>
    <sheetView tabSelected="1" zoomScaleNormal="100" workbookViewId="0">
      <selection activeCell="A14" sqref="A14"/>
    </sheetView>
  </sheetViews>
  <sheetFormatPr defaultRowHeight="14.25" x14ac:dyDescent="0.45"/>
  <cols>
    <col min="1" max="1" width="26.6640625" customWidth="1"/>
    <col min="2" max="2" width="21.1328125" customWidth="1"/>
    <col min="3" max="3" width="22.1328125" customWidth="1"/>
    <col min="4" max="4" width="9.06640625" customWidth="1"/>
    <col min="5" max="5" width="8.1328125" customWidth="1"/>
    <col min="7" max="7" width="24.1328125" customWidth="1"/>
    <col min="8" max="9" width="18.9296875" customWidth="1"/>
  </cols>
  <sheetData>
    <row r="1" spans="1:9" ht="21" x14ac:dyDescent="0.65">
      <c r="A1" s="23" t="s">
        <v>47</v>
      </c>
      <c r="G1" s="24" t="s">
        <v>26</v>
      </c>
      <c r="H1" s="24"/>
      <c r="I1" s="24"/>
    </row>
    <row r="2" spans="1:9" x14ac:dyDescent="0.45">
      <c r="A2" t="s">
        <v>48</v>
      </c>
      <c r="G2" s="25" t="s">
        <v>46</v>
      </c>
      <c r="H2" s="25"/>
      <c r="I2" s="25"/>
    </row>
    <row r="3" spans="1:9" ht="14.65" thickBot="1" x14ac:dyDescent="0.5">
      <c r="G3" s="5"/>
      <c r="H3" s="6" t="s">
        <v>11</v>
      </c>
      <c r="I3" s="6" t="s">
        <v>43</v>
      </c>
    </row>
    <row r="4" spans="1:9" ht="16.149999999999999" thickBot="1" x14ac:dyDescent="0.55000000000000004">
      <c r="A4" s="32" t="s">
        <v>49</v>
      </c>
      <c r="B4" s="33"/>
      <c r="C4" s="34"/>
      <c r="D4" s="12">
        <v>18</v>
      </c>
      <c r="E4" s="13"/>
      <c r="G4" s="7" t="s">
        <v>0</v>
      </c>
      <c r="H4" s="8" t="s">
        <v>13</v>
      </c>
      <c r="I4" s="8" t="s">
        <v>13</v>
      </c>
    </row>
    <row r="5" spans="1:9" ht="30" customHeight="1" thickBot="1" x14ac:dyDescent="0.55000000000000004">
      <c r="A5" s="26" t="s">
        <v>50</v>
      </c>
      <c r="B5" s="27"/>
      <c r="C5" s="28"/>
      <c r="D5" s="14">
        <v>18</v>
      </c>
      <c r="E5" s="15"/>
      <c r="G5" s="3" t="s">
        <v>1</v>
      </c>
      <c r="H5" s="9">
        <v>10000</v>
      </c>
      <c r="I5" s="9">
        <f>H5*D8</f>
        <v>5000</v>
      </c>
    </row>
    <row r="6" spans="1:9" ht="16.149999999999999" thickBot="1" x14ac:dyDescent="0.5">
      <c r="A6" s="32" t="s">
        <v>42</v>
      </c>
      <c r="B6" s="33"/>
      <c r="C6" s="34"/>
      <c r="D6" s="16">
        <f>D5/D4</f>
        <v>1</v>
      </c>
      <c r="E6" s="17">
        <f>1- (D5/18)</f>
        <v>0</v>
      </c>
      <c r="G6" s="3" t="s">
        <v>7</v>
      </c>
      <c r="H6" s="9">
        <v>2500</v>
      </c>
      <c r="I6" s="9">
        <f>H6*D6</f>
        <v>2500</v>
      </c>
    </row>
    <row r="7" spans="1:9" ht="30" customHeight="1" thickBot="1" x14ac:dyDescent="0.5">
      <c r="A7" s="26" t="s">
        <v>51</v>
      </c>
      <c r="B7" s="27"/>
      <c r="C7" s="28"/>
      <c r="D7" s="18">
        <v>0.1</v>
      </c>
      <c r="E7" s="17">
        <f>1-D7</f>
        <v>0.9</v>
      </c>
      <c r="G7" s="3" t="s">
        <v>8</v>
      </c>
      <c r="H7" s="9">
        <v>2500</v>
      </c>
      <c r="I7" s="9">
        <f>H7*D7</f>
        <v>250</v>
      </c>
    </row>
    <row r="8" spans="1:9" ht="30" customHeight="1" thickBot="1" x14ac:dyDescent="0.5">
      <c r="A8" s="26" t="s">
        <v>45</v>
      </c>
      <c r="B8" s="27"/>
      <c r="C8" s="28"/>
      <c r="D8" s="19">
        <v>0.5</v>
      </c>
      <c r="E8" s="17">
        <f>1-D8</f>
        <v>0.5</v>
      </c>
      <c r="G8" s="3" t="s">
        <v>2</v>
      </c>
      <c r="H8" s="9">
        <v>1000</v>
      </c>
      <c r="I8" s="9">
        <f>H8*D6</f>
        <v>1000</v>
      </c>
    </row>
    <row r="9" spans="1:9" ht="30" customHeight="1" thickBot="1" x14ac:dyDescent="0.5">
      <c r="A9" s="29" t="s">
        <v>52</v>
      </c>
      <c r="B9" s="30"/>
      <c r="C9" s="31"/>
      <c r="D9" s="20"/>
      <c r="E9" s="21"/>
      <c r="G9" s="3" t="s">
        <v>3</v>
      </c>
      <c r="H9" s="9">
        <v>500</v>
      </c>
      <c r="I9" s="22">
        <v>250</v>
      </c>
    </row>
    <row r="10" spans="1:9" x14ac:dyDescent="0.45">
      <c r="G10" s="3" t="s">
        <v>44</v>
      </c>
      <c r="H10" s="9">
        <v>0</v>
      </c>
      <c r="I10" s="22">
        <v>1000</v>
      </c>
    </row>
    <row r="11" spans="1:9" x14ac:dyDescent="0.45">
      <c r="G11" s="3" t="s">
        <v>5</v>
      </c>
      <c r="H11" s="9">
        <v>100</v>
      </c>
      <c r="I11" s="22">
        <v>0</v>
      </c>
    </row>
    <row r="12" spans="1:9" x14ac:dyDescent="0.45">
      <c r="G12" s="4" t="s">
        <v>6</v>
      </c>
      <c r="H12" s="10">
        <f t="shared" ref="H12:I12" si="0">SUM(H5:H11)</f>
        <v>16600</v>
      </c>
      <c r="I12" s="10">
        <f t="shared" si="0"/>
        <v>10000</v>
      </c>
    </row>
    <row r="13" spans="1:9" x14ac:dyDescent="0.45">
      <c r="G13" s="3"/>
      <c r="H13" s="9"/>
      <c r="I13" s="9"/>
    </row>
    <row r="14" spans="1:9" x14ac:dyDescent="0.45">
      <c r="G14" s="4" t="s">
        <v>15</v>
      </c>
      <c r="H14" s="9"/>
      <c r="I14" s="9"/>
    </row>
    <row r="15" spans="1:9" x14ac:dyDescent="0.45">
      <c r="G15" s="3" t="s">
        <v>16</v>
      </c>
      <c r="H15" s="9">
        <v>5000</v>
      </c>
      <c r="I15" s="9">
        <f>H15*D6</f>
        <v>5000</v>
      </c>
    </row>
    <row r="16" spans="1:9" x14ac:dyDescent="0.45">
      <c r="G16" s="3" t="s">
        <v>25</v>
      </c>
      <c r="H16" s="9">
        <v>5000</v>
      </c>
      <c r="I16" s="9">
        <f>H16*D6</f>
        <v>5000</v>
      </c>
    </row>
    <row r="17" spans="7:9" x14ac:dyDescent="0.45">
      <c r="G17" s="3" t="s">
        <v>18</v>
      </c>
      <c r="H17" s="9">
        <v>1000</v>
      </c>
      <c r="I17" s="22">
        <v>1000</v>
      </c>
    </row>
    <row r="18" spans="7:9" x14ac:dyDescent="0.45">
      <c r="G18" s="3" t="s">
        <v>20</v>
      </c>
      <c r="H18" s="9">
        <v>300</v>
      </c>
      <c r="I18" s="22">
        <v>300</v>
      </c>
    </row>
    <row r="19" spans="7:9" x14ac:dyDescent="0.45">
      <c r="G19" s="3" t="s">
        <v>24</v>
      </c>
      <c r="H19" s="9">
        <v>3000</v>
      </c>
      <c r="I19" s="9">
        <f>H19*E6</f>
        <v>0</v>
      </c>
    </row>
    <row r="20" spans="7:9" x14ac:dyDescent="0.45">
      <c r="G20" s="3" t="s">
        <v>19</v>
      </c>
      <c r="H20" s="9">
        <v>500</v>
      </c>
      <c r="I20" s="22">
        <v>200</v>
      </c>
    </row>
    <row r="21" spans="7:9" x14ac:dyDescent="0.45">
      <c r="G21" s="3" t="s">
        <v>17</v>
      </c>
      <c r="H21" s="9">
        <v>250</v>
      </c>
      <c r="I21" s="22">
        <v>250</v>
      </c>
    </row>
    <row r="22" spans="7:9" x14ac:dyDescent="0.45">
      <c r="G22" s="3" t="s">
        <v>21</v>
      </c>
      <c r="H22" s="9">
        <v>50</v>
      </c>
      <c r="I22" s="22">
        <v>2500</v>
      </c>
    </row>
    <row r="23" spans="7:9" x14ac:dyDescent="0.45">
      <c r="G23" s="4" t="s">
        <v>22</v>
      </c>
      <c r="H23" s="10">
        <f t="shared" ref="H23:I23" si="1">SUM(H15:H22)</f>
        <v>15100</v>
      </c>
      <c r="I23" s="10">
        <f t="shared" si="1"/>
        <v>14250</v>
      </c>
    </row>
    <row r="24" spans="7:9" x14ac:dyDescent="0.45">
      <c r="G24" s="3"/>
      <c r="H24" s="9"/>
      <c r="I24" s="9"/>
    </row>
    <row r="25" spans="7:9" x14ac:dyDescent="0.45">
      <c r="G25" s="4" t="s">
        <v>41</v>
      </c>
      <c r="H25" s="10">
        <f t="shared" ref="H25:I25" si="2">H12-H23</f>
        <v>1500</v>
      </c>
      <c r="I25" s="10">
        <f t="shared" si="2"/>
        <v>-4250</v>
      </c>
    </row>
  </sheetData>
  <mergeCells count="8">
    <mergeCell ref="A7:C7"/>
    <mergeCell ref="A9:C9"/>
    <mergeCell ref="A8:C8"/>
    <mergeCell ref="G2:I2"/>
    <mergeCell ref="G1:I1"/>
    <mergeCell ref="A4:C4"/>
    <mergeCell ref="A5:C5"/>
    <mergeCell ref="A6:C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120C0-BB1C-4C45-A2A3-628B52F33134}">
  <dimension ref="A1:D25"/>
  <sheetViews>
    <sheetView workbookViewId="0">
      <selection activeCell="B13" sqref="B13"/>
    </sheetView>
  </sheetViews>
  <sheetFormatPr defaultRowHeight="14.25" x14ac:dyDescent="0.45"/>
  <cols>
    <col min="1" max="1" width="26.33203125" customWidth="1"/>
    <col min="2" max="4" width="16.73046875" customWidth="1"/>
  </cols>
  <sheetData>
    <row r="1" spans="1:4" x14ac:dyDescent="0.45">
      <c r="A1" s="35" t="s">
        <v>26</v>
      </c>
      <c r="B1" s="35"/>
      <c r="C1" s="35"/>
      <c r="D1" s="35"/>
    </row>
    <row r="2" spans="1:4" x14ac:dyDescent="0.45">
      <c r="A2" s="25" t="s">
        <v>53</v>
      </c>
      <c r="B2" s="25"/>
      <c r="C2" s="25"/>
      <c r="D2" s="25"/>
    </row>
    <row r="3" spans="1:4" x14ac:dyDescent="0.45">
      <c r="A3" s="5"/>
      <c r="B3" s="6">
        <v>2020</v>
      </c>
      <c r="C3" s="6">
        <v>2021</v>
      </c>
      <c r="D3" s="6">
        <v>2022</v>
      </c>
    </row>
    <row r="4" spans="1:4" x14ac:dyDescent="0.45">
      <c r="A4" s="7" t="s">
        <v>0</v>
      </c>
      <c r="B4" s="8" t="s">
        <v>13</v>
      </c>
      <c r="C4" s="8" t="s">
        <v>13</v>
      </c>
      <c r="D4" s="8"/>
    </row>
    <row r="5" spans="1:4" x14ac:dyDescent="0.45">
      <c r="A5" s="3" t="s">
        <v>1</v>
      </c>
      <c r="B5" s="9">
        <f>'2020 Forecast'!I5</f>
        <v>5000</v>
      </c>
      <c r="C5" s="9"/>
      <c r="D5" s="9"/>
    </row>
    <row r="6" spans="1:4" x14ac:dyDescent="0.45">
      <c r="A6" s="3" t="s">
        <v>7</v>
      </c>
      <c r="B6" s="9">
        <f>'2020 Forecast'!I6</f>
        <v>2500</v>
      </c>
      <c r="C6" s="9"/>
      <c r="D6" s="9"/>
    </row>
    <row r="7" spans="1:4" x14ac:dyDescent="0.45">
      <c r="A7" s="3" t="s">
        <v>8</v>
      </c>
      <c r="B7" s="9">
        <f>'2020 Forecast'!I7</f>
        <v>250</v>
      </c>
      <c r="C7" s="9"/>
      <c r="D7" s="9"/>
    </row>
    <row r="8" spans="1:4" x14ac:dyDescent="0.45">
      <c r="A8" s="3" t="s">
        <v>2</v>
      </c>
      <c r="B8" s="9">
        <f>'2020 Forecast'!I8</f>
        <v>1000</v>
      </c>
      <c r="C8" s="9"/>
      <c r="D8" s="9"/>
    </row>
    <row r="9" spans="1:4" x14ac:dyDescent="0.45">
      <c r="A9" s="3" t="s">
        <v>3</v>
      </c>
      <c r="B9" s="9">
        <f>'2020 Forecast'!I9</f>
        <v>250</v>
      </c>
      <c r="C9" s="9"/>
      <c r="D9" s="9"/>
    </row>
    <row r="10" spans="1:4" x14ac:dyDescent="0.45">
      <c r="A10" s="3" t="s">
        <v>44</v>
      </c>
      <c r="B10" s="9">
        <f>'2020 Forecast'!I10</f>
        <v>1000</v>
      </c>
      <c r="C10" s="9"/>
      <c r="D10" s="9"/>
    </row>
    <row r="11" spans="1:4" x14ac:dyDescent="0.45">
      <c r="A11" s="3" t="s">
        <v>5</v>
      </c>
      <c r="B11" s="9">
        <f>'2020 Forecast'!I11</f>
        <v>0</v>
      </c>
      <c r="C11" s="9"/>
      <c r="D11" s="9"/>
    </row>
    <row r="12" spans="1:4" x14ac:dyDescent="0.45">
      <c r="A12" s="4" t="s">
        <v>6</v>
      </c>
      <c r="B12" s="10">
        <f>SUM(B5:B11)</f>
        <v>10000</v>
      </c>
      <c r="C12" s="10">
        <f t="shared" ref="C12:D12" si="0">SUM(C5:C11)</f>
        <v>0</v>
      </c>
      <c r="D12" s="10">
        <f t="shared" si="0"/>
        <v>0</v>
      </c>
    </row>
    <row r="13" spans="1:4" x14ac:dyDescent="0.45">
      <c r="A13" s="3"/>
      <c r="B13" s="9"/>
      <c r="C13" s="9"/>
      <c r="D13" s="9"/>
    </row>
    <row r="14" spans="1:4" x14ac:dyDescent="0.45">
      <c r="A14" s="4" t="s">
        <v>15</v>
      </c>
      <c r="B14" s="9"/>
      <c r="C14" s="9"/>
      <c r="D14" s="9"/>
    </row>
    <row r="15" spans="1:4" x14ac:dyDescent="0.45">
      <c r="A15" s="3" t="s">
        <v>16</v>
      </c>
      <c r="B15" s="9">
        <f>'2020 Forecast'!I15</f>
        <v>5000</v>
      </c>
      <c r="C15" s="9"/>
      <c r="D15" s="9"/>
    </row>
    <row r="16" spans="1:4" x14ac:dyDescent="0.45">
      <c r="A16" s="3" t="s">
        <v>25</v>
      </c>
      <c r="B16" s="9">
        <f>'2020 Forecast'!I16</f>
        <v>5000</v>
      </c>
      <c r="C16" s="9"/>
      <c r="D16" s="9"/>
    </row>
    <row r="17" spans="1:4" x14ac:dyDescent="0.45">
      <c r="A17" s="3" t="s">
        <v>18</v>
      </c>
      <c r="B17" s="9">
        <f>'2020 Forecast'!I17</f>
        <v>1000</v>
      </c>
      <c r="C17" s="9"/>
      <c r="D17" s="9"/>
    </row>
    <row r="18" spans="1:4" x14ac:dyDescent="0.45">
      <c r="A18" s="3" t="s">
        <v>20</v>
      </c>
      <c r="B18" s="9">
        <f>'2020 Forecast'!I18</f>
        <v>300</v>
      </c>
      <c r="C18" s="9"/>
      <c r="D18" s="9"/>
    </row>
    <row r="19" spans="1:4" x14ac:dyDescent="0.45">
      <c r="A19" s="3" t="s">
        <v>24</v>
      </c>
      <c r="B19" s="9">
        <f>'2020 Forecast'!I19</f>
        <v>0</v>
      </c>
      <c r="C19" s="9"/>
      <c r="D19" s="9"/>
    </row>
    <row r="20" spans="1:4" x14ac:dyDescent="0.45">
      <c r="A20" s="3" t="s">
        <v>19</v>
      </c>
      <c r="B20" s="9">
        <f>'2020 Forecast'!I20</f>
        <v>200</v>
      </c>
      <c r="C20" s="9"/>
      <c r="D20" s="9"/>
    </row>
    <row r="21" spans="1:4" x14ac:dyDescent="0.45">
      <c r="A21" s="3" t="s">
        <v>17</v>
      </c>
      <c r="B21" s="9">
        <f>'2020 Forecast'!I21</f>
        <v>250</v>
      </c>
      <c r="C21" s="9"/>
      <c r="D21" s="9"/>
    </row>
    <row r="22" spans="1:4" x14ac:dyDescent="0.45">
      <c r="A22" s="3" t="s">
        <v>21</v>
      </c>
      <c r="B22" s="9">
        <f>'2020 Forecast'!I22</f>
        <v>2500</v>
      </c>
      <c r="C22" s="9"/>
      <c r="D22" s="9"/>
    </row>
    <row r="23" spans="1:4" x14ac:dyDescent="0.45">
      <c r="A23" s="4" t="s">
        <v>22</v>
      </c>
      <c r="B23" s="10">
        <f>SUM(B15:B22)</f>
        <v>14250</v>
      </c>
      <c r="C23" s="10">
        <f t="shared" ref="C23:D23" si="1">SUM(C15:C22)</f>
        <v>0</v>
      </c>
      <c r="D23" s="10">
        <f t="shared" si="1"/>
        <v>0</v>
      </c>
    </row>
    <row r="24" spans="1:4" x14ac:dyDescent="0.45">
      <c r="A24" s="3"/>
      <c r="B24" s="9"/>
      <c r="C24" s="9"/>
      <c r="D24" s="9"/>
    </row>
    <row r="25" spans="1:4" x14ac:dyDescent="0.45">
      <c r="A25" s="4" t="s">
        <v>41</v>
      </c>
      <c r="B25" s="10">
        <f>B12-B23</f>
        <v>-4250</v>
      </c>
      <c r="C25" s="10">
        <f t="shared" ref="C25:D25" si="2">C12-C23</f>
        <v>0</v>
      </c>
      <c r="D25" s="10">
        <f t="shared" si="2"/>
        <v>0</v>
      </c>
    </row>
  </sheetData>
  <mergeCells count="2">
    <mergeCell ref="A1:D1"/>
    <mergeCell ref="A2:D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11A6498323C24582E98F767B38BA03" ma:contentTypeVersion="11" ma:contentTypeDescription="Create a new document." ma:contentTypeScope="" ma:versionID="690be92fd20b72bb59abe51b313d59db">
  <xsd:schema xmlns:xsd="http://www.w3.org/2001/XMLSchema" xmlns:xs="http://www.w3.org/2001/XMLSchema" xmlns:p="http://schemas.microsoft.com/office/2006/metadata/properties" xmlns:ns2="a88e519a-c5ca-4da4-b3c1-edc9c26d5d0c" xmlns:ns3="86366f46-25c3-40f1-aaa7-e2de4e888ae3" targetNamespace="http://schemas.microsoft.com/office/2006/metadata/properties" ma:root="true" ma:fieldsID="88ce36eaedd3ac43faf5bc04c3e608e5" ns2:_="" ns3:_="">
    <xsd:import namespace="a88e519a-c5ca-4da4-b3c1-edc9c26d5d0c"/>
    <xsd:import namespace="86366f46-25c3-40f1-aaa7-e2de4e888a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8e519a-c5ca-4da4-b3c1-edc9c26d5d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366f46-25c3-40f1-aaa7-e2de4e888ae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721BAD-428E-47F3-8193-751A220C0F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8e519a-c5ca-4da4-b3c1-edc9c26d5d0c"/>
    <ds:schemaRef ds:uri="86366f46-25c3-40f1-aaa7-e2de4e888a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CC81E50-06F8-4EDC-BC3D-3A6A6A2CDA0F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a88e519a-c5ca-4da4-b3c1-edc9c26d5d0c"/>
    <ds:schemaRef ds:uri="http://schemas.microsoft.com/office/infopath/2007/PartnerControls"/>
    <ds:schemaRef ds:uri="http://purl.org/dc/elements/1.1/"/>
    <ds:schemaRef ds:uri="86366f46-25c3-40f1-aaa7-e2de4e888ae3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45522FB-1A26-44DD-992B-FB91293331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P&amp;L </vt:lpstr>
      <vt:lpstr>BS</vt:lpstr>
      <vt:lpstr>Budget</vt:lpstr>
      <vt:lpstr>2020 Forecast</vt:lpstr>
      <vt:lpstr>3 year Forecast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 Pahl</dc:creator>
  <cp:lastModifiedBy>Ben Pahl</cp:lastModifiedBy>
  <dcterms:created xsi:type="dcterms:W3CDTF">2020-05-11T09:27:12Z</dcterms:created>
  <dcterms:modified xsi:type="dcterms:W3CDTF">2020-05-15T03:37:37Z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0x0101002C11A6498323C24582E98F767B38BA03</vt:lpwstr>
  </property>
</Properties>
</file>