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lcome!" sheetId="1" r:id="rId5"/>
    <sheet state="visible" name="Definitions of Terms" sheetId="2" r:id="rId6"/>
    <sheet state="visible" name="How to Use" sheetId="3" r:id="rId7"/>
    <sheet state="visible" name="Calculator" sheetId="4" r:id="rId8"/>
  </sheets>
  <definedNames/>
  <calcPr/>
</workbook>
</file>

<file path=xl/sharedStrings.xml><?xml version="1.0" encoding="utf-8"?>
<sst xmlns="http://schemas.openxmlformats.org/spreadsheetml/2006/main" count="108" uniqueCount="86">
  <si>
    <t>Foursets Explainer Series</t>
  </si>
  <si>
    <t>The Website Migration ROI Calculator</t>
  </si>
  <si>
    <t>This powerful calculator is built to help you unlock the true ROI of migrating your website to a modern CMS like Webflow. 
With four years of hands-on experience moving websites to a modern CMS that marketers can own, we’ve factored in everything that impacts your bottom line - Conversion Rate, Cost Savings, Operational Efficiency, Revenue Growth, Total Annual Monetary Impact, and finally, Return on Investment (ROI).
Get a clear data-driven forecast of how this move can streamline your operations, boost revenue and drive measurable business growth! 🚀</t>
  </si>
  <si>
    <t>Definitions of Terms</t>
  </si>
  <si>
    <t xml:space="preserve">
Conversion Rate
</t>
  </si>
  <si>
    <t xml:space="preserve">
The percentage of visitors who take a desired action, such as filling out a form, signing up, or making a purchase. It’s calculated as:
Conversion Rate = Conversions / Total Visitors * 100
</t>
  </si>
  <si>
    <t xml:space="preserve">
Cost Saving
</t>
  </si>
  <si>
    <t xml:space="preserve">
The reduction in expenses achieved through more efficient processes, automation, or better resource allocation.
</t>
  </si>
  <si>
    <t xml:space="preserve">
Average Order Value (AOV)
</t>
  </si>
  <si>
    <t xml:space="preserve">
The average amount spent per transaction. It’s calculated as:
AOV = Total Revenue / Number of Orders
A higher AOV means customers are spending more per purchase, which can increase profitability without needing more customers.
</t>
  </si>
  <si>
    <t xml:space="preserve">
Maintenance Costs
</t>
  </si>
  <si>
    <t xml:space="preserve">
The ongoing expenses required to keep a website live usually include software and the cost of time for maintenance personnel. They also include hosting, security updates, technical support, and platform fees.
</t>
  </si>
  <si>
    <t xml:space="preserve">
Operational Efficiency
</t>
  </si>
  <si>
    <t xml:space="preserve">
Improvements in workflows or processes that reduce waste, speed up execution, and lower costs while maintaining or improving output quality.
</t>
  </si>
  <si>
    <t xml:space="preserve">
Revenue Growth
</t>
  </si>
  <si>
    <t xml:space="preserve">
The increase in a company’s earnings over time, often driven by higher sales, better conversion rate, increased traffic, etc.
</t>
  </si>
  <si>
    <t xml:space="preserve">
Total Annual Monetary Impact
</t>
  </si>
  <si>
    <t xml:space="preserve">
The overall financial effect (savings + revenue increase) a change or initiative has on a company in a year. Key metric for ROI calculations.
</t>
  </si>
  <si>
    <t xml:space="preserve">
Return on Investment (ROI)
</t>
  </si>
  <si>
    <t xml:space="preserve">
A metric that measures the profitability of an investment relative to its cost. It’s calculated as:
ROI = ((Net Profit (or Gain from Investment) - Cost of Investment) / Cost of Investment) * 100
It helps businesses assess whether an investment (e.g., a marketing campaign, software, or service) is generating a positive return. A higher ROI means better profitability.
</t>
  </si>
  <si>
    <t>How to Use the Calculator</t>
  </si>
  <si>
    <t xml:space="preserve">
Current Numbers
</t>
  </si>
  <si>
    <t xml:space="preserve">
This section is for putting your actual annual numbers to be used in the calculations. You can input:
 • Number of Visitors (Annually)
 • Conversion Rate (%)
 • Average Order Value (AOV, $)
 • Maintenance Costs (Annually, $)
These numbers will be automatically calculated. 
 • Total Revenue (Annually, $)
 • Total Gross Profit (Annually, $)
</t>
  </si>
  <si>
    <t xml:space="preserve">
Migration Cost
</t>
  </si>
  <si>
    <t xml:space="preserve">
In this section, you can put the cost of migrating to a new CMS based on the proposal from your agency or initial estimations. All numbers can be added manually except Total Migration Cost, $
</t>
  </si>
  <si>
    <t xml:space="preserve">
Improvement in Metrics After Migration
</t>
  </si>
  <si>
    <t xml:space="preserve">
This section should reflect projected improvements after migration and should be updated based on realistic expectations.
All cells can be edited manually; no formulas were used.
</t>
  </si>
  <si>
    <t xml:space="preserve">
Financial Model
</t>
  </si>
  <si>
    <t xml:space="preserve">
No manual input needed. This section calculates changes across different phases of migration.
</t>
  </si>
  <si>
    <t xml:space="preserve">
Migration Effect
</t>
  </si>
  <si>
    <t xml:space="preserve">
No direct input required. This section shows the impact of the migration project by calculating the following metrics:
 • Additional Revenue, Annually, $
 • Saved on Maintenance, Annually, $
 • Total Annual Monetary Impact, $
</t>
  </si>
  <si>
    <t xml:space="preserve">
Just look at the number!
</t>
  </si>
  <si>
    <t>Current Numbers</t>
  </si>
  <si>
    <t>Number of Visitors, Annually</t>
  </si>
  <si>
    <t>Conversion Rate, %</t>
  </si>
  <si>
    <t>Average Order Value (AOV), $</t>
  </si>
  <si>
    <t>Maintenance Costs, Annually, $</t>
  </si>
  <si>
    <t>Total Revenue, Annually, $</t>
  </si>
  <si>
    <t>Total Gross Profit, Annually, $</t>
  </si>
  <si>
    <t>Migration Cost</t>
  </si>
  <si>
    <t>Design and Customization, $</t>
  </si>
  <si>
    <t>Development and Technical Work, $</t>
  </si>
  <si>
    <t>SEO Preservation, $</t>
  </si>
  <si>
    <t>Content Migration, $</t>
  </si>
  <si>
    <t>Testing and QA, $</t>
  </si>
  <si>
    <t>Post-Migration Support, $</t>
  </si>
  <si>
    <t>Total Migration Cost, $</t>
  </si>
  <si>
    <t>Improvement in Metrics After Migration</t>
  </si>
  <si>
    <t>Increase in Number of Visitors, %</t>
  </si>
  <si>
    <t>Improved Conversion Rate, %</t>
  </si>
  <si>
    <t>Increase in Average Order Value (AOV), $</t>
  </si>
  <si>
    <t>New Maintenance Costs, Annually, $</t>
  </si>
  <si>
    <t>Financial Model</t>
  </si>
  <si>
    <t>Month</t>
  </si>
  <si>
    <t>Phase</t>
  </si>
  <si>
    <t>Visitors</t>
  </si>
  <si>
    <t>Total Revenue, $</t>
  </si>
  <si>
    <t>Maintenance &amp; Migration Costs, $</t>
  </si>
  <si>
    <t>Total Gross Profit, $</t>
  </si>
  <si>
    <t>Month 1</t>
  </si>
  <si>
    <t>Pre-Migration</t>
  </si>
  <si>
    <t>Month 2</t>
  </si>
  <si>
    <t>Migration</t>
  </si>
  <si>
    <t>Month 3</t>
  </si>
  <si>
    <t>Month 4</t>
  </si>
  <si>
    <t>Month 5</t>
  </si>
  <si>
    <t>Post-Migration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</si>
  <si>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</si>
  <si>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</si>
  <si>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</si>
  <si>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</si>
  <si>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</si>
  <si>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</si>
  <si>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</si>
  <si>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</si>
  <si>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</si>
  <si>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</si>
  <si>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</si>
  <si>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Migration Effect</t>
  </si>
  <si>
    <t>Additional Revenue, Annually, $</t>
  </si>
  <si>
    <t>Saved on Maintenance, Annually, $</t>
  </si>
  <si>
    <t>Total Annual Monetary Impact, $</t>
  </si>
  <si>
    <t>Return on Investment (ROI), %</t>
  </si>
  <si>
    <t>How about getting the REAL costs for your migration?</t>
  </si>
  <si>
    <t>Migrating a website isn't a 3-day turnaround project, you can fail 100 times along the way. So why wouldn't you bring the team that has done that dozens of times already?
Send us a request for a custom quote. Migration consultants at Foursets, a Webflow Premium Partner,  will calculate the exact price of your website migration  to Webflow.</t>
  </si>
  <si>
    <t>GET A CUSTOM QUOTE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</si>
</sst>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&quot;$&quot;#,##0"/>
  </numFmts>
  <fonts count="37">
    <font>
      <sz val="10.0"/>
      <color rgb="FF000000"/>
      <name val="Arial"/>
      <scheme val="minor"/>
    </font>
    <font>
      <b/>
      <color theme="0"/>
      <name val="Montserrat"/>
    </font>
    <font>
      <b/>
      <sz val="9.0"/>
      <color theme="1"/>
      <name val="Montserrat"/>
    </font>
    <font>
      <b/>
      <sz val="9.0"/>
      <color rgb="FF000000"/>
      <name val="Montserrat"/>
    </font>
    <font/>
    <font>
      <sz val="10.0"/>
      <color rgb="FF262626"/>
      <name val="Space Mono"/>
    </font>
    <font>
      <u/>
      <sz val="9.0"/>
      <color rgb="FF8336FF"/>
      <name val="Space Mono"/>
    </font>
    <font>
      <b/>
      <color theme="1"/>
      <name val="Montserrat"/>
    </font>
    <font>
      <color theme="1"/>
      <name val="Arial"/>
    </font>
    <font>
      <b/>
      <sz val="40.0"/>
      <color rgb="FF262626"/>
      <name val="Funnel Display"/>
    </font>
    <font>
      <b/>
      <sz val="50.0"/>
      <color rgb="FF262626"/>
      <name val="Funnel Display"/>
    </font>
    <font>
      <sz val="9.0"/>
      <color rgb="FF000000"/>
      <name val="Montserrat"/>
    </font>
    <font>
      <color rgb="FF000000"/>
      <name val="Montserrat"/>
    </font>
    <font>
      <b/>
      <sz val="25.0"/>
      <color rgb="FF000000"/>
      <name val="Montserrat"/>
    </font>
    <font>
      <sz val="12.0"/>
      <color rgb="FF262626"/>
      <name val="Poppins"/>
    </font>
    <font>
      <color theme="1"/>
      <name val="Montserrat"/>
    </font>
    <font>
      <b/>
      <sz val="24.0"/>
      <color rgb="FF262626"/>
      <name val="Funnel Display"/>
    </font>
    <font>
      <b/>
      <sz val="12.0"/>
      <color rgb="FF262626"/>
      <name val="Funnel Display"/>
    </font>
    <font>
      <sz val="10.0"/>
      <color rgb="FF575757"/>
      <name val="Poppins"/>
    </font>
    <font>
      <u/>
      <sz val="9.0"/>
      <color rgb="FF000000"/>
      <name val="Space Mono"/>
    </font>
    <font>
      <sz val="9.0"/>
      <color theme="1"/>
      <name val="Montserrat"/>
    </font>
    <font>
      <sz val="9.0"/>
      <color theme="1"/>
      <name val="Space Mono"/>
    </font>
    <font>
      <b/>
      <sz val="12.0"/>
      <color rgb="FFFFFFFF"/>
      <name val="Funnel Display"/>
    </font>
    <font>
      <sz val="7.0"/>
      <color rgb="FF262626"/>
      <name val="Space Mono"/>
    </font>
    <font>
      <sz val="11.0"/>
      <color rgb="FF262626"/>
      <name val="Poppins"/>
    </font>
    <font>
      <sz val="11.0"/>
      <color rgb="FF8336FF"/>
      <name val="Space Mono"/>
    </font>
    <font>
      <sz val="10.0"/>
      <color rgb="FF262626"/>
      <name val="Poppins"/>
    </font>
    <font>
      <sz val="11.0"/>
      <color rgb="FF262626"/>
      <name val="Space Mono"/>
    </font>
    <font>
      <sz val="12.0"/>
      <color rgb="FF8336FF"/>
      <name val="Space Mono"/>
    </font>
    <font>
      <b/>
      <sz val="19.0"/>
      <color rgb="FF000000"/>
      <name val="Montserrat"/>
    </font>
    <font>
      <b/>
      <sz val="26.0"/>
      <color rgb="FF8336FF"/>
      <name val="Funnel Display"/>
    </font>
    <font>
      <b/>
      <sz val="13.0"/>
      <color rgb="FF000000"/>
      <name val="Montserrat"/>
    </font>
    <font>
      <sz val="10.0"/>
      <color rgb="FF000000"/>
      <name val="Arial"/>
    </font>
    <font>
      <b/>
      <sz val="15.0"/>
      <color rgb="FF000000"/>
      <name val="Funnel Display"/>
    </font>
    <font>
      <sz val="9.0"/>
      <color rgb="FF262626"/>
      <name val="Poppins"/>
    </font>
    <font>
      <b/>
      <sz val="9.0"/>
      <color rgb="FFFFFFFF"/>
      <name val="Montserrat"/>
    </font>
    <font>
      <u/>
      <sz val="11.0"/>
      <color rgb="FFFFFFFF"/>
      <name val="Space Mono"/>
    </font>
  </fonts>
  <fills count="10">
    <fill>
      <patternFill patternType="none"/>
    </fill>
    <fill>
      <patternFill patternType="lightGray"/>
    </fill>
    <fill>
      <patternFill patternType="solid">
        <fgColor rgb="FFF6F6F9"/>
        <bgColor rgb="FFF6F6F9"/>
      </patternFill>
    </fill>
    <fill>
      <patternFill patternType="solid">
        <fgColor rgb="FF262626"/>
        <bgColor rgb="FF262626"/>
      </patternFill>
    </fill>
    <fill>
      <patternFill patternType="solid">
        <fgColor rgb="FFE7E7E7"/>
        <bgColor rgb="FFE7E7E7"/>
      </patternFill>
    </fill>
    <fill>
      <patternFill patternType="solid">
        <fgColor rgb="FFECE7FF"/>
        <bgColor rgb="FFECE7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CFD99"/>
        <bgColor rgb="FFDCFD99"/>
      </patternFill>
    </fill>
    <fill>
      <patternFill patternType="solid">
        <fgColor rgb="FF8336FF"/>
        <bgColor rgb="FF8336FF"/>
      </patternFill>
    </fill>
  </fills>
  <borders count="26">
    <border/>
    <border>
      <left style="thin">
        <color rgb="FFF6F6F9"/>
      </left>
      <right style="thin">
        <color rgb="FFF6F6F9"/>
      </right>
      <top style="thin">
        <color rgb="FFF6F6F9"/>
      </top>
      <bottom style="thin">
        <color rgb="FFF6F6F9"/>
      </bottom>
    </border>
    <border>
      <left style="thin">
        <color rgb="FFF6F6F9"/>
      </left>
      <top style="thin">
        <color rgb="FFF6F6F9"/>
      </top>
    </border>
    <border>
      <right style="thin">
        <color rgb="FFF6F6F9"/>
      </right>
      <top style="thin">
        <color rgb="FFF6F6F9"/>
      </top>
    </border>
    <border>
      <top style="thin">
        <color rgb="FFF6F6F9"/>
      </top>
    </border>
    <border>
      <left style="thin">
        <color rgb="FFF6F6F9"/>
      </left>
      <bottom style="thin">
        <color rgb="FFF6F6F9"/>
      </bottom>
    </border>
    <border>
      <right style="thin">
        <color rgb="FFF6F6F9"/>
      </right>
      <bottom style="thin">
        <color rgb="FFF6F6F9"/>
      </bottom>
    </border>
    <border>
      <bottom style="thin">
        <color rgb="FFF6F6F9"/>
      </bottom>
    </border>
    <border>
      <left style="thin">
        <color rgb="FFF6F6F9"/>
      </left>
    </border>
    <border>
      <right style="thin">
        <color rgb="FFF6F6F9"/>
      </right>
    </border>
    <border>
      <left style="thin">
        <color rgb="FFF6F6F9"/>
      </left>
      <top style="thin">
        <color rgb="FFF6F6F9"/>
      </top>
      <bottom style="thin">
        <color rgb="FFF6F6F9"/>
      </bottom>
    </border>
    <border>
      <top style="thin">
        <color rgb="FFF6F6F9"/>
      </top>
      <bottom style="thin">
        <color rgb="FFF6F6F9"/>
      </bottom>
    </border>
    <border>
      <right style="thin">
        <color rgb="FFF6F6F9"/>
      </right>
      <top style="thin">
        <color rgb="FFF6F6F9"/>
      </top>
      <bottom style="thin">
        <color rgb="FFF6F6F9"/>
      </bottom>
    </border>
    <border>
      <left style="thin">
        <color rgb="FFF6F6F9"/>
      </left>
      <right style="thin">
        <color rgb="FFF6F6F9"/>
      </right>
      <top style="thin">
        <color rgb="FFF6F6F9"/>
      </top>
    </border>
    <border>
      <bottom style="thin">
        <color rgb="FFE7E7E7"/>
      </bottom>
    </border>
    <border>
      <left style="thin">
        <color rgb="FFF6F6F9"/>
      </left>
      <right style="thin">
        <color rgb="FFF6F6F9"/>
      </right>
    </border>
    <border>
      <left style="thin">
        <color rgb="FFF6F6F9"/>
      </left>
      <right style="thin">
        <color rgb="FFF6F6F9"/>
      </right>
      <bottom style="thin">
        <color rgb="FFF6F6F9"/>
      </bottom>
    </border>
    <border>
      <left style="thin">
        <color rgb="FFFFFFFF"/>
      </left>
      <right style="thin">
        <color rgb="FFF6F6F9"/>
      </right>
      <top style="thin">
        <color rgb="FFF6F6F9"/>
      </top>
      <bottom style="thin">
        <color rgb="FFF6F6F9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A280FF"/>
      </left>
      <right style="thin">
        <color rgb="FFA280FF"/>
      </right>
      <top style="thin">
        <color rgb="FFA280FF"/>
      </top>
      <bottom style="thin">
        <color rgb="FFA280FF"/>
      </bottom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</border>
    <border>
      <left style="thin">
        <color rgb="FFFFFFFF"/>
      </left>
      <top style="thin">
        <color rgb="FFF6F6F9"/>
      </top>
      <bottom style="thin">
        <color rgb="FFF6F6F9"/>
      </bottom>
    </border>
    <border>
      <left style="thin">
        <color rgb="FFDCFD99"/>
      </left>
      <right style="thin">
        <color rgb="FFDCFD99"/>
      </right>
      <top style="thin">
        <color rgb="FFDCFD99"/>
      </top>
      <bottom style="thin">
        <color rgb="FFDCFD99"/>
      </bottom>
    </border>
    <border>
      <left style="thin">
        <color rgb="FFDCFD99"/>
      </left>
      <top style="thin">
        <color rgb="FFDCFD99"/>
      </top>
      <bottom style="thin">
        <color rgb="FFDCFD99"/>
      </bottom>
    </border>
    <border>
      <top style="thin">
        <color rgb="FFDCFD99"/>
      </top>
      <bottom style="thin">
        <color rgb="FFDCFD99"/>
      </bottom>
    </border>
    <border>
      <right style="thin">
        <color rgb="FFDCFD99"/>
      </right>
      <top style="thin">
        <color rgb="FFDCFD99"/>
      </top>
      <bottom style="thin">
        <color rgb="FFDCFD99"/>
      </bottom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1" fillId="2" fontId="1" numFmtId="3" xfId="0" applyAlignment="1" applyBorder="1" applyFont="1" applyNumberFormat="1">
      <alignment horizontal="left" vertical="center"/>
    </xf>
    <xf borderId="1" fillId="2" fontId="2" numFmtId="0" xfId="0" applyAlignment="1" applyBorder="1" applyFont="1">
      <alignment horizontal="left" vertical="center"/>
    </xf>
    <xf borderId="2" fillId="2" fontId="3" numFmtId="0" xfId="0" applyAlignment="1" applyBorder="1" applyFont="1">
      <alignment horizontal="left" shrinkToFit="0" vertical="center" wrapText="1"/>
    </xf>
    <xf borderId="3" fillId="0" fontId="4" numFmtId="0" xfId="0" applyBorder="1" applyFont="1"/>
    <xf borderId="1" fillId="2" fontId="3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2" fillId="2" fontId="5" numFmtId="0" xfId="0" applyAlignment="1" applyBorder="1" applyFont="1">
      <alignment horizontal="center" vertical="center"/>
    </xf>
    <xf borderId="2" fillId="2" fontId="6" numFmtId="0" xfId="0" applyAlignment="1" applyBorder="1" applyFont="1">
      <alignment horizontal="right" vertical="center"/>
    </xf>
    <xf borderId="4" fillId="0" fontId="4" numFmtId="0" xfId="0" applyBorder="1" applyFont="1"/>
    <xf borderId="1" fillId="2" fontId="7" numFmtId="0" xfId="0" applyAlignment="1" applyBorder="1" applyFont="1">
      <alignment horizontal="left" vertical="center"/>
    </xf>
    <xf borderId="5" fillId="0" fontId="4" numFmtId="0" xfId="0" applyBorder="1" applyFont="1"/>
    <xf borderId="6" fillId="0" fontId="4" numFmtId="0" xfId="0" applyBorder="1" applyFont="1"/>
    <xf borderId="0" fillId="2" fontId="8" numFmtId="0" xfId="0" applyFont="1"/>
    <xf borderId="7" fillId="0" fontId="4" numFmtId="0" xfId="0" applyBorder="1" applyFont="1"/>
    <xf borderId="2" fillId="2" fontId="9" numFmtId="0" xfId="0" applyAlignment="1" applyBorder="1" applyFont="1">
      <alignment horizontal="left" shrinkToFit="0" vertical="center" wrapText="1"/>
    </xf>
    <xf borderId="4" fillId="2" fontId="10" numFmtId="0" xfId="0" applyAlignment="1" applyBorder="1" applyFont="1">
      <alignment horizontal="left" shrinkToFit="0" vertical="center" wrapText="1"/>
    </xf>
    <xf borderId="8" fillId="0" fontId="4" numFmtId="0" xfId="0" applyBorder="1" applyFont="1"/>
    <xf borderId="0" fillId="2" fontId="10" numFmtId="0" xfId="0" applyAlignment="1" applyFont="1">
      <alignment horizontal="left" shrinkToFit="0" vertical="center" wrapText="1"/>
    </xf>
    <xf borderId="9" fillId="0" fontId="4" numFmtId="0" xfId="0" applyBorder="1" applyFont="1"/>
    <xf borderId="1" fillId="2" fontId="11" numFmtId="0" xfId="0" applyAlignment="1" applyBorder="1" applyFont="1">
      <alignment horizontal="left" vertical="center"/>
    </xf>
    <xf borderId="1" fillId="2" fontId="12" numFmtId="0" xfId="0" applyAlignment="1" applyBorder="1" applyFont="1">
      <alignment horizontal="left" vertical="center"/>
    </xf>
    <xf borderId="7" fillId="2" fontId="10" numFmtId="0" xfId="0" applyAlignment="1" applyBorder="1" applyFont="1">
      <alignment horizontal="left" shrinkToFit="0" vertical="center" wrapText="1"/>
    </xf>
    <xf borderId="1" fillId="2" fontId="13" numFmtId="0" xfId="0" applyAlignment="1" applyBorder="1" applyFont="1">
      <alignment horizontal="left" vertical="center"/>
    </xf>
    <xf borderId="10" fillId="2" fontId="14" numFmtId="0" xfId="0" applyAlignment="1" applyBorder="1" applyFont="1">
      <alignment horizontal="left" shrinkToFit="0" vertical="top" wrapText="1"/>
    </xf>
    <xf borderId="11" fillId="0" fontId="4" numFmtId="0" xfId="0" applyBorder="1" applyFont="1"/>
    <xf borderId="11" fillId="2" fontId="14" numFmtId="0" xfId="0" applyAlignment="1" applyBorder="1" applyFont="1">
      <alignment horizontal="left" shrinkToFit="0" vertical="top" wrapText="1"/>
    </xf>
    <xf borderId="1" fillId="2" fontId="15" numFmtId="0" xfId="0" applyAlignment="1" applyBorder="1" applyFont="1">
      <alignment vertical="top"/>
    </xf>
    <xf borderId="1" fillId="2" fontId="15" numFmtId="0" xfId="0" applyAlignment="1" applyBorder="1" applyFont="1">
      <alignment shrinkToFit="0" vertical="top" wrapText="1"/>
    </xf>
    <xf borderId="10" fillId="2" fontId="16" numFmtId="0" xfId="0" applyAlignment="1" applyBorder="1" applyFont="1">
      <alignment horizontal="left" vertical="center"/>
    </xf>
    <xf borderId="12" fillId="0" fontId="4" numFmtId="0" xfId="0" applyBorder="1" applyFont="1"/>
    <xf borderId="1" fillId="2" fontId="3" numFmtId="0" xfId="0" applyAlignment="1" applyBorder="1" applyFont="1">
      <alignment horizontal="right" shrinkToFit="0" vertical="center" wrapText="1"/>
    </xf>
    <xf borderId="13" fillId="2" fontId="3" numFmtId="0" xfId="0" applyAlignment="1" applyBorder="1" applyFont="1">
      <alignment horizontal="left" shrinkToFit="0" vertical="center" wrapText="1"/>
    </xf>
    <xf borderId="14" fillId="2" fontId="17" numFmtId="0" xfId="0" applyAlignment="1" applyBorder="1" applyFont="1">
      <alignment horizontal="left" readingOrder="0" shrinkToFit="0" vertical="top" wrapText="1"/>
    </xf>
    <xf borderId="14" fillId="2" fontId="15" numFmtId="0" xfId="0" applyAlignment="1" applyBorder="1" applyFont="1">
      <alignment shrinkToFit="0" vertical="top" wrapText="1"/>
    </xf>
    <xf borderId="14" fillId="2" fontId="18" numFmtId="0" xfId="0" applyAlignment="1" applyBorder="1" applyFont="1">
      <alignment horizontal="left" readingOrder="0" shrinkToFit="0" vertical="top" wrapText="1"/>
    </xf>
    <xf borderId="14" fillId="0" fontId="4" numFmtId="0" xfId="0" applyBorder="1" applyFont="1"/>
    <xf borderId="0" fillId="2" fontId="19" numFmtId="0" xfId="0" applyAlignment="1" applyFont="1">
      <alignment horizontal="left" vertical="center"/>
    </xf>
    <xf borderId="15" fillId="2" fontId="20" numFmtId="0" xfId="0" applyAlignment="1" applyBorder="1" applyFont="1">
      <alignment horizontal="left" vertical="center"/>
    </xf>
    <xf borderId="9" fillId="2" fontId="21" numFmtId="0" xfId="0" applyAlignment="1" applyBorder="1" applyFont="1">
      <alignment horizontal="right" vertical="center"/>
    </xf>
    <xf borderId="16" fillId="2" fontId="2" numFmtId="0" xfId="0" applyAlignment="1" applyBorder="1" applyFont="1">
      <alignment vertical="top"/>
    </xf>
    <xf borderId="16" fillId="2" fontId="15" numFmtId="0" xfId="0" applyAlignment="1" applyBorder="1" applyFont="1">
      <alignment shrinkToFit="0" vertical="top" wrapText="1"/>
    </xf>
    <xf borderId="10" fillId="2" fontId="16" numFmtId="0" xfId="0" applyAlignment="1" applyBorder="1" applyFont="1">
      <alignment horizontal="left" readingOrder="0" vertical="center"/>
    </xf>
    <xf borderId="17" fillId="2" fontId="11" numFmtId="0" xfId="0" applyBorder="1" applyFont="1"/>
    <xf borderId="12" fillId="2" fontId="11" numFmtId="0" xfId="0" applyBorder="1" applyFont="1"/>
    <xf borderId="1" fillId="2" fontId="11" numFmtId="0" xfId="0" applyBorder="1" applyFont="1"/>
    <xf borderId="3" fillId="2" fontId="3" numFmtId="0" xfId="0" applyBorder="1" applyFont="1"/>
    <xf borderId="2" fillId="3" fontId="22" numFmtId="0" xfId="0" applyAlignment="1" applyBorder="1" applyFill="1" applyFont="1">
      <alignment horizontal="left" vertical="center"/>
    </xf>
    <xf borderId="13" fillId="2" fontId="11" numFmtId="0" xfId="0" applyBorder="1" applyFont="1"/>
    <xf borderId="11" fillId="2" fontId="11" numFmtId="0" xfId="0" applyBorder="1" applyFont="1"/>
    <xf borderId="10" fillId="2" fontId="11" numFmtId="0" xfId="0" applyAlignment="1" applyBorder="1" applyFont="1">
      <alignment shrinkToFit="0" wrapText="1"/>
    </xf>
    <xf borderId="18" fillId="4" fontId="23" numFmtId="0" xfId="0" applyAlignment="1" applyBorder="1" applyFill="1" applyFont="1">
      <alignment horizontal="center" shrinkToFit="0" vertical="center" wrapText="1"/>
    </xf>
    <xf borderId="12" fillId="2" fontId="11" numFmtId="0" xfId="0" applyAlignment="1" applyBorder="1" applyFont="1">
      <alignment shrinkToFit="0" wrapText="1"/>
    </xf>
    <xf borderId="19" fillId="5" fontId="24" numFmtId="3" xfId="0" applyAlignment="1" applyBorder="1" applyFill="1" applyFont="1" applyNumberFormat="1">
      <alignment horizontal="center" vertical="center"/>
    </xf>
    <xf borderId="19" fillId="5" fontId="24" numFmtId="164" xfId="0" applyAlignment="1" applyBorder="1" applyFont="1" applyNumberFormat="1">
      <alignment horizontal="center" vertical="center"/>
    </xf>
    <xf borderId="19" fillId="5" fontId="24" numFmtId="165" xfId="0" applyAlignment="1" applyBorder="1" applyFont="1" applyNumberFormat="1">
      <alignment horizontal="center" vertical="center"/>
    </xf>
    <xf borderId="20" fillId="6" fontId="25" numFmtId="165" xfId="0" applyAlignment="1" applyBorder="1" applyFill="1" applyFont="1" applyNumberFormat="1">
      <alignment horizontal="right" vertical="center"/>
    </xf>
    <xf borderId="12" fillId="2" fontId="11" numFmtId="165" xfId="0" applyAlignment="1" applyBorder="1" applyFont="1" applyNumberFormat="1">
      <alignment shrinkToFit="0" wrapText="1"/>
    </xf>
    <xf borderId="15" fillId="2" fontId="11" numFmtId="0" xfId="0" applyBorder="1" applyFont="1"/>
    <xf borderId="1" fillId="2" fontId="3" numFmtId="0" xfId="0" applyBorder="1" applyFont="1"/>
    <xf borderId="13" fillId="2" fontId="3" numFmtId="0" xfId="0" applyBorder="1" applyFont="1"/>
    <xf borderId="10" fillId="2" fontId="11" numFmtId="165" xfId="0" applyBorder="1" applyFont="1" applyNumberFormat="1"/>
    <xf borderId="20" fillId="7" fontId="25" numFmtId="165" xfId="0" applyAlignment="1" applyBorder="1" applyFill="1" applyFont="1" applyNumberFormat="1">
      <alignment horizontal="right" vertical="center"/>
    </xf>
    <xf borderId="12" fillId="2" fontId="11" numFmtId="165" xfId="0" applyBorder="1" applyFont="1" applyNumberFormat="1"/>
    <xf borderId="1" fillId="2" fontId="11" numFmtId="0" xfId="0" applyAlignment="1" applyBorder="1" applyFont="1">
      <alignment shrinkToFit="0" wrapText="1"/>
    </xf>
    <xf borderId="10" fillId="2" fontId="11" numFmtId="10" xfId="0" applyAlignment="1" applyBorder="1" applyFont="1" applyNumberFormat="1">
      <alignment shrinkToFit="0" wrapText="1"/>
    </xf>
    <xf borderId="12" fillId="2" fontId="11" numFmtId="10" xfId="0" applyAlignment="1" applyBorder="1" applyFont="1" applyNumberFormat="1">
      <alignment shrinkToFit="0" wrapText="1"/>
    </xf>
    <xf borderId="1" fillId="2" fontId="11" numFmtId="10" xfId="0" applyAlignment="1" applyBorder="1" applyFont="1" applyNumberFormat="1">
      <alignment shrinkToFit="0" wrapText="1"/>
    </xf>
    <xf borderId="16" fillId="2" fontId="11" numFmtId="0" xfId="0" applyBorder="1" applyFont="1"/>
    <xf borderId="15" fillId="2" fontId="11" numFmtId="0" xfId="0" applyAlignment="1" applyBorder="1" applyFont="1">
      <alignment shrinkToFit="0" wrapText="1"/>
    </xf>
    <xf borderId="8" fillId="2" fontId="11" numFmtId="0" xfId="0" applyAlignment="1" applyBorder="1" applyFont="1">
      <alignment shrinkToFit="0" wrapText="1"/>
    </xf>
    <xf borderId="10" fillId="2" fontId="3" numFmtId="0" xfId="0" applyBorder="1" applyFont="1"/>
    <xf borderId="10" fillId="2" fontId="11" numFmtId="49" xfId="0" applyAlignment="1" applyBorder="1" applyFont="1" applyNumberFormat="1">
      <alignment horizontal="left" shrinkToFit="0" wrapText="1"/>
    </xf>
    <xf borderId="0" fillId="7" fontId="26" numFmtId="49" xfId="0" applyAlignment="1" applyFont="1" applyNumberFormat="1">
      <alignment horizontal="left" shrinkToFit="0" vertical="center" wrapText="1"/>
    </xf>
    <xf borderId="0" fillId="4" fontId="23" numFmtId="4" xfId="0" applyAlignment="1" applyFont="1" applyNumberFormat="1">
      <alignment horizontal="center" vertical="center"/>
    </xf>
    <xf borderId="20" fillId="7" fontId="27" numFmtId="3" xfId="0" applyAlignment="1" applyBorder="1" applyFont="1" applyNumberFormat="1">
      <alignment horizontal="right" vertical="center"/>
    </xf>
    <xf borderId="20" fillId="7" fontId="27" numFmtId="164" xfId="0" applyAlignment="1" applyBorder="1" applyFont="1" applyNumberFormat="1">
      <alignment horizontal="right" vertical="center"/>
    </xf>
    <xf borderId="20" fillId="7" fontId="27" numFmtId="165" xfId="0" applyAlignment="1" applyBorder="1" applyFont="1" applyNumberFormat="1">
      <alignment horizontal="right" vertical="center"/>
    </xf>
    <xf borderId="0" fillId="5" fontId="23" numFmtId="4" xfId="0" applyAlignment="1" applyFont="1" applyNumberFormat="1">
      <alignment horizontal="center" vertical="center"/>
    </xf>
    <xf borderId="0" fillId="8" fontId="23" numFmtId="4" xfId="0" applyAlignment="1" applyFill="1" applyFont="1" applyNumberFormat="1">
      <alignment horizontal="center" vertical="center"/>
    </xf>
    <xf borderId="12" fillId="2" fontId="3" numFmtId="0" xfId="0" applyAlignment="1" applyBorder="1" applyFont="1">
      <alignment shrinkToFit="0" wrapText="1"/>
    </xf>
    <xf borderId="10" fillId="2" fontId="11" numFmtId="165" xfId="0" applyAlignment="1" applyBorder="1" applyFont="1" applyNumberFormat="1">
      <alignment shrinkToFit="0" wrapText="1"/>
    </xf>
    <xf borderId="20" fillId="7" fontId="28" numFmtId="165" xfId="0" applyAlignment="1" applyBorder="1" applyFont="1" applyNumberFormat="1">
      <alignment horizontal="right" vertical="center"/>
    </xf>
    <xf borderId="16" fillId="2" fontId="11" numFmtId="0" xfId="0" applyAlignment="1" applyBorder="1" applyFont="1">
      <alignment shrinkToFit="0" wrapText="1"/>
    </xf>
    <xf borderId="16" fillId="2" fontId="3" numFmtId="0" xfId="0" applyAlignment="1" applyBorder="1" applyFont="1">
      <alignment shrinkToFit="0" wrapText="1"/>
    </xf>
    <xf borderId="6" fillId="2" fontId="11" numFmtId="0" xfId="0" applyAlignment="1" applyBorder="1" applyFont="1">
      <alignment shrinkToFit="0" wrapText="1"/>
    </xf>
    <xf borderId="1" fillId="2" fontId="3" numFmtId="0" xfId="0" applyAlignment="1" applyBorder="1" applyFont="1">
      <alignment shrinkToFit="0" wrapText="1"/>
    </xf>
    <xf borderId="10" fillId="3" fontId="22" numFmtId="0" xfId="0" applyAlignment="1" applyBorder="1" applyFont="1">
      <alignment horizontal="left" vertical="center"/>
    </xf>
    <xf borderId="21" fillId="2" fontId="11" numFmtId="0" xfId="0" applyBorder="1" applyFont="1"/>
    <xf borderId="10" fillId="2" fontId="29" numFmtId="10" xfId="0" applyBorder="1" applyFont="1" applyNumberFormat="1"/>
    <xf borderId="0" fillId="5" fontId="30" numFmtId="9" xfId="0" applyAlignment="1" applyFont="1" applyNumberFormat="1">
      <alignment horizontal="center" vertical="center"/>
    </xf>
    <xf borderId="10" fillId="2" fontId="11" numFmtId="0" xfId="0" applyBorder="1" applyFont="1"/>
    <xf borderId="22" fillId="8" fontId="31" numFmtId="0" xfId="0" applyBorder="1" applyFont="1"/>
    <xf borderId="22" fillId="8" fontId="11" numFmtId="0" xfId="0" applyBorder="1" applyFont="1"/>
    <xf borderId="22" fillId="8" fontId="11" numFmtId="0" xfId="0" applyAlignment="1" applyBorder="1" applyFont="1">
      <alignment horizontal="center"/>
    </xf>
    <xf borderId="0" fillId="8" fontId="32" numFmtId="0" xfId="0" applyFont="1"/>
    <xf borderId="23" fillId="8" fontId="33" numFmtId="0" xfId="0" applyAlignment="1" applyBorder="1" applyFont="1">
      <alignment horizontal="left" shrinkToFit="0" vertical="center" wrapText="1"/>
    </xf>
    <xf borderId="24" fillId="0" fontId="4" numFmtId="0" xfId="0" applyBorder="1" applyFont="1"/>
    <xf borderId="25" fillId="0" fontId="4" numFmtId="0" xfId="0" applyBorder="1" applyFont="1"/>
    <xf borderId="0" fillId="8" fontId="32" numFmtId="0" xfId="0" applyAlignment="1" applyFont="1">
      <alignment horizontal="center"/>
    </xf>
    <xf borderId="22" fillId="8" fontId="11" numFmtId="0" xfId="0" applyAlignment="1" applyBorder="1" applyFont="1">
      <alignment shrinkToFit="0" wrapText="1"/>
    </xf>
    <xf borderId="23" fillId="8" fontId="34" numFmtId="0" xfId="0" applyAlignment="1" applyBorder="1" applyFont="1">
      <alignment horizontal="left" shrinkToFit="0" vertical="top" wrapText="1"/>
    </xf>
    <xf borderId="22" fillId="8" fontId="35" numFmtId="0" xfId="0" applyAlignment="1" applyBorder="1" applyFont="1">
      <alignment horizontal="center" vertical="center"/>
    </xf>
    <xf borderId="23" fillId="9" fontId="36" numFmtId="0" xfId="0" applyAlignment="1" applyBorder="1" applyFill="1" applyFont="1">
      <alignment horizontal="center" vertical="center"/>
    </xf>
    <xf borderId="22" fillId="8" fontId="3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838200" cy="10477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</xdr:row>
      <xdr:rowOff>0</xdr:rowOff>
    </xdr:from>
    <xdr:ext cx="266700" cy="2667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1</xdr:row>
      <xdr:rowOff>0</xdr:rowOff>
    </xdr:from>
    <xdr:ext cx="1905000" cy="25717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1</xdr:row>
      <xdr:rowOff>0</xdr:rowOff>
    </xdr:from>
    <xdr:ext cx="1905000" cy="257175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49</xdr:row>
      <xdr:rowOff>0</xdr:rowOff>
    </xdr:from>
    <xdr:ext cx="533400" cy="50482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oursets.com/?utm_source=explainer&amp;utm_medium=direct&amp;utm_campaign=web-migration-roi-calculator&amp;utm_content=explainer-series-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oursets.com/?utm_source=explainer&amp;utm_medium=direct&amp;utm_campaign=web-migration-roi-calculator&amp;utm_content=explainer-series-p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oursets.com/?utm_source=explainer&amp;utm_medium=direct&amp;utm_campaign=web-migration-roi-calculator&amp;utm_content=explainer-series-p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oursets.com/contacts?utm_source=explainer&amp;utm_medium=direct&amp;utm_campaign=web-migration-roi-calculator&amp;utm_content=cta" TargetMode="Externa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3.0"/>
    <col customWidth="1" min="2" max="13" width="11.0"/>
    <col customWidth="1" min="14" max="14" width="3.13"/>
  </cols>
  <sheetData>
    <row r="1" ht="18.0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</row>
    <row r="2" ht="15.0" customHeight="1">
      <c r="A2" s="3"/>
      <c r="B2" s="4"/>
      <c r="C2" s="5"/>
      <c r="D2" s="6"/>
      <c r="E2" s="7"/>
      <c r="F2" s="7"/>
      <c r="G2" s="8">
        <v>2026.0</v>
      </c>
      <c r="H2" s="5"/>
      <c r="I2" s="7"/>
      <c r="J2" s="7"/>
      <c r="K2" s="9" t="s">
        <v>0</v>
      </c>
      <c r="L2" s="10"/>
      <c r="M2" s="5"/>
      <c r="N2" s="11"/>
    </row>
    <row r="3" ht="15.0" customHeight="1">
      <c r="A3" s="3"/>
      <c r="B3" s="12"/>
      <c r="C3" s="13"/>
      <c r="D3" s="14"/>
      <c r="E3" s="7"/>
      <c r="F3" s="7"/>
      <c r="G3" s="12"/>
      <c r="H3" s="13"/>
      <c r="I3" s="7"/>
      <c r="J3" s="7"/>
      <c r="K3" s="12"/>
      <c r="L3" s="15"/>
      <c r="M3" s="13"/>
      <c r="N3" s="11"/>
    </row>
    <row r="4" ht="18.0" customHeight="1">
      <c r="A4" s="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1"/>
    </row>
    <row r="5" ht="21.0" customHeight="1">
      <c r="A5" s="3"/>
      <c r="B5" s="16" t="s">
        <v>1</v>
      </c>
      <c r="C5" s="10"/>
      <c r="D5" s="10"/>
      <c r="E5" s="10"/>
      <c r="F5" s="10"/>
      <c r="G5" s="10"/>
      <c r="H5" s="10"/>
      <c r="I5" s="17"/>
      <c r="J5" s="17"/>
      <c r="K5" s="10"/>
      <c r="L5" s="10"/>
      <c r="M5" s="5"/>
      <c r="N5" s="11"/>
    </row>
    <row r="6" ht="21.0" customHeight="1">
      <c r="A6" s="3"/>
      <c r="B6" s="18"/>
      <c r="I6" s="19"/>
      <c r="M6" s="20"/>
      <c r="N6" s="11"/>
    </row>
    <row r="7" ht="21.0" customHeight="1">
      <c r="A7" s="3"/>
      <c r="B7" s="18"/>
      <c r="I7" s="19"/>
      <c r="M7" s="20"/>
      <c r="N7" s="11"/>
    </row>
    <row r="8" ht="21.0" customHeight="1">
      <c r="A8" s="21"/>
      <c r="B8" s="18"/>
      <c r="I8" s="19"/>
      <c r="M8" s="20"/>
      <c r="N8" s="22"/>
    </row>
    <row r="9" ht="21.0" customHeight="1">
      <c r="A9" s="21"/>
      <c r="B9" s="12"/>
      <c r="C9" s="15"/>
      <c r="D9" s="15"/>
      <c r="E9" s="15"/>
      <c r="F9" s="15"/>
      <c r="G9" s="15"/>
      <c r="H9" s="15"/>
      <c r="I9" s="23"/>
      <c r="M9" s="20"/>
      <c r="N9" s="22"/>
    </row>
    <row r="10" ht="18.0" customHeight="1">
      <c r="A10" s="21"/>
      <c r="B10" s="24"/>
      <c r="C10" s="21"/>
      <c r="D10" s="21"/>
      <c r="E10" s="21"/>
      <c r="F10" s="21"/>
      <c r="G10" s="21"/>
      <c r="H10" s="21"/>
      <c r="I10" s="21"/>
      <c r="M10" s="20"/>
      <c r="N10" s="22"/>
    </row>
    <row r="11" ht="15.75" customHeight="1">
      <c r="A11" s="21"/>
      <c r="B11" s="25" t="s">
        <v>2</v>
      </c>
      <c r="C11" s="26"/>
      <c r="D11" s="26"/>
      <c r="E11" s="26"/>
      <c r="F11" s="26"/>
      <c r="G11" s="26"/>
      <c r="H11" s="26"/>
      <c r="I11" s="27"/>
      <c r="J11" s="15"/>
      <c r="K11" s="15"/>
      <c r="L11" s="15"/>
      <c r="M11" s="13"/>
      <c r="N11" s="22"/>
    </row>
    <row r="12" ht="30.0" customHeight="1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/>
    </row>
  </sheetData>
  <mergeCells count="6">
    <mergeCell ref="B2:C3"/>
    <mergeCell ref="G2:H3"/>
    <mergeCell ref="K2:M3"/>
    <mergeCell ref="B5:H9"/>
    <mergeCell ref="J5:M11"/>
    <mergeCell ref="B11:H11"/>
  </mergeCells>
  <hyperlinks>
    <hyperlink r:id="rId1" ref="K2"/>
  </hyperlinks>
  <printOptions horizontalCentered="1"/>
  <pageMargins bottom="0.4" footer="0.0" header="0.0" left="0.4" right="0.4" top="0.4"/>
  <pageSetup paperSize="9" cellComments="atEnd" orientation="portrait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5.13"/>
    <col customWidth="1" min="2" max="2" width="26.0"/>
    <col customWidth="1" min="3" max="3" width="2.0"/>
    <col customWidth="1" min="4" max="4" width="33.0"/>
    <col customWidth="1" min="5" max="5" width="25.13"/>
    <col customWidth="1" min="6" max="6" width="5.13"/>
  </cols>
  <sheetData>
    <row r="1" ht="30.0" customHeight="1">
      <c r="A1" s="28"/>
      <c r="B1" s="28"/>
      <c r="C1" s="29"/>
      <c r="D1" s="29"/>
      <c r="E1" s="29"/>
      <c r="F1" s="28"/>
    </row>
    <row r="2" ht="39.75" customHeight="1">
      <c r="A2" s="28"/>
      <c r="B2" s="30" t="s">
        <v>3</v>
      </c>
      <c r="C2" s="26"/>
      <c r="D2" s="31"/>
      <c r="E2" s="32"/>
      <c r="F2" s="28"/>
    </row>
    <row r="3" ht="12.0" customHeight="1">
      <c r="A3" s="28"/>
      <c r="B3" s="33"/>
      <c r="C3" s="33"/>
      <c r="D3" s="33"/>
      <c r="E3" s="33"/>
      <c r="F3" s="28"/>
    </row>
    <row r="4">
      <c r="A4" s="28"/>
      <c r="B4" s="34" t="s">
        <v>4</v>
      </c>
      <c r="C4" s="35"/>
      <c r="D4" s="36" t="s">
        <v>5</v>
      </c>
      <c r="E4" s="37"/>
      <c r="F4" s="28"/>
    </row>
    <row r="5">
      <c r="A5" s="28"/>
      <c r="B5" s="34" t="s">
        <v>6</v>
      </c>
      <c r="C5" s="35"/>
      <c r="D5" s="36" t="s">
        <v>7</v>
      </c>
      <c r="E5" s="37"/>
      <c r="F5" s="28"/>
    </row>
    <row r="6">
      <c r="A6" s="28"/>
      <c r="B6" s="34" t="s">
        <v>8</v>
      </c>
      <c r="C6" s="35"/>
      <c r="D6" s="36" t="s">
        <v>9</v>
      </c>
      <c r="E6" s="37"/>
      <c r="F6" s="28"/>
    </row>
    <row r="7">
      <c r="A7" s="28"/>
      <c r="B7" s="34" t="s">
        <v>10</v>
      </c>
      <c r="C7" s="35"/>
      <c r="D7" s="36" t="s">
        <v>11</v>
      </c>
      <c r="E7" s="37"/>
      <c r="F7" s="28"/>
    </row>
    <row r="8">
      <c r="A8" s="28"/>
      <c r="B8" s="34" t="s">
        <v>12</v>
      </c>
      <c r="C8" s="35"/>
      <c r="D8" s="36" t="s">
        <v>13</v>
      </c>
      <c r="E8" s="37"/>
      <c r="F8" s="28"/>
    </row>
    <row r="9">
      <c r="A9" s="28"/>
      <c r="B9" s="34" t="s">
        <v>14</v>
      </c>
      <c r="C9" s="35"/>
      <c r="D9" s="36" t="s">
        <v>15</v>
      </c>
      <c r="E9" s="37"/>
      <c r="F9" s="28"/>
    </row>
    <row r="10">
      <c r="A10" s="28"/>
      <c r="B10" s="34" t="s">
        <v>16</v>
      </c>
      <c r="C10" s="35"/>
      <c r="D10" s="36" t="s">
        <v>17</v>
      </c>
      <c r="E10" s="37"/>
      <c r="F10" s="28"/>
    </row>
    <row r="11">
      <c r="A11" s="28"/>
      <c r="B11" s="34" t="s">
        <v>18</v>
      </c>
      <c r="C11" s="35"/>
      <c r="D11" s="36" t="s">
        <v>19</v>
      </c>
      <c r="E11" s="37"/>
      <c r="F11" s="28"/>
    </row>
    <row r="12" ht="30.0" customHeight="1">
      <c r="A12" s="28"/>
      <c r="B12" s="38" t="s">
        <v>0</v>
      </c>
      <c r="C12" s="20"/>
      <c r="D12" s="39"/>
      <c r="E12" s="40">
        <v>2026.0</v>
      </c>
      <c r="F12" s="28"/>
    </row>
    <row r="13" ht="30.0" customHeight="1">
      <c r="A13" s="28"/>
      <c r="B13" s="41"/>
      <c r="C13" s="42"/>
      <c r="D13" s="42"/>
      <c r="E13" s="42"/>
      <c r="F13" s="28"/>
    </row>
  </sheetData>
  <mergeCells count="10">
    <mergeCell ref="D10:E10"/>
    <mergeCell ref="D11:E11"/>
    <mergeCell ref="B12:C12"/>
    <mergeCell ref="B2:D2"/>
    <mergeCell ref="D4:E4"/>
    <mergeCell ref="D5:E5"/>
    <mergeCell ref="D6:E6"/>
    <mergeCell ref="D7:E7"/>
    <mergeCell ref="D8:E8"/>
    <mergeCell ref="D9:E9"/>
  </mergeCells>
  <hyperlinks>
    <hyperlink r:id="rId1" ref="B12"/>
  </hyperlinks>
  <printOptions/>
  <pageMargins bottom="0.4" footer="0.0" header="0.0" left="0.4" right="0.4" top="0.4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5.13"/>
    <col customWidth="1" min="2" max="2" width="26.0"/>
    <col customWidth="1" min="3" max="3" width="2.0"/>
    <col customWidth="1" min="4" max="4" width="33.0"/>
    <col customWidth="1" min="5" max="5" width="25.13"/>
    <col customWidth="1" min="6" max="6" width="5.13"/>
  </cols>
  <sheetData>
    <row r="1" ht="30.0" customHeight="1">
      <c r="A1" s="28"/>
      <c r="B1" s="28"/>
      <c r="C1" s="29"/>
      <c r="D1" s="29"/>
      <c r="E1" s="29"/>
      <c r="F1" s="28"/>
    </row>
    <row r="2" ht="39.75" customHeight="1">
      <c r="A2" s="28"/>
      <c r="B2" s="43" t="s">
        <v>20</v>
      </c>
      <c r="C2" s="26"/>
      <c r="D2" s="31"/>
      <c r="E2" s="32"/>
      <c r="F2" s="28"/>
    </row>
    <row r="3" ht="12.0" customHeight="1">
      <c r="A3" s="28"/>
      <c r="B3" s="33"/>
      <c r="C3" s="33"/>
      <c r="D3" s="33"/>
      <c r="E3" s="33"/>
      <c r="F3" s="28"/>
    </row>
    <row r="4">
      <c r="A4" s="28"/>
      <c r="B4" s="34" t="s">
        <v>21</v>
      </c>
      <c r="C4" s="35"/>
      <c r="D4" s="36" t="s">
        <v>22</v>
      </c>
      <c r="E4" s="37"/>
      <c r="F4" s="28"/>
    </row>
    <row r="5">
      <c r="A5" s="28"/>
      <c r="B5" s="34" t="s">
        <v>23</v>
      </c>
      <c r="C5" s="35"/>
      <c r="D5" s="36" t="s">
        <v>24</v>
      </c>
      <c r="E5" s="37"/>
      <c r="F5" s="28"/>
    </row>
    <row r="6">
      <c r="A6" s="28"/>
      <c r="B6" s="34" t="s">
        <v>25</v>
      </c>
      <c r="C6" s="35"/>
      <c r="D6" s="36" t="s">
        <v>26</v>
      </c>
      <c r="E6" s="37"/>
      <c r="F6" s="28"/>
    </row>
    <row r="7">
      <c r="A7" s="28"/>
      <c r="B7" s="34" t="s">
        <v>27</v>
      </c>
      <c r="C7" s="35"/>
      <c r="D7" s="36" t="s">
        <v>28</v>
      </c>
      <c r="E7" s="37"/>
      <c r="F7" s="28"/>
    </row>
    <row r="8">
      <c r="A8" s="28"/>
      <c r="B8" s="34" t="s">
        <v>12</v>
      </c>
      <c r="C8" s="35"/>
      <c r="D8" s="36" t="s">
        <v>13</v>
      </c>
      <c r="E8" s="37"/>
      <c r="F8" s="28"/>
    </row>
    <row r="9">
      <c r="A9" s="28"/>
      <c r="B9" s="34" t="s">
        <v>29</v>
      </c>
      <c r="C9" s="35"/>
      <c r="D9" s="36" t="s">
        <v>30</v>
      </c>
      <c r="E9" s="37"/>
      <c r="F9" s="28"/>
    </row>
    <row r="10">
      <c r="A10" s="28"/>
      <c r="B10" s="34" t="s">
        <v>16</v>
      </c>
      <c r="C10" s="35"/>
      <c r="D10" s="36" t="s">
        <v>17</v>
      </c>
      <c r="E10" s="37"/>
      <c r="F10" s="28"/>
    </row>
    <row r="11">
      <c r="A11" s="28"/>
      <c r="B11" s="34" t="s">
        <v>18</v>
      </c>
      <c r="C11" s="35"/>
      <c r="D11" s="36" t="s">
        <v>31</v>
      </c>
      <c r="E11" s="37"/>
      <c r="F11" s="28"/>
    </row>
    <row r="12" ht="30.0" customHeight="1">
      <c r="A12" s="28"/>
      <c r="B12" s="38" t="s">
        <v>0</v>
      </c>
      <c r="C12" s="20"/>
      <c r="D12" s="39"/>
      <c r="E12" s="40">
        <v>2026.0</v>
      </c>
      <c r="F12" s="28"/>
    </row>
    <row r="13" ht="30.0" customHeight="1">
      <c r="A13" s="28"/>
      <c r="B13" s="41"/>
      <c r="C13" s="42"/>
      <c r="D13" s="42"/>
      <c r="E13" s="42"/>
      <c r="F13" s="28"/>
    </row>
  </sheetData>
  <mergeCells count="10">
    <mergeCell ref="D10:E10"/>
    <mergeCell ref="D11:E11"/>
    <mergeCell ref="B12:C12"/>
    <mergeCell ref="B2:D2"/>
    <mergeCell ref="D4:E4"/>
    <mergeCell ref="D5:E5"/>
    <mergeCell ref="D6:E6"/>
    <mergeCell ref="D7:E7"/>
    <mergeCell ref="D8:E8"/>
    <mergeCell ref="D9:E9"/>
  </mergeCells>
  <hyperlinks>
    <hyperlink r:id="rId1" ref="B12"/>
  </hyperlinks>
  <printOptions/>
  <pageMargins bottom="0.4" footer="0.0" header="0.0" left="0.4" right="0.4" top="0.4"/>
  <pageSetup orientation="portrait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2" width="2.5"/>
    <col customWidth="1" min="3" max="3" width="11.0"/>
    <col customWidth="1" min="4" max="10" width="15.5"/>
    <col customWidth="1" min="11" max="11" width="5.13"/>
  </cols>
  <sheetData>
    <row r="1" ht="15.75" customHeight="1">
      <c r="A1" s="44"/>
      <c r="B1" s="45"/>
      <c r="C1" s="46"/>
      <c r="D1" s="46"/>
      <c r="E1" s="46"/>
      <c r="F1" s="46"/>
      <c r="G1" s="46"/>
      <c r="H1" s="46"/>
      <c r="I1" s="46"/>
      <c r="J1" s="46"/>
      <c r="K1" s="46"/>
    </row>
    <row r="2" ht="15.75" customHeight="1">
      <c r="A2" s="44"/>
      <c r="B2" s="45"/>
      <c r="C2" s="46"/>
      <c r="D2" s="46"/>
      <c r="E2" s="46"/>
      <c r="F2" s="46"/>
      <c r="G2" s="46"/>
      <c r="H2" s="46"/>
      <c r="I2" s="46"/>
      <c r="J2" s="46"/>
      <c r="K2" s="46"/>
    </row>
    <row r="3" ht="21.75" customHeight="1">
      <c r="A3" s="44"/>
      <c r="B3" s="47"/>
      <c r="C3" s="48" t="s">
        <v>32</v>
      </c>
      <c r="D3" s="10"/>
      <c r="E3" s="10"/>
      <c r="F3" s="10"/>
      <c r="G3" s="10"/>
      <c r="H3" s="5"/>
      <c r="I3" s="49"/>
      <c r="J3" s="46"/>
      <c r="K3" s="46"/>
    </row>
    <row r="4" ht="33.75" customHeight="1">
      <c r="A4" s="50"/>
      <c r="B4" s="51"/>
      <c r="C4" s="52" t="s">
        <v>33</v>
      </c>
      <c r="D4" s="52" t="s">
        <v>34</v>
      </c>
      <c r="E4" s="52" t="s">
        <v>35</v>
      </c>
      <c r="F4" s="52" t="s">
        <v>36</v>
      </c>
      <c r="G4" s="52" t="s">
        <v>37</v>
      </c>
      <c r="H4" s="52" t="s">
        <v>38</v>
      </c>
      <c r="I4" s="53"/>
      <c r="J4" s="53"/>
      <c r="K4" s="53"/>
    </row>
    <row r="5" ht="21.75" customHeight="1">
      <c r="A5" s="50"/>
      <c r="B5" s="51"/>
      <c r="C5" s="54">
        <v>143500.0</v>
      </c>
      <c r="D5" s="55">
        <v>0.003</v>
      </c>
      <c r="E5" s="56">
        <v>1249.0</v>
      </c>
      <c r="F5" s="56">
        <v>120000.0</v>
      </c>
      <c r="G5" s="57">
        <f>D5*E5*F5</f>
        <v>449640</v>
      </c>
      <c r="H5" s="57">
        <f>G5-F5</f>
        <v>329640</v>
      </c>
      <c r="I5" s="58"/>
      <c r="J5" s="58"/>
      <c r="K5" s="53"/>
    </row>
    <row r="6" ht="15.75" customHeight="1">
      <c r="A6" s="45"/>
      <c r="B6" s="46"/>
      <c r="C6" s="59"/>
      <c r="D6" s="59"/>
      <c r="E6" s="59"/>
      <c r="F6" s="59"/>
      <c r="G6" s="59"/>
      <c r="H6" s="59"/>
      <c r="I6" s="59"/>
      <c r="J6" s="46"/>
      <c r="K6" s="46"/>
    </row>
    <row r="7" ht="15.75" customHeight="1">
      <c r="A7" s="45"/>
      <c r="B7" s="60"/>
      <c r="C7" s="61"/>
      <c r="D7" s="49"/>
      <c r="E7" s="49"/>
      <c r="F7" s="49"/>
      <c r="G7" s="49"/>
      <c r="H7" s="49"/>
      <c r="I7" s="49"/>
      <c r="J7" s="49"/>
      <c r="K7" s="46"/>
    </row>
    <row r="8" ht="21.75" customHeight="1">
      <c r="A8" s="45"/>
      <c r="B8" s="60"/>
      <c r="C8" s="48" t="s">
        <v>39</v>
      </c>
      <c r="D8" s="10"/>
      <c r="E8" s="10"/>
      <c r="F8" s="10"/>
      <c r="G8" s="10"/>
      <c r="H8" s="10"/>
      <c r="I8" s="5"/>
      <c r="J8" s="49"/>
      <c r="K8" s="46"/>
    </row>
    <row r="9" ht="33.75" customHeight="1">
      <c r="A9" s="50"/>
      <c r="B9" s="51"/>
      <c r="C9" s="52" t="s">
        <v>40</v>
      </c>
      <c r="D9" s="52" t="s">
        <v>41</v>
      </c>
      <c r="E9" s="52" t="s">
        <v>42</v>
      </c>
      <c r="F9" s="52" t="s">
        <v>43</v>
      </c>
      <c r="G9" s="52" t="s">
        <v>44</v>
      </c>
      <c r="H9" s="52" t="s">
        <v>45</v>
      </c>
      <c r="I9" s="52" t="s">
        <v>46</v>
      </c>
      <c r="J9" s="53"/>
      <c r="K9" s="45"/>
    </row>
    <row r="10" ht="21.75" customHeight="1">
      <c r="A10" s="50"/>
      <c r="B10" s="62"/>
      <c r="C10" s="56">
        <v>12000.0</v>
      </c>
      <c r="D10" s="56">
        <v>9748.0</v>
      </c>
      <c r="E10" s="56">
        <v>5110.0</v>
      </c>
      <c r="F10" s="56">
        <v>2100.0</v>
      </c>
      <c r="G10" s="56">
        <v>2100.0</v>
      </c>
      <c r="H10" s="56">
        <v>1260.0</v>
      </c>
      <c r="I10" s="63">
        <f>SUM(C10:H10)</f>
        <v>32318</v>
      </c>
      <c r="J10" s="64"/>
      <c r="K10" s="45"/>
    </row>
    <row r="11" ht="15.75" customHeight="1">
      <c r="A11" s="44"/>
      <c r="B11" s="46"/>
      <c r="C11" s="59"/>
      <c r="D11" s="59"/>
      <c r="E11" s="59"/>
      <c r="F11" s="59"/>
      <c r="G11" s="59"/>
      <c r="H11" s="59"/>
      <c r="I11" s="59"/>
      <c r="J11" s="46"/>
      <c r="K11" s="46"/>
    </row>
    <row r="12" ht="15.75" customHeight="1">
      <c r="A12" s="45"/>
      <c r="B12" s="60"/>
      <c r="C12" s="61"/>
      <c r="D12" s="49"/>
      <c r="E12" s="49"/>
      <c r="F12" s="49"/>
      <c r="G12" s="49"/>
      <c r="H12" s="49"/>
      <c r="I12" s="49"/>
      <c r="J12" s="46"/>
      <c r="K12" s="46"/>
    </row>
    <row r="13" ht="21.75" customHeight="1">
      <c r="A13" s="46"/>
      <c r="B13" s="60"/>
      <c r="C13" s="48" t="s">
        <v>47</v>
      </c>
      <c r="D13" s="10"/>
      <c r="E13" s="10"/>
      <c r="F13" s="5"/>
      <c r="G13" s="49"/>
      <c r="H13" s="49"/>
      <c r="I13" s="49"/>
      <c r="J13" s="49"/>
      <c r="K13" s="46"/>
    </row>
    <row r="14" ht="33.75" customHeight="1">
      <c r="A14" s="50"/>
      <c r="B14" s="51"/>
      <c r="C14" s="52" t="s">
        <v>48</v>
      </c>
      <c r="D14" s="52" t="s">
        <v>49</v>
      </c>
      <c r="E14" s="52" t="s">
        <v>50</v>
      </c>
      <c r="F14" s="52" t="s">
        <v>51</v>
      </c>
      <c r="G14" s="53"/>
      <c r="H14" s="65"/>
      <c r="I14" s="65"/>
      <c r="J14" s="65"/>
      <c r="K14" s="45"/>
    </row>
    <row r="15" ht="21.75" customHeight="1">
      <c r="A15" s="50"/>
      <c r="B15" s="66"/>
      <c r="C15" s="55">
        <v>0.28</v>
      </c>
      <c r="D15" s="55">
        <v>0.306641</v>
      </c>
      <c r="E15" s="56">
        <v>0.0</v>
      </c>
      <c r="F15" s="56">
        <v>72000.0</v>
      </c>
      <c r="G15" s="67"/>
      <c r="H15" s="68"/>
      <c r="I15" s="68"/>
      <c r="J15" s="68"/>
      <c r="K15" s="45"/>
    </row>
    <row r="16" ht="15.75" customHeight="1">
      <c r="A16" s="46"/>
      <c r="B16" s="46"/>
      <c r="C16" s="69"/>
      <c r="D16" s="69"/>
      <c r="E16" s="69"/>
      <c r="F16" s="69"/>
      <c r="G16" s="69"/>
      <c r="H16" s="69"/>
      <c r="I16" s="69"/>
      <c r="J16" s="69"/>
      <c r="K16" s="46"/>
    </row>
    <row r="17" ht="15.75" customHeight="1">
      <c r="A17" s="45"/>
      <c r="B17" s="46"/>
      <c r="C17" s="59"/>
      <c r="D17" s="70"/>
      <c r="E17" s="71"/>
      <c r="J17" s="20"/>
      <c r="K17" s="65"/>
    </row>
    <row r="18" ht="21.75" customHeight="1">
      <c r="A18" s="50"/>
      <c r="B18" s="72"/>
      <c r="C18" s="48" t="s">
        <v>52</v>
      </c>
      <c r="D18" s="10"/>
      <c r="E18" s="10"/>
      <c r="F18" s="10"/>
      <c r="G18" s="10"/>
      <c r="H18" s="10"/>
      <c r="I18" s="10"/>
      <c r="J18" s="5"/>
      <c r="K18" s="53"/>
    </row>
    <row r="19" ht="33.75" customHeight="1">
      <c r="A19" s="50"/>
      <c r="B19" s="51"/>
      <c r="C19" s="52" t="s">
        <v>53</v>
      </c>
      <c r="D19" s="52" t="s">
        <v>54</v>
      </c>
      <c r="E19" s="52" t="s">
        <v>55</v>
      </c>
      <c r="F19" s="52" t="s">
        <v>34</v>
      </c>
      <c r="G19" s="52" t="s">
        <v>35</v>
      </c>
      <c r="H19" s="52" t="s">
        <v>56</v>
      </c>
      <c r="I19" s="52" t="s">
        <v>57</v>
      </c>
      <c r="J19" s="52" t="s">
        <v>58</v>
      </c>
      <c r="K19" s="53"/>
    </row>
    <row r="20" ht="16.5" customHeight="1">
      <c r="A20" s="50"/>
      <c r="B20" s="73"/>
      <c r="C20" s="74" t="s">
        <v>59</v>
      </c>
      <c r="D20" s="75" t="s">
        <v>60</v>
      </c>
      <c r="E20" s="76">
        <f t="shared" ref="E20:E23" si="1">$C$5/12</f>
        <v>11958.33333</v>
      </c>
      <c r="F20" s="77">
        <f t="shared" ref="F20:F23" si="2">$D$5</f>
        <v>0.003</v>
      </c>
      <c r="G20" s="78">
        <f t="shared" ref="G20:G23" si="3">E$5</f>
        <v>1249</v>
      </c>
      <c r="H20" s="78">
        <f t="shared" ref="H20:H35" si="4">E20*F20*G20</f>
        <v>44807.875</v>
      </c>
      <c r="I20" s="78">
        <f>$F$5/12</f>
        <v>10000</v>
      </c>
      <c r="J20" s="78">
        <f t="shared" ref="J20:J35" si="5">H20-I20</f>
        <v>34807.875</v>
      </c>
      <c r="K20" s="53"/>
    </row>
    <row r="21" ht="16.5" customHeight="1">
      <c r="A21" s="50"/>
      <c r="B21" s="73"/>
      <c r="C21" s="74" t="s">
        <v>61</v>
      </c>
      <c r="D21" s="79" t="s">
        <v>62</v>
      </c>
      <c r="E21" s="76">
        <f t="shared" si="1"/>
        <v>11958.33333</v>
      </c>
      <c r="F21" s="77">
        <f t="shared" si="2"/>
        <v>0.003</v>
      </c>
      <c r="G21" s="78">
        <f t="shared" si="3"/>
        <v>1249</v>
      </c>
      <c r="H21" s="78">
        <f t="shared" si="4"/>
        <v>44807.875</v>
      </c>
      <c r="I21" s="78">
        <f t="shared" ref="I21:I23" si="6">($F$5/12)+I$10/3</f>
        <v>20772.66667</v>
      </c>
      <c r="J21" s="78">
        <f t="shared" si="5"/>
        <v>24035.20833</v>
      </c>
      <c r="K21" s="45"/>
    </row>
    <row r="22" ht="16.5" customHeight="1">
      <c r="A22" s="50"/>
      <c r="B22" s="73"/>
      <c r="C22" s="74" t="s">
        <v>63</v>
      </c>
      <c r="D22" s="79" t="s">
        <v>62</v>
      </c>
      <c r="E22" s="76">
        <f t="shared" si="1"/>
        <v>11958.33333</v>
      </c>
      <c r="F22" s="77">
        <f t="shared" si="2"/>
        <v>0.003</v>
      </c>
      <c r="G22" s="78">
        <f t="shared" si="3"/>
        <v>1249</v>
      </c>
      <c r="H22" s="78">
        <f t="shared" si="4"/>
        <v>44807.875</v>
      </c>
      <c r="I22" s="78">
        <f t="shared" si="6"/>
        <v>20772.66667</v>
      </c>
      <c r="J22" s="78">
        <f t="shared" si="5"/>
        <v>24035.20833</v>
      </c>
      <c r="K22" s="45"/>
    </row>
    <row r="23" ht="16.5" customHeight="1">
      <c r="A23" s="50"/>
      <c r="B23" s="73"/>
      <c r="C23" s="74" t="s">
        <v>64</v>
      </c>
      <c r="D23" s="79" t="s">
        <v>62</v>
      </c>
      <c r="E23" s="76">
        <f t="shared" si="1"/>
        <v>11958.33333</v>
      </c>
      <c r="F23" s="77">
        <f t="shared" si="2"/>
        <v>0.003</v>
      </c>
      <c r="G23" s="78">
        <f t="shared" si="3"/>
        <v>1249</v>
      </c>
      <c r="H23" s="78">
        <f t="shared" si="4"/>
        <v>44807.875</v>
      </c>
      <c r="I23" s="78">
        <f t="shared" si="6"/>
        <v>20772.66667</v>
      </c>
      <c r="J23" s="78">
        <f t="shared" si="5"/>
        <v>24035.20833</v>
      </c>
      <c r="K23" s="45"/>
    </row>
    <row r="24" ht="16.5" customHeight="1">
      <c r="A24" s="50"/>
      <c r="B24" s="73"/>
      <c r="C24" s="74" t="s">
        <v>65</v>
      </c>
      <c r="D24" s="80" t="s">
        <v>66</v>
      </c>
      <c r="E24" s="76">
        <f t="shared" ref="E24:E35" si="8">(C$5/12*C$15)+(C$5/12)</f>
        <v>15306.66667</v>
      </c>
      <c r="F24" s="77">
        <f t="shared" ref="F24:G24" si="7">(D$5*D$15)+D$5</f>
        <v>0.003919923</v>
      </c>
      <c r="G24" s="78">
        <f t="shared" si="7"/>
        <v>1249</v>
      </c>
      <c r="H24" s="78">
        <f t="shared" si="4"/>
        <v>74941.19245</v>
      </c>
      <c r="I24" s="78">
        <f t="shared" ref="I24:I35" si="10">$F$15/12</f>
        <v>6000</v>
      </c>
      <c r="J24" s="78">
        <f t="shared" si="5"/>
        <v>68941.19245</v>
      </c>
      <c r="K24" s="45"/>
    </row>
    <row r="25" ht="16.5" customHeight="1">
      <c r="A25" s="50"/>
      <c r="B25" s="73"/>
      <c r="C25" s="74" t="s">
        <v>67</v>
      </c>
      <c r="D25" s="80" t="s">
        <v>66</v>
      </c>
      <c r="E25" s="76">
        <f t="shared" si="8"/>
        <v>15306.66667</v>
      </c>
      <c r="F25" s="77">
        <f t="shared" ref="F25:G25" si="9">(D$5*D$15)+D$5</f>
        <v>0.003919923</v>
      </c>
      <c r="G25" s="78">
        <f t="shared" si="9"/>
        <v>1249</v>
      </c>
      <c r="H25" s="78">
        <f t="shared" si="4"/>
        <v>74941.19245</v>
      </c>
      <c r="I25" s="78">
        <f t="shared" si="10"/>
        <v>6000</v>
      </c>
      <c r="J25" s="78">
        <f t="shared" si="5"/>
        <v>68941.19245</v>
      </c>
      <c r="K25" s="45"/>
    </row>
    <row r="26" ht="16.5" customHeight="1">
      <c r="A26" s="50"/>
      <c r="B26" s="73"/>
      <c r="C26" s="74" t="s">
        <v>68</v>
      </c>
      <c r="D26" s="80" t="s">
        <v>66</v>
      </c>
      <c r="E26" s="76">
        <f t="shared" si="8"/>
        <v>15306.66667</v>
      </c>
      <c r="F26" s="77">
        <f t="shared" ref="F26:G26" si="11">(D$5*D$15)+D$5</f>
        <v>0.003919923</v>
      </c>
      <c r="G26" s="78">
        <f t="shared" si="11"/>
        <v>1249</v>
      </c>
      <c r="H26" s="78">
        <f t="shared" si="4"/>
        <v>74941.19245</v>
      </c>
      <c r="I26" s="78">
        <f t="shared" si="10"/>
        <v>6000</v>
      </c>
      <c r="J26" s="78">
        <f t="shared" si="5"/>
        <v>68941.19245</v>
      </c>
      <c r="K26" s="45"/>
    </row>
    <row r="27" ht="16.5" customHeight="1">
      <c r="A27" s="50"/>
      <c r="B27" s="73"/>
      <c r="C27" s="74" t="s">
        <v>69</v>
      </c>
      <c r="D27" s="80" t="s">
        <v>66</v>
      </c>
      <c r="E27" s="76">
        <f t="shared" si="8"/>
        <v>15306.66667</v>
      </c>
      <c r="F27" s="77">
        <f t="shared" ref="F27:G27" si="12">(D$5*D$15)+D$5</f>
        <v>0.003919923</v>
      </c>
      <c r="G27" s="78">
        <f t="shared" si="12"/>
        <v>1249</v>
      </c>
      <c r="H27" s="78">
        <f t="shared" si="4"/>
        <v>74941.19245</v>
      </c>
      <c r="I27" s="78">
        <f t="shared" si="10"/>
        <v>6000</v>
      </c>
      <c r="J27" s="78">
        <f t="shared" si="5"/>
        <v>68941.19245</v>
      </c>
      <c r="K27" s="45"/>
    </row>
    <row r="28" ht="16.5" customHeight="1">
      <c r="A28" s="50"/>
      <c r="B28" s="73"/>
      <c r="C28" s="74" t="s">
        <v>70</v>
      </c>
      <c r="D28" s="80" t="s">
        <v>66</v>
      </c>
      <c r="E28" s="76">
        <f t="shared" si="8"/>
        <v>15306.66667</v>
      </c>
      <c r="F28" s="77">
        <f t="shared" ref="F28:G28" si="13">(D$5*D$15)+D$5</f>
        <v>0.003919923</v>
      </c>
      <c r="G28" s="78">
        <f t="shared" si="13"/>
        <v>1249</v>
      </c>
      <c r="H28" s="78">
        <f t="shared" si="4"/>
        <v>74941.19245</v>
      </c>
      <c r="I28" s="78">
        <f t="shared" si="10"/>
        <v>6000</v>
      </c>
      <c r="J28" s="78">
        <f t="shared" si="5"/>
        <v>68941.19245</v>
      </c>
      <c r="K28" s="45"/>
    </row>
    <row r="29" ht="16.5" customHeight="1">
      <c r="A29" s="50"/>
      <c r="B29" s="73"/>
      <c r="C29" s="74" t="s">
        <v>71</v>
      </c>
      <c r="D29" s="80" t="s">
        <v>66</v>
      </c>
      <c r="E29" s="76">
        <f t="shared" si="8"/>
        <v>15306.66667</v>
      </c>
      <c r="F29" s="77">
        <f t="shared" ref="F29:G29" si="14">(D$5*D$15)+D$5</f>
        <v>0.003919923</v>
      </c>
      <c r="G29" s="78">
        <f t="shared" si="14"/>
        <v>1249</v>
      </c>
      <c r="H29" s="78">
        <f t="shared" si="4"/>
        <v>74941.19245</v>
      </c>
      <c r="I29" s="78">
        <f t="shared" si="10"/>
        <v>6000</v>
      </c>
      <c r="J29" s="78">
        <f t="shared" si="5"/>
        <v>68941.19245</v>
      </c>
      <c r="K29" s="45"/>
    </row>
    <row r="30" ht="16.5" customHeight="1">
      <c r="A30" s="50"/>
      <c r="B30" s="73"/>
      <c r="C30" s="74" t="s">
        <v>72</v>
      </c>
      <c r="D30" s="80" t="s">
        <v>66</v>
      </c>
      <c r="E30" s="76">
        <f t="shared" si="8"/>
        <v>15306.66667</v>
      </c>
      <c r="F30" s="77">
        <f t="shared" ref="F30:G30" si="15">(D$5*D$15)+D$5</f>
        <v>0.003919923</v>
      </c>
      <c r="G30" s="78">
        <f t="shared" si="15"/>
        <v>1249</v>
      </c>
      <c r="H30" s="78">
        <f t="shared" si="4"/>
        <v>74941.19245</v>
      </c>
      <c r="I30" s="78">
        <f t="shared" si="10"/>
        <v>6000</v>
      </c>
      <c r="J30" s="78">
        <f t="shared" si="5"/>
        <v>68941.19245</v>
      </c>
      <c r="K30" s="45"/>
    </row>
    <row r="31" ht="16.5" customHeight="1">
      <c r="A31" s="50"/>
      <c r="B31" s="73"/>
      <c r="C31" s="74" t="s">
        <v>73</v>
      </c>
      <c r="D31" s="80" t="s">
        <v>66</v>
      </c>
      <c r="E31" s="76">
        <f t="shared" si="8"/>
        <v>15306.66667</v>
      </c>
      <c r="F31" s="77">
        <f t="shared" ref="F31:G31" si="16">(D$5*D$15)+D$5</f>
        <v>0.003919923</v>
      </c>
      <c r="G31" s="78">
        <f t="shared" si="16"/>
        <v>1249</v>
      </c>
      <c r="H31" s="78">
        <f t="shared" si="4"/>
        <v>74941.19245</v>
      </c>
      <c r="I31" s="78">
        <f t="shared" si="10"/>
        <v>6000</v>
      </c>
      <c r="J31" s="78">
        <f t="shared" si="5"/>
        <v>68941.19245</v>
      </c>
      <c r="K31" s="45"/>
    </row>
    <row r="32" ht="16.5" customHeight="1">
      <c r="A32" s="50"/>
      <c r="B32" s="73"/>
      <c r="C32" s="74" t="s">
        <v>74</v>
      </c>
      <c r="D32" s="80" t="s">
        <v>66</v>
      </c>
      <c r="E32" s="76">
        <f t="shared" si="8"/>
        <v>15306.66667</v>
      </c>
      <c r="F32" s="77">
        <f t="shared" ref="F32:G32" si="17">(D$5*D$15)+D$5</f>
        <v>0.003919923</v>
      </c>
      <c r="G32" s="78">
        <f t="shared" si="17"/>
        <v>1249</v>
      </c>
      <c r="H32" s="78">
        <f t="shared" si="4"/>
        <v>74941.19245</v>
      </c>
      <c r="I32" s="78">
        <f t="shared" si="10"/>
        <v>6000</v>
      </c>
      <c r="J32" s="78">
        <f t="shared" si="5"/>
        <v>68941.19245</v>
      </c>
      <c r="K32" s="45"/>
    </row>
    <row r="33" ht="16.5" customHeight="1">
      <c r="A33" s="50"/>
      <c r="B33" s="73"/>
      <c r="C33" s="74" t="s">
        <v>75</v>
      </c>
      <c r="D33" s="80" t="s">
        <v>66</v>
      </c>
      <c r="E33" s="76">
        <f t="shared" si="8"/>
        <v>15306.66667</v>
      </c>
      <c r="F33" s="77">
        <f t="shared" ref="F33:G33" si="18">(D$5*D$15)+D$5</f>
        <v>0.003919923</v>
      </c>
      <c r="G33" s="78">
        <f t="shared" si="18"/>
        <v>1249</v>
      </c>
      <c r="H33" s="78">
        <f t="shared" si="4"/>
        <v>74941.19245</v>
      </c>
      <c r="I33" s="78">
        <f t="shared" si="10"/>
        <v>6000</v>
      </c>
      <c r="J33" s="78">
        <f t="shared" si="5"/>
        <v>68941.19245</v>
      </c>
      <c r="K33" s="45"/>
    </row>
    <row r="34" ht="16.5" customHeight="1">
      <c r="A34" s="50"/>
      <c r="B34" s="73"/>
      <c r="C34" s="74" t="s">
        <v>76</v>
      </c>
      <c r="D34" s="80" t="s">
        <v>66</v>
      </c>
      <c r="E34" s="76">
        <f t="shared" si="8"/>
        <v>15306.66667</v>
      </c>
      <c r="F34" s="77">
        <f t="shared" ref="F34:G34" si="19">(D$5*D$15)+D$5</f>
        <v>0.003919923</v>
      </c>
      <c r="G34" s="78">
        <f t="shared" si="19"/>
        <v>1249</v>
      </c>
      <c r="H34" s="78">
        <f t="shared" si="4"/>
        <v>74941.19245</v>
      </c>
      <c r="I34" s="78">
        <f t="shared" si="10"/>
        <v>6000</v>
      </c>
      <c r="J34" s="78">
        <f t="shared" si="5"/>
        <v>68941.19245</v>
      </c>
      <c r="K34" s="45"/>
    </row>
    <row r="35" ht="16.5" customHeight="1">
      <c r="A35" s="50"/>
      <c r="B35" s="73"/>
      <c r="C35" s="74" t="s">
        <v>77</v>
      </c>
      <c r="D35" s="80" t="s">
        <v>66</v>
      </c>
      <c r="E35" s="76">
        <f t="shared" si="8"/>
        <v>15306.66667</v>
      </c>
      <c r="F35" s="77">
        <f t="shared" ref="F35:G35" si="20">(D$5*D$15)+D$5</f>
        <v>0.003919923</v>
      </c>
      <c r="G35" s="78">
        <f t="shared" si="20"/>
        <v>1249</v>
      </c>
      <c r="H35" s="78">
        <f t="shared" si="4"/>
        <v>74941.19245</v>
      </c>
      <c r="I35" s="78">
        <f t="shared" si="10"/>
        <v>6000</v>
      </c>
      <c r="J35" s="78">
        <f t="shared" si="5"/>
        <v>68941.19245</v>
      </c>
      <c r="K35" s="45"/>
    </row>
    <row r="36" ht="15.75" customHeight="1">
      <c r="A36" s="44"/>
      <c r="B36" s="46"/>
      <c r="C36" s="59"/>
      <c r="D36" s="59"/>
      <c r="E36" s="59"/>
      <c r="F36" s="59"/>
      <c r="G36" s="59"/>
      <c r="H36" s="59"/>
      <c r="I36" s="59"/>
      <c r="J36" s="69"/>
      <c r="K36" s="46"/>
    </row>
    <row r="37" ht="15.75" customHeight="1">
      <c r="A37" s="44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ht="21.75" customHeight="1">
      <c r="A38" s="44"/>
      <c r="B38" s="60"/>
      <c r="C38" s="48" t="s">
        <v>78</v>
      </c>
      <c r="D38" s="10"/>
      <c r="E38" s="5"/>
      <c r="F38" s="59"/>
      <c r="G38" s="59"/>
      <c r="H38" s="59"/>
      <c r="I38" s="59"/>
      <c r="J38" s="59"/>
      <c r="K38" s="46"/>
    </row>
    <row r="39" ht="33.75" customHeight="1">
      <c r="A39" s="50"/>
      <c r="B39" s="51"/>
      <c r="C39" s="52" t="s">
        <v>79</v>
      </c>
      <c r="D39" s="52" t="s">
        <v>80</v>
      </c>
      <c r="E39" s="52" t="s">
        <v>81</v>
      </c>
      <c r="F39" s="53"/>
      <c r="G39" s="81"/>
      <c r="H39" s="53"/>
      <c r="I39" s="65"/>
      <c r="J39" s="65"/>
      <c r="K39" s="53"/>
    </row>
    <row r="40" ht="21.75" customHeight="1">
      <c r="A40" s="50"/>
      <c r="B40" s="82"/>
      <c r="C40" s="78">
        <f>((C5*C15)+C5)*((D5*D15)+D5)*((E5*E15)+E5)-(C5*D5*E5)</f>
        <v>361599.8093</v>
      </c>
      <c r="D40" s="78">
        <f>F5-F15</f>
        <v>48000</v>
      </c>
      <c r="E40" s="83">
        <f>C40+D40</f>
        <v>409599.8093</v>
      </c>
      <c r="F40" s="53"/>
      <c r="G40" s="81"/>
      <c r="H40" s="53"/>
      <c r="I40" s="65"/>
      <c r="J40" s="65"/>
      <c r="K40" s="53"/>
    </row>
    <row r="41" ht="15.75" customHeight="1">
      <c r="A41" s="50"/>
      <c r="B41" s="51"/>
      <c r="C41" s="84"/>
      <c r="D41" s="84"/>
      <c r="E41" s="84"/>
      <c r="F41" s="84"/>
      <c r="G41" s="85"/>
      <c r="H41" s="86"/>
      <c r="I41" s="84"/>
      <c r="J41" s="84"/>
      <c r="K41" s="53"/>
    </row>
    <row r="42" ht="15.75" customHeight="1">
      <c r="A42" s="50"/>
      <c r="B42" s="51"/>
      <c r="C42" s="65"/>
      <c r="D42" s="65"/>
      <c r="E42" s="65"/>
      <c r="F42" s="65"/>
      <c r="G42" s="87"/>
      <c r="H42" s="86"/>
      <c r="I42" s="84"/>
      <c r="J42" s="84"/>
      <c r="K42" s="53"/>
    </row>
    <row r="43" ht="21.75" customHeight="1">
      <c r="A43" s="50"/>
      <c r="B43" s="72"/>
      <c r="C43" s="88" t="s">
        <v>82</v>
      </c>
      <c r="D43" s="26"/>
      <c r="E43" s="26"/>
      <c r="F43" s="31"/>
      <c r="G43" s="87"/>
      <c r="H43" s="86"/>
      <c r="I43" s="84"/>
      <c r="J43" s="84"/>
      <c r="K43" s="53"/>
    </row>
    <row r="44" ht="30.0" customHeight="1">
      <c r="A44" s="89"/>
      <c r="B44" s="90"/>
      <c r="C44" s="91">
        <f>(E40-I10)/I10</f>
        <v>11.67404571</v>
      </c>
      <c r="F44" s="20"/>
      <c r="G44" s="49"/>
      <c r="H44" s="49"/>
      <c r="I44" s="49"/>
      <c r="J44" s="46"/>
      <c r="K44" s="46"/>
    </row>
    <row r="45" ht="15.75" customHeight="1">
      <c r="A45" s="89"/>
      <c r="B45" s="90"/>
      <c r="C45" s="15"/>
      <c r="D45" s="15"/>
      <c r="E45" s="15"/>
      <c r="F45" s="13"/>
      <c r="G45" s="46"/>
      <c r="H45" s="46"/>
      <c r="I45" s="46"/>
      <c r="J45" s="46"/>
      <c r="K45" s="46"/>
    </row>
    <row r="46" ht="15.75" customHeight="1">
      <c r="A46" s="45"/>
      <c r="B46" s="65"/>
      <c r="C46" s="84"/>
      <c r="D46" s="84"/>
      <c r="E46" s="84"/>
      <c r="F46" s="84"/>
      <c r="G46" s="84"/>
      <c r="H46" s="84"/>
      <c r="I46" s="84"/>
      <c r="J46" s="84"/>
      <c r="K46" s="65"/>
    </row>
    <row r="47" ht="15.75" customHeight="1">
      <c r="A47" s="44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ht="15.75" customHeight="1">
      <c r="A48" s="46"/>
      <c r="B48" s="49"/>
      <c r="C48" s="49"/>
      <c r="D48" s="49"/>
      <c r="E48" s="49"/>
      <c r="F48" s="49"/>
      <c r="G48" s="49"/>
      <c r="H48" s="49"/>
      <c r="I48" s="49"/>
      <c r="J48" s="49"/>
      <c r="K48" s="46"/>
    </row>
    <row r="49" ht="24.0" customHeight="1">
      <c r="A49" s="92"/>
      <c r="B49" s="93"/>
      <c r="C49" s="93"/>
      <c r="D49" s="94"/>
      <c r="E49" s="94"/>
      <c r="F49" s="94"/>
      <c r="G49" s="95"/>
      <c r="H49" s="96"/>
      <c r="I49" s="96"/>
      <c r="J49" s="96"/>
      <c r="K49" s="45"/>
    </row>
    <row r="50" ht="39.75" customHeight="1">
      <c r="A50" s="92"/>
      <c r="B50" s="93"/>
      <c r="C50" s="97" t="s">
        <v>83</v>
      </c>
      <c r="D50" s="98"/>
      <c r="E50" s="98"/>
      <c r="F50" s="99"/>
      <c r="G50" s="100"/>
      <c r="K50" s="45"/>
    </row>
    <row r="51" ht="12.0" customHeight="1">
      <c r="A51" s="92"/>
      <c r="B51" s="94"/>
      <c r="C51" s="94"/>
      <c r="D51" s="94"/>
      <c r="E51" s="94"/>
      <c r="F51" s="94"/>
      <c r="K51" s="45"/>
    </row>
    <row r="52">
      <c r="A52" s="92"/>
      <c r="B52" s="101"/>
      <c r="C52" s="102" t="s">
        <v>84</v>
      </c>
      <c r="D52" s="98"/>
      <c r="E52" s="98"/>
      <c r="F52" s="99"/>
      <c r="K52" s="45"/>
    </row>
    <row r="53" ht="18.0" customHeight="1">
      <c r="A53" s="92"/>
      <c r="B53" s="94"/>
      <c r="C53" s="94"/>
      <c r="D53" s="94"/>
      <c r="E53" s="94"/>
      <c r="F53" s="94"/>
      <c r="K53" s="45"/>
    </row>
    <row r="54" ht="25.5" customHeight="1">
      <c r="A54" s="92"/>
      <c r="B54" s="103"/>
      <c r="C54" s="104" t="s">
        <v>85</v>
      </c>
      <c r="D54" s="99"/>
      <c r="E54" s="94"/>
      <c r="F54" s="94"/>
      <c r="K54" s="45"/>
    </row>
    <row r="55" ht="24.0" customHeight="1">
      <c r="A55" s="92"/>
      <c r="B55" s="103"/>
      <c r="C55" s="103"/>
      <c r="D55" s="103"/>
      <c r="E55" s="94"/>
      <c r="F55" s="94"/>
      <c r="G55" s="105"/>
      <c r="H55" s="96"/>
      <c r="I55" s="96"/>
      <c r="J55" s="96"/>
      <c r="K55" s="45"/>
    </row>
    <row r="56" ht="15.75" customHeight="1">
      <c r="A56" s="46"/>
      <c r="B56" s="69"/>
      <c r="C56" s="69"/>
      <c r="D56" s="69"/>
      <c r="E56" s="69"/>
      <c r="F56" s="69"/>
      <c r="G56" s="69"/>
      <c r="H56" s="69"/>
      <c r="I56" s="69"/>
      <c r="J56" s="69"/>
      <c r="K56" s="46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</sheetData>
  <mergeCells count="12">
    <mergeCell ref="C44:F45"/>
    <mergeCell ref="C50:F50"/>
    <mergeCell ref="G50:J54"/>
    <mergeCell ref="C52:F52"/>
    <mergeCell ref="C54:D54"/>
    <mergeCell ref="C3:H3"/>
    <mergeCell ref="C8:I8"/>
    <mergeCell ref="C13:F13"/>
    <mergeCell ref="E17:J17"/>
    <mergeCell ref="C18:J18"/>
    <mergeCell ref="C38:E38"/>
    <mergeCell ref="C43:F43"/>
  </mergeCells>
  <hyperlinks>
    <hyperlink r:id="rId1" ref="C54"/>
  </hyperlinks>
  <printOptions horizontalCentered="1"/>
  <pageMargins bottom="0.4" footer="0.0" header="0.0" left="0.3" right="0.3" top="0.4"/>
  <pageSetup cellComments="atEnd" orientation="landscape" pageOrder="overThenDown"/>
  <drawing r:id="rId2"/>
</worksheet>
</file>