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26"/>
  <workbookPr codeName="ThisWorkbook" defaultThemeVersion="166925"/>
  <mc:AlternateContent xmlns:mc="http://schemas.openxmlformats.org/markup-compatibility/2006">
    <mc:Choice Requires="x15">
      <x15ac:absPath xmlns:x15ac="http://schemas.microsoft.com/office/spreadsheetml/2010/11/ac" url="C:\Users\roger\Documents\Customers\CHIA\IT Strategy &amp; Digital Transformation Sector Project\Drafts\Digital Implementation &amp; Strategy\Versions\Final Versions\Final Versions\"/>
    </mc:Choice>
  </mc:AlternateContent>
  <xr:revisionPtr revIDLastSave="1" documentId="8_{A81758B1-0541-4765-B0B9-068E25A01F01}" xr6:coauthVersionLast="47" xr6:coauthVersionMax="47" xr10:uidLastSave="{1FB85AE2-8FFB-4500-AD1D-3B753D0B8D11}"/>
  <bookViews>
    <workbookView xWindow="-98" yWindow="-98" windowWidth="21795" windowHeight="12975" tabRatio="877" xr2:uid="{CD4D762D-944F-4663-B919-2EEA5C986D19}"/>
  </bookViews>
  <sheets>
    <sheet name="Introduction" sheetId="12" r:id="rId1"/>
    <sheet name="Contents" sheetId="26" r:id="rId2"/>
    <sheet name="1. Digital Readiness Questions" sheetId="1" r:id="rId3"/>
    <sheet name="2. Readiness State &amp; Targets" sheetId="9" r:id="rId4"/>
    <sheet name="3. Digital Weaknesses" sheetId="17" r:id="rId5"/>
    <sheet name="4. Channel Shift Analysis" sheetId="20" r:id="rId6"/>
    <sheet name="5. Digital Objectives" sheetId="19" r:id="rId7"/>
    <sheet name="6. Journey Mapping Outputs" sheetId="13" r:id="rId8"/>
    <sheet name="7. Challenges &amp; Constraints" sheetId="25" r:id="rId9"/>
    <sheet name="8. Prioritising Objectives" sheetId="15" r:id="rId10"/>
    <sheet name="9. Project Planning" sheetId="21" r:id="rId11"/>
    <sheet name="10. Change Management" sheetId="24" r:id="rId12"/>
    <sheet name="11. Digital Risks" sheetId="22" r:id="rId13"/>
    <sheet name="12. Roadmap" sheetId="23" r:id="rId14"/>
    <sheet name="Topic Summary" sheetId="5" state="hidden" r:id="rId15"/>
    <sheet name="Config" sheetId="2" r:id="rId16"/>
  </sheets>
  <definedNames>
    <definedName name="_xlnm._FilterDatabase" localSheetId="2" hidden="1">'1. Digital Readiness Questions'!$B$6:$J$83</definedName>
    <definedName name="Digital_Objective">'8. Prioritising Objectives'!$U$11:$U$42</definedName>
    <definedName name="HighLowScale">Config!$AN$5:$AO$8</definedName>
    <definedName name="ImpactRelevance">Config!$U$4:$V$9</definedName>
    <definedName name="_xlnm.Print_Titles" localSheetId="2">'1. Digital Readiness Questions'!$2:$3</definedName>
    <definedName name="_xlnm.Print_Titles" localSheetId="3">'2. Readiness State &amp; Targets'!$2:$3</definedName>
    <definedName name="_xlnm.Print_Titles" localSheetId="5">'4. Channel Shift Analysis'!$1:$2</definedName>
    <definedName name="_xlnm.Print_Titles" localSheetId="7">'6. Journey Mapping Outputs'!$2:$3</definedName>
    <definedName name="_xlnm.Print_Titles" localSheetId="8">'7. Challenges &amp; Constraints'!$2:$2</definedName>
    <definedName name="Project">'9. Project Planning'!$D$14:$D$56</definedName>
    <definedName name="Risk_Category">Config!$BH$5:$BH$15</definedName>
    <definedName name="Risk_Factor">Config!$BI$5:$BI$30</definedName>
    <definedName name="Size_of_Change">'10. Change Management'!$K$7:$K$21</definedName>
  </definedNames>
  <calcPr calcId="191028"/>
  <pivotCaches>
    <pivotCache cacheId="2794" r:id="rId17"/>
    <pivotCache cacheId="2795" r:id="rId18"/>
    <pivotCache cacheId="2796" r:id="rId19"/>
    <pivotCache cacheId="2797" r:id="rId20"/>
    <pivotCache cacheId="2798"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1" l="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14" i="21"/>
  <c r="R101" i="15"/>
  <c r="Q23" i="20"/>
  <c r="Q25" i="20"/>
  <c r="Q27" i="20"/>
  <c r="Q29" i="20"/>
  <c r="Q31" i="20"/>
  <c r="H42" i="15"/>
  <c r="I42" i="15" s="1"/>
  <c r="M42" i="15" s="1"/>
  <c r="R42" i="15" s="1"/>
  <c r="B25" i="25"/>
  <c r="B24" i="25"/>
  <c r="B23" i="25"/>
  <c r="B22" i="25"/>
  <c r="B21" i="25"/>
  <c r="B20" i="25"/>
  <c r="B19" i="25"/>
  <c r="B18" i="25"/>
  <c r="B17" i="25"/>
  <c r="B16" i="25"/>
  <c r="B15" i="25"/>
  <c r="B14" i="25"/>
  <c r="B13" i="25"/>
  <c r="B12" i="25"/>
  <c r="B11" i="25"/>
  <c r="B26" i="25" l="1"/>
  <c r="B10" i="25"/>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7" i="24"/>
  <c r="M100" i="15"/>
  <c r="R100" i="15" s="1"/>
  <c r="M99" i="15"/>
  <c r="R99" i="15" s="1"/>
  <c r="M98" i="15"/>
  <c r="R98" i="15" s="1"/>
  <c r="M97" i="15"/>
  <c r="R97" i="15" s="1"/>
  <c r="M96" i="15"/>
  <c r="R96" i="15" s="1"/>
  <c r="M95" i="15"/>
  <c r="R95" i="15" s="1"/>
  <c r="M94" i="15"/>
  <c r="R94" i="15" s="1"/>
  <c r="M93" i="15"/>
  <c r="R93" i="15" s="1"/>
  <c r="M92" i="15"/>
  <c r="R92" i="15" s="1"/>
  <c r="M91" i="15"/>
  <c r="R91" i="15" s="1"/>
  <c r="M90" i="15"/>
  <c r="R90" i="15" s="1"/>
  <c r="M89" i="15"/>
  <c r="R89" i="15" s="1"/>
  <c r="M88" i="15"/>
  <c r="R88" i="15" s="1"/>
  <c r="M87" i="15"/>
  <c r="R87" i="15" s="1"/>
  <c r="M86" i="15"/>
  <c r="R86" i="15" s="1"/>
  <c r="M85" i="15"/>
  <c r="R85" i="15" s="1"/>
  <c r="M84" i="15"/>
  <c r="R84" i="15" s="1"/>
  <c r="M83" i="15"/>
  <c r="R83" i="15" s="1"/>
  <c r="M82" i="15"/>
  <c r="R82" i="15" s="1"/>
  <c r="M81" i="15"/>
  <c r="R81" i="15" s="1"/>
  <c r="M80" i="15"/>
  <c r="R80" i="15" s="1"/>
  <c r="M79" i="15"/>
  <c r="R79" i="15" s="1"/>
  <c r="M78" i="15"/>
  <c r="R78" i="15" s="1"/>
  <c r="M77" i="15"/>
  <c r="R77" i="15" s="1"/>
  <c r="M76" i="15"/>
  <c r="R76" i="15" s="1"/>
  <c r="M75" i="15"/>
  <c r="R75" i="15" s="1"/>
  <c r="M74" i="15"/>
  <c r="R74" i="15" s="1"/>
  <c r="M73" i="15"/>
  <c r="R73" i="15" s="1"/>
  <c r="M72" i="15"/>
  <c r="R72" i="15" s="1"/>
  <c r="M71" i="15"/>
  <c r="R71" i="15" s="1"/>
  <c r="M70" i="15"/>
  <c r="R70" i="15" s="1"/>
  <c r="M69" i="15"/>
  <c r="R69" i="15" s="1"/>
  <c r="M68" i="15"/>
  <c r="R68" i="15" s="1"/>
  <c r="M67" i="15"/>
  <c r="R67" i="15" s="1"/>
  <c r="M66" i="15"/>
  <c r="R66" i="15" s="1"/>
  <c r="M65" i="15"/>
  <c r="R65" i="15" s="1"/>
  <c r="M64" i="15"/>
  <c r="R64" i="15" s="1"/>
  <c r="M63" i="15"/>
  <c r="R63" i="15" s="1"/>
  <c r="M62" i="15"/>
  <c r="R62" i="15" s="1"/>
  <c r="M61" i="15"/>
  <c r="R61" i="15" s="1"/>
  <c r="M60" i="15"/>
  <c r="R60" i="15" s="1"/>
  <c r="M59" i="15"/>
  <c r="R59" i="15" s="1"/>
  <c r="M58" i="15"/>
  <c r="R58" i="15" s="1"/>
  <c r="M57" i="15"/>
  <c r="R57" i="15" s="1"/>
  <c r="M56" i="15"/>
  <c r="R56" i="15" s="1"/>
  <c r="M55" i="15"/>
  <c r="R55" i="15" s="1"/>
  <c r="M54" i="15"/>
  <c r="R54" i="15" s="1"/>
  <c r="M53" i="15"/>
  <c r="R53" i="15" s="1"/>
  <c r="M52" i="15"/>
  <c r="R52" i="15" s="1"/>
  <c r="M51" i="15"/>
  <c r="R51" i="15" s="1"/>
  <c r="M50" i="15"/>
  <c r="R50" i="15" s="1"/>
  <c r="M49" i="15"/>
  <c r="R49" i="15" s="1"/>
  <c r="M48" i="15"/>
  <c r="R48" i="15" s="1"/>
  <c r="M47" i="15"/>
  <c r="R47" i="15" s="1"/>
  <c r="M46" i="15"/>
  <c r="R46" i="15" s="1"/>
  <c r="M45" i="15"/>
  <c r="R45" i="15" s="1"/>
  <c r="M44" i="15"/>
  <c r="R44" i="15" s="1"/>
  <c r="M43" i="15"/>
  <c r="R43" i="15" s="1"/>
  <c r="N12" i="15"/>
  <c r="O12" i="15"/>
  <c r="P12" i="15"/>
  <c r="N13" i="15"/>
  <c r="O13" i="15"/>
  <c r="P13" i="15"/>
  <c r="N14" i="15"/>
  <c r="O14" i="15"/>
  <c r="P14" i="15"/>
  <c r="N15" i="15"/>
  <c r="O15" i="15"/>
  <c r="P15" i="15"/>
  <c r="N16" i="15"/>
  <c r="O16" i="15"/>
  <c r="P16" i="15"/>
  <c r="N17" i="15"/>
  <c r="O17" i="15"/>
  <c r="P17" i="15"/>
  <c r="N18" i="15"/>
  <c r="O18" i="15"/>
  <c r="P18" i="15"/>
  <c r="N19" i="15"/>
  <c r="O19" i="15"/>
  <c r="P19" i="15"/>
  <c r="N20" i="15"/>
  <c r="O20" i="15"/>
  <c r="P20" i="15"/>
  <c r="N21" i="15"/>
  <c r="O21" i="15"/>
  <c r="P21" i="15"/>
  <c r="N22" i="15"/>
  <c r="O22" i="15"/>
  <c r="P22" i="15"/>
  <c r="N23" i="15"/>
  <c r="O23" i="15"/>
  <c r="P23" i="15"/>
  <c r="N24" i="15"/>
  <c r="O24" i="15"/>
  <c r="P24" i="15"/>
  <c r="N25" i="15"/>
  <c r="O25" i="15"/>
  <c r="P25" i="15"/>
  <c r="N26" i="15"/>
  <c r="O26" i="15"/>
  <c r="P26" i="15"/>
  <c r="N27" i="15"/>
  <c r="O27" i="15"/>
  <c r="P27" i="15"/>
  <c r="N28" i="15"/>
  <c r="O28" i="15"/>
  <c r="P28" i="15"/>
  <c r="N29" i="15"/>
  <c r="O29" i="15"/>
  <c r="P29" i="15"/>
  <c r="N30" i="15"/>
  <c r="O30" i="15"/>
  <c r="P30" i="15"/>
  <c r="N31" i="15"/>
  <c r="O31" i="15"/>
  <c r="P31" i="15"/>
  <c r="N32" i="15"/>
  <c r="O32" i="15"/>
  <c r="P32" i="15"/>
  <c r="N33" i="15"/>
  <c r="O33" i="15"/>
  <c r="P33" i="15"/>
  <c r="N34" i="15"/>
  <c r="O34" i="15"/>
  <c r="P34" i="15"/>
  <c r="N35" i="15"/>
  <c r="O35" i="15"/>
  <c r="P35" i="15"/>
  <c r="N36" i="15"/>
  <c r="O36" i="15"/>
  <c r="P36" i="15"/>
  <c r="N37" i="15"/>
  <c r="O37" i="15"/>
  <c r="P37" i="15"/>
  <c r="N38" i="15"/>
  <c r="O38" i="15"/>
  <c r="P38" i="15"/>
  <c r="N39" i="15"/>
  <c r="O39" i="15"/>
  <c r="P39" i="15"/>
  <c r="N40" i="15"/>
  <c r="O40" i="15"/>
  <c r="P40" i="15"/>
  <c r="N41" i="15"/>
  <c r="O41" i="15"/>
  <c r="P41" i="15"/>
  <c r="N42" i="15"/>
  <c r="O42" i="15"/>
  <c r="P42" i="15"/>
  <c r="N43" i="15"/>
  <c r="O43" i="15"/>
  <c r="P43" i="15"/>
  <c r="N44" i="15"/>
  <c r="O44" i="15"/>
  <c r="P44" i="15"/>
  <c r="N45" i="15"/>
  <c r="O45" i="15"/>
  <c r="P45" i="15"/>
  <c r="N46" i="15"/>
  <c r="O46" i="15"/>
  <c r="P46" i="15"/>
  <c r="N47" i="15"/>
  <c r="O47" i="15"/>
  <c r="P47" i="15"/>
  <c r="N48" i="15"/>
  <c r="O48" i="15"/>
  <c r="P48" i="15"/>
  <c r="N49" i="15"/>
  <c r="O49" i="15"/>
  <c r="P49" i="15"/>
  <c r="N50" i="15"/>
  <c r="O50" i="15"/>
  <c r="P50" i="15"/>
  <c r="N51" i="15"/>
  <c r="O51" i="15"/>
  <c r="P51" i="15"/>
  <c r="N52" i="15"/>
  <c r="O52" i="15"/>
  <c r="P52" i="15"/>
  <c r="N53" i="15"/>
  <c r="O53" i="15"/>
  <c r="P53" i="15"/>
  <c r="N54" i="15"/>
  <c r="O54" i="15"/>
  <c r="P54" i="15"/>
  <c r="N55" i="15"/>
  <c r="O55" i="15"/>
  <c r="P55" i="15"/>
  <c r="N56" i="15"/>
  <c r="O56" i="15"/>
  <c r="P56" i="15"/>
  <c r="N57" i="15"/>
  <c r="O57" i="15"/>
  <c r="P57" i="15"/>
  <c r="N58" i="15"/>
  <c r="O58" i="15"/>
  <c r="P58" i="15"/>
  <c r="N59" i="15"/>
  <c r="O59" i="15"/>
  <c r="P59" i="15"/>
  <c r="N60" i="15"/>
  <c r="O60" i="15"/>
  <c r="P60" i="15"/>
  <c r="N61" i="15"/>
  <c r="O61" i="15"/>
  <c r="P61" i="15"/>
  <c r="N62" i="15"/>
  <c r="O62" i="15"/>
  <c r="P62" i="15"/>
  <c r="N63" i="15"/>
  <c r="O63" i="15"/>
  <c r="P63" i="15"/>
  <c r="N64" i="15"/>
  <c r="O64" i="15"/>
  <c r="P64" i="15"/>
  <c r="N65" i="15"/>
  <c r="O65" i="15"/>
  <c r="P65" i="15"/>
  <c r="N66" i="15"/>
  <c r="O66" i="15"/>
  <c r="P66" i="15"/>
  <c r="N67" i="15"/>
  <c r="O67" i="15"/>
  <c r="P67" i="15"/>
  <c r="N68" i="15"/>
  <c r="O68" i="15"/>
  <c r="P68" i="15"/>
  <c r="N69" i="15"/>
  <c r="O69" i="15"/>
  <c r="P69" i="15"/>
  <c r="N70" i="15"/>
  <c r="O70" i="15"/>
  <c r="P70" i="15"/>
  <c r="N71" i="15"/>
  <c r="O71" i="15"/>
  <c r="P71" i="15"/>
  <c r="N72" i="15"/>
  <c r="O72" i="15"/>
  <c r="P72" i="15"/>
  <c r="N73" i="15"/>
  <c r="O73" i="15"/>
  <c r="P73" i="15"/>
  <c r="N74" i="15"/>
  <c r="O74" i="15"/>
  <c r="P74" i="15"/>
  <c r="N75" i="15"/>
  <c r="O75" i="15"/>
  <c r="P75" i="15"/>
  <c r="N76" i="15"/>
  <c r="O76" i="15"/>
  <c r="P76" i="15"/>
  <c r="N77" i="15"/>
  <c r="O77" i="15"/>
  <c r="P77" i="15"/>
  <c r="N78" i="15"/>
  <c r="O78" i="15"/>
  <c r="P78" i="15"/>
  <c r="N79" i="15"/>
  <c r="O79" i="15"/>
  <c r="P79" i="15"/>
  <c r="N80" i="15"/>
  <c r="O80" i="15"/>
  <c r="P80" i="15"/>
  <c r="N81" i="15"/>
  <c r="O81" i="15"/>
  <c r="P81" i="15"/>
  <c r="N82" i="15"/>
  <c r="O82" i="15"/>
  <c r="P82" i="15"/>
  <c r="N83" i="15"/>
  <c r="O83" i="15"/>
  <c r="P83" i="15"/>
  <c r="N84" i="15"/>
  <c r="O84" i="15"/>
  <c r="P84" i="15"/>
  <c r="N85" i="15"/>
  <c r="O85" i="15"/>
  <c r="P85" i="15"/>
  <c r="N86" i="15"/>
  <c r="O86" i="15"/>
  <c r="P86" i="15"/>
  <c r="N87" i="15"/>
  <c r="O87" i="15"/>
  <c r="P87" i="15"/>
  <c r="N88" i="15"/>
  <c r="O88" i="15"/>
  <c r="P88" i="15"/>
  <c r="N89" i="15"/>
  <c r="O89" i="15"/>
  <c r="P89" i="15"/>
  <c r="N90" i="15"/>
  <c r="O90" i="15"/>
  <c r="P90" i="15"/>
  <c r="N91" i="15"/>
  <c r="O91" i="15"/>
  <c r="P91" i="15"/>
  <c r="N92" i="15"/>
  <c r="O92" i="15"/>
  <c r="P92" i="15"/>
  <c r="N93" i="15"/>
  <c r="O93" i="15"/>
  <c r="P93" i="15"/>
  <c r="N94" i="15"/>
  <c r="O94" i="15"/>
  <c r="P94" i="15"/>
  <c r="N95" i="15"/>
  <c r="O95" i="15"/>
  <c r="P95" i="15"/>
  <c r="N96" i="15"/>
  <c r="O96" i="15"/>
  <c r="P96" i="15"/>
  <c r="N97" i="15"/>
  <c r="O97" i="15"/>
  <c r="P97" i="15"/>
  <c r="N98" i="15"/>
  <c r="O98" i="15"/>
  <c r="P98" i="15"/>
  <c r="N99" i="15"/>
  <c r="O99" i="15"/>
  <c r="P99" i="15"/>
  <c r="N100" i="15"/>
  <c r="O100" i="15"/>
  <c r="P100" i="15"/>
  <c r="N101" i="15"/>
  <c r="O101" i="15"/>
  <c r="P101" i="15"/>
  <c r="O11" i="15"/>
  <c r="P11" i="15"/>
  <c r="N11" i="15"/>
  <c r="Q21" i="15"/>
  <c r="Q44" i="15" l="1"/>
  <c r="Q12" i="15"/>
  <c r="Q56" i="15"/>
  <c r="Q32" i="15"/>
  <c r="Q53" i="15"/>
  <c r="Q37" i="15"/>
  <c r="Q52" i="15"/>
  <c r="Q48" i="15"/>
  <c r="Q40" i="15"/>
  <c r="Q36" i="15"/>
  <c r="Q29" i="15"/>
  <c r="Q28" i="15"/>
  <c r="Q24" i="15"/>
  <c r="Q20" i="15"/>
  <c r="Q16" i="15"/>
  <c r="Q13" i="15"/>
  <c r="Q11" i="15"/>
  <c r="Q98" i="15"/>
  <c r="Q94" i="15"/>
  <c r="Q90" i="15"/>
  <c r="Q86" i="15"/>
  <c r="Q82" i="15"/>
  <c r="Q78" i="15"/>
  <c r="Q74" i="15"/>
  <c r="Q70" i="15"/>
  <c r="Q66" i="15"/>
  <c r="Q62" i="15"/>
  <c r="Q58" i="15"/>
  <c r="Q54" i="15"/>
  <c r="Q50" i="15"/>
  <c r="Q46" i="15"/>
  <c r="Q42" i="15"/>
  <c r="Q38" i="15"/>
  <c r="Q34" i="15"/>
  <c r="Q30" i="15"/>
  <c r="Q26" i="15"/>
  <c r="Q22" i="15"/>
  <c r="Q18" i="15"/>
  <c r="Q14" i="15"/>
  <c r="Q59" i="15"/>
  <c r="Q57" i="15"/>
  <c r="Q55" i="15"/>
  <c r="Q51" i="15"/>
  <c r="Q49" i="15"/>
  <c r="Q47" i="15"/>
  <c r="Q45" i="15"/>
  <c r="Q43" i="15"/>
  <c r="Q41" i="15"/>
  <c r="Q39" i="15"/>
  <c r="Q35" i="15"/>
  <c r="Q33" i="15"/>
  <c r="Q31" i="15"/>
  <c r="Q27" i="15"/>
  <c r="Q25" i="15"/>
  <c r="Q23" i="15"/>
  <c r="Q19" i="15"/>
  <c r="Q17" i="15"/>
  <c r="Q15" i="15"/>
  <c r="Q99" i="15"/>
  <c r="Q95" i="15"/>
  <c r="Q91" i="15"/>
  <c r="Q87" i="15"/>
  <c r="Q83" i="15"/>
  <c r="Q79" i="15"/>
  <c r="Q75" i="15"/>
  <c r="Q71" i="15"/>
  <c r="Q67" i="15"/>
  <c r="Q63" i="15"/>
  <c r="Q96" i="15"/>
  <c r="Q88" i="15"/>
  <c r="Q84" i="15"/>
  <c r="Q80" i="15"/>
  <c r="Q100" i="15"/>
  <c r="Q92" i="15"/>
  <c r="Q76" i="15"/>
  <c r="Q72" i="15"/>
  <c r="Q68" i="15"/>
  <c r="Q64" i="15"/>
  <c r="Q60" i="15"/>
  <c r="Q101" i="15"/>
  <c r="Q97" i="15"/>
  <c r="Q93" i="15"/>
  <c r="Q89" i="15"/>
  <c r="Q85" i="15"/>
  <c r="Q81" i="15"/>
  <c r="Q77" i="15"/>
  <c r="Q73" i="15"/>
  <c r="Q69" i="15"/>
  <c r="Q65" i="15"/>
  <c r="Q61" i="15"/>
  <c r="H12" i="15" l="1"/>
  <c r="I12" i="15" s="1"/>
  <c r="M12" i="15" s="1"/>
  <c r="R12" i="15" s="1"/>
  <c r="H13" i="15"/>
  <c r="I13" i="15" s="1"/>
  <c r="M13" i="15" s="1"/>
  <c r="R13" i="15" s="1"/>
  <c r="H14" i="15"/>
  <c r="I14" i="15" s="1"/>
  <c r="M14" i="15" s="1"/>
  <c r="R14" i="15" s="1"/>
  <c r="H15" i="15"/>
  <c r="I15" i="15" s="1"/>
  <c r="M15" i="15" s="1"/>
  <c r="R15" i="15" s="1"/>
  <c r="H16" i="15"/>
  <c r="I16" i="15" s="1"/>
  <c r="M16" i="15" s="1"/>
  <c r="R16" i="15" s="1"/>
  <c r="H17" i="15"/>
  <c r="I17" i="15" s="1"/>
  <c r="M17" i="15" s="1"/>
  <c r="R17" i="15" s="1"/>
  <c r="H18" i="15"/>
  <c r="I18" i="15" s="1"/>
  <c r="M18" i="15" s="1"/>
  <c r="R18" i="15" s="1"/>
  <c r="H19" i="15"/>
  <c r="I19" i="15" s="1"/>
  <c r="M19" i="15" s="1"/>
  <c r="R19" i="15" s="1"/>
  <c r="H20" i="15"/>
  <c r="I20" i="15" s="1"/>
  <c r="M20" i="15" s="1"/>
  <c r="R20" i="15" s="1"/>
  <c r="H21" i="15"/>
  <c r="I21" i="15" s="1"/>
  <c r="M21" i="15" s="1"/>
  <c r="R21" i="15" s="1"/>
  <c r="H22" i="15"/>
  <c r="I22" i="15" s="1"/>
  <c r="M22" i="15" s="1"/>
  <c r="R22" i="15" s="1"/>
  <c r="H23" i="15"/>
  <c r="I23" i="15" s="1"/>
  <c r="M23" i="15" s="1"/>
  <c r="R23" i="15" s="1"/>
  <c r="H24" i="15"/>
  <c r="I24" i="15" s="1"/>
  <c r="M24" i="15" s="1"/>
  <c r="R24" i="15" s="1"/>
  <c r="H25" i="15"/>
  <c r="I25" i="15" s="1"/>
  <c r="M25" i="15" s="1"/>
  <c r="R25" i="15" s="1"/>
  <c r="H26" i="15"/>
  <c r="I26" i="15" s="1"/>
  <c r="M26" i="15" s="1"/>
  <c r="R26" i="15" s="1"/>
  <c r="H27" i="15"/>
  <c r="I27" i="15" s="1"/>
  <c r="M27" i="15" s="1"/>
  <c r="R27" i="15" s="1"/>
  <c r="H28" i="15"/>
  <c r="I28" i="15" s="1"/>
  <c r="M28" i="15" s="1"/>
  <c r="R28" i="15" s="1"/>
  <c r="H29" i="15"/>
  <c r="I29" i="15" s="1"/>
  <c r="M29" i="15" s="1"/>
  <c r="R29" i="15" s="1"/>
  <c r="H30" i="15"/>
  <c r="I30" i="15" s="1"/>
  <c r="M30" i="15" s="1"/>
  <c r="R30" i="15" s="1"/>
  <c r="H31" i="15"/>
  <c r="I31" i="15" s="1"/>
  <c r="M31" i="15" s="1"/>
  <c r="R31" i="15" s="1"/>
  <c r="H32" i="15"/>
  <c r="I32" i="15" s="1"/>
  <c r="M32" i="15" s="1"/>
  <c r="R32" i="15" s="1"/>
  <c r="H33" i="15"/>
  <c r="I33" i="15" s="1"/>
  <c r="M33" i="15" s="1"/>
  <c r="R33" i="15" s="1"/>
  <c r="H34" i="15"/>
  <c r="I34" i="15" s="1"/>
  <c r="M34" i="15" s="1"/>
  <c r="R34" i="15" s="1"/>
  <c r="H35" i="15"/>
  <c r="I35" i="15" s="1"/>
  <c r="M35" i="15" s="1"/>
  <c r="R35" i="15" s="1"/>
  <c r="H36" i="15"/>
  <c r="I36" i="15" s="1"/>
  <c r="M36" i="15" s="1"/>
  <c r="R36" i="15" s="1"/>
  <c r="H37" i="15"/>
  <c r="I37" i="15" s="1"/>
  <c r="M37" i="15" s="1"/>
  <c r="R37" i="15" s="1"/>
  <c r="H38" i="15"/>
  <c r="I38" i="15" s="1"/>
  <c r="M38" i="15" s="1"/>
  <c r="R38" i="15" s="1"/>
  <c r="H39" i="15"/>
  <c r="I39" i="15" s="1"/>
  <c r="M39" i="15" s="1"/>
  <c r="R39" i="15" s="1"/>
  <c r="H40" i="15"/>
  <c r="I40" i="15" s="1"/>
  <c r="M40" i="15" s="1"/>
  <c r="R40" i="15" s="1"/>
  <c r="H41" i="15"/>
  <c r="I41" i="15" s="1"/>
  <c r="M41" i="15" s="1"/>
  <c r="R41" i="15" s="1"/>
  <c r="H11" i="15"/>
  <c r="I11" i="15" s="1"/>
  <c r="M11" i="15" s="1"/>
  <c r="R11" i="15" s="1"/>
  <c r="D26" i="19"/>
  <c r="G26" i="19" s="1"/>
  <c r="C42" i="15" s="1"/>
  <c r="D27" i="19"/>
  <c r="G27" i="19" s="1"/>
  <c r="D28" i="19"/>
  <c r="G28" i="19" s="1"/>
  <c r="D29" i="19"/>
  <c r="G29" i="19" s="1"/>
  <c r="D30" i="19"/>
  <c r="G30" i="19" s="1"/>
  <c r="D31" i="19"/>
  <c r="G31" i="19" s="1"/>
  <c r="D32" i="19"/>
  <c r="G32" i="19" s="1"/>
  <c r="D33" i="19"/>
  <c r="G33" i="19" s="1"/>
  <c r="D34" i="19"/>
  <c r="G34" i="19" s="1"/>
  <c r="D35" i="19"/>
  <c r="G35" i="19" s="1"/>
  <c r="K24" i="20"/>
  <c r="L24" i="20"/>
  <c r="K26" i="20"/>
  <c r="L26" i="20"/>
  <c r="K28" i="20"/>
  <c r="L28" i="20"/>
  <c r="K30" i="20"/>
  <c r="L30" i="20"/>
  <c r="K32" i="20"/>
  <c r="L32" i="20"/>
  <c r="I23" i="20"/>
  <c r="J23" i="20" s="1"/>
  <c r="I25" i="20"/>
  <c r="J25" i="20" s="1"/>
  <c r="I27" i="20"/>
  <c r="J27" i="20" s="1"/>
  <c r="I29" i="20"/>
  <c r="J29" i="20" s="1"/>
  <c r="I31" i="20"/>
  <c r="J31" i="20" s="1"/>
  <c r="K14" i="20"/>
  <c r="L14" i="20"/>
  <c r="K15" i="20"/>
  <c r="L15" i="20"/>
  <c r="K16" i="20"/>
  <c r="L16" i="20"/>
  <c r="K17" i="20"/>
  <c r="L17" i="20"/>
  <c r="K18" i="20"/>
  <c r="L18" i="20"/>
  <c r="K19" i="20"/>
  <c r="L19" i="20"/>
  <c r="K20" i="20"/>
  <c r="L20" i="20"/>
  <c r="K21" i="20"/>
  <c r="L21" i="20"/>
  <c r="K22" i="20"/>
  <c r="L22" i="20"/>
  <c r="K37" i="22"/>
  <c r="L37" i="22" s="1"/>
  <c r="K9" i="22"/>
  <c r="L9" i="22" s="1"/>
  <c r="K10" i="22"/>
  <c r="L10" i="22" s="1"/>
  <c r="K11" i="22"/>
  <c r="L11" i="22" s="1"/>
  <c r="K12" i="22"/>
  <c r="L12" i="22" s="1"/>
  <c r="K13" i="22"/>
  <c r="L13" i="22" s="1"/>
  <c r="K14" i="22"/>
  <c r="L14" i="22" s="1"/>
  <c r="K15" i="22"/>
  <c r="L15" i="22" s="1"/>
  <c r="K16" i="22"/>
  <c r="L16" i="22" s="1"/>
  <c r="K17" i="22"/>
  <c r="L17" i="22" s="1"/>
  <c r="K18" i="22"/>
  <c r="L18" i="22" s="1"/>
  <c r="K19" i="22"/>
  <c r="L19" i="22" s="1"/>
  <c r="K20" i="22"/>
  <c r="L20" i="22" s="1"/>
  <c r="K21" i="22"/>
  <c r="L21" i="22" s="1"/>
  <c r="K22" i="22"/>
  <c r="L22" i="22" s="1"/>
  <c r="K23" i="22"/>
  <c r="L23" i="22" s="1"/>
  <c r="K24" i="22"/>
  <c r="L24" i="22" s="1"/>
  <c r="K25" i="22"/>
  <c r="L25" i="22" s="1"/>
  <c r="K26" i="22"/>
  <c r="L26" i="22" s="1"/>
  <c r="K27" i="22"/>
  <c r="L27" i="22" s="1"/>
  <c r="K28" i="22"/>
  <c r="L28" i="22" s="1"/>
  <c r="K29" i="22"/>
  <c r="L29" i="22" s="1"/>
  <c r="K30" i="22"/>
  <c r="L30" i="22" s="1"/>
  <c r="K31" i="22"/>
  <c r="L31" i="22" s="1"/>
  <c r="K32" i="22"/>
  <c r="L32" i="22" s="1"/>
  <c r="K33" i="22"/>
  <c r="L33" i="22" s="1"/>
  <c r="K34" i="22"/>
  <c r="L34" i="22" s="1"/>
  <c r="K35" i="22"/>
  <c r="L35" i="22" s="1"/>
  <c r="K36" i="22"/>
  <c r="L36" i="22" s="1"/>
  <c r="K8" i="22"/>
  <c r="L8" i="22" s="1"/>
  <c r="BE56" i="23"/>
  <c r="BD56" i="23"/>
  <c r="BC56" i="23"/>
  <c r="BB56" i="23"/>
  <c r="BA56" i="23"/>
  <c r="AZ56" i="23"/>
  <c r="AY56" i="23"/>
  <c r="AX56" i="23"/>
  <c r="AW56" i="23"/>
  <c r="AV56" i="23"/>
  <c r="AU56" i="23"/>
  <c r="AT56" i="23"/>
  <c r="AS56" i="23"/>
  <c r="AR56" i="23"/>
  <c r="AQ56" i="23"/>
  <c r="AP56" i="23"/>
  <c r="AO56" i="23"/>
  <c r="AN56" i="23"/>
  <c r="AM56" i="23"/>
  <c r="AL56" i="23"/>
  <c r="AK56" i="23"/>
  <c r="AJ56" i="23"/>
  <c r="AI56" i="23"/>
  <c r="AH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BE55" i="23"/>
  <c r="BD55" i="23"/>
  <c r="BC55" i="23"/>
  <c r="BB55" i="23"/>
  <c r="BA55" i="23"/>
  <c r="AZ55" i="23"/>
  <c r="AY55" i="23"/>
  <c r="AX55" i="23"/>
  <c r="AW55" i="23"/>
  <c r="AV55" i="23"/>
  <c r="AU55" i="23"/>
  <c r="AT55" i="23"/>
  <c r="AS55" i="23"/>
  <c r="AR55" i="23"/>
  <c r="AQ55" i="23"/>
  <c r="AP55" i="23"/>
  <c r="AO55" i="23"/>
  <c r="AN55" i="23"/>
  <c r="AM55" i="23"/>
  <c r="AL55" i="23"/>
  <c r="AK55" i="23"/>
  <c r="AJ55" i="23"/>
  <c r="AI55" i="23"/>
  <c r="AH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BE54"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BE53" i="23"/>
  <c r="BD53" i="23"/>
  <c r="BC53" i="23"/>
  <c r="BB53" i="23"/>
  <c r="BA53" i="23"/>
  <c r="AZ53" i="23"/>
  <c r="AY53" i="23"/>
  <c r="AX53" i="23"/>
  <c r="AW53" i="23"/>
  <c r="AV53" i="23"/>
  <c r="AU53" i="23"/>
  <c r="AT53" i="23"/>
  <c r="AS53" i="23"/>
  <c r="AR53" i="23"/>
  <c r="AQ53" i="23"/>
  <c r="AP53" i="23"/>
  <c r="AO53" i="23"/>
  <c r="AN53" i="23"/>
  <c r="AM53" i="23"/>
  <c r="AL53" i="23"/>
  <c r="AK53" i="23"/>
  <c r="AJ53" i="23"/>
  <c r="AI53" i="23"/>
  <c r="AH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BE52" i="23"/>
  <c r="BD52" i="23"/>
  <c r="BC52" i="23"/>
  <c r="BB52" i="23"/>
  <c r="BA52" i="23"/>
  <c r="AZ52" i="23"/>
  <c r="AY52" i="23"/>
  <c r="AX52" i="23"/>
  <c r="AW52" i="23"/>
  <c r="AV52" i="23"/>
  <c r="AU52" i="23"/>
  <c r="AT52" i="23"/>
  <c r="AS52" i="23"/>
  <c r="AR52" i="23"/>
  <c r="AQ52" i="23"/>
  <c r="AP52" i="23"/>
  <c r="AO52" i="23"/>
  <c r="AN52" i="23"/>
  <c r="AM52" i="23"/>
  <c r="AL52" i="23"/>
  <c r="AK52" i="23"/>
  <c r="AJ52" i="23"/>
  <c r="AI52" i="23"/>
  <c r="AH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BE51" i="23"/>
  <c r="BD51" i="23"/>
  <c r="BC51" i="23"/>
  <c r="BB51" i="23"/>
  <c r="BA51" i="23"/>
  <c r="AZ51" i="23"/>
  <c r="AY51" i="23"/>
  <c r="AX51" i="23"/>
  <c r="AW51" i="23"/>
  <c r="AV51" i="23"/>
  <c r="AU51" i="23"/>
  <c r="AT51" i="23"/>
  <c r="AS51" i="23"/>
  <c r="AR51" i="23"/>
  <c r="AQ51" i="23"/>
  <c r="AP51" i="23"/>
  <c r="AO51" i="23"/>
  <c r="AN51" i="23"/>
  <c r="AM51" i="23"/>
  <c r="AL51" i="23"/>
  <c r="AK51" i="23"/>
  <c r="AJ51" i="23"/>
  <c r="AI51" i="23"/>
  <c r="AH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BE50" i="23"/>
  <c r="BD50" i="23"/>
  <c r="BC50" i="23"/>
  <c r="BB50" i="23"/>
  <c r="BA50" i="23"/>
  <c r="AZ50" i="23"/>
  <c r="AY50" i="23"/>
  <c r="AX50" i="23"/>
  <c r="AW50" i="23"/>
  <c r="AV50" i="23"/>
  <c r="AU50" i="23"/>
  <c r="AT50" i="23"/>
  <c r="AS50" i="23"/>
  <c r="AR50" i="23"/>
  <c r="AQ50" i="23"/>
  <c r="AP50" i="23"/>
  <c r="AO50" i="23"/>
  <c r="AN50" i="23"/>
  <c r="AM50" i="23"/>
  <c r="AL50" i="23"/>
  <c r="AK50" i="23"/>
  <c r="AJ50" i="23"/>
  <c r="AI50" i="23"/>
  <c r="AH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BE49"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BE48" i="23"/>
  <c r="BD48" i="23"/>
  <c r="BC48" i="23"/>
  <c r="BB48" i="23"/>
  <c r="BA48" i="23"/>
  <c r="AZ48" i="23"/>
  <c r="AY48" i="23"/>
  <c r="AX48" i="23"/>
  <c r="AW48" i="23"/>
  <c r="AV48" i="23"/>
  <c r="AU48" i="23"/>
  <c r="AT48" i="23"/>
  <c r="AS48" i="23"/>
  <c r="AR48" i="23"/>
  <c r="AQ48" i="23"/>
  <c r="AP48" i="23"/>
  <c r="AO48" i="23"/>
  <c r="AN48" i="23"/>
  <c r="AM48" i="23"/>
  <c r="AL48" i="23"/>
  <c r="AK48" i="23"/>
  <c r="AJ48" i="23"/>
  <c r="AI48" i="23"/>
  <c r="AH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BE47" i="23"/>
  <c r="BD47" i="23"/>
  <c r="BC47" i="23"/>
  <c r="BB47" i="23"/>
  <c r="BA47" i="23"/>
  <c r="AZ47" i="23"/>
  <c r="AY47" i="23"/>
  <c r="AX47" i="23"/>
  <c r="AW47" i="23"/>
  <c r="AV47" i="23"/>
  <c r="AU47" i="23"/>
  <c r="AT47" i="23"/>
  <c r="AS47" i="23"/>
  <c r="AR47" i="23"/>
  <c r="AQ47" i="23"/>
  <c r="AP47" i="23"/>
  <c r="AO47" i="23"/>
  <c r="AN47" i="23"/>
  <c r="AM47" i="23"/>
  <c r="AL47" i="23"/>
  <c r="AK47" i="23"/>
  <c r="AJ47" i="23"/>
  <c r="AI47" i="23"/>
  <c r="AH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BE46" i="23"/>
  <c r="BD46" i="23"/>
  <c r="BC46" i="23"/>
  <c r="BB46" i="23"/>
  <c r="BA46" i="23"/>
  <c r="AZ46" i="23"/>
  <c r="AY46" i="23"/>
  <c r="AX46" i="23"/>
  <c r="AW46" i="23"/>
  <c r="AV46" i="23"/>
  <c r="AU46" i="23"/>
  <c r="AT46" i="23"/>
  <c r="AS46" i="23"/>
  <c r="AR46" i="23"/>
  <c r="AQ46" i="23"/>
  <c r="AP46" i="23"/>
  <c r="AO46" i="23"/>
  <c r="AN46" i="23"/>
  <c r="AM46" i="23"/>
  <c r="AL46" i="23"/>
  <c r="AK46" i="23"/>
  <c r="AJ46" i="23"/>
  <c r="AI46" i="23"/>
  <c r="AH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BE45"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BE44" i="23"/>
  <c r="BD44" i="23"/>
  <c r="BC44" i="23"/>
  <c r="BB44" i="23"/>
  <c r="BA44" i="23"/>
  <c r="AZ44" i="23"/>
  <c r="AY44" i="23"/>
  <c r="AX44" i="23"/>
  <c r="AW44" i="23"/>
  <c r="AV44" i="23"/>
  <c r="AU44" i="23"/>
  <c r="AT44" i="23"/>
  <c r="AS44" i="23"/>
  <c r="AR44" i="23"/>
  <c r="AQ44" i="23"/>
  <c r="AP44" i="23"/>
  <c r="AO44" i="23"/>
  <c r="AN44" i="23"/>
  <c r="AM44" i="23"/>
  <c r="AL44" i="23"/>
  <c r="AK44" i="23"/>
  <c r="AJ44" i="23"/>
  <c r="AI44" i="23"/>
  <c r="AH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BE43" i="23"/>
  <c r="BD43" i="23"/>
  <c r="BC43" i="23"/>
  <c r="BB43" i="23"/>
  <c r="BA43" i="23"/>
  <c r="AZ43" i="23"/>
  <c r="AY43" i="23"/>
  <c r="AX43" i="23"/>
  <c r="AW43" i="23"/>
  <c r="AV43" i="23"/>
  <c r="AU43" i="23"/>
  <c r="AT43" i="23"/>
  <c r="AS43" i="23"/>
  <c r="AR43" i="23"/>
  <c r="AQ43" i="23"/>
  <c r="AP43" i="23"/>
  <c r="AO43" i="23"/>
  <c r="AN43" i="23"/>
  <c r="AM43" i="23"/>
  <c r="AL43" i="23"/>
  <c r="AK43" i="23"/>
  <c r="AJ43" i="23"/>
  <c r="AI43" i="23"/>
  <c r="AH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BE42" i="23"/>
  <c r="BD42" i="23"/>
  <c r="BC42" i="23"/>
  <c r="BB42" i="23"/>
  <c r="BA42" i="23"/>
  <c r="AZ42" i="23"/>
  <c r="AY42" i="23"/>
  <c r="AX42" i="23"/>
  <c r="AW42" i="23"/>
  <c r="AV42" i="23"/>
  <c r="AU42" i="23"/>
  <c r="AT42" i="23"/>
  <c r="AS42" i="23"/>
  <c r="AR42" i="23"/>
  <c r="AQ42" i="23"/>
  <c r="AP42" i="23"/>
  <c r="AO42" i="23"/>
  <c r="AN42" i="23"/>
  <c r="AM42" i="23"/>
  <c r="AL42" i="23"/>
  <c r="AK42" i="23"/>
  <c r="AJ42" i="23"/>
  <c r="AI42" i="23"/>
  <c r="AH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BE41"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BE40" i="23"/>
  <c r="BD40" i="23"/>
  <c r="BC40" i="23"/>
  <c r="BB40" i="23"/>
  <c r="BA40" i="23"/>
  <c r="AZ40" i="23"/>
  <c r="AY40" i="23"/>
  <c r="AX40" i="23"/>
  <c r="AW40" i="23"/>
  <c r="AV40" i="23"/>
  <c r="AU40" i="23"/>
  <c r="AT40" i="23"/>
  <c r="AS40" i="23"/>
  <c r="AR40" i="23"/>
  <c r="AQ40" i="23"/>
  <c r="AP40" i="23"/>
  <c r="AO40" i="23"/>
  <c r="AN40" i="23"/>
  <c r="AM40" i="23"/>
  <c r="AL40" i="23"/>
  <c r="AK40" i="23"/>
  <c r="AJ40" i="23"/>
  <c r="AI40" i="23"/>
  <c r="AH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BE39" i="23"/>
  <c r="BD39" i="23"/>
  <c r="BC39" i="23"/>
  <c r="BB39" i="23"/>
  <c r="BA39" i="23"/>
  <c r="AZ39" i="23"/>
  <c r="AY39" i="23"/>
  <c r="AX39" i="23"/>
  <c r="AW39" i="23"/>
  <c r="AV39" i="23"/>
  <c r="AU39" i="23"/>
  <c r="AT39" i="23"/>
  <c r="AS39" i="23"/>
  <c r="AR39" i="23"/>
  <c r="AQ39" i="23"/>
  <c r="AP39" i="23"/>
  <c r="AO39" i="23"/>
  <c r="AN39" i="23"/>
  <c r="AM39" i="23"/>
  <c r="AL39" i="23"/>
  <c r="AK39" i="23"/>
  <c r="AJ39" i="23"/>
  <c r="AI39" i="23"/>
  <c r="AH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BE38" i="23"/>
  <c r="BD38" i="23"/>
  <c r="BC38" i="23"/>
  <c r="BB38" i="23"/>
  <c r="BA38" i="23"/>
  <c r="AZ38" i="23"/>
  <c r="AY38" i="23"/>
  <c r="AX38" i="23"/>
  <c r="AW38" i="23"/>
  <c r="AV38" i="23"/>
  <c r="AU38" i="23"/>
  <c r="AT38" i="23"/>
  <c r="AS38" i="23"/>
  <c r="AR38" i="23"/>
  <c r="AQ38" i="23"/>
  <c r="AP38" i="23"/>
  <c r="AO38" i="23"/>
  <c r="AN38" i="23"/>
  <c r="AM38" i="23"/>
  <c r="AL38" i="23"/>
  <c r="AK38" i="23"/>
  <c r="AJ38" i="23"/>
  <c r="AI38" i="23"/>
  <c r="AH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BE37" i="23"/>
  <c r="BD37" i="23"/>
  <c r="BC37" i="23"/>
  <c r="BB37" i="23"/>
  <c r="BA37" i="23"/>
  <c r="AZ37" i="23"/>
  <c r="AY37" i="23"/>
  <c r="AX37" i="23"/>
  <c r="AW37" i="23"/>
  <c r="AV37" i="23"/>
  <c r="AU37" i="23"/>
  <c r="AT37" i="23"/>
  <c r="AS37" i="23"/>
  <c r="AR37" i="23"/>
  <c r="AQ37" i="23"/>
  <c r="AP37" i="23"/>
  <c r="AO37" i="23"/>
  <c r="AN37" i="23"/>
  <c r="AM37" i="23"/>
  <c r="AL37" i="23"/>
  <c r="AK37" i="23"/>
  <c r="AJ37" i="23"/>
  <c r="AI37" i="23"/>
  <c r="AH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BE36" i="23"/>
  <c r="BD36" i="23"/>
  <c r="BC36" i="23"/>
  <c r="BB36" i="23"/>
  <c r="BA36" i="23"/>
  <c r="AZ36" i="23"/>
  <c r="AY36" i="23"/>
  <c r="AX36" i="23"/>
  <c r="AW36" i="23"/>
  <c r="AV36" i="23"/>
  <c r="AU36" i="23"/>
  <c r="AT36" i="23"/>
  <c r="AS36" i="23"/>
  <c r="AR36" i="23"/>
  <c r="AQ36" i="23"/>
  <c r="AP36" i="23"/>
  <c r="AO36" i="23"/>
  <c r="AN36" i="23"/>
  <c r="AM36" i="23"/>
  <c r="AL36" i="23"/>
  <c r="AK36" i="23"/>
  <c r="AJ36" i="23"/>
  <c r="AI36" i="23"/>
  <c r="AH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BE35" i="23"/>
  <c r="BD35" i="23"/>
  <c r="BC35" i="23"/>
  <c r="BB35" i="23"/>
  <c r="BA35" i="23"/>
  <c r="AZ35" i="23"/>
  <c r="AY35" i="23"/>
  <c r="AX35" i="23"/>
  <c r="AW35" i="23"/>
  <c r="AV35" i="23"/>
  <c r="AU35" i="23"/>
  <c r="AT35" i="23"/>
  <c r="AS35" i="23"/>
  <c r="AR35" i="23"/>
  <c r="AQ35" i="23"/>
  <c r="AP35" i="23"/>
  <c r="AO35" i="23"/>
  <c r="AN35" i="23"/>
  <c r="AM35" i="23"/>
  <c r="AL35" i="23"/>
  <c r="AK35" i="23"/>
  <c r="AJ35" i="23"/>
  <c r="AI35" i="23"/>
  <c r="AH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BE34" i="23"/>
  <c r="BD34" i="23"/>
  <c r="BC34" i="23"/>
  <c r="BB34" i="23"/>
  <c r="BA34" i="23"/>
  <c r="AZ34" i="23"/>
  <c r="AY34" i="23"/>
  <c r="AX34" i="23"/>
  <c r="AW34" i="23"/>
  <c r="AV34" i="23"/>
  <c r="AU34" i="23"/>
  <c r="AT34" i="23"/>
  <c r="AS34" i="23"/>
  <c r="AR34" i="23"/>
  <c r="AQ34" i="23"/>
  <c r="AP34" i="23"/>
  <c r="AO34" i="23"/>
  <c r="AN34" i="23"/>
  <c r="AM34" i="23"/>
  <c r="AL34" i="23"/>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BE33" i="23"/>
  <c r="BD33" i="23"/>
  <c r="BC33" i="23"/>
  <c r="BB33" i="23"/>
  <c r="BA33" i="23"/>
  <c r="AZ33" i="23"/>
  <c r="AY33" i="23"/>
  <c r="AX33" i="23"/>
  <c r="AW33" i="23"/>
  <c r="AV33" i="23"/>
  <c r="AU33" i="23"/>
  <c r="AT33" i="23"/>
  <c r="AS33" i="23"/>
  <c r="AR33" i="23"/>
  <c r="AQ33" i="23"/>
  <c r="AP33" i="23"/>
  <c r="AO33" i="23"/>
  <c r="AN33" i="23"/>
  <c r="AM33" i="23"/>
  <c r="AL33" i="23"/>
  <c r="AK33" i="23"/>
  <c r="AJ33" i="23"/>
  <c r="AI33" i="23"/>
  <c r="AH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BE32" i="23"/>
  <c r="BD32" i="23"/>
  <c r="BC32" i="23"/>
  <c r="BB32" i="23"/>
  <c r="BA32" i="23"/>
  <c r="AZ32" i="23"/>
  <c r="AY32" i="23"/>
  <c r="AX32" i="23"/>
  <c r="AW32" i="23"/>
  <c r="AV32" i="23"/>
  <c r="AU32" i="23"/>
  <c r="AT32" i="23"/>
  <c r="AS32" i="23"/>
  <c r="AR32" i="23"/>
  <c r="AQ32" i="23"/>
  <c r="AP32" i="23"/>
  <c r="AO32" i="23"/>
  <c r="AN32" i="23"/>
  <c r="AM32" i="23"/>
  <c r="AL32" i="23"/>
  <c r="AK32" i="23"/>
  <c r="AJ32" i="23"/>
  <c r="AI32" i="23"/>
  <c r="AH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BE31" i="23"/>
  <c r="BD31" i="23"/>
  <c r="BC31" i="23"/>
  <c r="BB31" i="23"/>
  <c r="BA31" i="23"/>
  <c r="AZ31" i="23"/>
  <c r="AY31" i="23"/>
  <c r="AX31" i="23"/>
  <c r="AW31" i="23"/>
  <c r="AV31" i="23"/>
  <c r="AU31" i="23"/>
  <c r="AT31" i="23"/>
  <c r="AS31" i="23"/>
  <c r="AR31" i="23"/>
  <c r="AQ31" i="23"/>
  <c r="AP31" i="23"/>
  <c r="AO31" i="23"/>
  <c r="AN31" i="23"/>
  <c r="AM31" i="23"/>
  <c r="AL31" i="23"/>
  <c r="AK31" i="23"/>
  <c r="AJ31" i="23"/>
  <c r="AI31" i="23"/>
  <c r="AH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BE30" i="23"/>
  <c r="BD30" i="23"/>
  <c r="BC30" i="23"/>
  <c r="BB30" i="23"/>
  <c r="BA30" i="23"/>
  <c r="AZ30" i="23"/>
  <c r="AY30" i="23"/>
  <c r="AX30" i="23"/>
  <c r="AW30" i="23"/>
  <c r="AV30" i="23"/>
  <c r="AU30" i="23"/>
  <c r="AT30" i="23"/>
  <c r="AS30" i="23"/>
  <c r="AR30" i="23"/>
  <c r="AQ30" i="23"/>
  <c r="AP30" i="23"/>
  <c r="AO30" i="23"/>
  <c r="AN30" i="23"/>
  <c r="AM30" i="23"/>
  <c r="AL30" i="23"/>
  <c r="AK30" i="23"/>
  <c r="AJ30" i="23"/>
  <c r="AI30" i="23"/>
  <c r="AH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BE29" i="23"/>
  <c r="BD29" i="23"/>
  <c r="BC29" i="23"/>
  <c r="BB29" i="23"/>
  <c r="BA29" i="23"/>
  <c r="AZ29" i="23"/>
  <c r="AY29" i="23"/>
  <c r="AX29" i="23"/>
  <c r="AW29" i="23"/>
  <c r="AV29" i="23"/>
  <c r="AU29" i="23"/>
  <c r="AT29" i="23"/>
  <c r="AS29" i="23"/>
  <c r="AR29" i="23"/>
  <c r="AQ29" i="23"/>
  <c r="AP29" i="23"/>
  <c r="AO29" i="23"/>
  <c r="AN29" i="23"/>
  <c r="AM29" i="23"/>
  <c r="AL29" i="23"/>
  <c r="AK29" i="23"/>
  <c r="AJ29" i="23"/>
  <c r="AI29" i="23"/>
  <c r="AH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BE28" i="23"/>
  <c r="BD28" i="23"/>
  <c r="BC28" i="23"/>
  <c r="BB28" i="23"/>
  <c r="BA28" i="23"/>
  <c r="AZ28" i="23"/>
  <c r="AY28" i="23"/>
  <c r="AX28" i="23"/>
  <c r="AW28" i="23"/>
  <c r="AV28" i="23"/>
  <c r="AU28" i="23"/>
  <c r="AT28" i="23"/>
  <c r="AS28" i="23"/>
  <c r="AR28" i="23"/>
  <c r="AQ28" i="23"/>
  <c r="AP28" i="23"/>
  <c r="AO28" i="23"/>
  <c r="AN28" i="23"/>
  <c r="AM28" i="23"/>
  <c r="AL28" i="23"/>
  <c r="AK28" i="23"/>
  <c r="AJ28" i="23"/>
  <c r="AI28" i="23"/>
  <c r="AH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BE27" i="23"/>
  <c r="BD27" i="23"/>
  <c r="BC27" i="23"/>
  <c r="BB27" i="23"/>
  <c r="BA27" i="23"/>
  <c r="AZ27" i="23"/>
  <c r="AY27" i="23"/>
  <c r="AX27" i="23"/>
  <c r="AW27" i="23"/>
  <c r="AV27" i="23"/>
  <c r="AU27" i="23"/>
  <c r="AT27" i="23"/>
  <c r="AS27" i="23"/>
  <c r="AR27" i="23"/>
  <c r="AQ27" i="23"/>
  <c r="AP27" i="23"/>
  <c r="AO27" i="23"/>
  <c r="AN27" i="23"/>
  <c r="AM27" i="23"/>
  <c r="AL27" i="23"/>
  <c r="AK27" i="23"/>
  <c r="AJ27" i="23"/>
  <c r="AI27" i="23"/>
  <c r="AH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BE26" i="23"/>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BE25" i="23"/>
  <c r="BD25" i="23"/>
  <c r="BC25" i="23"/>
  <c r="BB25" i="23"/>
  <c r="BA25" i="23"/>
  <c r="AZ25" i="23"/>
  <c r="AY25" i="23"/>
  <c r="AX25" i="23"/>
  <c r="AW25" i="23"/>
  <c r="AV25" i="23"/>
  <c r="AU25" i="23"/>
  <c r="AT25" i="23"/>
  <c r="AS25" i="23"/>
  <c r="AR25" i="23"/>
  <c r="AQ25" i="23"/>
  <c r="AP25" i="23"/>
  <c r="AO25" i="23"/>
  <c r="AN25" i="23"/>
  <c r="AM25" i="23"/>
  <c r="AL25" i="23"/>
  <c r="AK25" i="23"/>
  <c r="AJ25" i="23"/>
  <c r="AI25" i="23"/>
  <c r="AH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BE23" i="23"/>
  <c r="BD23" i="23"/>
  <c r="BC23" i="23"/>
  <c r="BB23" i="23"/>
  <c r="BA23" i="23"/>
  <c r="AZ23" i="23"/>
  <c r="AY23" i="23"/>
  <c r="AX23" i="23"/>
  <c r="AW23" i="23"/>
  <c r="AV23" i="23"/>
  <c r="AU23" i="23"/>
  <c r="AT23" i="23"/>
  <c r="AS23" i="23"/>
  <c r="AR23" i="23"/>
  <c r="AQ23" i="23"/>
  <c r="AP23" i="23"/>
  <c r="AO23" i="23"/>
  <c r="AN23" i="23"/>
  <c r="AM23" i="23"/>
  <c r="AL23" i="23"/>
  <c r="AK23" i="23"/>
  <c r="AJ23" i="23"/>
  <c r="AI23" i="23"/>
  <c r="AH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BE22" i="23"/>
  <c r="BD22" i="23"/>
  <c r="BC22" i="23"/>
  <c r="BB22" i="23"/>
  <c r="BA22" i="23"/>
  <c r="AZ22" i="23"/>
  <c r="AY22" i="23"/>
  <c r="AX22" i="23"/>
  <c r="AW22" i="23"/>
  <c r="AV22" i="23"/>
  <c r="AU22" i="23"/>
  <c r="AT22" i="23"/>
  <c r="AS22" i="23"/>
  <c r="AR22" i="23"/>
  <c r="AQ22" i="23"/>
  <c r="AP22" i="23"/>
  <c r="AO22" i="23"/>
  <c r="AN22" i="23"/>
  <c r="AM22" i="23"/>
  <c r="AL22" i="23"/>
  <c r="AK22" i="23"/>
  <c r="AJ22" i="23"/>
  <c r="AI22" i="23"/>
  <c r="AH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BE21" i="23"/>
  <c r="BD21" i="23"/>
  <c r="BC21" i="23"/>
  <c r="BB21" i="23"/>
  <c r="BA21" i="23"/>
  <c r="AZ21" i="23"/>
  <c r="AY21" i="23"/>
  <c r="AX21" i="23"/>
  <c r="AW21" i="23"/>
  <c r="AV21" i="23"/>
  <c r="AU21" i="23"/>
  <c r="AT21" i="23"/>
  <c r="AS21" i="23"/>
  <c r="AR21" i="23"/>
  <c r="AQ21" i="23"/>
  <c r="AP21" i="23"/>
  <c r="AO21" i="23"/>
  <c r="AN21" i="23"/>
  <c r="AM21" i="23"/>
  <c r="AL21" i="23"/>
  <c r="AK21" i="23"/>
  <c r="AJ21" i="23"/>
  <c r="AI21" i="23"/>
  <c r="AH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BE20" i="23"/>
  <c r="BD20" i="23"/>
  <c r="BC20" i="23"/>
  <c r="BB20" i="23"/>
  <c r="BA20" i="23"/>
  <c r="AZ20" i="23"/>
  <c r="AY20" i="23"/>
  <c r="AX20" i="23"/>
  <c r="AW20" i="23"/>
  <c r="AV20" i="23"/>
  <c r="AU20" i="23"/>
  <c r="AT20" i="23"/>
  <c r="AS20" i="23"/>
  <c r="AR20" i="23"/>
  <c r="AQ20" i="23"/>
  <c r="AP20" i="23"/>
  <c r="AO20" i="23"/>
  <c r="AN20" i="23"/>
  <c r="AM20" i="23"/>
  <c r="AL20" i="23"/>
  <c r="AK20" i="23"/>
  <c r="AJ20" i="23"/>
  <c r="AI20" i="23"/>
  <c r="AH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BE19" i="23"/>
  <c r="BD19" i="23"/>
  <c r="BC19" i="23"/>
  <c r="BB19" i="23"/>
  <c r="BA19" i="23"/>
  <c r="AZ19" i="23"/>
  <c r="AY19" i="23"/>
  <c r="AX19" i="23"/>
  <c r="AW19" i="23"/>
  <c r="AV19" i="23"/>
  <c r="AU19" i="23"/>
  <c r="AT19" i="23"/>
  <c r="AS19" i="23"/>
  <c r="AR19" i="23"/>
  <c r="AQ19" i="23"/>
  <c r="AP19" i="23"/>
  <c r="AO19" i="23"/>
  <c r="AN19" i="23"/>
  <c r="AM19" i="23"/>
  <c r="AL19" i="23"/>
  <c r="AK19" i="23"/>
  <c r="AJ19" i="23"/>
  <c r="AI19" i="23"/>
  <c r="AH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BE18" i="23"/>
  <c r="BD18" i="23"/>
  <c r="BC18" i="23"/>
  <c r="BB18" i="23"/>
  <c r="BA18" i="23"/>
  <c r="AZ18" i="23"/>
  <c r="AY18" i="23"/>
  <c r="AX18" i="23"/>
  <c r="AW18" i="23"/>
  <c r="AV18" i="23"/>
  <c r="AU18" i="23"/>
  <c r="AT18" i="23"/>
  <c r="AS18" i="23"/>
  <c r="AR18" i="23"/>
  <c r="AQ18" i="23"/>
  <c r="AP18" i="23"/>
  <c r="AO18" i="23"/>
  <c r="AN18" i="23"/>
  <c r="AM18" i="23"/>
  <c r="AL18" i="23"/>
  <c r="AK18" i="23"/>
  <c r="AJ18" i="23"/>
  <c r="AI18" i="23"/>
  <c r="AH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BE17" i="23"/>
  <c r="BD17" i="23"/>
  <c r="BC17" i="23"/>
  <c r="BB17" i="23"/>
  <c r="BA17" i="23"/>
  <c r="AZ17" i="23"/>
  <c r="AY17" i="23"/>
  <c r="AX17" i="23"/>
  <c r="AW17" i="23"/>
  <c r="AV17" i="23"/>
  <c r="AU17" i="23"/>
  <c r="AT17" i="23"/>
  <c r="AS17" i="23"/>
  <c r="AR17" i="23"/>
  <c r="AQ17" i="23"/>
  <c r="AP17" i="23"/>
  <c r="AO17" i="23"/>
  <c r="AN17" i="23"/>
  <c r="AM17" i="23"/>
  <c r="AL17" i="23"/>
  <c r="AK17" i="23"/>
  <c r="AJ17" i="23"/>
  <c r="AI17" i="23"/>
  <c r="AH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BE16" i="23"/>
  <c r="BD16" i="23"/>
  <c r="BC16" i="23"/>
  <c r="BB16" i="23"/>
  <c r="BA16" i="23"/>
  <c r="AZ16" i="23"/>
  <c r="AY16" i="23"/>
  <c r="AX16" i="23"/>
  <c r="AW16" i="23"/>
  <c r="AV16" i="23"/>
  <c r="AU16" i="23"/>
  <c r="AT16" i="23"/>
  <c r="AS16" i="23"/>
  <c r="AR16" i="23"/>
  <c r="AQ16" i="23"/>
  <c r="AP16" i="23"/>
  <c r="AO16" i="23"/>
  <c r="AN16" i="23"/>
  <c r="AM16" i="23"/>
  <c r="AL16" i="23"/>
  <c r="AK16" i="23"/>
  <c r="AJ16" i="23"/>
  <c r="AI16" i="23"/>
  <c r="AH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BE15" i="23"/>
  <c r="BD15" i="23"/>
  <c r="BC15" i="23"/>
  <c r="BB15" i="23"/>
  <c r="BA15" i="23"/>
  <c r="AZ15" i="23"/>
  <c r="AY15" i="23"/>
  <c r="AX15" i="23"/>
  <c r="AW15" i="23"/>
  <c r="AV15" i="23"/>
  <c r="AU15" i="23"/>
  <c r="AT15" i="23"/>
  <c r="AS15" i="23"/>
  <c r="AR15" i="23"/>
  <c r="AQ15" i="23"/>
  <c r="AP15" i="23"/>
  <c r="AO15" i="23"/>
  <c r="AN15" i="23"/>
  <c r="AM15" i="23"/>
  <c r="AL15" i="23"/>
  <c r="AK15" i="23"/>
  <c r="AJ15" i="23"/>
  <c r="AI15" i="23"/>
  <c r="AH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BE14" i="23"/>
  <c r="BD14" i="23"/>
  <c r="BC14" i="23"/>
  <c r="BB14" i="23"/>
  <c r="BA14" i="23"/>
  <c r="AZ14" i="23"/>
  <c r="AY14" i="23"/>
  <c r="AX14" i="23"/>
  <c r="AW14" i="23"/>
  <c r="AV14" i="23"/>
  <c r="AU14" i="23"/>
  <c r="AT14" i="23"/>
  <c r="AS14" i="23"/>
  <c r="AR14" i="23"/>
  <c r="AQ14" i="23"/>
  <c r="AP14" i="23"/>
  <c r="AO14" i="23"/>
  <c r="AN14" i="23"/>
  <c r="AM14" i="23"/>
  <c r="AL14" i="23"/>
  <c r="AK14" i="23"/>
  <c r="AJ14" i="23"/>
  <c r="AI14" i="23"/>
  <c r="AH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BE13" i="23"/>
  <c r="BD13" i="23"/>
  <c r="BC13" i="23"/>
  <c r="BB13" i="23"/>
  <c r="BA13" i="23"/>
  <c r="AZ13" i="23"/>
  <c r="AY13" i="23"/>
  <c r="AX13" i="23"/>
  <c r="AW13" i="23"/>
  <c r="AV13" i="23"/>
  <c r="AU13" i="23"/>
  <c r="AT13" i="23"/>
  <c r="AS13" i="23"/>
  <c r="AR13" i="23"/>
  <c r="AQ13" i="23"/>
  <c r="AP13" i="23"/>
  <c r="AO13" i="23"/>
  <c r="AN13" i="23"/>
  <c r="AM13" i="23"/>
  <c r="AL13" i="23"/>
  <c r="AK13" i="23"/>
  <c r="AJ13" i="23"/>
  <c r="AI13" i="23"/>
  <c r="AH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BE12" i="23"/>
  <c r="BD12" i="23"/>
  <c r="BC12" i="23"/>
  <c r="BB12" i="23"/>
  <c r="BA12" i="23"/>
  <c r="AZ12" i="23"/>
  <c r="AY12" i="23"/>
  <c r="AX12" i="23"/>
  <c r="AW12" i="23"/>
  <c r="AV12" i="23"/>
  <c r="AU12" i="23"/>
  <c r="AT12" i="23"/>
  <c r="AS12" i="23"/>
  <c r="AR12" i="23"/>
  <c r="AQ12" i="23"/>
  <c r="AP12" i="23"/>
  <c r="AO12" i="23"/>
  <c r="AN12" i="23"/>
  <c r="AM12" i="23"/>
  <c r="AL12" i="23"/>
  <c r="AK12" i="23"/>
  <c r="AJ12" i="23"/>
  <c r="AI12" i="23"/>
  <c r="AH12" i="23"/>
  <c r="AG12" i="23"/>
  <c r="AF12" i="23"/>
  <c r="AE12" i="23"/>
  <c r="AD12" i="23"/>
  <c r="AC12" i="23"/>
  <c r="AB12" i="23"/>
  <c r="AA12" i="23"/>
  <c r="Z12" i="23"/>
  <c r="Y12" i="23"/>
  <c r="X12" i="23"/>
  <c r="W12" i="23"/>
  <c r="V12" i="23"/>
  <c r="U12" i="23"/>
  <c r="T12" i="23"/>
  <c r="S12" i="23"/>
  <c r="R12" i="23"/>
  <c r="Q12" i="23"/>
  <c r="P12" i="23"/>
  <c r="O12" i="23"/>
  <c r="N12" i="23"/>
  <c r="M12" i="23"/>
  <c r="L12" i="23"/>
  <c r="K12" i="23"/>
  <c r="J12" i="23"/>
  <c r="BE11" i="23"/>
  <c r="BD11" i="23"/>
  <c r="BC11" i="23"/>
  <c r="BB11" i="23"/>
  <c r="BA11" i="23"/>
  <c r="AZ11" i="23"/>
  <c r="AY11" i="23"/>
  <c r="AX11" i="23"/>
  <c r="AW11" i="23"/>
  <c r="AV11" i="23"/>
  <c r="AU11" i="23"/>
  <c r="AT11" i="23"/>
  <c r="AS11" i="23"/>
  <c r="AR11" i="23"/>
  <c r="AQ11" i="23"/>
  <c r="AP11" i="23"/>
  <c r="AO11" i="23"/>
  <c r="AN11" i="23"/>
  <c r="AM11" i="23"/>
  <c r="AL11" i="23"/>
  <c r="AK11" i="23"/>
  <c r="AJ11" i="23"/>
  <c r="AI11" i="23"/>
  <c r="AH11" i="23"/>
  <c r="AG11" i="23"/>
  <c r="AF11" i="23"/>
  <c r="AE11" i="23"/>
  <c r="AD11" i="23"/>
  <c r="AC11" i="23"/>
  <c r="AB11" i="23"/>
  <c r="AA11" i="23"/>
  <c r="Z11" i="23"/>
  <c r="Y11" i="23"/>
  <c r="X11" i="23"/>
  <c r="W11" i="23"/>
  <c r="V11" i="23"/>
  <c r="U11" i="23"/>
  <c r="T11" i="23"/>
  <c r="S11" i="23"/>
  <c r="R11" i="23"/>
  <c r="Q11" i="23"/>
  <c r="P11" i="23"/>
  <c r="O11" i="23"/>
  <c r="N11" i="23"/>
  <c r="M11" i="23"/>
  <c r="L11" i="23"/>
  <c r="K11" i="23"/>
  <c r="J11" i="23"/>
  <c r="BE10" i="23"/>
  <c r="BD10" i="23"/>
  <c r="BC10" i="23"/>
  <c r="BB10" i="23"/>
  <c r="BA10" i="23"/>
  <c r="AZ10" i="23"/>
  <c r="AY10" i="23"/>
  <c r="AX10" i="23"/>
  <c r="AW10" i="23"/>
  <c r="AV10" i="23"/>
  <c r="AU10" i="23"/>
  <c r="AT10" i="23"/>
  <c r="AS10" i="23"/>
  <c r="AR10" i="23"/>
  <c r="AQ10" i="23"/>
  <c r="AP10" i="23"/>
  <c r="AO10" i="23"/>
  <c r="AN10" i="23"/>
  <c r="AM10" i="23"/>
  <c r="AL10" i="23"/>
  <c r="AK10" i="23"/>
  <c r="AJ10" i="23"/>
  <c r="AI10" i="23"/>
  <c r="AH10" i="23"/>
  <c r="AG10" i="23"/>
  <c r="AF10" i="23"/>
  <c r="AE10" i="23"/>
  <c r="AD10" i="23"/>
  <c r="AC10" i="23"/>
  <c r="AB10" i="23"/>
  <c r="AA10" i="23"/>
  <c r="Z10" i="23"/>
  <c r="Y10" i="23"/>
  <c r="X10" i="23"/>
  <c r="W10" i="23"/>
  <c r="V10" i="23"/>
  <c r="U10" i="23"/>
  <c r="T10" i="23"/>
  <c r="S10" i="23"/>
  <c r="R10" i="23"/>
  <c r="Q10" i="23"/>
  <c r="P10" i="23"/>
  <c r="O10" i="23"/>
  <c r="N10" i="23"/>
  <c r="M10" i="23"/>
  <c r="L10" i="23"/>
  <c r="K10" i="23"/>
  <c r="J10" i="23"/>
  <c r="BE9" i="23"/>
  <c r="BD9" i="23"/>
  <c r="BC9" i="23"/>
  <c r="BB9" i="23"/>
  <c r="BA9" i="23"/>
  <c r="AZ9" i="23"/>
  <c r="AY9" i="23"/>
  <c r="AX9" i="23"/>
  <c r="AW9" i="23"/>
  <c r="AV9" i="23"/>
  <c r="AU9" i="23"/>
  <c r="AT9" i="23"/>
  <c r="AS9" i="23"/>
  <c r="AR9" i="23"/>
  <c r="AQ9" i="23"/>
  <c r="AP9" i="23"/>
  <c r="AO9" i="23"/>
  <c r="AN9" i="23"/>
  <c r="AM9" i="23"/>
  <c r="AL9" i="23"/>
  <c r="AK9" i="23"/>
  <c r="AJ9" i="23"/>
  <c r="AI9" i="23"/>
  <c r="AH9" i="23"/>
  <c r="AG9" i="23"/>
  <c r="AF9" i="23"/>
  <c r="AE9" i="23"/>
  <c r="AD9" i="23"/>
  <c r="AC9" i="23"/>
  <c r="AB9" i="23"/>
  <c r="AA9" i="23"/>
  <c r="Z9" i="23"/>
  <c r="Y9" i="23"/>
  <c r="X9" i="23"/>
  <c r="W9" i="23"/>
  <c r="V9" i="23"/>
  <c r="U9" i="23"/>
  <c r="T9" i="23"/>
  <c r="S9" i="23"/>
  <c r="R9" i="23"/>
  <c r="Q9" i="23"/>
  <c r="P9" i="23"/>
  <c r="O9" i="23"/>
  <c r="N9" i="23"/>
  <c r="M9" i="23"/>
  <c r="L9" i="23"/>
  <c r="K9" i="23"/>
  <c r="J9" i="23"/>
  <c r="BE8" i="23"/>
  <c r="BD8" i="23"/>
  <c r="BC8" i="23"/>
  <c r="BB8" i="23"/>
  <c r="BA8" i="23"/>
  <c r="AZ8" i="23"/>
  <c r="AY8" i="23"/>
  <c r="AX8" i="23"/>
  <c r="AW8" i="23"/>
  <c r="AV8" i="23"/>
  <c r="AU8" i="23"/>
  <c r="AT8" i="23"/>
  <c r="AS8" i="23"/>
  <c r="AR8" i="23"/>
  <c r="AQ8" i="23"/>
  <c r="AP8" i="23"/>
  <c r="AO8" i="23"/>
  <c r="AN8" i="23"/>
  <c r="AM8" i="23"/>
  <c r="AL8" i="23"/>
  <c r="AK8" i="23"/>
  <c r="AJ8" i="23"/>
  <c r="AI8" i="23"/>
  <c r="AH8" i="23"/>
  <c r="AG8" i="23"/>
  <c r="AF8" i="23"/>
  <c r="AE8" i="23"/>
  <c r="AD8" i="23"/>
  <c r="AC8" i="23"/>
  <c r="AB8" i="23"/>
  <c r="AA8" i="23"/>
  <c r="Z8" i="23"/>
  <c r="Y8" i="23"/>
  <c r="X8" i="23"/>
  <c r="W8" i="23"/>
  <c r="V8" i="23"/>
  <c r="U8" i="23"/>
  <c r="T8" i="23"/>
  <c r="S8" i="23"/>
  <c r="R8" i="23"/>
  <c r="Q8" i="23"/>
  <c r="M8" i="23"/>
  <c r="L8" i="23"/>
  <c r="K8" i="23"/>
  <c r="J8" i="23"/>
  <c r="BD7" i="23"/>
  <c r="BC7" i="23"/>
  <c r="BB7" i="23"/>
  <c r="BA7" i="23"/>
  <c r="AZ7" i="23"/>
  <c r="AY7" i="23"/>
  <c r="AX7" i="23"/>
  <c r="AW7" i="23"/>
  <c r="AV7" i="23"/>
  <c r="AU7" i="23"/>
  <c r="AT7" i="23"/>
  <c r="AS7" i="23"/>
  <c r="AR7" i="23"/>
  <c r="AQ7" i="23"/>
  <c r="AP7" i="23"/>
  <c r="AO7" i="23"/>
  <c r="AN7" i="23"/>
  <c r="AM7" i="23"/>
  <c r="AL7" i="23"/>
  <c r="AK7" i="23"/>
  <c r="AJ7" i="23"/>
  <c r="AI7" i="23"/>
  <c r="AH7" i="23"/>
  <c r="AG7" i="23"/>
  <c r="AF7" i="23"/>
  <c r="AE7" i="23"/>
  <c r="AD7" i="23"/>
  <c r="AC7" i="23"/>
  <c r="AB7" i="23"/>
  <c r="AA7" i="23"/>
  <c r="Z7" i="23"/>
  <c r="Y7" i="23"/>
  <c r="X7" i="23"/>
  <c r="W7" i="23"/>
  <c r="V7" i="23"/>
  <c r="N7" i="23"/>
  <c r="M7" i="23"/>
  <c r="L7" i="23"/>
  <c r="K7" i="23"/>
  <c r="J7" i="23"/>
  <c r="BE7" i="23"/>
  <c r="E7" i="23"/>
  <c r="Q7" i="23" s="1"/>
  <c r="H8" i="23"/>
  <c r="H9" i="23"/>
  <c r="H10" i="23"/>
  <c r="H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7" i="23"/>
  <c r="C48" i="23"/>
  <c r="C49" i="23"/>
  <c r="C50" i="23"/>
  <c r="C51" i="23"/>
  <c r="C52" i="23"/>
  <c r="C53" i="23"/>
  <c r="C54" i="23"/>
  <c r="C55" i="23"/>
  <c r="C56" i="23"/>
  <c r="E10" i="23"/>
  <c r="E11" i="23"/>
  <c r="E12" i="23"/>
  <c r="E13" i="23"/>
  <c r="E14" i="23"/>
  <c r="E15" i="23"/>
  <c r="E16" i="23"/>
  <c r="E17" i="23"/>
  <c r="E18" i="23"/>
  <c r="E19" i="23"/>
  <c r="E20" i="23"/>
  <c r="E21" i="23"/>
  <c r="E22" i="23"/>
  <c r="E23" i="23"/>
  <c r="E24" i="23"/>
  <c r="E25" i="23"/>
  <c r="E26" i="23"/>
  <c r="E27" i="23"/>
  <c r="E28" i="23"/>
  <c r="E29" i="23"/>
  <c r="E30" i="23"/>
  <c r="E31" i="23"/>
  <c r="D12" i="23"/>
  <c r="D13" i="23"/>
  <c r="D14" i="23"/>
  <c r="D15" i="23"/>
  <c r="D16" i="23"/>
  <c r="D17" i="23"/>
  <c r="D18" i="23"/>
  <c r="D19" i="23"/>
  <c r="D20" i="23"/>
  <c r="D21" i="23"/>
  <c r="D22" i="23"/>
  <c r="D23" i="23"/>
  <c r="D24" i="23"/>
  <c r="D25" i="23"/>
  <c r="D26" i="23"/>
  <c r="D27" i="23"/>
  <c r="D28" i="23"/>
  <c r="D29" i="23"/>
  <c r="D30" i="23"/>
  <c r="D31" i="23"/>
  <c r="D10" i="23"/>
  <c r="D11" i="23"/>
  <c r="C11" i="23"/>
  <c r="E8" i="23"/>
  <c r="N8" i="23" s="1"/>
  <c r="E9" i="23"/>
  <c r="D7" i="23"/>
  <c r="D8" i="23"/>
  <c r="D9" i="23"/>
  <c r="K50" i="22"/>
  <c r="M32" i="20" l="1"/>
  <c r="M30" i="20"/>
  <c r="M28" i="20"/>
  <c r="M24" i="20"/>
  <c r="M22" i="20"/>
  <c r="M18" i="20"/>
  <c r="M14" i="20"/>
  <c r="M21" i="20"/>
  <c r="M17" i="20"/>
  <c r="M20" i="20"/>
  <c r="M16" i="20"/>
  <c r="M26" i="20"/>
  <c r="M19" i="20"/>
  <c r="M15" i="20"/>
  <c r="C24" i="23"/>
  <c r="C9" i="23"/>
  <c r="C13" i="23"/>
  <c r="C20" i="23"/>
  <c r="C29" i="23"/>
  <c r="C12" i="23"/>
  <c r="C15" i="23"/>
  <c r="C17" i="23"/>
  <c r="C22" i="23"/>
  <c r="C27" i="23"/>
  <c r="C31" i="23"/>
  <c r="C33" i="23"/>
  <c r="C36" i="23"/>
  <c r="C40" i="23"/>
  <c r="C44" i="23"/>
  <c r="C19" i="23"/>
  <c r="C26" i="23"/>
  <c r="C30" i="23"/>
  <c r="C37" i="23"/>
  <c r="C41" i="23"/>
  <c r="C45" i="23"/>
  <c r="C10" i="23"/>
  <c r="C16" i="23"/>
  <c r="C21" i="23"/>
  <c r="C23" i="23"/>
  <c r="C28" i="23"/>
  <c r="C32" i="23"/>
  <c r="C38" i="23"/>
  <c r="C42" i="23"/>
  <c r="C46" i="23"/>
  <c r="O7" i="23"/>
  <c r="C14" i="23"/>
  <c r="C18" i="23"/>
  <c r="C25" i="23"/>
  <c r="C34" i="23"/>
  <c r="C35" i="23"/>
  <c r="C39" i="23"/>
  <c r="C43" i="23"/>
  <c r="C47" i="23"/>
  <c r="C7" i="23"/>
  <c r="C8" i="23"/>
  <c r="P8" i="23"/>
  <c r="S7" i="23"/>
  <c r="U7" i="23"/>
  <c r="R7" i="23"/>
  <c r="O8" i="23"/>
  <c r="P7" i="23"/>
  <c r="T7" i="23"/>
  <c r="W15" i="21"/>
  <c r="W16" i="21"/>
  <c r="W17" i="21"/>
  <c r="W18" i="21"/>
  <c r="W19" i="21"/>
  <c r="W20" i="21"/>
  <c r="W21" i="21"/>
  <c r="W22" i="21"/>
  <c r="W23" i="21"/>
  <c r="W24" i="21"/>
  <c r="W25" i="21"/>
  <c r="W26" i="21"/>
  <c r="W27" i="21"/>
  <c r="W28" i="21"/>
  <c r="W29" i="21"/>
  <c r="W30" i="21"/>
  <c r="W31" i="21"/>
  <c r="W32" i="21"/>
  <c r="W33" i="21"/>
  <c r="W34" i="21"/>
  <c r="W35" i="21"/>
  <c r="W38" i="21"/>
  <c r="W39" i="21"/>
  <c r="W40" i="21"/>
  <c r="W41" i="21"/>
  <c r="W42" i="21"/>
  <c r="W43" i="21"/>
  <c r="W44" i="21"/>
  <c r="W45" i="21"/>
  <c r="W46" i="21"/>
  <c r="W47" i="21"/>
  <c r="W48" i="21"/>
  <c r="W49" i="21"/>
  <c r="W50" i="21"/>
  <c r="W51" i="21"/>
  <c r="W52" i="21"/>
  <c r="W53" i="21"/>
  <c r="W54" i="21"/>
  <c r="W55" i="21"/>
  <c r="W56" i="21"/>
  <c r="W14" i="21"/>
  <c r="D12" i="19"/>
  <c r="G12" i="19" s="1"/>
  <c r="B28" i="25" s="1"/>
  <c r="D13" i="19"/>
  <c r="G13" i="19" s="1"/>
  <c r="B29" i="25" s="1"/>
  <c r="D14" i="19"/>
  <c r="G14" i="19" s="1"/>
  <c r="B30" i="25" s="1"/>
  <c r="D15" i="19"/>
  <c r="G15" i="19" s="1"/>
  <c r="D16" i="19"/>
  <c r="G16" i="19" s="1"/>
  <c r="D17" i="19"/>
  <c r="G17" i="19" s="1"/>
  <c r="B33" i="25" s="1"/>
  <c r="D18" i="19"/>
  <c r="G18" i="19" s="1"/>
  <c r="B34" i="25" s="1"/>
  <c r="D19" i="19"/>
  <c r="G19" i="19" s="1"/>
  <c r="B35" i="25" s="1"/>
  <c r="D20" i="19"/>
  <c r="G20" i="19" s="1"/>
  <c r="B36" i="25" s="1"/>
  <c r="D21" i="19"/>
  <c r="G21" i="19" s="1"/>
  <c r="B37" i="25" s="1"/>
  <c r="D22" i="19"/>
  <c r="G22" i="19" s="1"/>
  <c r="B38" i="25" s="1"/>
  <c r="D23" i="19"/>
  <c r="G23" i="19" s="1"/>
  <c r="B39" i="25" s="1"/>
  <c r="D24" i="19"/>
  <c r="G24" i="19" s="1"/>
  <c r="B40" i="25" s="1"/>
  <c r="D25" i="19"/>
  <c r="G25" i="19" s="1"/>
  <c r="D11" i="19"/>
  <c r="G11" i="19" s="1"/>
  <c r="B27" i="25" s="1"/>
  <c r="C26" i="15"/>
  <c r="C25" i="15"/>
  <c r="C24" i="15"/>
  <c r="C23" i="15"/>
  <c r="C22" i="15"/>
  <c r="C21" i="15"/>
  <c r="C20" i="15"/>
  <c r="C19" i="15"/>
  <c r="C18" i="15"/>
  <c r="C17" i="15"/>
  <c r="C16" i="15"/>
  <c r="C15" i="15"/>
  <c r="C14" i="15"/>
  <c r="C13" i="15"/>
  <c r="C12" i="15"/>
  <c r="C11" i="15"/>
  <c r="B14" i="21" l="1"/>
  <c r="B16" i="21"/>
  <c r="B15" i="21"/>
  <c r="B39" i="21"/>
  <c r="B45" i="21"/>
  <c r="B56" i="21"/>
  <c r="B48" i="21"/>
  <c r="B43" i="21"/>
  <c r="B51" i="21"/>
  <c r="B41" i="21"/>
  <c r="B54" i="21"/>
  <c r="B46" i="21"/>
  <c r="B49" i="21"/>
  <c r="B42" i="21"/>
  <c r="B52" i="21"/>
  <c r="B44" i="21"/>
  <c r="B55" i="21"/>
  <c r="B47" i="21"/>
  <c r="B50" i="21"/>
  <c r="B53" i="21"/>
  <c r="B40" i="21"/>
  <c r="B38" i="21"/>
  <c r="L9" i="20"/>
  <c r="L10" i="20"/>
  <c r="L11" i="20"/>
  <c r="L12" i="20"/>
  <c r="L13" i="20"/>
  <c r="L8" i="20"/>
  <c r="K9" i="20"/>
  <c r="M9" i="20" s="1"/>
  <c r="K10" i="20"/>
  <c r="M10" i="20" s="1"/>
  <c r="K11" i="20"/>
  <c r="K12" i="20"/>
  <c r="K13" i="20"/>
  <c r="K8" i="20"/>
  <c r="M8" i="20" l="1"/>
  <c r="M13" i="20"/>
  <c r="M12" i="20"/>
  <c r="M11" i="20"/>
  <c r="C30" i="15"/>
  <c r="C31" i="15"/>
  <c r="C38" i="15"/>
  <c r="C41" i="15"/>
  <c r="C37" i="15"/>
  <c r="C29" i="15"/>
  <c r="C39" i="15"/>
  <c r="C35" i="15"/>
  <c r="C27" i="15"/>
  <c r="C34" i="15"/>
  <c r="C40" i="15"/>
  <c r="C36" i="15"/>
  <c r="C28" i="15"/>
  <c r="K7" i="9"/>
  <c r="K8" i="9"/>
  <c r="K9" i="9"/>
  <c r="K10" i="9"/>
  <c r="K6" i="9"/>
  <c r="G7" i="9"/>
  <c r="H7" i="9" s="1"/>
  <c r="G8" i="9"/>
  <c r="H8" i="9" s="1"/>
  <c r="G9" i="9"/>
  <c r="H9" i="9" s="1"/>
  <c r="G10" i="9"/>
  <c r="H10" i="9" s="1"/>
  <c r="G6" i="9"/>
  <c r="H6" i="9" s="1"/>
  <c r="K6" i="2"/>
  <c r="K7" i="2"/>
  <c r="K8" i="2"/>
  <c r="K9" i="2"/>
  <c r="K10" i="2"/>
  <c r="K11" i="2"/>
  <c r="K12" i="2"/>
  <c r="K13" i="2"/>
  <c r="K14" i="2"/>
  <c r="K15" i="2"/>
  <c r="K16" i="2"/>
  <c r="K17" i="2"/>
  <c r="K18" i="2"/>
  <c r="K19" i="2"/>
  <c r="K20" i="2"/>
  <c r="K21" i="2"/>
  <c r="K22" i="2"/>
  <c r="K23" i="2"/>
  <c r="K24" i="2"/>
  <c r="K25" i="2"/>
  <c r="K26" i="2"/>
  <c r="K27" i="2"/>
  <c r="K28" i="2"/>
  <c r="K29" i="2"/>
  <c r="K5" i="2"/>
  <c r="B18" i="21" l="1"/>
  <c r="B17" i="21"/>
  <c r="B19" i="21"/>
  <c r="B36" i="21"/>
  <c r="B35" i="21"/>
  <c r="B37" i="21"/>
  <c r="B25" i="21"/>
  <c r="B31" i="21"/>
  <c r="B20" i="21"/>
  <c r="B22" i="21"/>
  <c r="B29" i="21"/>
  <c r="B33" i="21"/>
  <c r="B23" i="21"/>
  <c r="B30" i="21"/>
  <c r="B21" i="21"/>
  <c r="B32" i="21"/>
  <c r="B27" i="21"/>
  <c r="B24" i="21"/>
  <c r="B34" i="21"/>
  <c r="B26" i="21"/>
  <c r="B28" i="21"/>
  <c r="L9" i="9"/>
  <c r="I8" i="9"/>
  <c r="I9" i="9"/>
  <c r="I6" i="9"/>
  <c r="I7" i="9"/>
  <c r="I10" i="9"/>
  <c r="L10" i="9"/>
  <c r="L8" i="9"/>
  <c r="L6" i="9"/>
  <c r="L7" i="9"/>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7" i="1"/>
  <c r="K8" i="1"/>
  <c r="L8" i="1"/>
  <c r="M8" i="1"/>
  <c r="N8" i="1"/>
  <c r="O8" i="1"/>
  <c r="K9" i="1"/>
  <c r="L9" i="1"/>
  <c r="M9" i="1"/>
  <c r="N9" i="1"/>
  <c r="O9" i="1"/>
  <c r="K10" i="1"/>
  <c r="L10" i="1"/>
  <c r="M10" i="1"/>
  <c r="N10" i="1"/>
  <c r="O10" i="1"/>
  <c r="K11" i="1"/>
  <c r="L11" i="1"/>
  <c r="M11" i="1"/>
  <c r="N11" i="1"/>
  <c r="O11" i="1"/>
  <c r="K12" i="1"/>
  <c r="L12" i="1"/>
  <c r="M12" i="1"/>
  <c r="N12" i="1"/>
  <c r="O12" i="1"/>
  <c r="K13" i="1"/>
  <c r="L13" i="1"/>
  <c r="M13" i="1"/>
  <c r="N13" i="1"/>
  <c r="O13" i="1"/>
  <c r="K14" i="1"/>
  <c r="L14" i="1"/>
  <c r="M14" i="1"/>
  <c r="N14" i="1"/>
  <c r="O14" i="1"/>
  <c r="K15" i="1"/>
  <c r="L15" i="1"/>
  <c r="M15" i="1"/>
  <c r="N15" i="1"/>
  <c r="O15" i="1"/>
  <c r="K16" i="1"/>
  <c r="L16" i="1"/>
  <c r="M16" i="1"/>
  <c r="N16" i="1"/>
  <c r="O16" i="1"/>
  <c r="K17" i="1"/>
  <c r="L17" i="1"/>
  <c r="M17" i="1"/>
  <c r="N17" i="1"/>
  <c r="O17" i="1"/>
  <c r="K18" i="1"/>
  <c r="L18" i="1"/>
  <c r="M18" i="1"/>
  <c r="N18" i="1"/>
  <c r="O18" i="1"/>
  <c r="K19" i="1"/>
  <c r="L19" i="1"/>
  <c r="M19" i="1"/>
  <c r="N19" i="1"/>
  <c r="O19" i="1"/>
  <c r="K20" i="1"/>
  <c r="L20" i="1"/>
  <c r="M20" i="1"/>
  <c r="N20" i="1"/>
  <c r="O20" i="1"/>
  <c r="K21" i="1"/>
  <c r="L21" i="1"/>
  <c r="M21" i="1"/>
  <c r="N21" i="1"/>
  <c r="O21" i="1"/>
  <c r="K22" i="1"/>
  <c r="L22" i="1"/>
  <c r="M22" i="1"/>
  <c r="N22" i="1"/>
  <c r="O22" i="1"/>
  <c r="K23" i="1"/>
  <c r="L23" i="1"/>
  <c r="M23" i="1"/>
  <c r="N23" i="1"/>
  <c r="O23" i="1"/>
  <c r="K24" i="1"/>
  <c r="L24" i="1"/>
  <c r="M24" i="1"/>
  <c r="N24" i="1"/>
  <c r="O24" i="1"/>
  <c r="K25" i="1"/>
  <c r="L25" i="1"/>
  <c r="M25" i="1"/>
  <c r="N25" i="1"/>
  <c r="O25" i="1"/>
  <c r="K26" i="1"/>
  <c r="L26" i="1"/>
  <c r="M26" i="1"/>
  <c r="N26" i="1"/>
  <c r="O26" i="1"/>
  <c r="K27" i="1"/>
  <c r="L27" i="1"/>
  <c r="M27" i="1"/>
  <c r="N27" i="1"/>
  <c r="O27" i="1"/>
  <c r="K28" i="1"/>
  <c r="L28" i="1"/>
  <c r="M28" i="1"/>
  <c r="N28" i="1"/>
  <c r="O28" i="1"/>
  <c r="K29" i="1"/>
  <c r="L29" i="1"/>
  <c r="M29" i="1"/>
  <c r="N29" i="1"/>
  <c r="O29" i="1"/>
  <c r="K30" i="1"/>
  <c r="L30" i="1"/>
  <c r="M30" i="1"/>
  <c r="N30" i="1"/>
  <c r="O30" i="1"/>
  <c r="K31" i="1"/>
  <c r="L31" i="1"/>
  <c r="M31" i="1"/>
  <c r="N31" i="1"/>
  <c r="O31" i="1"/>
  <c r="K32" i="1"/>
  <c r="L32" i="1"/>
  <c r="M32" i="1"/>
  <c r="N32" i="1"/>
  <c r="O32" i="1"/>
  <c r="K33" i="1"/>
  <c r="L33" i="1"/>
  <c r="M33" i="1"/>
  <c r="N33" i="1"/>
  <c r="O33" i="1"/>
  <c r="K34" i="1"/>
  <c r="L34" i="1"/>
  <c r="M34" i="1"/>
  <c r="N34" i="1"/>
  <c r="O34" i="1"/>
  <c r="K35" i="1"/>
  <c r="L35" i="1"/>
  <c r="M35" i="1"/>
  <c r="N35" i="1"/>
  <c r="O35" i="1"/>
  <c r="K36" i="1"/>
  <c r="L36" i="1"/>
  <c r="M36" i="1"/>
  <c r="N36" i="1"/>
  <c r="O36" i="1"/>
  <c r="K37" i="1"/>
  <c r="L37" i="1"/>
  <c r="M37" i="1"/>
  <c r="N37" i="1"/>
  <c r="O37" i="1"/>
  <c r="K38" i="1"/>
  <c r="L38" i="1"/>
  <c r="M38" i="1"/>
  <c r="N38" i="1"/>
  <c r="O38" i="1"/>
  <c r="K39" i="1"/>
  <c r="L39" i="1"/>
  <c r="M39" i="1"/>
  <c r="N39" i="1"/>
  <c r="O39" i="1"/>
  <c r="K40" i="1"/>
  <c r="L40" i="1"/>
  <c r="M40" i="1"/>
  <c r="N40" i="1"/>
  <c r="O40" i="1"/>
  <c r="K41" i="1"/>
  <c r="L41" i="1"/>
  <c r="M41" i="1"/>
  <c r="N41" i="1"/>
  <c r="O41" i="1"/>
  <c r="K42" i="1"/>
  <c r="L42" i="1"/>
  <c r="M42" i="1"/>
  <c r="N42" i="1"/>
  <c r="O42" i="1"/>
  <c r="K43" i="1"/>
  <c r="L43" i="1"/>
  <c r="M43" i="1"/>
  <c r="N43" i="1"/>
  <c r="O43" i="1"/>
  <c r="K44" i="1"/>
  <c r="L44" i="1"/>
  <c r="M44" i="1"/>
  <c r="N44" i="1"/>
  <c r="O44" i="1"/>
  <c r="K45" i="1"/>
  <c r="L45" i="1"/>
  <c r="M45" i="1"/>
  <c r="N45" i="1"/>
  <c r="O45" i="1"/>
  <c r="K46" i="1"/>
  <c r="L46" i="1"/>
  <c r="M46" i="1"/>
  <c r="N46" i="1"/>
  <c r="O46" i="1"/>
  <c r="K47" i="1"/>
  <c r="L47" i="1"/>
  <c r="M47" i="1"/>
  <c r="N47" i="1"/>
  <c r="O47" i="1"/>
  <c r="K48" i="1"/>
  <c r="L48" i="1"/>
  <c r="M48" i="1"/>
  <c r="N48" i="1"/>
  <c r="O48" i="1"/>
  <c r="K49" i="1"/>
  <c r="L49" i="1"/>
  <c r="M49" i="1"/>
  <c r="N49" i="1"/>
  <c r="O49" i="1"/>
  <c r="K50" i="1"/>
  <c r="L50" i="1"/>
  <c r="M50" i="1"/>
  <c r="N50" i="1"/>
  <c r="O50" i="1"/>
  <c r="K51" i="1"/>
  <c r="L51" i="1"/>
  <c r="M51" i="1"/>
  <c r="N51" i="1"/>
  <c r="O51" i="1"/>
  <c r="K52" i="1"/>
  <c r="L52" i="1"/>
  <c r="M52" i="1"/>
  <c r="N52" i="1"/>
  <c r="O52" i="1"/>
  <c r="K53" i="1"/>
  <c r="L53" i="1"/>
  <c r="M53" i="1"/>
  <c r="N53" i="1"/>
  <c r="O53" i="1"/>
  <c r="K54" i="1"/>
  <c r="L54" i="1"/>
  <c r="M54" i="1"/>
  <c r="N54" i="1"/>
  <c r="O54" i="1"/>
  <c r="K55" i="1"/>
  <c r="L55" i="1"/>
  <c r="M55" i="1"/>
  <c r="N55" i="1"/>
  <c r="O55" i="1"/>
  <c r="K56" i="1"/>
  <c r="L56" i="1"/>
  <c r="M56" i="1"/>
  <c r="N56" i="1"/>
  <c r="O56" i="1"/>
  <c r="K57" i="1"/>
  <c r="L57" i="1"/>
  <c r="M57" i="1"/>
  <c r="N57" i="1"/>
  <c r="O57" i="1"/>
  <c r="K58" i="1"/>
  <c r="L58" i="1"/>
  <c r="M58" i="1"/>
  <c r="N58" i="1"/>
  <c r="O58" i="1"/>
  <c r="K59" i="1"/>
  <c r="L59" i="1"/>
  <c r="M59" i="1"/>
  <c r="N59" i="1"/>
  <c r="O59" i="1"/>
  <c r="K60" i="1"/>
  <c r="L60" i="1"/>
  <c r="M60" i="1"/>
  <c r="N60" i="1"/>
  <c r="O60" i="1"/>
  <c r="K61" i="1"/>
  <c r="L61" i="1"/>
  <c r="M61" i="1"/>
  <c r="N61" i="1"/>
  <c r="O61" i="1"/>
  <c r="K62" i="1"/>
  <c r="L62" i="1"/>
  <c r="M62" i="1"/>
  <c r="N62" i="1"/>
  <c r="O62" i="1"/>
  <c r="K63" i="1"/>
  <c r="L63" i="1"/>
  <c r="M63" i="1"/>
  <c r="N63" i="1"/>
  <c r="O63" i="1"/>
  <c r="K64" i="1"/>
  <c r="L64" i="1"/>
  <c r="M64" i="1"/>
  <c r="N64" i="1"/>
  <c r="O64" i="1"/>
  <c r="K65" i="1"/>
  <c r="L65" i="1"/>
  <c r="M65" i="1"/>
  <c r="N65" i="1"/>
  <c r="O65" i="1"/>
  <c r="K66" i="1"/>
  <c r="L66" i="1"/>
  <c r="M66" i="1"/>
  <c r="N66" i="1"/>
  <c r="O66" i="1"/>
  <c r="K67" i="1"/>
  <c r="L67" i="1"/>
  <c r="M67" i="1"/>
  <c r="N67" i="1"/>
  <c r="O67" i="1"/>
  <c r="K68" i="1"/>
  <c r="L68" i="1"/>
  <c r="M68" i="1"/>
  <c r="N68" i="1"/>
  <c r="O68" i="1"/>
  <c r="K69" i="1"/>
  <c r="L69" i="1"/>
  <c r="M69" i="1"/>
  <c r="N69" i="1"/>
  <c r="O69" i="1"/>
  <c r="K70" i="1"/>
  <c r="L70" i="1"/>
  <c r="M70" i="1"/>
  <c r="N70" i="1"/>
  <c r="O70" i="1"/>
  <c r="K71" i="1"/>
  <c r="L71" i="1"/>
  <c r="M71" i="1"/>
  <c r="N71" i="1"/>
  <c r="O71" i="1"/>
  <c r="K72" i="1"/>
  <c r="L72" i="1"/>
  <c r="M72" i="1"/>
  <c r="N72" i="1"/>
  <c r="O72" i="1"/>
  <c r="K73" i="1"/>
  <c r="L73" i="1"/>
  <c r="M73" i="1"/>
  <c r="N73" i="1"/>
  <c r="O73" i="1"/>
  <c r="K74" i="1"/>
  <c r="L74" i="1"/>
  <c r="M74" i="1"/>
  <c r="N74" i="1"/>
  <c r="O74" i="1"/>
  <c r="K75" i="1"/>
  <c r="L75" i="1"/>
  <c r="M75" i="1"/>
  <c r="N75" i="1"/>
  <c r="O75" i="1"/>
  <c r="K76" i="1"/>
  <c r="L76" i="1"/>
  <c r="M76" i="1"/>
  <c r="N76" i="1"/>
  <c r="O76" i="1"/>
  <c r="K77" i="1"/>
  <c r="L77" i="1"/>
  <c r="M77" i="1"/>
  <c r="N77" i="1"/>
  <c r="O77" i="1"/>
  <c r="K78" i="1"/>
  <c r="L78" i="1"/>
  <c r="M78" i="1"/>
  <c r="N78" i="1"/>
  <c r="O78" i="1"/>
  <c r="K79" i="1"/>
  <c r="L79" i="1"/>
  <c r="M79" i="1"/>
  <c r="N79" i="1"/>
  <c r="O79" i="1"/>
  <c r="K80" i="1"/>
  <c r="L80" i="1"/>
  <c r="M80" i="1"/>
  <c r="N80" i="1"/>
  <c r="O80" i="1"/>
  <c r="K81" i="1"/>
  <c r="L81" i="1"/>
  <c r="M81" i="1"/>
  <c r="N81" i="1"/>
  <c r="O81" i="1"/>
  <c r="K82" i="1"/>
  <c r="L82" i="1"/>
  <c r="M82" i="1"/>
  <c r="N82" i="1"/>
  <c r="O82" i="1"/>
  <c r="K83" i="1"/>
  <c r="L83" i="1"/>
  <c r="M83" i="1"/>
  <c r="N83" i="1"/>
  <c r="O83" i="1"/>
  <c r="O7" i="1"/>
  <c r="N7" i="1"/>
  <c r="M7" i="1"/>
  <c r="L7" i="1"/>
  <c r="K7" i="1"/>
  <c r="H83" i="1"/>
  <c r="H82" i="1"/>
  <c r="H81" i="1"/>
  <c r="H80" i="1"/>
  <c r="H79" i="1"/>
  <c r="H78" i="1"/>
  <c r="H77" i="1"/>
  <c r="H76" i="1"/>
  <c r="H75" i="1"/>
  <c r="H74" i="1"/>
  <c r="H73" i="1"/>
  <c r="H72" i="1"/>
  <c r="H70" i="1"/>
  <c r="H69" i="1"/>
  <c r="H68" i="1"/>
  <c r="H67" i="1"/>
  <c r="H66" i="1"/>
  <c r="H65" i="1"/>
  <c r="H64" i="1"/>
  <c r="H62" i="1"/>
  <c r="H61" i="1"/>
  <c r="H60" i="1"/>
  <c r="H59" i="1"/>
  <c r="H58" i="1"/>
  <c r="H57" i="1"/>
  <c r="H56" i="1"/>
  <c r="H55" i="1"/>
  <c r="H54" i="1"/>
  <c r="H53" i="1"/>
  <c r="H51" i="1"/>
  <c r="H50" i="1"/>
  <c r="H49" i="1"/>
  <c r="H48" i="1"/>
  <c r="H47" i="1"/>
  <c r="H46" i="1"/>
  <c r="H45" i="1"/>
  <c r="H44" i="1"/>
  <c r="H41" i="1"/>
  <c r="H40" i="1"/>
  <c r="H39" i="1"/>
  <c r="H36" i="1"/>
  <c r="H71" i="1"/>
  <c r="H63" i="1"/>
  <c r="H52" i="1"/>
  <c r="H43" i="1"/>
  <c r="H42" i="1"/>
  <c r="H38" i="1"/>
  <c r="H37" i="1"/>
  <c r="H32" i="1"/>
  <c r="H35" i="1"/>
  <c r="H34" i="1"/>
  <c r="H33" i="1"/>
  <c r="H31" i="1"/>
  <c r="H30" i="1"/>
  <c r="H29" i="1"/>
  <c r="H28" i="1"/>
  <c r="H27" i="1"/>
  <c r="H26" i="1"/>
  <c r="H25" i="1"/>
  <c r="H24" i="1"/>
  <c r="H23" i="1"/>
  <c r="H22" i="1"/>
  <c r="H21" i="1"/>
  <c r="H19" i="1"/>
  <c r="H8" i="1"/>
  <c r="H9" i="1"/>
  <c r="H10" i="1"/>
  <c r="H11" i="1"/>
  <c r="H12" i="1"/>
  <c r="H13" i="1"/>
  <c r="H14" i="1"/>
  <c r="H15" i="1"/>
  <c r="H16" i="1"/>
  <c r="H17" i="1"/>
  <c r="H18" i="1"/>
  <c r="H20" i="1"/>
  <c r="H7" i="1"/>
  <c r="P21" i="1" l="1"/>
  <c r="P45" i="1"/>
  <c r="P37" i="1"/>
  <c r="P29" i="1"/>
  <c r="P13" i="1"/>
  <c r="P76" i="1"/>
  <c r="P60" i="1"/>
  <c r="P53" i="1"/>
  <c r="P79" i="1"/>
  <c r="P71" i="1"/>
  <c r="P63" i="1"/>
  <c r="P56" i="1"/>
  <c r="P48" i="1"/>
  <c r="P40" i="1"/>
  <c r="P32" i="1"/>
  <c r="P24" i="1"/>
  <c r="P16" i="1"/>
  <c r="P8" i="1"/>
  <c r="P77" i="1"/>
  <c r="P69" i="1"/>
  <c r="P61" i="1"/>
  <c r="P54" i="1"/>
  <c r="P46" i="1"/>
  <c r="P38" i="1"/>
  <c r="P30" i="1"/>
  <c r="P22" i="1"/>
  <c r="P14" i="1"/>
  <c r="P68" i="1"/>
  <c r="P80" i="1"/>
  <c r="P72" i="1"/>
  <c r="P64" i="1"/>
  <c r="P49" i="1"/>
  <c r="P41" i="1"/>
  <c r="P33" i="1"/>
  <c r="P25" i="1"/>
  <c r="P17" i="1"/>
  <c r="P9" i="1"/>
  <c r="P83" i="1"/>
  <c r="P67" i="1"/>
  <c r="P59" i="1"/>
  <c r="P36" i="1"/>
  <c r="P20" i="1"/>
  <c r="P12" i="1"/>
  <c r="P75" i="1"/>
  <c r="P52" i="1"/>
  <c r="P44" i="1"/>
  <c r="P28" i="1"/>
  <c r="P81" i="1"/>
  <c r="P57" i="1"/>
  <c r="P50" i="1"/>
  <c r="P42" i="1"/>
  <c r="P34" i="1"/>
  <c r="P26" i="1"/>
  <c r="P18" i="1"/>
  <c r="P10" i="1"/>
  <c r="P73" i="1"/>
  <c r="P65" i="1"/>
  <c r="P7" i="1"/>
  <c r="P82" i="1"/>
  <c r="P74" i="1"/>
  <c r="P66" i="1"/>
  <c r="P58" i="1"/>
  <c r="P51" i="1"/>
  <c r="P43" i="1"/>
  <c r="P35" i="1"/>
  <c r="P27" i="1"/>
  <c r="P19" i="1"/>
  <c r="P11" i="1"/>
  <c r="P78" i="1"/>
  <c r="P70" i="1"/>
  <c r="P62" i="1"/>
  <c r="P55" i="1"/>
  <c r="P47" i="1"/>
  <c r="P39" i="1"/>
  <c r="P31" i="1"/>
  <c r="P23" i="1"/>
  <c r="P15" i="1"/>
  <c r="O8" i="20"/>
  <c r="P8" i="20" s="1"/>
  <c r="N20" i="20"/>
  <c r="N12" i="20"/>
  <c r="N32" i="20"/>
  <c r="N24" i="20"/>
  <c r="N19" i="20"/>
  <c r="N15" i="20"/>
  <c r="N11" i="20"/>
  <c r="N30" i="20"/>
  <c r="N22" i="20"/>
  <c r="N18" i="20"/>
  <c r="N14" i="20"/>
  <c r="N10" i="20"/>
  <c r="N28" i="20"/>
  <c r="N21" i="20"/>
  <c r="N17" i="20"/>
  <c r="N13" i="20"/>
  <c r="N9" i="20"/>
  <c r="N26" i="20"/>
  <c r="N16" i="20"/>
  <c r="N8" i="20"/>
  <c r="I8" i="20" l="1"/>
  <c r="J8" i="20" s="1"/>
  <c r="Q8" i="20"/>
  <c r="I16" i="20"/>
  <c r="J16" i="20" s="1"/>
  <c r="Q16" i="20"/>
  <c r="I26" i="20"/>
  <c r="J26" i="20" s="1"/>
  <c r="Q26" i="20"/>
  <c r="I9" i="20"/>
  <c r="J9" i="20" s="1"/>
  <c r="Q9" i="20"/>
  <c r="I13" i="20"/>
  <c r="J13" i="20" s="1"/>
  <c r="Q13" i="20"/>
  <c r="I17" i="20"/>
  <c r="J17" i="20" s="1"/>
  <c r="Q17" i="20"/>
  <c r="I21" i="20"/>
  <c r="J21" i="20" s="1"/>
  <c r="Q21" i="20"/>
  <c r="I28" i="20"/>
  <c r="J28" i="20" s="1"/>
  <c r="Q28" i="20"/>
  <c r="I10" i="20"/>
  <c r="J10" i="20" s="1"/>
  <c r="Q10" i="20"/>
  <c r="I14" i="20"/>
  <c r="J14" i="20" s="1"/>
  <c r="Q14" i="20"/>
  <c r="I18" i="20"/>
  <c r="J18" i="20" s="1"/>
  <c r="Q18" i="20"/>
  <c r="I22" i="20"/>
  <c r="J22" i="20" s="1"/>
  <c r="Q22" i="20"/>
  <c r="I30" i="20"/>
  <c r="J30" i="20" s="1"/>
  <c r="Q30" i="20"/>
  <c r="I11" i="20"/>
  <c r="J11" i="20" s="1"/>
  <c r="Q11" i="20"/>
  <c r="I15" i="20"/>
  <c r="J15" i="20" s="1"/>
  <c r="Q15" i="20"/>
  <c r="I19" i="20"/>
  <c r="J19" i="20" s="1"/>
  <c r="Q19" i="20"/>
  <c r="I24" i="20"/>
  <c r="J24" i="20" s="1"/>
  <c r="Q24" i="20"/>
  <c r="I32" i="20"/>
  <c r="J32" i="20" s="1"/>
  <c r="Q32" i="20"/>
  <c r="I12" i="20"/>
  <c r="J12" i="20" s="1"/>
  <c r="Q12" i="20"/>
  <c r="I20" i="20"/>
  <c r="J20" i="20" s="1"/>
  <c r="Q20" i="20"/>
</calcChain>
</file>

<file path=xl/sharedStrings.xml><?xml version="1.0" encoding="utf-8"?>
<sst xmlns="http://schemas.openxmlformats.org/spreadsheetml/2006/main" count="1167" uniqueCount="554">
  <si>
    <t>Digital Transformation Planning Toolkit</t>
  </si>
  <si>
    <t>Purpose</t>
  </si>
  <si>
    <t>The purpose of this toolkit is to guide CHPs on how to prioritise their digital objectives when defining their digital strategy and then to map out planned digital projects.</t>
  </si>
  <si>
    <r>
      <t>This tool accompanies the document</t>
    </r>
    <r>
      <rPr>
        <b/>
        <i/>
        <sz val="11"/>
        <color theme="1"/>
        <rFont val="Calibri"/>
        <family val="2"/>
        <scheme val="minor"/>
      </rPr>
      <t xml:space="preserve"> 07 Digital Transformation Implementation Guide.pdf</t>
    </r>
  </si>
  <si>
    <t>Sheets 1 -7 guide you through the process of defining your digital objectives.</t>
  </si>
  <si>
    <t>Having prioritised your digital objectives, sheets 8 - 10 guide you through the process of defining your digital projects.</t>
  </si>
  <si>
    <r>
      <rPr>
        <b/>
        <sz val="14"/>
        <color theme="1"/>
        <rFont val="Calibri"/>
        <family val="2"/>
        <scheme val="minor"/>
      </rPr>
      <t>Instructions</t>
    </r>
    <r>
      <rPr>
        <b/>
        <sz val="11"/>
        <color theme="1"/>
        <rFont val="Calibri"/>
        <family val="2"/>
        <scheme val="minor"/>
      </rPr>
      <t xml:space="preserve">
</t>
    </r>
    <r>
      <rPr>
        <sz val="11"/>
        <color theme="1"/>
        <rFont val="Calibri"/>
        <family val="2"/>
        <scheme val="minor"/>
      </rPr>
      <t>In sheet 1,</t>
    </r>
    <r>
      <rPr>
        <b/>
        <sz val="11"/>
        <color theme="1"/>
        <rFont val="Calibri"/>
        <family val="2"/>
        <scheme val="minor"/>
      </rPr>
      <t xml:space="preserve"> Digital Readiness Questions</t>
    </r>
    <r>
      <rPr>
        <sz val="11"/>
        <color theme="1"/>
        <rFont val="Calibri"/>
        <family val="2"/>
        <scheme val="minor"/>
      </rPr>
      <t xml:space="preserve">, in a workshop setting with a group of staff from across your organisation, consider each question and enter your answer using the dop-down list
In sheet 2, </t>
    </r>
    <r>
      <rPr>
        <b/>
        <sz val="11"/>
        <color theme="1"/>
        <rFont val="Calibri"/>
        <family val="2"/>
        <scheme val="minor"/>
      </rPr>
      <t>Readiness State &amp; Targets</t>
    </r>
    <r>
      <rPr>
        <sz val="11"/>
        <color theme="1"/>
        <rFont val="Calibri"/>
        <family val="2"/>
        <scheme val="minor"/>
      </rPr>
      <t xml:space="preserve">, consider the current state assessment calculated based on your answers entered in sheet 1.  After entering your answers in worksheet 1, right click and press refresh to update the information in the pivot table. After considering your current state which is automatically calculated, select your desired target state for each readiness category from the list of values incolumn J.
In sheet 3, </t>
    </r>
    <r>
      <rPr>
        <b/>
        <sz val="11"/>
        <color theme="1"/>
        <rFont val="Calibri"/>
        <family val="2"/>
        <scheme val="minor"/>
      </rPr>
      <t>Digital Weaknesses</t>
    </r>
    <r>
      <rPr>
        <sz val="11"/>
        <color theme="1"/>
        <rFont val="Calibri"/>
        <family val="2"/>
        <scheme val="minor"/>
      </rPr>
      <t xml:space="preserve">, review the readiness topics to which you entered Strongly Disagree, Disagree and Neither Agree nor Disagree, as these indicate potential weaknesses in relation to your current state of digital readiness
In sheet 4 </t>
    </r>
    <r>
      <rPr>
        <b/>
        <sz val="11"/>
        <color theme="1"/>
        <rFont val="Calibri"/>
        <family val="2"/>
        <scheme val="minor"/>
      </rPr>
      <t>Channel Shift Analysis</t>
    </r>
    <r>
      <rPr>
        <sz val="11"/>
        <color theme="1"/>
        <rFont val="Calibri"/>
        <family val="2"/>
        <scheme val="minor"/>
      </rPr>
      <t xml:space="preserve">, set out the trends affecting your organisation which you need to consider.
In sheet 5, </t>
    </r>
    <r>
      <rPr>
        <b/>
        <sz val="11"/>
        <color theme="1"/>
        <rFont val="Calibri"/>
        <family val="2"/>
        <scheme val="minor"/>
      </rPr>
      <t>Digital Objectives</t>
    </r>
    <r>
      <rPr>
        <sz val="11"/>
        <color theme="1"/>
        <rFont val="Calibri"/>
        <family val="2"/>
        <scheme val="minor"/>
      </rPr>
      <t xml:space="preserve">, first consider the target state suggestions in sheet 2. Readiness State &amp; Targets and assess whether those are relevant to your organisation. Then consider the weaknesses identified in worksheet 3. Digital Weaknesses in relation to the questions where you answered 'Strongly Disagree', Disagree', and 'Neither Agree nor Disagree.'  Consider the short description and summarise the action you need to take.  The objective summary is automatically collated.  Also consider the recommendations based on your trend analysis in sheet 4. Channel Shift Analysis.  Based on your consideration of these factors, select the category, topic and then concisely summarise the action you need to take.
In sheet 6, </t>
    </r>
    <r>
      <rPr>
        <b/>
        <sz val="11"/>
        <color theme="1"/>
        <rFont val="Calibri"/>
        <family val="2"/>
        <scheme val="minor"/>
      </rPr>
      <t xml:space="preserve"> Journey Mapping Outputs</t>
    </r>
    <r>
      <rPr>
        <sz val="11"/>
        <color theme="1"/>
        <rFont val="Calibri"/>
        <family val="2"/>
        <scheme val="minor"/>
      </rPr>
      <t xml:space="preserve">, record the touch and pain points from each persona journey mapping exercise you have undertaken to date, record the areas where digital improvements have been identified and then summarise the digital objective
In sheet 7, </t>
    </r>
    <r>
      <rPr>
        <b/>
        <sz val="11"/>
        <color theme="1"/>
        <rFont val="Calibri"/>
        <family val="2"/>
        <scheme val="minor"/>
      </rPr>
      <t xml:space="preserve">Challenges &amp; Constraints, </t>
    </r>
    <r>
      <rPr>
        <sz val="11"/>
        <color theme="1"/>
        <rFont val="Calibri"/>
        <family val="2"/>
        <scheme val="minor"/>
      </rPr>
      <t xml:space="preserve">record the extent of challenges and constraints which may prevent you from achieving the objectives which you have identified as being needed.  Record a severity rating for the challenge / constraint and the actions needed to address it.
</t>
    </r>
  </si>
  <si>
    <r>
      <rPr>
        <sz val="11"/>
        <color theme="1"/>
        <rFont val="Calibri"/>
        <family val="2"/>
        <scheme val="minor"/>
      </rPr>
      <t xml:space="preserve">In sheet 8, </t>
    </r>
    <r>
      <rPr>
        <b/>
        <sz val="11"/>
        <color theme="1"/>
        <rFont val="Calibri"/>
        <family val="2"/>
        <scheme val="minor"/>
      </rPr>
      <t>Prioritising Objectives</t>
    </r>
    <r>
      <rPr>
        <sz val="11"/>
        <color theme="1"/>
        <rFont val="Calibri"/>
        <family val="2"/>
        <scheme val="minor"/>
      </rPr>
      <t xml:space="preserve">, enter weighting criteria for each objective generated from digital readiness target state; digital weaknesses and journey mapping objectives.  Objectives will be automatically prioritised and ranked based on the weightings entered.  You will then be able to use the ranked objectives to formulate your digital transformation action plan.
In sheet 9, </t>
    </r>
    <r>
      <rPr>
        <b/>
        <sz val="11"/>
        <color theme="1"/>
        <rFont val="Calibri"/>
        <family val="2"/>
        <scheme val="minor"/>
      </rPr>
      <t xml:space="preserve">Project Planning, </t>
    </r>
    <r>
      <rPr>
        <sz val="11"/>
        <color theme="1"/>
        <rFont val="Calibri"/>
        <family val="2"/>
        <scheme val="minor"/>
      </rPr>
      <t xml:space="preserve">the digital objectives which were ranked in sheet 7, Prioritising Objectives are displayed in order, ready for you to map out projects in relation to people, process and / or technology.  Up to 3 projects may be recorded for each objective.  If more are needed, insert rows and copy the lists of values from preceding cells.   Enter the target year and month for the project to commence and summarise the expected benefits, dependencies, additional considerations and budget costs.
In sheet 10, </t>
    </r>
    <r>
      <rPr>
        <b/>
        <sz val="11"/>
        <color theme="1"/>
        <rFont val="Calibri"/>
        <family val="2"/>
        <scheme val="minor"/>
      </rPr>
      <t xml:space="preserve">Change Management, </t>
    </r>
    <r>
      <rPr>
        <sz val="11"/>
        <color theme="1"/>
        <rFont val="Calibri"/>
        <family val="2"/>
        <scheme val="minor"/>
      </rPr>
      <t xml:space="preserve">record the extent of change management which will result as a result of the objective being implemented.  Select the complexity change and areas of your CHP which will be  affected by it.  A score is automatically calculated enabling you to prioritise the change related actions that will be needed.
In sheet 11, </t>
    </r>
    <r>
      <rPr>
        <b/>
        <sz val="11"/>
        <color theme="1"/>
        <rFont val="Calibri"/>
        <family val="2"/>
        <scheme val="minor"/>
      </rPr>
      <t xml:space="preserve">Digital Risks, </t>
    </r>
    <r>
      <rPr>
        <sz val="11"/>
        <color theme="1"/>
        <rFont val="Calibri"/>
        <family val="2"/>
        <scheme val="minor"/>
      </rPr>
      <t xml:space="preserve">identify any risks in relation to each digital objective.   The risk level and rating is automatically calculated based on the likelihood of the risk occurring combined with the consequences.  Summarise the mitigation action that is needed.
In sheet 12, </t>
    </r>
    <r>
      <rPr>
        <b/>
        <sz val="11"/>
        <color theme="1"/>
        <rFont val="Calibri"/>
        <family val="2"/>
        <scheme val="minor"/>
      </rPr>
      <t xml:space="preserve">Roadmap, </t>
    </r>
    <r>
      <rPr>
        <sz val="11"/>
        <color theme="1"/>
        <rFont val="Calibri"/>
        <family val="2"/>
        <scheme val="minor"/>
      </rPr>
      <t>the objectives to which you assigned projects in sheet 8 Project Planning are automatically populated.    Having considered the risks, dependencies, additional considerations and budget, input the start and end date for each project.  A Gantt chart overview of planned digital projects is now displayed.</t>
    </r>
  </si>
  <si>
    <t>Cell Colour Shading</t>
  </si>
  <si>
    <t>These cells contain either formulas or fixed statements.  Do not delete them</t>
  </si>
  <si>
    <t>These cells contain drop-down list of available values to select from.</t>
  </si>
  <si>
    <t>These cells are open text and can be used for comments</t>
  </si>
  <si>
    <r>
      <rPr>
        <b/>
        <sz val="11"/>
        <color theme="1"/>
        <rFont val="Calibri"/>
        <family val="2"/>
        <scheme val="minor"/>
      </rPr>
      <t>Distribution</t>
    </r>
    <r>
      <rPr>
        <sz val="11"/>
        <color theme="1"/>
        <rFont val="Calibri"/>
        <family val="2"/>
        <scheme val="minor"/>
      </rPr>
      <t xml:space="preserve">
</t>
    </r>
    <r>
      <rPr>
        <sz val="8"/>
        <color theme="1"/>
        <rFont val="Calibri"/>
        <family val="2"/>
        <scheme val="minor"/>
      </rPr>
      <t>This document is intended for the sole use of the Community Housing Industry Association NSW, the Community Housing Industry Association Victoria and their respective member organisations.  It is not be provided to any unrelated third parties without the written permission of Housing Information Solutions.
Copyright © 2023 Housing Information Solutions.  All rights reserved.</t>
    </r>
    <r>
      <rPr>
        <sz val="11"/>
        <color theme="1"/>
        <rFont val="Calibri"/>
        <family val="2"/>
        <scheme val="minor"/>
      </rPr>
      <t xml:space="preserve">
</t>
    </r>
  </si>
  <si>
    <t>Digital Transformation Planning Toolkit Contents</t>
  </si>
  <si>
    <t>1. Digital Readiness Questions</t>
  </si>
  <si>
    <t>2. Readiness State &amp; Targets</t>
  </si>
  <si>
    <t>3. Digital Weaknesses</t>
  </si>
  <si>
    <t>4. Channel Shift Analysis</t>
  </si>
  <si>
    <t>5. Digital Objectives</t>
  </si>
  <si>
    <t>6. Journey Mapping Outputs</t>
  </si>
  <si>
    <t>7. Challenges &amp; Constraints</t>
  </si>
  <si>
    <t>8. Prioritising Objectives</t>
  </si>
  <si>
    <t>9. Project Planning</t>
  </si>
  <si>
    <t>10. Change Management</t>
  </si>
  <si>
    <t>11. Digital Risks</t>
  </si>
  <si>
    <t>12. Roadmap</t>
  </si>
  <si>
    <r>
      <t xml:space="preserve">Completing this survey is the first step on your digital transformation journey. Assessing your level of digital readiness is important as it will enable you to:
1. Assess where you are in terms of your readiness to implement digital transformation initiatives
2. Objectively assess tenant needs
3. Create goals and plans as part of a digital transformation strategy
4. Prioritise your capabilities
5. Evaluate process and service improvements as well as assessing how to improve the customer experience
6. Determine where to make impactful investments
7. Enable you to identify your target state in worksheet </t>
    </r>
    <r>
      <rPr>
        <b/>
        <sz val="11"/>
        <color theme="1"/>
        <rFont val="Calibri"/>
        <family val="2"/>
        <scheme val="minor"/>
      </rPr>
      <t>2. Readiness State &amp; Targets</t>
    </r>
    <r>
      <rPr>
        <sz val="11"/>
        <color theme="1"/>
        <rFont val="Calibri"/>
        <family val="2"/>
        <scheme val="minor"/>
      </rPr>
      <t xml:space="preserve">
For the majority of questions, a list of available answers is provided using the Likert scale (strongly agree; agree; neither agree nor disagree; disagree or strongly disagree)
For others, a text or numerical entry is required.
Use your judgement in selecting the appropriate answer for your organisation.
</t>
    </r>
  </si>
  <si>
    <t>Analysis</t>
  </si>
  <si>
    <t>Ref</t>
  </si>
  <si>
    <t>Function</t>
  </si>
  <si>
    <t>Topic</t>
  </si>
  <si>
    <t>Short Description</t>
  </si>
  <si>
    <t>Question</t>
  </si>
  <si>
    <t>Answer</t>
  </si>
  <si>
    <t>Value</t>
  </si>
  <si>
    <t>Max Score</t>
  </si>
  <si>
    <t>Scoring</t>
  </si>
  <si>
    <t>Strongly Agree</t>
  </si>
  <si>
    <t>Agree</t>
  </si>
  <si>
    <t>Neither Agree nor Disagree</t>
  </si>
  <si>
    <t>Disagree</t>
  </si>
  <si>
    <t>Strongly Disagree</t>
  </si>
  <si>
    <t>Needs Review</t>
  </si>
  <si>
    <t>Totals</t>
  </si>
  <si>
    <t>Customer Experience</t>
  </si>
  <si>
    <t>Contact Management</t>
  </si>
  <si>
    <t>Preferred Contact Method</t>
  </si>
  <si>
    <t>Does your main tenancy / customer relationship management system allow you to record information on preferred contact method?</t>
  </si>
  <si>
    <t>5 to 1</t>
  </si>
  <si>
    <t>Consultation</t>
  </si>
  <si>
    <t>Tenant Engagement Method</t>
  </si>
  <si>
    <t>We know our tenants well, including their engagement preferences and have recorded contact details for all tenants and household members in our tenancy / customer relationship management system</t>
  </si>
  <si>
    <t>Tenants Confirm Details</t>
  </si>
  <si>
    <t>We regularly ask our tenants to confirm contact details for themselves and their household members</t>
  </si>
  <si>
    <t>Consulted Tenants on Digital Channels</t>
  </si>
  <si>
    <t>We have consulted with our tenants to find out how many would use digital channels to communicate with us and the facilities they currently have access to</t>
  </si>
  <si>
    <t>Customer Needs &amp; Service</t>
  </si>
  <si>
    <t>Seamless Integrated Customer Experience</t>
  </si>
  <si>
    <t>The experience we provide to our tenants is seamlessly integrated across multiple digital (social media, websites, portals etc) and non-digital channels</t>
  </si>
  <si>
    <t>Digital Channels</t>
  </si>
  <si>
    <t>Digital Marketing Channels Utilised</t>
  </si>
  <si>
    <t>We make full use of digital marketing channels (social media, search engine, email and others) to promote our services; housing initiatives; opportunities; schemes and community engagement activities</t>
  </si>
  <si>
    <t>Collect Act on Tenant Feedback</t>
  </si>
  <si>
    <t>We collect and act on feedback and / or insight about our tenants’ experience on the quality of our services across all of our physical channels</t>
  </si>
  <si>
    <t>Focused Tenants; Needs &amp; Technology</t>
  </si>
  <si>
    <t>We are focused on our tenants, suppliers and customers; their needs and how technology can support us in delivering a quality experience</t>
  </si>
  <si>
    <t>Reporting &amp; Analysis</t>
  </si>
  <si>
    <t>Real-Time Data Analysis</t>
  </si>
  <si>
    <t>We use real-time data analytics / reporting tools to measure how our tenants and customers interact with us</t>
  </si>
  <si>
    <t>Structure</t>
  </si>
  <si>
    <t>Customer Focused Team Structure</t>
  </si>
  <si>
    <t>Our teams are structured based around the customer rather than the service functions we perform</t>
  </si>
  <si>
    <t>Tenant Views on Service Quality</t>
  </si>
  <si>
    <t>Our tenants currently think highly of the quality of our services</t>
  </si>
  <si>
    <t>Covid Digital Interaction Increased</t>
  </si>
  <si>
    <t>Covid-19 resulted in more tenants wanting to interact with us digitally</t>
  </si>
  <si>
    <t>Covid Lack of Digital Channels</t>
  </si>
  <si>
    <t>Covid-19 highlighted our lack of digital channels and we faced challenges as to how we responded</t>
  </si>
  <si>
    <t>1 to 5</t>
  </si>
  <si>
    <t>Digital Channels Already Established</t>
  </si>
  <si>
    <t>We already have a digital portal / channel in place through our web site where tenants can submit service requests or make enquiries</t>
  </si>
  <si>
    <t>Operations</t>
  </si>
  <si>
    <t>Focus Digital Meeting Customer Needs</t>
  </si>
  <si>
    <t xml:space="preserve">Our focus is on how digital can meet the needs of our customers
</t>
  </si>
  <si>
    <t>Current Systems</t>
  </si>
  <si>
    <t>Current Systems Support Service Delivery</t>
  </si>
  <si>
    <t xml:space="preserve">Our current information systems support us in administering and responding to all forms of service enquiries / requests and they are fully capable of supporting us in how we deliver all aspects of our customer services
</t>
  </si>
  <si>
    <t>Processes</t>
  </si>
  <si>
    <t>Business Process Service Enquiries Requests</t>
  </si>
  <si>
    <t xml:space="preserve">We have established business processes in place to professionally administer and respond to all forms of service enquiries and requests
</t>
  </si>
  <si>
    <t>Tenant Pain Points Known</t>
  </si>
  <si>
    <t xml:space="preserve">We know what our tenants’ pain points are in terms of how they contact us and how we respond
</t>
  </si>
  <si>
    <t>Processes Reviewed for Digital Initiatives</t>
  </si>
  <si>
    <t xml:space="preserve">We have reviewed our business processes in preparation for implementing digital service initiatives
</t>
  </si>
  <si>
    <t>Communication Channels Integrated Current Systems</t>
  </si>
  <si>
    <t xml:space="preserve">We provide multiple communication channels all of which intelligently integrate with our information systems
</t>
  </si>
  <si>
    <t>Business Functions</t>
  </si>
  <si>
    <t>Core Functions Digitised</t>
  </si>
  <si>
    <t xml:space="preserve">Our core business functions are digitised, driving efficiency and effectiveness and saving us time on administrative tasks (e.g. document management functions and storage are in place with all document templates and forms digitised; task driven / workflow software capable of supporting a wide array of business functions and processes is in place; photographs are captured remotely and stored against the tenant or property record
</t>
  </si>
  <si>
    <t>All Functions Fully Automated</t>
  </si>
  <si>
    <t xml:space="preserve">All key business functions are fully automated supported by reliable or established technology and systems
</t>
  </si>
  <si>
    <t>Process Improvements Identified Digital Initiatives</t>
  </si>
  <si>
    <t xml:space="preserve">We have identified where we can streamline our business processes in order that we can best maximise digital initiatives
</t>
  </si>
  <si>
    <t>Resource Capability</t>
  </si>
  <si>
    <t>Strong Staff Digital Skillsets</t>
  </si>
  <si>
    <t xml:space="preserve">We have staff with strong internal digital skillsets or acumen
</t>
  </si>
  <si>
    <t>Resource Technical</t>
  </si>
  <si>
    <t>Reliance on Trusted Providers</t>
  </si>
  <si>
    <t xml:space="preserve">Due to our current level of staff resources, we need to rely on trusted providers to either manage or assist our technology needs
</t>
  </si>
  <si>
    <t>Silo Departmental Structure</t>
  </si>
  <si>
    <t xml:space="preserve">Our operational structure is based on departmental silos
</t>
  </si>
  <si>
    <t>Digital Drive Organisational Structure &amp; Reporting</t>
  </si>
  <si>
    <t xml:space="preserve">Digital services and channels drive the organisational structure and reporting
</t>
  </si>
  <si>
    <t>Collaborative Approach Service Delivery</t>
  </si>
  <si>
    <t xml:space="preserve">We are implementing or have implemented collaborative practices across the organisation in relation to customer service delivery
</t>
  </si>
  <si>
    <t>Data Management</t>
  </si>
  <si>
    <t>Regular Data Reviews</t>
  </si>
  <si>
    <t xml:space="preserve">We regularly review and maintain the quality and accuracy of our data
</t>
  </si>
  <si>
    <t>Organisation, Culture, Governance, Risk &amp; Security</t>
  </si>
  <si>
    <t>Digital Awareness</t>
  </si>
  <si>
    <t>Digital Value Fully Understood</t>
  </si>
  <si>
    <t>Based on what we know, we fully understand the value that digital initiatives can offer to us</t>
  </si>
  <si>
    <t>Digital Opportunities Not Understood</t>
  </si>
  <si>
    <t>Digital opportunities and usage are not understood or defined in our organisation</t>
  </si>
  <si>
    <t>Low Appetite Digital Service Delivery</t>
  </si>
  <si>
    <t>Our organisation has little or no appetite for digital service delivery</t>
  </si>
  <si>
    <t>Exploring Impact Innovation Technology Utilisation</t>
  </si>
  <si>
    <t>We are starting to or already have explored the impact of innovation and how technology can be effectively utilised</t>
  </si>
  <si>
    <t>Change Management</t>
  </si>
  <si>
    <t>Change Management Practices Established</t>
  </si>
  <si>
    <t>We have practices in place to effectively manage change and consult with staff</t>
  </si>
  <si>
    <t>Agile Techniques to Manage Change</t>
  </si>
  <si>
    <t>We deploy agile techniques / approaches to managing and implementing change</t>
  </si>
  <si>
    <t>Technical Resource Constraints Adverse Impact</t>
  </si>
  <si>
    <t>We are constrained by our lack of technical resources which has an adverse impact on what we are able to do</t>
  </si>
  <si>
    <t>Observe Initiatives Other Orgs</t>
  </si>
  <si>
    <t>We prefer to see how other organisations implement initiatives first so we can judge whether they will be successful or not</t>
  </si>
  <si>
    <t>Staff Embrace Digital Initiatives</t>
  </si>
  <si>
    <t>All staff fully embrace the implementation of digital initiatives</t>
  </si>
  <si>
    <t>Data Privacy Policies Established</t>
  </si>
  <si>
    <t>We have data privacy policies in place</t>
  </si>
  <si>
    <t>Cybersecurity</t>
  </si>
  <si>
    <t>Cybersecurity Proactive Network Monitoring</t>
  </si>
  <si>
    <t>We proactively monitor our network for cybersecurity threats</t>
  </si>
  <si>
    <t>Cybersecurity Processes Established</t>
  </si>
  <si>
    <t>We have established processes in place for managing cybersecurity incidents</t>
  </si>
  <si>
    <t>Cybersecurity Staff Training Established</t>
  </si>
  <si>
    <t>We provide regular training or guidance to staff on cybersecurity threats, phishing scams, email security, viruses and malware</t>
  </si>
  <si>
    <t>System Management</t>
  </si>
  <si>
    <t>Systems Administration Processes Operational</t>
  </si>
  <si>
    <t>Our network and systems infrastructure are backed up daily, either by ourselves or by our systems supplier</t>
  </si>
  <si>
    <t>Antivirus Software Implemented</t>
  </si>
  <si>
    <t>We use up-to-date antivirus / malware / firewall software to protect against unauthorised access to our network and systems</t>
  </si>
  <si>
    <t>Technology</t>
  </si>
  <si>
    <t>Vision</t>
  </si>
  <si>
    <t>Clear Vision Technology Roadmap</t>
  </si>
  <si>
    <t xml:space="preserve">We have a clear vision and roadmap to implement technology that is linked to our mission, goals and strategies.
</t>
  </si>
  <si>
    <t>Departmental IT Not Digital Channels</t>
  </si>
  <si>
    <t xml:space="preserve">Our focus is on departmental IT solutions to support our current operations, not digital channels nor tenant / supplier needs
</t>
  </si>
  <si>
    <t>Integrated Systems 360 Degree View</t>
  </si>
  <si>
    <t xml:space="preserve">We have implemented integrated systems to manage our tenancy management and maintenance functions (and where appropriate, finance) such that they provide a single 360-degree view of the tenant or person and they support joined-up operations across our organisation
</t>
  </si>
  <si>
    <t>Ensure Awareness Latest Technologies</t>
  </si>
  <si>
    <t xml:space="preserve">We keep up-to-date with the latest technologies and products related to the housing sector
</t>
  </si>
  <si>
    <t>Cloud-based Transactional Systems SaaS</t>
  </si>
  <si>
    <t xml:space="preserve">Our core transactional systems are cloud-based (i.e., we use software applications and / or data storage facilities from one or more software suppliers which are accessed over the Internet and on a pay-as-you-go software-as-a-service basis).
</t>
  </si>
  <si>
    <t>Technology Investment</t>
  </si>
  <si>
    <t>Technology Investment Major Budget Component</t>
  </si>
  <si>
    <t xml:space="preserve">Investment in technology forms a major part of our annual budget and will continue to do so.
</t>
  </si>
  <si>
    <t>Technology Deployment</t>
  </si>
  <si>
    <t>Track Record New Technology Deployment</t>
  </si>
  <si>
    <t xml:space="preserve">We have a proven track record in planning for and then effectively and efficiently deploying new technologies, ensuring they are fully integrated with our systems infrastructure
</t>
  </si>
  <si>
    <t>Always Assessing Technology Capability</t>
  </si>
  <si>
    <t>In maximising our use of technology, our approach is to always assess what it is really capable of, how we can adapt our business and processes to make the most of our technology investments and where relevant, implement new processes to maximise usage and deliver service improvements.</t>
  </si>
  <si>
    <t>Current Systems Enable Digital Connectivity</t>
  </si>
  <si>
    <t>Our current systems have enabled us to be digitally connected with our suppliers, contractors and service partners allowing us to initiate, monitor and complete the progress of each type of supply (e.g. electronically issuing purchase orders, receiving and processing invoices; suppliers have access to a portal to lodge invoices and request changes, variations or amendments)</t>
  </si>
  <si>
    <t>Current Systems Enable Digital Capability</t>
  </si>
  <si>
    <t>Our current systems have either enabled us or are capable of enabling us to be digitally connected with our tenants and customers</t>
  </si>
  <si>
    <t>Viewing Status Key Digital Requirement</t>
  </si>
  <si>
    <t xml:space="preserve">In using digital channels, it is important to us that all tenants and suppliers can easily view the latest status of their service enquiry or request and what is happening to it
</t>
  </si>
  <si>
    <t>Open to Specialist Digital Providers</t>
  </si>
  <si>
    <t xml:space="preserve">We are open to considering how specialist digital software providers can assist us in implementing specific digital apps rather than rely on the main software supplier of our core transactional system(s)
</t>
  </si>
  <si>
    <t>Entrenched Use of Systems</t>
  </si>
  <si>
    <t xml:space="preserve">In implementing any new technology and system(s), we typically take the view that it must support what we do now on the basis this is how we’ve always done it
</t>
  </si>
  <si>
    <t>Real-time Analytics Customer Demand</t>
  </si>
  <si>
    <t>We have reporting tools which are either provided in our current systems or interact with them such they provide real-time data analytics allowing us to see, understand and respond to customer demand and workforce needs</t>
  </si>
  <si>
    <t>Mobile</t>
  </si>
  <si>
    <t>Well-established Mobile Apps Used</t>
  </si>
  <si>
    <t xml:space="preserve">We use well-established mobile technology apps to support our staff when visiting clients
</t>
  </si>
  <si>
    <t>Intention Implement Mobile Apps</t>
  </si>
  <si>
    <t xml:space="preserve">We intend to implement mobile technology apps to support our staff when working on-site
</t>
  </si>
  <si>
    <t>Strategy</t>
  </si>
  <si>
    <t>Innovation</t>
  </si>
  <si>
    <t>Structured Approach Implementing New Ideas</t>
  </si>
  <si>
    <t xml:space="preserve">We have a structured and managed approach to implementing new ideas and innovative practices
</t>
  </si>
  <si>
    <t>Technology Digital, Innovation Top Priorities</t>
  </si>
  <si>
    <t xml:space="preserve">Technology, digital and innovation are among our top business priorities
</t>
  </si>
  <si>
    <t>IT Strategy Aligned Organisational Vision</t>
  </si>
  <si>
    <t xml:space="preserve">IT strategy and performance are entirely aligned to our organisational vision and strategy
</t>
  </si>
  <si>
    <t>Digital Strategy Implementation Roles Understood</t>
  </si>
  <si>
    <t xml:space="preserve">The required roles and responsibilities for delivering a digital strategy are clear and understood
</t>
  </si>
  <si>
    <t>Integrated Digital Experience NOT Priority</t>
  </si>
  <si>
    <t xml:space="preserve">Establishing a seamless integrated digital experience across multiple digital channels is not a priority for us
</t>
  </si>
  <si>
    <t>Strategic Decisions Based on Data</t>
  </si>
  <si>
    <t xml:space="preserve">Our strategic decision making is guided by the data we collect
</t>
  </si>
  <si>
    <t>Data Analytics Generate Business Insights</t>
  </si>
  <si>
    <t xml:space="preserve">Our data analytics generate business data that provide great insights
</t>
  </si>
  <si>
    <t>Data Treated Asset Regularly Reviewed</t>
  </si>
  <si>
    <t xml:space="preserve">We treat data as an asset and seek to maximise its value by regularly 
reviewing and maintaining it
</t>
  </si>
  <si>
    <t>Data Management Strategy Established</t>
  </si>
  <si>
    <t xml:space="preserve">We have a data management strategy in place
</t>
  </si>
  <si>
    <t>Digital Strategy Established</t>
  </si>
  <si>
    <t xml:space="preserve">We have defined a digital strategy
</t>
  </si>
  <si>
    <t>Online Processes Defined</t>
  </si>
  <si>
    <t xml:space="preserve">Business processes that are easy and cost-effective to deliver online have been identified and are either in place or will be implemented
</t>
  </si>
  <si>
    <t>Exploring Digital Channels</t>
  </si>
  <si>
    <t>The potential for digital channels to create new ways of engaging with tenants and customers and delivering services is being or has been explored</t>
  </si>
  <si>
    <t>Tenant Expectations Needs Driving Innovation</t>
  </si>
  <si>
    <t xml:space="preserve">The needs and expectations of our tenants and suppliers is driving innovation in how we deliver services
</t>
  </si>
  <si>
    <t>Consult Listen Act Formulating Strategy</t>
  </si>
  <si>
    <t xml:space="preserve">We listen to all our tenants, suppliers, stakeholders and partners, and act on suggestions in formulating our strategies
</t>
  </si>
  <si>
    <t>Tenants Consulted Internet Access Usage</t>
  </si>
  <si>
    <t xml:space="preserve">We have consulted with our tenants on what they use in accessing the Internet and we know the level of Internet usage across our portfolio
</t>
  </si>
  <si>
    <t>Third-party Partnerships</t>
  </si>
  <si>
    <t>Third Party Initiatives Assist Tenants</t>
  </si>
  <si>
    <t xml:space="preserve">We have explored or are currently exploring initiatives and / or partnerships with third party organisations as to how we can best assist our tenants in accessing the Internet
</t>
  </si>
  <si>
    <t>Resource Capacity Deliver Digital Initiatives</t>
  </si>
  <si>
    <t xml:space="preserve">We have the resource capacity and capabilities to deliver digital initiatives taking into account all other objectives, projects, funding and development opportunities
</t>
  </si>
  <si>
    <t>2. Digital Readiness: Current &amp; Target State</t>
  </si>
  <si>
    <t>After entering the answers in worksheet 1. Digital Readiness Questions, right click and press refresh</t>
  </si>
  <si>
    <t>After considering your current state as generated in response to your answers to the questions in worksheet 1 Digital Readiness Questions as well as your identified weaknesses in worksheet 3. Digital Weaknesses, select the desired target state in column J below from the list of values.  
Aspects to consider will be automatically populated which will assist you in defining your future digital objectives and determining actions, to be recorded in worksheet 5. Digital Objectives.</t>
  </si>
  <si>
    <t>Section</t>
  </si>
  <si>
    <t>No. of Topics</t>
  </si>
  <si>
    <t>Score</t>
  </si>
  <si>
    <t xml:space="preserve"> Max Score</t>
  </si>
  <si>
    <t xml:space="preserve"> % Score</t>
  </si>
  <si>
    <t>Current State</t>
  </si>
  <si>
    <t>Factors Influencing Current State Assessment</t>
  </si>
  <si>
    <t>Target State</t>
  </si>
  <si>
    <t>Target State: Aspects to Consider</t>
  </si>
  <si>
    <t>Grand Total</t>
  </si>
  <si>
    <t xml:space="preserve">The pivot table below shows all answers where 'neither agree nor disagree'; 'disagree' and 'strongly agree' have been entered in worksheet 1. Digital Readiness Questions
</t>
  </si>
  <si>
    <t>Readiness Section</t>
  </si>
  <si>
    <t/>
  </si>
  <si>
    <t>Weaknesses</t>
  </si>
  <si>
    <t>Sum of Neither Agree nor Disagree</t>
  </si>
  <si>
    <t>Sum of Disagree</t>
  </si>
  <si>
    <t>Sum of Strongly Disagree</t>
  </si>
  <si>
    <t>Sum of Topics Needing Review</t>
  </si>
  <si>
    <t>Total Survey Topics</t>
  </si>
  <si>
    <t xml:space="preserve"> %</t>
  </si>
  <si>
    <t>Customer Experience Total</t>
  </si>
  <si>
    <t>Operations Total</t>
  </si>
  <si>
    <t>Organisation, Culture, Governance, Risk &amp; Security Total</t>
  </si>
  <si>
    <t>Strategy Total</t>
  </si>
  <si>
    <t>Technology Total</t>
  </si>
  <si>
    <r>
      <t xml:space="preserve">The purpose of the channel shift analysis is for you to record the trends that you are aware of which may affect how you manage your operations and deliver services.
Refer to </t>
    </r>
    <r>
      <rPr>
        <b/>
        <i/>
        <sz val="10"/>
        <rFont val="Calibri"/>
        <family val="2"/>
        <scheme val="minor"/>
      </rPr>
      <t>02 IS / IT Strategy Toolkit.xlsx</t>
    </r>
    <r>
      <rPr>
        <sz val="10"/>
        <rFont val="Calibri"/>
        <family val="2"/>
        <scheme val="minor"/>
      </rPr>
      <t xml:space="preserve"> wjhich sets out templates to first undertake a SWOT and a PESTLE analysis.
In preparing your digital objectives, it is recommended that after first conducting a PESTLE analysis, you then identify the possible shifts that may or are likely to affect the community housing sector and how these could impact your organisation
1. Start by selecting macro trends that you are aware of in relation to the digital readiness categories below.  These are the large-scale transformative trends that </t>
    </r>
    <r>
      <rPr>
        <b/>
        <i/>
        <sz val="10"/>
        <rFont val="Calibri"/>
        <family val="2"/>
        <scheme val="minor"/>
      </rPr>
      <t xml:space="preserve">could </t>
    </r>
    <r>
      <rPr>
        <sz val="10"/>
        <rFont val="Calibri"/>
        <family val="2"/>
        <scheme val="minor"/>
      </rPr>
      <t xml:space="preserve">impact your organisation. The table below provides you with suggestions of macro trends, however, not all need to be considered.   Delete as necessary.   If inserting new rows, ensure the list options are displayed and the recommendation formula in the preceding row is copied
2. For each trend, summarise the main driver behind these trends. Why are these trends occurring? What are the causal forces behind them?  If you think there are more drivers, summarise these for each trend identified.
3. Deprioritise trends that are expected to happen beyond 24 months. 
4. Prioritise the trends that have a high impact and relevance to your CHP by selecting the drop-down options. 
5. In a workshop setting with selected staff, discuss which trend you would like to pursue and limit it to one opportunity.
</t>
    </r>
    <r>
      <rPr>
        <b/>
        <sz val="10"/>
        <rFont val="Calibri"/>
        <family val="2"/>
        <scheme val="minor"/>
      </rPr>
      <t xml:space="preserve">The macro trends below are provided for illustrative purposes.  Amend these as required.  </t>
    </r>
    <r>
      <rPr>
        <sz val="10"/>
        <rFont val="Calibri"/>
        <family val="2"/>
        <scheme val="minor"/>
      </rPr>
      <t xml:space="preserve">Add or delete rows as needed.  If adding new rows, ensure the list options are displayed and the recommendation formula in the preceding row is copied 
After adding the trends, right click in the </t>
    </r>
    <r>
      <rPr>
        <b/>
        <sz val="10"/>
        <rFont val="Calibri"/>
        <family val="2"/>
        <scheme val="minor"/>
      </rPr>
      <t>Ranked Objectives</t>
    </r>
    <r>
      <rPr>
        <sz val="10"/>
        <rFont val="Calibri"/>
        <family val="2"/>
        <scheme val="minor"/>
      </rPr>
      <t xml:space="preserve"> pivot table and press refresh </t>
    </r>
  </si>
  <si>
    <t>Pivot</t>
  </si>
  <si>
    <t>Y</t>
  </si>
  <si>
    <t>Describe macro trend</t>
  </si>
  <si>
    <t>Succinctly summarise the driver(s) behind the trend</t>
  </si>
  <si>
    <t>Ranked Objectives</t>
  </si>
  <si>
    <t>Category</t>
  </si>
  <si>
    <t>Macro Trend</t>
  </si>
  <si>
    <t>Driver</t>
  </si>
  <si>
    <t>Time to Impact</t>
  </si>
  <si>
    <t>Potential Impact on CHP</t>
  </si>
  <si>
    <t>Relevance to CHP</t>
  </si>
  <si>
    <t>Recommendation</t>
  </si>
  <si>
    <t>Objective</t>
  </si>
  <si>
    <t>Impact Score</t>
  </si>
  <si>
    <t>Relevance Score</t>
  </si>
  <si>
    <t>Calculated Score</t>
  </si>
  <si>
    <t>Ranking</t>
  </si>
  <si>
    <t>Count Total Scores</t>
  </si>
  <si>
    <t>Middle (for Recommendation</t>
  </si>
  <si>
    <t>Count of Category</t>
  </si>
  <si>
    <t>Chatbots</t>
  </si>
  <si>
    <t>Providing chatbots in mutiple lanaguages</t>
  </si>
  <si>
    <t>1 - 2 years</t>
  </si>
  <si>
    <t>High</t>
  </si>
  <si>
    <t>Adopt   Customer Experience : Chatbots - Providing chatbots in mutiple lanaguages</t>
  </si>
  <si>
    <t>1. Consider the target state suggestions in worksheet 2. Readiness State &amp; Targets and assess whether those are relevant to your organisation</t>
  </si>
  <si>
    <t>2. Then consider the weaknesses identified in worksheet 3. Digital Weaknesses in relation to the questions where you answered 'Strongly Disagree', Disagree', and 'Neither Agree nor Disagree.'  Consider the short description.</t>
  </si>
  <si>
    <t>3. Consider the macro tends you have prioritised in worksheet 4. Channel Shift Analysis</t>
  </si>
  <si>
    <t xml:space="preserve">4. Based on the above, identify your digital objectives derived from your readiness current state and future state; your digital weaknesses and the trends in channel shift. </t>
  </si>
  <si>
    <t>5. In the table below, select the Readiness Category and Topic from the dropdown list.  Now summarise the action that is needed for each in column F.  The Digital Objective is automatically displayed and carried forward to worksheet 7. Prioritising Objectives</t>
  </si>
  <si>
    <t>Action</t>
  </si>
  <si>
    <t>Digital Objective</t>
  </si>
  <si>
    <t>From the persona journey mapping exercises and journey mapping grid used to document each journey, list the following for each journey:</t>
  </si>
  <si>
    <t>1. Touch points</t>
  </si>
  <si>
    <t>2. Pain points</t>
  </si>
  <si>
    <t>3. Digital improvements identified</t>
  </si>
  <si>
    <t>4. Objectives - from the digital improvement(s) identified from the journey mapping exercise, you should be able to define a related objective.  This may include e.g. an investment in people, process or technology for the purpose of building or improving a business capability and a brief description of what needs to be done.  Limit one objective for each journey activity phase. If more than one objective is identified for each journey, use adjacent columns as needed</t>
  </si>
  <si>
    <t>Journey</t>
  </si>
  <si>
    <t>6`</t>
  </si>
  <si>
    <t>Enter the name of the persona journey examined</t>
  </si>
  <si>
    <t>Touch Points</t>
  </si>
  <si>
    <t>Summarise the touchpoints between the customer / person and your CHP</t>
  </si>
  <si>
    <t>Key Pain Points</t>
  </si>
  <si>
    <t>The emotional status of the person at each stage of the journey</t>
  </si>
  <si>
    <t>Digital Improvements</t>
  </si>
  <si>
    <t>Summarise the extent of any digital improvements identified from the persona journey mapping exercise</t>
  </si>
  <si>
    <t>From the improvements identified, summarise the objective and the action needed to implement it</t>
  </si>
  <si>
    <r>
      <rPr>
        <b/>
        <sz val="10"/>
        <color theme="1"/>
        <rFont val="Calibri"/>
        <family val="2"/>
        <scheme val="minor"/>
      </rPr>
      <t xml:space="preserve">Journey Example: </t>
    </r>
    <r>
      <rPr>
        <sz val="10"/>
        <color theme="1"/>
        <rFont val="Calibri"/>
        <family val="2"/>
        <scheme val="minor"/>
      </rPr>
      <t>Operations: establish collaborative working across teams to improve customer enquiry process</t>
    </r>
  </si>
  <si>
    <r>
      <t xml:space="preserve">Journey Example: </t>
    </r>
    <r>
      <rPr>
        <sz val="10"/>
        <color theme="1"/>
        <rFont val="Calibri"/>
        <family val="2"/>
        <scheme val="minor"/>
      </rPr>
      <t xml:space="preserve">Technology - implement self-service app </t>
    </r>
  </si>
  <si>
    <t>Actions</t>
  </si>
  <si>
    <t xml:space="preserve">From the improvements identified, summarise what is needed to implement the improvement </t>
  </si>
  <si>
    <t>Consider the extent of challenges and constraints (internal or external) which may prevent the objective from being realised</t>
  </si>
  <si>
    <t>The objective is automatically populated from worksheet 5. Digital Objectives and worksheet 6. Journey Mapping Outputs</t>
  </si>
  <si>
    <t>Select a severity rating for the challenge / constraint</t>
  </si>
  <si>
    <t>Describe the possible actions you can take to address the constraint.  Some actions may be beyond your control.</t>
  </si>
  <si>
    <t>Describe the strategic business goal to which the digital objective can be aligned</t>
  </si>
  <si>
    <t>Describe the challenge or constraint which may prevent the objective from being realised</t>
  </si>
  <si>
    <t xml:space="preserve">Select a rating level </t>
  </si>
  <si>
    <t>Describe the actions that could possibly be taken to address the challenge  or constraint</t>
  </si>
  <si>
    <t>Strategic Business Goal</t>
  </si>
  <si>
    <t>Challenge / Constraint</t>
  </si>
  <si>
    <t>Rating</t>
  </si>
  <si>
    <t>Possible Actions</t>
  </si>
  <si>
    <t>8. Prioritising Digital Objectives</t>
  </si>
  <si>
    <t>1. Prioritise the required improvements by selecting a priority for each digital objective using the weighting categories for desirability, feasibility and viability.</t>
  </si>
  <si>
    <t>Impact / Effort</t>
  </si>
  <si>
    <t>Digital Objective Weighting Criteria</t>
  </si>
  <si>
    <t xml:space="preserve">2. Amend the weighting criteria in cells C9:E9 as needed, ensuring the total = 100%
</t>
  </si>
  <si>
    <t>Business Impact</t>
  </si>
  <si>
    <t>Effort</t>
  </si>
  <si>
    <t>Initial Recommendation</t>
  </si>
  <si>
    <t>Desirability</t>
  </si>
  <si>
    <t>Feasibility</t>
  </si>
  <si>
    <t>Viability</t>
  </si>
  <si>
    <t xml:space="preserve">3. Based on the weightings selected, the objectives will be prioritised and displayed in order of priority in the adjacent table Prioritised Objectives
4. When new values are entered for each digital objective, always refresh the Prioritised Objectives table (right click in the table and select Refresh).  </t>
  </si>
  <si>
    <t>How beneficial will this be if it is implemented?</t>
  </si>
  <si>
    <t>How hard will this be in terms of time, budget and resources?</t>
  </si>
  <si>
    <t>Initial prioritisation is calculated below</t>
  </si>
  <si>
    <t>Is this a solution that would benefit / improve the customer experience?
Has demand / need been identified / verified?</t>
  </si>
  <si>
    <t>How important is it for this improvement enhance your operations?
Will this improvement enhance your capabilities and performance?</t>
  </si>
  <si>
    <t>Will this improvement contribute to your organisation's strategic objectives?</t>
  </si>
  <si>
    <t>Describe the desired outcome to be achieved</t>
  </si>
  <si>
    <t>Prioritised Objectives</t>
  </si>
  <si>
    <t>Desired Outcome</t>
  </si>
  <si>
    <t>Impact</t>
  </si>
  <si>
    <t>Total</t>
  </si>
  <si>
    <t>Journey Mapping Outcomes</t>
  </si>
  <si>
    <t>Low</t>
  </si>
  <si>
    <t>Critical</t>
  </si>
  <si>
    <t>Journey Example: Operations: establish collaborative working across teams to improve customer enquiry process</t>
  </si>
  <si>
    <t xml:space="preserve">Journey Example: Technology - implement self-service app </t>
  </si>
  <si>
    <t>Digital Objectives</t>
  </si>
  <si>
    <t>The digital objective descriptions and rankings are generated below based on the prioritised objectives in worksheet 7. Prioritising Objectives.  When these are refreshed, the list of objectives below is automatically updated</t>
  </si>
  <si>
    <t>Up to 3 projects can be defined for each objective.  If fewer projects need to be defined, delete the row as required.  If more projects are relevant to the objective, insert a row and copy the formula from the preceding row</t>
  </si>
  <si>
    <t>For each objective, complete the project information using the yellow drop-down cells or by entering details in the white cells</t>
  </si>
  <si>
    <t>Budget</t>
  </si>
  <si>
    <t>Ensure projects have unique names</t>
  </si>
  <si>
    <t>Enter the overall start date for your digital transformation programme</t>
  </si>
  <si>
    <t>Transformation  Roadmap Start Date</t>
  </si>
  <si>
    <t>Enter date</t>
  </si>
  <si>
    <t>Enter a unique name for the project</t>
  </si>
  <si>
    <t>Enter the name of the project sponsor</t>
  </si>
  <si>
    <t>Enter the name of the manager</t>
  </si>
  <si>
    <t>Summarise the benefits for each project in this column</t>
  </si>
  <si>
    <t>Summarise any additional consideration for each project in this column</t>
  </si>
  <si>
    <t>Summarise any dependencies for each project in this column</t>
  </si>
  <si>
    <t>Do have the resources and capabilities to deliver this project in-house or will you need to outsource it?</t>
  </si>
  <si>
    <t>Describe the metrics to be used to measure success of the project</t>
  </si>
  <si>
    <t>Rank</t>
  </si>
  <si>
    <t>Project Name</t>
  </si>
  <si>
    <t>Project Type</t>
  </si>
  <si>
    <t>Sponsor</t>
  </si>
  <si>
    <t>Project Manager</t>
  </si>
  <si>
    <t>Year</t>
  </si>
  <si>
    <t>Month</t>
  </si>
  <si>
    <t>Duration (Weeks)</t>
  </si>
  <si>
    <t>Benefits</t>
  </si>
  <si>
    <t>Additional Considerations</t>
  </si>
  <si>
    <t>Dependencies</t>
  </si>
  <si>
    <t>Resourcing</t>
  </si>
  <si>
    <t>Success Factors</t>
  </si>
  <si>
    <t>Staff Costs</t>
  </si>
  <si>
    <t>Technology Costs</t>
  </si>
  <si>
    <t>Contract Costs</t>
  </si>
  <si>
    <t>001 Train staff on new ways of working</t>
  </si>
  <si>
    <t>People</t>
  </si>
  <si>
    <t>[Enter name]</t>
  </si>
  <si>
    <t>002 Revise customer facing business processes</t>
  </si>
  <si>
    <t>003 Implement workflows to support collaborative working</t>
  </si>
  <si>
    <t>004 Project  JKL</t>
  </si>
  <si>
    <t>005 Project MNO</t>
  </si>
  <si>
    <t>Select the prioritised Digital Objective from the drop down list where a risk can be identified</t>
  </si>
  <si>
    <t>Enter the name of the planned project where change will result</t>
  </si>
  <si>
    <t>Summarise the nature of the change</t>
  </si>
  <si>
    <t>Select the size of the change.  Amend reference values or add new values as needed in column K</t>
  </si>
  <si>
    <t>Select complexity level of the change</t>
  </si>
  <si>
    <t>Score is calculated based on complexity level</t>
  </si>
  <si>
    <t>Reference Values</t>
  </si>
  <si>
    <t>Change Assessment</t>
  </si>
  <si>
    <t>#</t>
  </si>
  <si>
    <t>Project</t>
  </si>
  <si>
    <t>Change</t>
  </si>
  <si>
    <t>Scope of Change</t>
  </si>
  <si>
    <t>Change Complexity</t>
  </si>
  <si>
    <t>Change Score</t>
  </si>
  <si>
    <t>Complexity</t>
  </si>
  <si>
    <t>Size of Change</t>
  </si>
  <si>
    <t>Sum of Change Score</t>
  </si>
  <si>
    <t>Extreme</t>
  </si>
  <si>
    <t>1 team</t>
  </si>
  <si>
    <t>(blank)</t>
  </si>
  <si>
    <t>1 business unit</t>
  </si>
  <si>
    <t>Medium</t>
  </si>
  <si>
    <t>1 department</t>
  </si>
  <si>
    <t>Multiple teams</t>
  </si>
  <si>
    <t>Very Low</t>
  </si>
  <si>
    <t>Entire CHP</t>
  </si>
  <si>
    <t>Enter the name of the planned project where a risk can be identified</t>
  </si>
  <si>
    <t>Select Risk Category from drop down list - add to list in Config worksheet if additional values needed</t>
  </si>
  <si>
    <t>Select Risk Factor from drop down list - add to list in Config worksheet if additional values needed</t>
  </si>
  <si>
    <t xml:space="preserve">Enter description of the risk </t>
  </si>
  <si>
    <t>Enter description of the risk impact on CHP's operations</t>
  </si>
  <si>
    <t>Select from drop down list</t>
  </si>
  <si>
    <t>Calculated Field</t>
  </si>
  <si>
    <t>Enter description of actions needed to mitigate the risk</t>
  </si>
  <si>
    <t>Risk Category</t>
  </si>
  <si>
    <t>Risk Factor</t>
  </si>
  <si>
    <t>Risk Description</t>
  </si>
  <si>
    <t>Impact Assessment</t>
  </si>
  <si>
    <t>Likelihood</t>
  </si>
  <si>
    <t>Consequences</t>
  </si>
  <si>
    <t>Risk Level</t>
  </si>
  <si>
    <t>Mitigation Action</t>
  </si>
  <si>
    <t xml:space="preserve">Rating </t>
  </si>
  <si>
    <t>Key</t>
  </si>
  <si>
    <t>Description</t>
  </si>
  <si>
    <t>Minimal Impact</t>
  </si>
  <si>
    <t>limited Impact but issues to address contributing to wider risk</t>
  </si>
  <si>
    <t>Moderate</t>
  </si>
  <si>
    <t>Some risk of delays; issues likely to arise</t>
  </si>
  <si>
    <t>Major</t>
  </si>
  <si>
    <t>Significant risk of delays; issues probable; adverse impact on operation</t>
  </si>
  <si>
    <t>Project in potential jeopardy and failure; delays inevitable</t>
  </si>
  <si>
    <t>12. Digital Project Roadmap</t>
  </si>
  <si>
    <t>Use this Gantt chart to create a roadmap for your IT strategy by assigning start dates, and end dates for each of the initiatives below.</t>
  </si>
  <si>
    <t>Change conditional formatting rule if your Initiative Types differ from the examples below</t>
  </si>
  <si>
    <t>Digital Transformation Objective</t>
  </si>
  <si>
    <t>Planned Start Date 
(mm-yy)</t>
  </si>
  <si>
    <t>Planned End Date 
(mm-yy)</t>
  </si>
  <si>
    <t>Expected Duration (Days)</t>
  </si>
  <si>
    <t>Row Labels</t>
  </si>
  <si>
    <t>Count of Topic</t>
  </si>
  <si>
    <t>8. Project Planning</t>
  </si>
  <si>
    <t>9. Digital Risks</t>
  </si>
  <si>
    <t>Answers</t>
  </si>
  <si>
    <t>Readiness Bandings</t>
  </si>
  <si>
    <t>Less than %</t>
  </si>
  <si>
    <t>Aspects to Consider</t>
  </si>
  <si>
    <t>Readiness Sections</t>
  </si>
  <si>
    <t>Readiness Topics</t>
  </si>
  <si>
    <t>Time to impact</t>
  </si>
  <si>
    <t>ImpactRelevance</t>
  </si>
  <si>
    <t>ImpactRelevance Score</t>
  </si>
  <si>
    <t>Relevance</t>
  </si>
  <si>
    <t>Challenge Constraint Rating</t>
  </si>
  <si>
    <t>Improvement Criteria</t>
  </si>
  <si>
    <t>HighLowScale</t>
  </si>
  <si>
    <t>Project Resourcing</t>
  </si>
  <si>
    <t>Risk calculation</t>
  </si>
  <si>
    <t>Basic</t>
  </si>
  <si>
    <t xml:space="preserve">• No digital interaction with customers exists or at the very least thinking is at the minimal stage as to how digital technology can be utilised.
• A website may exist but this does not support any effective interaction with customers.
• Customers largely rely in traditional or accustomed means in contacting CHP staff, e.g., by phone, office visit, at home or by email.
</t>
  </si>
  <si>
    <t>Less than 1 year</t>
  </si>
  <si>
    <t>Very High</t>
  </si>
  <si>
    <t>Adopt</t>
  </si>
  <si>
    <t>Year 1</t>
  </si>
  <si>
    <t>January</t>
  </si>
  <si>
    <t>In-house</t>
  </si>
  <si>
    <t>Almost Certain</t>
  </si>
  <si>
    <t>Minimal</t>
  </si>
  <si>
    <t>Compliance &amp; Legal</t>
  </si>
  <si>
    <t>Minor</t>
  </si>
  <si>
    <t>Significant</t>
  </si>
  <si>
    <t>Severe</t>
  </si>
  <si>
    <t>Developing</t>
  </si>
  <si>
    <t xml:space="preserve">• Increasing awareness of digital channel benefits to customers.
• Consideration being given as to how digital channels can be used and how they would benefit or improve the current customer experience.
</t>
  </si>
  <si>
    <t>Aware</t>
  </si>
  <si>
    <t>Year2</t>
  </si>
  <si>
    <t>February</t>
  </si>
  <si>
    <t>Outsource</t>
  </si>
  <si>
    <t>Likely</t>
  </si>
  <si>
    <t>Cybersecurity / IT</t>
  </si>
  <si>
    <t>Cost</t>
  </si>
  <si>
    <t>Established</t>
  </si>
  <si>
    <t xml:space="preserve">• Customers have use of a portal or able to submit service requests and enquiries through the CHP’s web site.
• Pro-active engagement with customers, suppliers and stakeholders is in place across a variety of platforms.
• Solid use is made of social media channels to promote services.
</t>
  </si>
  <si>
    <t>2- 3 years</t>
  </si>
  <si>
    <t>Year 3</t>
  </si>
  <si>
    <t>March</t>
  </si>
  <si>
    <t>Possible</t>
  </si>
  <si>
    <t>Operational</t>
  </si>
  <si>
    <t>Culture</t>
  </si>
  <si>
    <t>Advanced</t>
  </si>
  <si>
    <t xml:space="preserve">• Customers and suppliers are accustomed to using digital channels to interact with the CHP.
• Staff are organised in teams around the customer rather than the organisation.
• The CHP regularly and pro-actively engages with customers, suppliers and stakeholders to assess the merits and benefits of using digital channels as well as reviewing its overall track record on customer service.
• The customer experience across all channels (digital and non-digital) is seamless.
</t>
  </si>
  <si>
    <t>3 - 5 years</t>
  </si>
  <si>
    <t>N/A</t>
  </si>
  <si>
    <t>Year 4</t>
  </si>
  <si>
    <t>April</t>
  </si>
  <si>
    <t>Unlikely</t>
  </si>
  <si>
    <t>Organisational</t>
  </si>
  <si>
    <t>Data Privacy</t>
  </si>
  <si>
    <t>Leading</t>
  </si>
  <si>
    <t xml:space="preserve">• Feedback from pro-active engagement with customers, suppliers and stakeholders is actively encouraged, with action taken, made public with lessons learnt being continually applied.
• Seamless two-way integration is established through digital channels such that customers, suppliers and stakeholders can immediately know the status of a service request, transaction or enquiry.
</t>
  </si>
  <si>
    <t>Least Important</t>
  </si>
  <si>
    <t>May</t>
  </si>
  <si>
    <t>Rare</t>
  </si>
  <si>
    <t>Strategic / Innovation</t>
  </si>
  <si>
    <t>Functionality</t>
  </si>
  <si>
    <t xml:space="preserve">• Largely traditional methods in service delivery
• Business functions and units typically operate in silos rather than collaboratively
• No or limited experimentation or questioning of current methods of service delivery and better ways of engaging with customers
• Staff may use smartphones and tablets but do not have any real or value-added access to digital tools or software to operate effectively in the field when dealing with customers
</t>
  </si>
  <si>
    <t>June</t>
  </si>
  <si>
    <t>Health &amp; Safety</t>
  </si>
  <si>
    <t xml:space="preserve">• Increasing awareness of digital channel benefits to customers
• Moving towards defining digital capabilities and identifying scope
• Consideration being given or explored to leveraging digital channels which are or will be impacting on service delivery channels are managed
• Collaborative practices emerging with breakdown of internal silos
</t>
  </si>
  <si>
    <t>July</t>
  </si>
  <si>
    <t>Processes / Automation</t>
  </si>
  <si>
    <t xml:space="preserve">• An organisational-wide collaborative approach to service delivery is in place
• Business processes have been reviewed and amended to support collaborative ways of working
• Fully integrated systems are in place which minimise the extent of manual intervention needed to communicate internally and undertake specific operational tasks 
• Staff are recognising the value of working collaboratively
</t>
  </si>
  <si>
    <t xml:space="preserve">August </t>
  </si>
  <si>
    <t>Productivity</t>
  </si>
  <si>
    <t xml:space="preserve">• Service delivery collaboration across the CHP is well-established and supported by integrated systems and digital tools
• A strong customer focussed culture has been adopted and is continually reviewed
• All digital policies and procedures have been identified and developed
• All digital resources and staff training are focussed on meeting the needs of customers and continually improving the customer experience
</t>
  </si>
  <si>
    <t>September</t>
  </si>
  <si>
    <t>Project Mgmt.</t>
  </si>
  <si>
    <t xml:space="preserve">• All digital policies, procedures and digital activities are core to service delivery and business operations
• Non-digital services and processes are or have been re-engineered, joined up and re-born as digital
• New management practices and organisational structures have emerged or are emerging to align with digital approaches to service delivery across the CHP
</t>
  </si>
  <si>
    <t>October</t>
  </si>
  <si>
    <t>Quality</t>
  </si>
  <si>
    <t xml:space="preserve">• Limited appetite in the organisation for implementing digital service initiatives
• Resistance to change apparent
• Limited skill sets in the organisation to effectively embrace digital technology
• Limited buy-in from senior management for digital solutions
• Digital proposition not fully understood
• Limited understanding or application of information management and data security
</t>
  </si>
  <si>
    <t>November</t>
  </si>
  <si>
    <t>Regulations</t>
  </si>
  <si>
    <t xml:space="preserve">• Value proposition of digital beginning to be recognised by management
• Some cross-organisational awareness of digital opportunities
• Commitment to risk aversion which may be affecting or inhibiting change
• Understanding of data security 
• Growing awareness amongst some staff of how digital applications and tools could be of benefit
• Social media channels being monitored / assessed but still viewed as a risk rather than an opportunity
</t>
  </si>
  <si>
    <t>December</t>
  </si>
  <si>
    <t>Remote Working</t>
  </si>
  <si>
    <t xml:space="preserve">• Roles and responsibilities for delivering the digital strategy are clear and understood
• Benefits of digital channels are well-defined and understood
• Staff understand the benefits and opportunities through use of digital applications and channels
• Data security and review mechanisms are in place with cyber-security policies established
</t>
  </si>
  <si>
    <t>Reporting</t>
  </si>
  <si>
    <t xml:space="preserve">• Experimentation is encouraged across all channels
• Many staff are digitally aware, embrace the digital strategy and support cultural change
• Staff have the necessary resources available to them and have had training to fulfil their respective roles for delivering the digital strategy
• Staff seek to re-define their roles and KPIs in line with the digital strategy and organisational KPIs
• Cybersecurity policies are aligned to the Essential 8 guidelines and are regularly reviewed
• A business continuity is in place and is regularly reviewed
• Regular training is provided to staff on cyber security
</t>
  </si>
  <si>
    <t>Resources</t>
  </si>
  <si>
    <t xml:space="preserve">• CHP management fully understands and embraces digital channels, leading by example
• All staff are digital aware
• Digital culture is fully embedded within the organisation and is continuously being monitored, improved and refined.
• Staff pro-actively explore and implement ways to improve operations and productivity using digital tools
</t>
  </si>
  <si>
    <t>Supply Chain</t>
  </si>
  <si>
    <t xml:space="preserve">• Limited or no dedicated IT commitment and / or budget for digital initiatives.
• Reliant mainly on legacy technologies which may have been in use for some time.
• Minimal or no defined IS / IT strategy in place.
• Adopts a largely reactive approach to procuring technology and software.
• No integration of digital channels with business processes or systems.
</t>
  </si>
  <si>
    <t>Support</t>
  </si>
  <si>
    <t xml:space="preserve">• Some integration of digital applications and channels with business processes, systems and communications.
• Main focus remains on departmental ITT solutions and not how digital channels could better support customers.
• IS / IT strategy being assessed / formulated.
• Consideration being given to budget implications of implementing digital applications and tools.
</t>
  </si>
  <si>
    <t>Tech. Environment</t>
  </si>
  <si>
    <t xml:space="preserve">• An IS / IT strategy has been defined with an annual budget allocated with digital transformation initiatives identified and included.
• Systems integration either as a fully integrated suite or across multiple systems is in place, which supports the CHP in ensuring the operation of joined-up services and ensuring a 360-degree view of the customer can be maintained.
• CHP has an established IT team / department.
• IT systems and solutions comply with best practice in business continuity and security.
• IT is focussed on delivering the benefits set out in the digital strategy.
</t>
  </si>
  <si>
    <t>Third-party</t>
  </si>
  <si>
    <t xml:space="preserve">• The IS / IT strategy is aligned to the CHP's business goals and sets out a clear vision for future initiatives and projects, which have been costed for budgetary purposes 
• IT enhances the delivery of digital services and ease of implementing, maintaining and / or developing new digital services
• IT team input ensures digital services are responsive to customers' chosen devices and comply with accessibility standards
• IT team is adept at training and supporting CHP staff in use of digital applications, channels and tools
</t>
  </si>
  <si>
    <t>Training</t>
  </si>
  <si>
    <t xml:space="preserve">• The IS / IT strategy is entirely aligned to the CHP's vision and business strategy
• IT is constantly optimising the benefits of digital service delivery
• Resources and budgets are in place for supporting digital channels and activities
• Business processes and IT systems are being driven by a combination of digital channels and customer needs
• The CHP has resources in place to anticipate and respond to new technologies and digital innovation
• Exploring and experimenting with new technology is common practice to identify how it can be best exploited and implemented
</t>
  </si>
  <si>
    <t>Transformation</t>
  </si>
  <si>
    <t xml:space="preserve">• The CHP may have a business plan but this does not include any provision or clear plan for digital transformation or initiatives
• Thinking is still mainly in its infancy with either no or only limited attempts in considering how digital solutions may benefit the CHP and its customers
• A website may exist but there is no digital strategy in place
</t>
  </si>
  <si>
    <t xml:space="preserve">• Beginning to explore the impact of digital initiatives and how emerging technologies could better support operations and service delivery
• Business plan makes reference to potential use of digital applications
• Consideration is being given to defining a digital strategy
</t>
  </si>
  <si>
    <t xml:space="preserve">• A digital strategy is in place
• The CHP business plan makes specific reference to digital initiatives and how digital can support the business
• CHP is focussed on its customers, suppliers and stakeholders together with how emerging technologies can better support their needs
• Benefits of social media are understood and drive activity
</t>
  </si>
  <si>
    <t xml:space="preserve">• Customer needs and expectations are driving innovation in service delivery, either through new services, products and relationships
• New methods of delivering services are being actively or continuously explored 
• The business plan sets out a range of innovative new services and sets out how digital technology can support operations
• Digital is fully integrated into organisational plans and the business review cycle
</t>
  </si>
  <si>
    <t xml:space="preserve">• The digital strategy is embedded in, and indistinguishable from, the CHP’s vision and business strategy
• The CHP, in its entirety, continually seeks ways to use digital channels and technologies to re-define customer services and generate new benefits
• New services are born digital as a matter of course i.e., it is considered as part of strategy formulation and not afterwards
• Digital services and channels are driving the CHP’s structure and reporting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</si>
</sst>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d\ mmmm\ yyyy"/>
  </numFmts>
  <fonts count="29">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8"/>
      <color theme="1"/>
      <name val="Calibri"/>
      <family val="2"/>
      <scheme val="minor"/>
    </font>
    <font>
      <b/>
      <sz val="12"/>
      <color theme="0"/>
      <name val="Calibri"/>
      <family val="2"/>
      <scheme val="minor"/>
    </font>
    <font>
      <sz val="10"/>
      <color theme="1"/>
      <name val="Calibri"/>
      <family val="2"/>
      <scheme val="minor"/>
    </font>
    <font>
      <sz val="9"/>
      <color theme="1"/>
      <name val="Calibri"/>
      <family val="2"/>
      <scheme val="minor"/>
    </font>
    <font>
      <sz val="11"/>
      <color theme="0"/>
      <name val="Calibri"/>
      <family val="2"/>
      <scheme val="minor"/>
    </font>
    <font>
      <b/>
      <sz val="18"/>
      <color theme="0"/>
      <name val="Calibri"/>
      <family val="2"/>
      <scheme val="minor"/>
    </font>
    <font>
      <sz val="8"/>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8"/>
      <color theme="0"/>
      <name val="Calibri"/>
      <family val="2"/>
      <scheme val="minor"/>
    </font>
    <font>
      <b/>
      <i/>
      <sz val="11"/>
      <color theme="1"/>
      <name val="Calibri"/>
      <family val="2"/>
      <scheme val="minor"/>
    </font>
    <font>
      <sz val="10"/>
      <name val="Arial"/>
      <family val="2"/>
    </font>
    <font>
      <sz val="10"/>
      <name val="Calibri"/>
      <family val="2"/>
      <scheme val="minor"/>
    </font>
    <font>
      <b/>
      <sz val="10"/>
      <name val="Calibri"/>
      <family val="2"/>
      <scheme val="minor"/>
    </font>
    <font>
      <b/>
      <i/>
      <sz val="10"/>
      <name val="Calibri"/>
      <family val="2"/>
      <scheme val="minor"/>
    </font>
    <font>
      <b/>
      <sz val="8"/>
      <color theme="0"/>
      <name val="Calibri"/>
      <family val="2"/>
      <scheme val="minor"/>
    </font>
    <font>
      <b/>
      <sz val="16"/>
      <color theme="0"/>
      <name val="Calibri"/>
      <family val="2"/>
      <scheme val="minor"/>
    </font>
    <font>
      <sz val="12"/>
      <color theme="1"/>
      <name val="Calibri"/>
      <family val="2"/>
      <scheme val="minor"/>
    </font>
    <font>
      <b/>
      <sz val="10"/>
      <color theme="0"/>
      <name val="Calibri"/>
      <family val="2"/>
      <scheme val="minor"/>
    </font>
    <font>
      <b/>
      <sz val="12"/>
      <color rgb="FFFF0000"/>
      <name val="Calibri"/>
      <family val="2"/>
      <scheme val="minor"/>
    </font>
    <font>
      <b/>
      <sz val="16"/>
      <color theme="1"/>
      <name val="Calibri"/>
      <family val="2"/>
      <scheme val="minor"/>
    </font>
    <font>
      <b/>
      <u/>
      <sz val="10"/>
      <color theme="1"/>
      <name val="Calibri"/>
      <family val="2"/>
      <scheme val="minor"/>
    </font>
    <font>
      <u/>
      <sz val="11"/>
      <color theme="10"/>
      <name val="Calibri"/>
      <family val="2"/>
      <scheme val="minor"/>
    </font>
    <font>
      <sz val="8"/>
      <color theme="1"/>
      <name val="Calibri"/>
      <family val="2"/>
      <scheme val="minor"/>
    </font>
  </fonts>
  <fills count="19">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FFFFCC"/>
        <bgColor indexed="64"/>
      </patternFill>
    </fill>
    <fill>
      <patternFill patternType="solid">
        <fgColor theme="4"/>
        <bgColor indexed="64"/>
      </patternFill>
    </fill>
    <fill>
      <patternFill patternType="solid">
        <fgColor theme="8" tint="0.79998168889431442"/>
        <bgColor indexed="64"/>
      </patternFill>
    </fill>
    <fill>
      <patternFill patternType="solid">
        <fgColor rgb="FF00206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3">
    <xf numFmtId="0" fontId="0" fillId="0" borderId="0"/>
    <xf numFmtId="0" fontId="16" fillId="0" borderId="0"/>
    <xf numFmtId="0" fontId="27" fillId="0" borderId="0" applyNumberFormat="0" applyFill="0" applyBorder="0" applyAlignment="0" applyProtection="0"/>
  </cellStyleXfs>
  <cellXfs count="277">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1" xfId="0" applyBorder="1" applyAlignment="1">
      <alignment horizontal="center" vertical="top"/>
    </xf>
    <xf numFmtId="0" fontId="0" fillId="0" borderId="0" xfId="0" pivotButton="1"/>
    <xf numFmtId="0" fontId="0" fillId="0" borderId="0" xfId="0" applyAlignment="1">
      <alignment horizontal="left"/>
    </xf>
    <xf numFmtId="0" fontId="0" fillId="3" borderId="1" xfId="0" applyFill="1" applyBorder="1" applyAlignment="1">
      <alignment horizontal="center" vertical="top" wrapText="1"/>
    </xf>
    <xf numFmtId="0" fontId="2" fillId="0" borderId="1" xfId="0" applyFont="1" applyBorder="1" applyAlignment="1">
      <alignment horizontal="center" vertical="top"/>
    </xf>
    <xf numFmtId="0" fontId="0" fillId="0" borderId="0" xfId="0" applyAlignment="1">
      <alignment vertical="top"/>
    </xf>
    <xf numFmtId="0" fontId="0" fillId="0" borderId="1" xfId="0" applyBorder="1" applyAlignment="1">
      <alignment vertical="top"/>
    </xf>
    <xf numFmtId="0" fontId="6" fillId="0" borderId="1" xfId="0" applyFont="1" applyBorder="1" applyAlignment="1">
      <alignment vertical="top" wrapText="1"/>
    </xf>
    <xf numFmtId="0" fontId="1" fillId="2" borderId="1" xfId="0" applyFont="1" applyFill="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6" fillId="0" borderId="1" xfId="0" applyFont="1" applyBorder="1" applyAlignment="1">
      <alignment horizontal="center" vertical="center" wrapText="1"/>
    </xf>
    <xf numFmtId="0" fontId="0" fillId="0" borderId="0" xfId="0" pivotButton="1" applyAlignment="1">
      <alignment vertical="top"/>
    </xf>
    <xf numFmtId="0" fontId="5" fillId="5" borderId="5" xfId="0" applyFont="1" applyFill="1" applyBorder="1" applyAlignment="1">
      <alignment horizontal="center" vertical="top" wrapText="1"/>
    </xf>
    <xf numFmtId="0" fontId="1" fillId="2" borderId="1" xfId="0" applyFont="1" applyFill="1" applyBorder="1" applyAlignment="1">
      <alignment horizontal="center" vertical="top"/>
    </xf>
    <xf numFmtId="0" fontId="0" fillId="0" borderId="0" xfId="0" applyAlignment="1">
      <alignment horizontal="center" vertical="top"/>
    </xf>
    <xf numFmtId="0" fontId="0" fillId="6" borderId="2" xfId="0" applyFill="1" applyBorder="1" applyAlignment="1">
      <alignment horizontal="left"/>
    </xf>
    <xf numFmtId="1" fontId="0" fillId="6" borderId="2" xfId="0" applyNumberFormat="1" applyFill="1" applyBorder="1" applyAlignment="1">
      <alignment horizontal="center"/>
    </xf>
    <xf numFmtId="9" fontId="0" fillId="6" borderId="2" xfId="0" applyNumberFormat="1" applyFill="1" applyBorder="1" applyAlignment="1">
      <alignment horizontal="center"/>
    </xf>
    <xf numFmtId="0" fontId="0" fillId="2" borderId="0" xfId="0" applyFill="1" applyAlignment="1">
      <alignment vertical="top" wrapText="1"/>
    </xf>
    <xf numFmtId="0" fontId="0" fillId="2" borderId="0" xfId="0" applyFill="1" applyAlignment="1">
      <alignment horizontal="center" vertical="top" wrapText="1"/>
    </xf>
    <xf numFmtId="0" fontId="8" fillId="2" borderId="0" xfId="0" applyFont="1" applyFill="1" applyAlignment="1">
      <alignment vertical="top" wrapText="1"/>
    </xf>
    <xf numFmtId="0" fontId="6" fillId="0" borderId="0" xfId="0" applyFont="1" applyAlignment="1">
      <alignment vertical="top"/>
    </xf>
    <xf numFmtId="0" fontId="6" fillId="0" borderId="0" xfId="0" applyFont="1" applyAlignment="1">
      <alignment vertical="top" wrapText="1"/>
    </xf>
    <xf numFmtId="0" fontId="9" fillId="0" borderId="0" xfId="0" applyFont="1" applyAlignment="1">
      <alignment horizontal="left" vertical="top" wrapText="1"/>
    </xf>
    <xf numFmtId="0" fontId="8" fillId="0" borderId="0" xfId="0" applyFont="1" applyAlignment="1">
      <alignment vertical="top" wrapText="1"/>
    </xf>
    <xf numFmtId="0" fontId="4" fillId="0" borderId="0" xfId="0" applyFont="1" applyAlignment="1">
      <alignment horizontal="left" vertical="top" wrapText="1"/>
    </xf>
    <xf numFmtId="0" fontId="0" fillId="5" borderId="0" xfId="0" applyFill="1" applyAlignment="1">
      <alignment vertical="top" wrapText="1"/>
    </xf>
    <xf numFmtId="0" fontId="8" fillId="5" borderId="0" xfId="0" applyFont="1" applyFill="1" applyAlignment="1">
      <alignment vertical="top" wrapText="1"/>
    </xf>
    <xf numFmtId="0" fontId="1" fillId="5" borderId="0" xfId="0" applyFont="1" applyFill="1" applyAlignment="1">
      <alignment vertical="top"/>
    </xf>
    <xf numFmtId="0" fontId="1" fillId="5" borderId="0" xfId="0" applyFont="1" applyFill="1" applyAlignment="1">
      <alignment horizontal="center" vertical="top"/>
    </xf>
    <xf numFmtId="0" fontId="6" fillId="0" borderId="1" xfId="0" applyFont="1" applyBorder="1" applyAlignment="1">
      <alignment vertical="top"/>
    </xf>
    <xf numFmtId="0" fontId="6" fillId="0" borderId="1" xfId="0" applyFont="1" applyBorder="1" applyAlignment="1">
      <alignment horizontal="center" vertical="top" wrapText="1"/>
    </xf>
    <xf numFmtId="0" fontId="1" fillId="8" borderId="0" xfId="0" applyFont="1" applyFill="1" applyAlignment="1">
      <alignment horizontal="center" vertical="top"/>
    </xf>
    <xf numFmtId="0" fontId="1" fillId="2" borderId="0" xfId="0" applyFont="1" applyFill="1" applyAlignment="1">
      <alignment vertical="top"/>
    </xf>
    <xf numFmtId="0" fontId="6" fillId="0" borderId="1" xfId="0" applyFont="1" applyBorder="1" applyAlignment="1">
      <alignment horizontal="center" vertical="top"/>
    </xf>
    <xf numFmtId="0" fontId="11" fillId="0" borderId="1" xfId="0" applyFont="1" applyBorder="1" applyAlignment="1">
      <alignment vertical="top" wrapText="1"/>
    </xf>
    <xf numFmtId="0" fontId="6" fillId="0" borderId="0" xfId="0" applyFont="1" applyAlignment="1">
      <alignment horizontal="center" vertical="top"/>
    </xf>
    <xf numFmtId="0" fontId="6" fillId="3" borderId="1" xfId="0" applyFont="1" applyFill="1" applyBorder="1" applyAlignment="1">
      <alignment vertical="top"/>
    </xf>
    <xf numFmtId="0" fontId="0" fillId="2" borderId="1" xfId="0" applyFill="1" applyBorder="1" applyAlignment="1">
      <alignment vertical="top"/>
    </xf>
    <xf numFmtId="0" fontId="8" fillId="2" borderId="1" xfId="0" applyFont="1" applyFill="1" applyBorder="1" applyAlignment="1">
      <alignment vertical="top"/>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2" fillId="0" borderId="0" xfId="0" applyFont="1"/>
    <xf numFmtId="0" fontId="0" fillId="2" borderId="0" xfId="0" applyFill="1" applyAlignment="1">
      <alignment vertical="top"/>
    </xf>
    <xf numFmtId="0" fontId="8" fillId="2" borderId="0" xfId="0" applyFont="1" applyFill="1" applyAlignment="1">
      <alignment vertical="top"/>
    </xf>
    <xf numFmtId="0" fontId="0" fillId="0" borderId="1" xfId="0" applyBorder="1" applyAlignment="1">
      <alignment horizontal="left" vertical="top"/>
    </xf>
    <xf numFmtId="0" fontId="9" fillId="2" borderId="0" xfId="0" applyFont="1" applyFill="1" applyAlignment="1">
      <alignment vertical="top"/>
    </xf>
    <xf numFmtId="0" fontId="0" fillId="8" borderId="0" xfId="0" applyFill="1" applyAlignment="1">
      <alignment vertical="top"/>
    </xf>
    <xf numFmtId="0" fontId="9" fillId="8" borderId="0" xfId="0" applyFont="1" applyFill="1" applyAlignment="1">
      <alignment vertical="top"/>
    </xf>
    <xf numFmtId="0" fontId="14" fillId="2" borderId="0" xfId="0" applyFont="1" applyFill="1"/>
    <xf numFmtId="0" fontId="9" fillId="2" borderId="0" xfId="0" applyFont="1" applyFill="1"/>
    <xf numFmtId="0" fontId="0" fillId="0" borderId="6" xfId="0" applyBorder="1" applyAlignment="1">
      <alignment vertical="top"/>
    </xf>
    <xf numFmtId="0" fontId="1" fillId="0" borderId="0" xfId="0" applyFont="1" applyAlignment="1">
      <alignment horizontal="center" vertical="top"/>
    </xf>
    <xf numFmtId="0" fontId="1" fillId="2" borderId="0" xfId="0" applyFont="1" applyFill="1" applyAlignment="1">
      <alignment horizontal="center" vertical="top" wrapText="1"/>
    </xf>
    <xf numFmtId="164" fontId="6" fillId="0" borderId="1" xfId="0" applyNumberFormat="1" applyFont="1" applyBorder="1" applyAlignment="1">
      <alignment vertical="top"/>
    </xf>
    <xf numFmtId="0" fontId="6" fillId="3" borderId="1" xfId="0" applyFont="1" applyFill="1" applyBorder="1" applyAlignment="1">
      <alignment horizontal="center" vertical="top"/>
    </xf>
    <xf numFmtId="164" fontId="6" fillId="0" borderId="1" xfId="0" applyNumberFormat="1" applyFont="1" applyBorder="1" applyAlignment="1">
      <alignment vertical="top" wrapText="1"/>
    </xf>
    <xf numFmtId="164" fontId="6" fillId="3" borderId="1" xfId="0" applyNumberFormat="1" applyFont="1" applyFill="1" applyBorder="1" applyAlignment="1">
      <alignment vertical="top"/>
    </xf>
    <xf numFmtId="0" fontId="6" fillId="9" borderId="1" xfId="0" applyFont="1" applyFill="1" applyBorder="1" applyAlignment="1">
      <alignment vertical="top" wrapText="1"/>
    </xf>
    <xf numFmtId="0" fontId="6" fillId="9" borderId="1" xfId="0" applyFont="1" applyFill="1" applyBorder="1" applyAlignment="1">
      <alignment vertical="top"/>
    </xf>
    <xf numFmtId="0" fontId="6" fillId="4" borderId="1" xfId="0" applyFont="1" applyFill="1" applyBorder="1" applyAlignment="1">
      <alignment vertical="top"/>
    </xf>
    <xf numFmtId="0" fontId="2" fillId="4" borderId="1" xfId="0" applyFont="1" applyFill="1" applyBorder="1" applyAlignment="1">
      <alignment horizontal="center" vertical="center" wrapText="1"/>
    </xf>
    <xf numFmtId="1" fontId="0" fillId="9" borderId="1" xfId="0" applyNumberFormat="1" applyFill="1" applyBorder="1" applyAlignment="1">
      <alignment horizontal="center" vertical="center"/>
    </xf>
    <xf numFmtId="9" fontId="0" fillId="9" borderId="6" xfId="0" applyNumberFormat="1" applyFill="1" applyBorder="1" applyAlignment="1">
      <alignment horizontal="center" vertical="center"/>
    </xf>
    <xf numFmtId="0" fontId="2" fillId="9"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12" fillId="9" borderId="6" xfId="0" applyFont="1" applyFill="1" applyBorder="1" applyAlignment="1">
      <alignment horizontal="left" vertical="center"/>
    </xf>
    <xf numFmtId="0" fontId="20" fillId="2" borderId="0" xfId="0" applyFont="1" applyFill="1" applyAlignment="1">
      <alignment horizontal="center" vertical="top" wrapText="1"/>
    </xf>
    <xf numFmtId="0" fontId="0" fillId="2" borderId="0" xfId="0" applyFill="1" applyAlignment="1">
      <alignment horizontal="left" vertical="top" wrapText="1"/>
    </xf>
    <xf numFmtId="0" fontId="1" fillId="2" borderId="0" xfId="0" applyFont="1" applyFill="1" applyAlignment="1">
      <alignment horizontal="left" vertical="top" wrapText="1"/>
    </xf>
    <xf numFmtId="0" fontId="13" fillId="0" borderId="0" xfId="0" applyFont="1"/>
    <xf numFmtId="0" fontId="0" fillId="2" borderId="0" xfId="0" applyFill="1" applyAlignment="1">
      <alignment horizontal="center" vertical="top"/>
    </xf>
    <xf numFmtId="0" fontId="0" fillId="0" borderId="0" xfId="0" applyAlignment="1">
      <alignment horizontal="left" vertical="top" wrapText="1"/>
    </xf>
    <xf numFmtId="0" fontId="17" fillId="0" borderId="0" xfId="1" applyFont="1" applyAlignment="1">
      <alignment horizontal="left" vertical="top" wrapText="1"/>
    </xf>
    <xf numFmtId="0" fontId="0" fillId="0" borderId="0" xfId="0" applyAlignment="1">
      <alignment horizontal="left" vertical="top"/>
    </xf>
    <xf numFmtId="0" fontId="0" fillId="4" borderId="1" xfId="0" applyFill="1" applyBorder="1" applyAlignment="1">
      <alignment horizontal="center" vertical="top" wrapText="1"/>
    </xf>
    <xf numFmtId="0" fontId="0" fillId="4" borderId="1" xfId="0" applyFill="1" applyBorder="1" applyAlignment="1">
      <alignment horizontal="center"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3" fillId="9" borderId="1" xfId="0" applyFont="1" applyFill="1" applyBorder="1" applyAlignment="1">
      <alignment vertical="top" wrapText="1"/>
    </xf>
    <xf numFmtId="0" fontId="3" fillId="9" borderId="1" xfId="0" applyFont="1" applyFill="1" applyBorder="1" applyAlignment="1">
      <alignment horizontal="left" vertical="top" wrapText="1"/>
    </xf>
    <xf numFmtId="0" fontId="0" fillId="9" borderId="0" xfId="0" applyFill="1" applyAlignment="1">
      <alignment vertical="top" wrapText="1"/>
    </xf>
    <xf numFmtId="0" fontId="0" fillId="4" borderId="1" xfId="0" applyFill="1" applyBorder="1"/>
    <xf numFmtId="0" fontId="0" fillId="0" borderId="1" xfId="0" applyBorder="1"/>
    <xf numFmtId="0" fontId="8" fillId="2" borderId="0" xfId="0" applyFont="1" applyFill="1" applyAlignment="1">
      <alignment horizontal="center" vertical="top" wrapText="1"/>
    </xf>
    <xf numFmtId="0" fontId="8" fillId="8" borderId="0" xfId="0" applyFont="1" applyFill="1" applyAlignment="1">
      <alignment vertical="top"/>
    </xf>
    <xf numFmtId="0" fontId="1" fillId="2" borderId="1" xfId="0" applyFont="1" applyFill="1" applyBorder="1" applyAlignment="1">
      <alignment vertical="top" wrapText="1"/>
    </xf>
    <xf numFmtId="0" fontId="6" fillId="0" borderId="0" xfId="0" applyFont="1"/>
    <xf numFmtId="0" fontId="8" fillId="2" borderId="0" xfId="0" applyFont="1" applyFill="1" applyAlignment="1">
      <alignment horizontal="center" vertical="top"/>
    </xf>
    <xf numFmtId="0" fontId="21" fillId="0" borderId="0" xfId="0" applyFont="1" applyAlignment="1">
      <alignment vertical="top"/>
    </xf>
    <xf numFmtId="0" fontId="8" fillId="0" borderId="0" xfId="0" applyFont="1" applyAlignment="1">
      <alignment vertical="top"/>
    </xf>
    <xf numFmtId="0" fontId="8" fillId="0" borderId="0" xfId="0" applyFont="1" applyAlignment="1">
      <alignment horizontal="center" vertical="top"/>
    </xf>
    <xf numFmtId="0" fontId="12" fillId="0" borderId="0" xfId="0" applyFont="1" applyAlignment="1">
      <alignment vertical="top"/>
    </xf>
    <xf numFmtId="0" fontId="0" fillId="0" borderId="0" xfId="0" applyAlignment="1">
      <alignment horizontal="center" vertical="center"/>
    </xf>
    <xf numFmtId="0" fontId="23" fillId="2" borderId="1" xfId="0" applyFont="1" applyFill="1" applyBorder="1" applyAlignment="1">
      <alignment horizontal="left" vertical="center"/>
    </xf>
    <xf numFmtId="0" fontId="23" fillId="2" borderId="1" xfId="0" applyFont="1" applyFill="1" applyBorder="1" applyAlignment="1">
      <alignment horizontal="center" vertical="center"/>
    </xf>
    <xf numFmtId="0" fontId="6" fillId="0" borderId="0" xfId="0" applyFont="1" applyAlignment="1">
      <alignment horizontal="left"/>
    </xf>
    <xf numFmtId="0" fontId="6" fillId="0" borderId="0" xfId="0" applyFont="1" applyAlignment="1">
      <alignment horizontal="left" vertical="top"/>
    </xf>
    <xf numFmtId="0" fontId="2" fillId="0" borderId="17" xfId="0" applyFont="1" applyBorder="1" applyAlignment="1">
      <alignment horizontal="center" vertical="center"/>
    </xf>
    <xf numFmtId="0" fontId="0" fillId="3" borderId="19" xfId="0" applyFill="1" applyBorder="1" applyAlignment="1">
      <alignment horizontal="center" vertical="center"/>
    </xf>
    <xf numFmtId="0" fontId="0" fillId="13" borderId="2" xfId="0" applyFill="1" applyBorder="1" applyAlignment="1">
      <alignment horizontal="center" vertical="center"/>
    </xf>
    <xf numFmtId="0" fontId="0" fillId="14" borderId="2"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13" borderId="1" xfId="0" applyFill="1" applyBorder="1" applyAlignment="1">
      <alignment horizontal="center" vertical="center"/>
    </xf>
    <xf numFmtId="0" fontId="0" fillId="14" borderId="1" xfId="0" applyFill="1" applyBorder="1" applyAlignment="1">
      <alignment horizontal="center" vertical="center"/>
    </xf>
    <xf numFmtId="0" fontId="0" fillId="15" borderId="8" xfId="0" applyFill="1" applyBorder="1" applyAlignment="1">
      <alignment horizontal="center" vertical="center"/>
    </xf>
    <xf numFmtId="0" fontId="0" fillId="16" borderId="8" xfId="0" applyFill="1" applyBorder="1" applyAlignment="1">
      <alignment horizontal="center" vertical="center"/>
    </xf>
    <xf numFmtId="0" fontId="0" fillId="15" borderId="1" xfId="0" applyFill="1" applyBorder="1" applyAlignment="1">
      <alignment horizontal="center" vertical="center"/>
    </xf>
    <xf numFmtId="0" fontId="0" fillId="16" borderId="1" xfId="0" applyFill="1" applyBorder="1" applyAlignment="1">
      <alignment horizontal="center" vertical="center"/>
    </xf>
    <xf numFmtId="0" fontId="0" fillId="0" borderId="0" xfId="0" applyAlignment="1">
      <alignment horizontal="center"/>
    </xf>
    <xf numFmtId="0" fontId="23" fillId="2" borderId="1" xfId="0" applyFont="1" applyFill="1" applyBorder="1" applyAlignment="1">
      <alignment horizontal="center" vertical="top" wrapText="1"/>
    </xf>
    <xf numFmtId="0" fontId="6" fillId="0" borderId="1" xfId="0" applyFont="1" applyBorder="1" applyAlignment="1">
      <alignment horizontal="left"/>
    </xf>
    <xf numFmtId="0" fontId="9" fillId="2" borderId="0" xfId="1" applyFont="1" applyFill="1" applyAlignment="1">
      <alignment vertical="center"/>
    </xf>
    <xf numFmtId="17" fontId="0" fillId="0" borderId="29" xfId="0" applyNumberFormat="1" applyBorder="1" applyAlignment="1">
      <alignment horizontal="center" vertical="top"/>
    </xf>
    <xf numFmtId="17" fontId="0" fillId="0" borderId="0" xfId="0" applyNumberFormat="1" applyAlignment="1">
      <alignment horizontal="center" vertical="top"/>
    </xf>
    <xf numFmtId="0" fontId="1" fillId="2" borderId="5" xfId="0" applyFont="1" applyFill="1" applyBorder="1" applyAlignment="1">
      <alignment horizontal="center" vertical="top" wrapText="1"/>
    </xf>
    <xf numFmtId="0" fontId="5" fillId="2" borderId="5" xfId="0" applyFont="1" applyFill="1" applyBorder="1" applyAlignment="1">
      <alignment horizontal="center" vertical="top" wrapText="1"/>
    </xf>
    <xf numFmtId="0" fontId="0" fillId="0" borderId="16" xfId="0"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17" fontId="6" fillId="0" borderId="1" xfId="0" applyNumberFormat="1" applyFont="1" applyBorder="1" applyAlignment="1">
      <alignment horizontal="center" vertical="center"/>
    </xf>
    <xf numFmtId="166" fontId="2" fillId="0" borderId="1" xfId="0" applyNumberFormat="1" applyFont="1" applyBorder="1" applyAlignment="1">
      <alignment horizontal="center" vertical="top" wrapText="1"/>
    </xf>
    <xf numFmtId="0" fontId="6" fillId="0" borderId="8" xfId="0" applyFont="1" applyBorder="1" applyAlignment="1">
      <alignment vertical="center" wrapText="1"/>
    </xf>
    <xf numFmtId="0" fontId="6" fillId="0" borderId="1" xfId="0" applyFont="1" applyBorder="1" applyAlignment="1">
      <alignment vertical="center"/>
    </xf>
    <xf numFmtId="0" fontId="6" fillId="4" borderId="1" xfId="0" applyFont="1" applyFill="1" applyBorder="1" applyAlignment="1">
      <alignment horizontal="center" vertical="center"/>
    </xf>
    <xf numFmtId="165" fontId="6" fillId="0" borderId="1" xfId="0" applyNumberFormat="1" applyFont="1" applyBorder="1" applyAlignment="1">
      <alignment vertical="center"/>
    </xf>
    <xf numFmtId="165" fontId="6" fillId="9" borderId="1" xfId="0" applyNumberFormat="1" applyFont="1" applyFill="1" applyBorder="1" applyAlignment="1">
      <alignment vertical="center"/>
    </xf>
    <xf numFmtId="0" fontId="6" fillId="0" borderId="0" xfId="0" applyFont="1" applyAlignment="1">
      <alignment vertical="center"/>
    </xf>
    <xf numFmtId="0" fontId="6" fillId="0" borderId="1" xfId="0" applyFont="1" applyBorder="1" applyAlignment="1">
      <alignment vertical="center" wrapText="1"/>
    </xf>
    <xf numFmtId="0" fontId="6" fillId="9" borderId="6" xfId="0" applyFont="1" applyFill="1" applyBorder="1" applyAlignment="1">
      <alignment vertical="center" wrapText="1"/>
    </xf>
    <xf numFmtId="166" fontId="2" fillId="0" borderId="0" xfId="0" applyNumberFormat="1" applyFont="1" applyAlignment="1">
      <alignment horizontal="center" vertical="top" wrapText="1"/>
    </xf>
    <xf numFmtId="0" fontId="1" fillId="0" borderId="0" xfId="0" applyFont="1" applyAlignment="1">
      <alignment horizontal="center" vertical="top" wrapText="1"/>
    </xf>
    <xf numFmtId="17" fontId="0" fillId="0" borderId="1" xfId="0" applyNumberFormat="1" applyBorder="1"/>
    <xf numFmtId="0" fontId="8" fillId="0" borderId="0" xfId="0" applyFont="1" applyAlignment="1">
      <alignment horizontal="center"/>
    </xf>
    <xf numFmtId="0" fontId="7" fillId="16" borderId="1" xfId="0" applyFont="1" applyFill="1" applyBorder="1" applyAlignment="1">
      <alignment horizontal="center" vertical="top" wrapText="1"/>
    </xf>
    <xf numFmtId="0" fontId="6" fillId="16" borderId="1" xfId="0" applyFont="1" applyFill="1" applyBorder="1" applyAlignment="1">
      <alignment horizontal="center" vertical="top" wrapText="1"/>
    </xf>
    <xf numFmtId="0" fontId="6" fillId="16" borderId="1" xfId="0" applyFont="1" applyFill="1" applyBorder="1" applyAlignment="1">
      <alignment horizontal="center" vertical="top"/>
    </xf>
    <xf numFmtId="0" fontId="0" fillId="16" borderId="0" xfId="0" applyFill="1" applyAlignment="1">
      <alignment vertical="top"/>
    </xf>
    <xf numFmtId="0" fontId="6" fillId="0" borderId="22" xfId="0" applyFont="1" applyBorder="1" applyAlignment="1">
      <alignment horizontal="left" vertical="top"/>
    </xf>
    <xf numFmtId="0" fontId="6" fillId="0" borderId="2" xfId="0" applyFont="1" applyBorder="1" applyAlignment="1">
      <alignment horizontal="left" vertical="top"/>
    </xf>
    <xf numFmtId="0" fontId="6" fillId="0" borderId="24" xfId="0" applyFont="1" applyBorder="1" applyAlignment="1">
      <alignment horizontal="left" vertical="top"/>
    </xf>
    <xf numFmtId="0" fontId="6" fillId="0" borderId="1" xfId="0" applyFont="1" applyBorder="1" applyAlignment="1">
      <alignment horizontal="left" vertical="top"/>
    </xf>
    <xf numFmtId="0" fontId="6" fillId="0" borderId="26" xfId="0" applyFont="1" applyBorder="1" applyAlignment="1">
      <alignment horizontal="left" vertical="top"/>
    </xf>
    <xf numFmtId="0" fontId="6" fillId="0" borderId="27" xfId="0" applyFont="1" applyBorder="1" applyAlignment="1">
      <alignment horizontal="left" vertical="top"/>
    </xf>
    <xf numFmtId="0" fontId="23" fillId="2" borderId="9" xfId="0" applyFont="1" applyFill="1" applyBorder="1" applyAlignment="1">
      <alignment horizontal="left" vertical="top"/>
    </xf>
    <xf numFmtId="0" fontId="23" fillId="2" borderId="10" xfId="0" applyFont="1" applyFill="1" applyBorder="1" applyAlignment="1">
      <alignment horizontal="left" vertical="top"/>
    </xf>
    <xf numFmtId="0" fontId="6" fillId="4" borderId="1" xfId="0" applyFont="1" applyFill="1" applyBorder="1" applyAlignment="1">
      <alignment horizontal="center"/>
    </xf>
    <xf numFmtId="0" fontId="6" fillId="9" borderId="1" xfId="0" applyFont="1" applyFill="1" applyBorder="1" applyAlignment="1">
      <alignment horizontal="center"/>
    </xf>
    <xf numFmtId="0" fontId="6" fillId="0" borderId="0" xfId="0" applyFont="1" applyAlignment="1">
      <alignment horizontal="center"/>
    </xf>
    <xf numFmtId="0" fontId="6" fillId="8" borderId="0" xfId="0" applyFont="1" applyFill="1" applyAlignment="1">
      <alignment horizontal="center"/>
    </xf>
    <xf numFmtId="0" fontId="6" fillId="16" borderId="5" xfId="0" applyFont="1" applyFill="1" applyBorder="1" applyAlignment="1">
      <alignment horizontal="center" vertical="top"/>
    </xf>
    <xf numFmtId="0" fontId="0" fillId="0" borderId="0" xfId="0" applyAlignment="1">
      <alignment horizontal="left" vertical="center"/>
    </xf>
    <xf numFmtId="0" fontId="11" fillId="9" borderId="0" xfId="0" applyFont="1" applyFill="1" applyAlignment="1">
      <alignment horizontal="left" vertical="center" wrapText="1"/>
    </xf>
    <xf numFmtId="0" fontId="6" fillId="0" borderId="0" xfId="0" applyFont="1" applyAlignment="1">
      <alignment horizontal="left" vertical="center"/>
    </xf>
    <xf numFmtId="0" fontId="6" fillId="0" borderId="1" xfId="0" applyFont="1" applyBorder="1" applyAlignment="1">
      <alignment horizontal="left" vertical="center" wrapText="1"/>
    </xf>
    <xf numFmtId="0" fontId="11" fillId="0" borderId="1" xfId="0" applyFont="1" applyBorder="1" applyAlignment="1">
      <alignment horizontal="left" vertical="center"/>
    </xf>
    <xf numFmtId="0" fontId="11" fillId="4"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4" borderId="1" xfId="0" applyFont="1" applyFill="1" applyBorder="1" applyAlignment="1">
      <alignment horizontal="left" vertical="center"/>
    </xf>
    <xf numFmtId="0" fontId="6" fillId="0" borderId="0" xfId="0" applyFont="1" applyAlignment="1">
      <alignment horizontal="center" vertical="center"/>
    </xf>
    <xf numFmtId="0" fontId="1" fillId="7" borderId="5" xfId="0" applyFont="1" applyFill="1" applyBorder="1" applyAlignment="1">
      <alignment horizontal="center" vertical="top"/>
    </xf>
    <xf numFmtId="0" fontId="6" fillId="0" borderId="0" xfId="0" applyFont="1" applyAlignment="1">
      <alignment horizontal="center" vertical="top" wrapText="1"/>
    </xf>
    <xf numFmtId="0" fontId="0" fillId="0" borderId="31" xfId="0" applyBorder="1" applyAlignment="1">
      <alignment horizontal="left" vertical="top" wrapText="1"/>
    </xf>
    <xf numFmtId="0" fontId="2" fillId="0" borderId="1" xfId="0" applyFont="1" applyBorder="1" applyAlignment="1">
      <alignment horizontal="center" vertical="top" wrapText="1"/>
    </xf>
    <xf numFmtId="0" fontId="1" fillId="7" borderId="5" xfId="0" applyFont="1" applyFill="1" applyBorder="1" applyAlignment="1">
      <alignment horizontal="center" vertical="center"/>
    </xf>
    <xf numFmtId="0" fontId="6" fillId="9" borderId="1" xfId="0" applyFont="1" applyFill="1" applyBorder="1" applyAlignment="1">
      <alignment horizontal="center" vertical="top" wrapText="1"/>
    </xf>
    <xf numFmtId="0" fontId="0" fillId="17" borderId="0" xfId="0" applyFill="1" applyAlignment="1">
      <alignment vertical="top"/>
    </xf>
    <xf numFmtId="0" fontId="1" fillId="17" borderId="0" xfId="0" applyFont="1" applyFill="1" applyAlignment="1">
      <alignment vertical="top"/>
    </xf>
    <xf numFmtId="0" fontId="0" fillId="17" borderId="0" xfId="0" applyFill="1" applyAlignment="1">
      <alignment horizontal="center" vertical="top"/>
    </xf>
    <xf numFmtId="0" fontId="1" fillId="0" borderId="0" xfId="0" applyFont="1" applyAlignment="1">
      <alignment vertical="top"/>
    </xf>
    <xf numFmtId="0" fontId="25" fillId="0" borderId="0" xfId="0" applyFont="1" applyAlignment="1">
      <alignment vertical="top"/>
    </xf>
    <xf numFmtId="0" fontId="25" fillId="0" borderId="0" xfId="0" applyFont="1" applyAlignment="1">
      <alignment vertical="top" wrapText="1"/>
    </xf>
    <xf numFmtId="0" fontId="25" fillId="17" borderId="0" xfId="0" applyFont="1" applyFill="1" applyAlignment="1">
      <alignment vertical="top" wrapText="1"/>
    </xf>
    <xf numFmtId="0" fontId="25" fillId="8" borderId="0" xfId="0" applyFont="1" applyFill="1" applyAlignment="1">
      <alignment vertical="top"/>
    </xf>
    <xf numFmtId="0" fontId="0" fillId="8" borderId="0" xfId="0" applyFill="1" applyAlignment="1">
      <alignment horizontal="center" vertical="top"/>
    </xf>
    <xf numFmtId="0" fontId="1" fillId="17" borderId="0" xfId="0" applyFont="1" applyFill="1" applyAlignment="1">
      <alignment horizontal="center" vertical="top"/>
    </xf>
    <xf numFmtId="0" fontId="4" fillId="0" borderId="0" xfId="0" applyFont="1" applyAlignment="1">
      <alignment vertical="top"/>
    </xf>
    <xf numFmtId="0" fontId="23" fillId="2" borderId="5" xfId="0" applyFont="1" applyFill="1" applyBorder="1" applyAlignment="1">
      <alignment horizontal="center" vertical="top" wrapText="1"/>
    </xf>
    <xf numFmtId="9" fontId="1" fillId="7" borderId="5" xfId="0" applyNumberFormat="1" applyFont="1" applyFill="1" applyBorder="1" applyAlignment="1">
      <alignment horizontal="center" vertical="center"/>
    </xf>
    <xf numFmtId="0" fontId="26" fillId="3" borderId="1" xfId="0" applyFont="1" applyFill="1" applyBorder="1" applyAlignment="1">
      <alignment horizontal="center" vertical="top" wrapText="1"/>
    </xf>
    <xf numFmtId="0" fontId="1" fillId="7" borderId="0" xfId="0" applyFont="1" applyFill="1" applyAlignment="1">
      <alignment horizontal="center" vertical="top"/>
    </xf>
    <xf numFmtId="0" fontId="9" fillId="2" borderId="0" xfId="0" applyFont="1" applyFill="1" applyAlignment="1">
      <alignment horizontal="left" vertical="top" wrapText="1"/>
    </xf>
    <xf numFmtId="0" fontId="2" fillId="0" borderId="0" xfId="0" applyFont="1" applyAlignment="1">
      <alignment horizontal="center" vertical="top"/>
    </xf>
    <xf numFmtId="9" fontId="2" fillId="18" borderId="0" xfId="0" applyNumberFormat="1" applyFont="1" applyFill="1" applyAlignment="1">
      <alignment horizontal="center" vertical="top"/>
    </xf>
    <xf numFmtId="2" fontId="6" fillId="0" borderId="0" xfId="0" applyNumberFormat="1" applyFont="1" applyAlignment="1">
      <alignment horizontal="center" vertical="top"/>
    </xf>
    <xf numFmtId="0" fontId="6" fillId="0" borderId="5" xfId="0" applyFont="1" applyBorder="1" applyAlignment="1">
      <alignment horizontal="center" vertical="top" wrapText="1"/>
    </xf>
    <xf numFmtId="0" fontId="6" fillId="9" borderId="1" xfId="0" applyFont="1" applyFill="1" applyBorder="1" applyAlignment="1">
      <alignment horizontal="center" vertical="top"/>
    </xf>
    <xf numFmtId="0" fontId="6" fillId="9" borderId="0" xfId="0" applyFont="1" applyFill="1" applyAlignment="1">
      <alignment horizontal="center" vertical="top"/>
    </xf>
    <xf numFmtId="0" fontId="11" fillId="9" borderId="1" xfId="0" applyFont="1" applyFill="1" applyBorder="1" applyAlignment="1">
      <alignment horizontal="center" vertical="center" wrapText="1"/>
    </xf>
    <xf numFmtId="0" fontId="6" fillId="2" borderId="0" xfId="0" applyFont="1" applyFill="1" applyAlignment="1">
      <alignment horizontal="center" vertical="top" wrapText="1"/>
    </xf>
    <xf numFmtId="0" fontId="23" fillId="2" borderId="1" xfId="0" applyFont="1" applyFill="1" applyBorder="1" applyAlignment="1">
      <alignment horizontal="center" vertical="center" wrapText="1"/>
    </xf>
    <xf numFmtId="0" fontId="6" fillId="4" borderId="1" xfId="0" applyFont="1" applyFill="1" applyBorder="1" applyAlignment="1">
      <alignment horizontal="center" vertical="top"/>
    </xf>
    <xf numFmtId="0" fontId="23" fillId="2" borderId="33" xfId="0" applyFont="1" applyFill="1" applyBorder="1" applyAlignment="1">
      <alignment horizontal="center" vertical="center"/>
    </xf>
    <xf numFmtId="0" fontId="23" fillId="2" borderId="34" xfId="0" applyFont="1" applyFill="1" applyBorder="1" applyAlignment="1">
      <alignment horizontal="center" vertical="center"/>
    </xf>
    <xf numFmtId="0" fontId="7" fillId="16" borderId="6" xfId="0" applyFont="1" applyFill="1" applyBorder="1" applyAlignment="1">
      <alignment horizontal="center" vertical="top" wrapText="1"/>
    </xf>
    <xf numFmtId="0" fontId="7" fillId="16" borderId="8" xfId="0" applyFont="1" applyFill="1" applyBorder="1" applyAlignment="1">
      <alignment horizontal="center" vertical="top" wrapText="1"/>
    </xf>
    <xf numFmtId="0" fontId="23" fillId="0" borderId="0" xfId="0" applyFont="1" applyAlignment="1">
      <alignment horizontal="center" vertical="top" wrapText="1"/>
    </xf>
    <xf numFmtId="0" fontId="6" fillId="4" borderId="1" xfId="0" applyFont="1" applyFill="1" applyBorder="1" applyAlignment="1">
      <alignment horizontal="center" vertical="center" wrapText="1"/>
    </xf>
    <xf numFmtId="0" fontId="0" fillId="0" borderId="0" xfId="0" applyAlignment="1">
      <alignment horizontal="left" indent="1"/>
    </xf>
    <xf numFmtId="0" fontId="1" fillId="2" borderId="31" xfId="0" applyFont="1" applyFill="1" applyBorder="1" applyAlignment="1">
      <alignment horizontal="center" vertical="top"/>
    </xf>
    <xf numFmtId="0" fontId="1" fillId="2" borderId="31" xfId="0" applyFont="1" applyFill="1" applyBorder="1" applyAlignment="1">
      <alignment horizontal="center" vertical="top" wrapText="1"/>
    </xf>
    <xf numFmtId="0" fontId="27" fillId="0" borderId="0" xfId="2" quotePrefix="1"/>
    <xf numFmtId="1" fontId="0" fillId="9" borderId="1" xfId="0" applyNumberFormat="1" applyFill="1" applyBorder="1" applyAlignment="1">
      <alignment horizontal="center" vertical="center" wrapText="1"/>
    </xf>
    <xf numFmtId="1" fontId="0" fillId="6" borderId="2" xfId="0" applyNumberFormat="1" applyFill="1" applyBorder="1" applyAlignment="1">
      <alignment horizontal="center" wrapText="1"/>
    </xf>
    <xf numFmtId="0" fontId="5" fillId="5" borderId="34" xfId="0" applyFont="1" applyFill="1" applyBorder="1" applyAlignment="1">
      <alignment horizontal="center" vertical="top" wrapText="1"/>
    </xf>
    <xf numFmtId="0" fontId="1" fillId="5" borderId="0" xfId="0" applyFont="1" applyFill="1" applyAlignment="1">
      <alignment horizontal="center" vertical="top" wrapText="1"/>
    </xf>
    <xf numFmtId="0" fontId="6" fillId="0" borderId="6" xfId="0" applyFont="1" applyBorder="1" applyAlignment="1">
      <alignment horizontal="center" vertical="top"/>
    </xf>
    <xf numFmtId="0" fontId="6" fillId="4" borderId="1" xfId="0" applyFont="1" applyFill="1" applyBorder="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2" fillId="10" borderId="12" xfId="0" applyFont="1" applyFill="1" applyBorder="1" applyAlignment="1">
      <alignment horizontal="left" vertical="top" wrapText="1"/>
    </xf>
    <xf numFmtId="0" fontId="2" fillId="10" borderId="13" xfId="0" applyFont="1" applyFill="1" applyBorder="1" applyAlignment="1">
      <alignment horizontal="left" vertical="top" wrapText="1"/>
    </xf>
    <xf numFmtId="0" fontId="2" fillId="10" borderId="30" xfId="0" applyFont="1" applyFill="1" applyBorder="1" applyAlignment="1">
      <alignment horizontal="left" vertical="top" wrapText="1"/>
    </xf>
    <xf numFmtId="0" fontId="0" fillId="0" borderId="1" xfId="0" applyBorder="1" applyAlignment="1">
      <alignment horizontal="left"/>
    </xf>
    <xf numFmtId="0" fontId="2" fillId="10" borderId="3" xfId="0" applyFont="1" applyFill="1" applyBorder="1" applyAlignment="1">
      <alignment horizontal="left" vertical="top" wrapText="1"/>
    </xf>
    <xf numFmtId="0" fontId="2" fillId="10" borderId="4" xfId="0" applyFont="1" applyFill="1" applyBorder="1" applyAlignment="1">
      <alignment horizontal="left" vertical="top" wrapText="1"/>
    </xf>
    <xf numFmtId="0" fontId="2" fillId="10" borderId="19" xfId="0" applyFont="1" applyFill="1" applyBorder="1" applyAlignment="1">
      <alignment horizontal="left" vertical="top" wrapText="1"/>
    </xf>
    <xf numFmtId="0" fontId="9" fillId="2" borderId="0" xfId="0" applyFont="1" applyFill="1" applyAlignment="1">
      <alignment horizontal="left" vertical="top" wrapText="1"/>
    </xf>
    <xf numFmtId="0" fontId="4" fillId="2" borderId="0" xfId="0" applyFont="1" applyFill="1" applyAlignment="1">
      <alignment horizontal="left" vertical="top" wrapText="1"/>
    </xf>
    <xf numFmtId="0" fontId="0" fillId="0" borderId="1" xfId="0" applyBorder="1" applyAlignment="1">
      <alignment horizontal="center" vertical="top" wrapText="1"/>
    </xf>
    <xf numFmtId="0" fontId="12" fillId="4" borderId="1" xfId="0" applyFont="1" applyFill="1" applyBorder="1" applyAlignment="1">
      <alignment horizontal="left" vertical="top"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xf>
    <xf numFmtId="0" fontId="17" fillId="0" borderId="0" xfId="1" applyFont="1" applyAlignment="1">
      <alignment horizontal="left" vertical="top" wrapText="1"/>
    </xf>
    <xf numFmtId="0" fontId="2" fillId="16" borderId="0" xfId="0" applyFont="1" applyFill="1" applyAlignment="1">
      <alignment horizontal="center" vertical="top"/>
    </xf>
    <xf numFmtId="0" fontId="6" fillId="0" borderId="0" xfId="0" applyFont="1" applyAlignment="1">
      <alignment horizontal="left" vertical="top" wrapText="1"/>
    </xf>
    <xf numFmtId="0" fontId="1" fillId="7" borderId="0" xfId="0" applyFont="1" applyFill="1" applyAlignment="1">
      <alignment horizontal="center" vertical="top"/>
    </xf>
    <xf numFmtId="0" fontId="0" fillId="16" borderId="1" xfId="0" applyFill="1" applyBorder="1" applyAlignment="1">
      <alignment horizontal="center" vertical="center" textRotation="90"/>
    </xf>
    <xf numFmtId="0" fontId="1" fillId="7" borderId="1" xfId="0" applyFont="1" applyFill="1" applyBorder="1" applyAlignment="1">
      <alignment horizontal="center" vertical="center"/>
    </xf>
    <xf numFmtId="0" fontId="1" fillId="7" borderId="6" xfId="0" applyFont="1" applyFill="1" applyBorder="1" applyAlignment="1">
      <alignment horizontal="center" vertical="top" wrapText="1"/>
    </xf>
    <xf numFmtId="0" fontId="1" fillId="7" borderId="7" xfId="0" applyFont="1" applyFill="1" applyBorder="1" applyAlignment="1">
      <alignment horizontal="center" vertical="top" wrapText="1"/>
    </xf>
    <xf numFmtId="0" fontId="1" fillId="7" borderId="8" xfId="0" applyFont="1" applyFill="1" applyBorder="1" applyAlignment="1">
      <alignment horizontal="center" vertical="top" wrapText="1"/>
    </xf>
    <xf numFmtId="0" fontId="2" fillId="0" borderId="1" xfId="0" applyFont="1" applyBorder="1" applyAlignment="1">
      <alignment horizontal="center" vertical="top"/>
    </xf>
    <xf numFmtId="0" fontId="1" fillId="7" borderId="3" xfId="0" applyFont="1" applyFill="1" applyBorder="1" applyAlignment="1">
      <alignment horizontal="center" vertical="top"/>
    </xf>
    <xf numFmtId="0" fontId="1" fillId="7" borderId="4" xfId="0" applyFont="1" applyFill="1" applyBorder="1" applyAlignment="1">
      <alignment horizontal="center" vertical="top"/>
    </xf>
    <xf numFmtId="0" fontId="1" fillId="2" borderId="0" xfId="0" applyFont="1" applyFill="1" applyAlignment="1">
      <alignment horizontal="center" vertical="top"/>
    </xf>
    <xf numFmtId="0" fontId="1" fillId="2" borderId="1" xfId="0" applyFont="1" applyFill="1" applyBorder="1" applyAlignment="1">
      <alignment horizontal="center" vertical="top" wrapText="1"/>
    </xf>
    <xf numFmtId="0" fontId="7" fillId="16" borderId="1" xfId="0" applyFont="1" applyFill="1" applyBorder="1" applyAlignment="1">
      <alignment horizontal="center" vertical="top" wrapText="1"/>
    </xf>
    <xf numFmtId="0" fontId="6" fillId="16" borderId="1" xfId="0" applyFont="1" applyFill="1" applyBorder="1" applyAlignment="1">
      <alignment horizontal="center" vertical="top"/>
    </xf>
    <xf numFmtId="0" fontId="6" fillId="0" borderId="27" xfId="0" applyFont="1" applyBorder="1" applyAlignment="1">
      <alignment horizontal="left" vertical="top"/>
    </xf>
    <xf numFmtId="0" fontId="6" fillId="0" borderId="28" xfId="0" applyFont="1" applyBorder="1" applyAlignment="1">
      <alignment horizontal="left" vertical="top"/>
    </xf>
    <xf numFmtId="0" fontId="23" fillId="2" borderId="10" xfId="0" applyFont="1" applyFill="1" applyBorder="1" applyAlignment="1">
      <alignment horizontal="left" vertical="top"/>
    </xf>
    <xf numFmtId="0" fontId="23" fillId="2" borderId="11" xfId="0" applyFont="1" applyFill="1" applyBorder="1" applyAlignment="1">
      <alignment horizontal="left" vertical="top"/>
    </xf>
    <xf numFmtId="0" fontId="6" fillId="0" borderId="2" xfId="0" applyFont="1" applyBorder="1" applyAlignment="1">
      <alignment horizontal="left" vertical="top"/>
    </xf>
    <xf numFmtId="0" fontId="6" fillId="0" borderId="23" xfId="0" applyFont="1" applyBorder="1" applyAlignment="1">
      <alignment horizontal="left" vertical="top"/>
    </xf>
    <xf numFmtId="0" fontId="6" fillId="0" borderId="1" xfId="0" applyFont="1" applyBorder="1" applyAlignment="1">
      <alignment horizontal="left" vertical="top"/>
    </xf>
    <xf numFmtId="0" fontId="6" fillId="0" borderId="25" xfId="0" applyFont="1" applyBorder="1" applyAlignment="1">
      <alignment horizontal="left" vertical="top"/>
    </xf>
    <xf numFmtId="0" fontId="9" fillId="2" borderId="12" xfId="1" applyFont="1" applyFill="1" applyBorder="1" applyAlignment="1">
      <alignment vertical="center"/>
    </xf>
    <xf numFmtId="0" fontId="9" fillId="2" borderId="13" xfId="1" applyFont="1" applyFill="1" applyBorder="1" applyAlignment="1">
      <alignment vertical="center"/>
    </xf>
    <xf numFmtId="0" fontId="3" fillId="0" borderId="0" xfId="1" applyFont="1" applyAlignment="1">
      <alignment vertical="center" wrapText="1"/>
    </xf>
    <xf numFmtId="0" fontId="24" fillId="12" borderId="12" xfId="0" applyFont="1" applyFill="1" applyBorder="1" applyAlignment="1">
      <alignment horizontal="center" vertical="center"/>
    </xf>
    <xf numFmtId="0" fontId="22" fillId="12" borderId="13" xfId="0" applyFont="1" applyFill="1" applyBorder="1" applyAlignment="1">
      <alignment horizontal="center" vertical="center"/>
    </xf>
    <xf numFmtId="0" fontId="22" fillId="12" borderId="16" xfId="0" applyFont="1" applyFill="1" applyBorder="1" applyAlignment="1">
      <alignment horizontal="center" vertical="center"/>
    </xf>
    <xf numFmtId="0" fontId="22" fillId="12" borderId="0" xfId="0" applyFont="1" applyFill="1" applyAlignment="1">
      <alignment horizontal="center" vertical="center"/>
    </xf>
    <xf numFmtId="0" fontId="2" fillId="11" borderId="1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18" xfId="0" applyFont="1" applyFill="1" applyBorder="1" applyAlignment="1">
      <alignment horizontal="center" vertical="center" textRotation="90"/>
    </xf>
    <xf numFmtId="0" fontId="2" fillId="11" borderId="20" xfId="0" applyFont="1" applyFill="1" applyBorder="1" applyAlignment="1">
      <alignment horizontal="center" vertical="center" textRotation="90"/>
    </xf>
    <xf numFmtId="0" fontId="2" fillId="11" borderId="21" xfId="0" applyFont="1" applyFill="1" applyBorder="1" applyAlignment="1">
      <alignment horizontal="center" vertical="center" textRotation="90"/>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cellXfs>
  <cellStyles count="3">
    <cellStyle name="Hyperlink" xfId="2" builtinId="8"/>
    <cellStyle name="Normal" xfId="0" builtinId="0"/>
    <cellStyle name="Normal 2" xfId="1" xr:uid="{1D0396AC-58C5-42E5-96DB-BCC17F46E5FF}"/>
  </cellStyles>
  <dxfs count="152">
    <dxf>
      <font>
        <color theme="0" tint="-0.499984740745262"/>
      </font>
      <fill>
        <patternFill>
          <bgColor theme="0" tint="-0.499984740745262"/>
        </patternFill>
      </fill>
    </dxf>
    <dxf>
      <font>
        <color rgb="FF002060"/>
      </font>
      <fill>
        <patternFill>
          <bgColor rgb="FF002060"/>
        </patternFill>
      </fill>
    </dxf>
    <dxf>
      <font>
        <color rgb="FFFF0000"/>
      </font>
      <fill>
        <patternFill>
          <bgColor rgb="FFFF0000"/>
        </patternFill>
      </fill>
    </dxf>
    <dxf>
      <font>
        <color theme="9" tint="0.79998168889431442"/>
      </font>
    </dxf>
    <dxf>
      <font>
        <color theme="9" tint="0.79998168889431442"/>
      </font>
    </dxf>
    <dxf>
      <font>
        <color theme="0"/>
      </font>
      <fill>
        <patternFill>
          <bgColor theme="0"/>
        </patternFill>
      </fill>
    </dxf>
    <dxf>
      <font>
        <b/>
        <i val="0"/>
      </font>
      <fill>
        <patternFill>
          <bgColor rgb="FFFFFF00"/>
        </patternFill>
      </fill>
    </dxf>
    <dxf>
      <font>
        <b/>
        <i val="0"/>
      </font>
      <fill>
        <patternFill>
          <bgColor rgb="FFFFC000"/>
        </patternFill>
      </fill>
    </dxf>
    <dxf>
      <font>
        <b/>
        <i val="0"/>
      </font>
      <fill>
        <patternFill>
          <bgColor rgb="FFFF0000"/>
        </patternFill>
      </fill>
    </dxf>
    <dxf>
      <font>
        <b/>
        <i val="0"/>
        <color theme="0"/>
      </font>
      <fill>
        <patternFill>
          <bgColor rgb="FF00B0F0"/>
        </patternFill>
      </fill>
    </dxf>
    <dxf>
      <font>
        <b/>
        <i val="0"/>
        <color theme="0"/>
      </font>
      <fill>
        <patternFill>
          <bgColor rgb="FFFF0000"/>
        </patternFill>
      </fill>
    </dxf>
    <dxf>
      <font>
        <b/>
        <i val="0"/>
      </font>
      <fill>
        <patternFill>
          <bgColor rgb="FFFFC000"/>
        </patternFill>
      </fill>
    </dxf>
    <dxf>
      <fill>
        <patternFill>
          <bgColor theme="0" tint="-0.24994659260841701"/>
        </patternFill>
      </fill>
    </dxf>
    <dxf>
      <font>
        <color theme="0"/>
      </font>
      <fill>
        <patternFill>
          <bgColor rgb="FFC00000"/>
        </patternFill>
      </fill>
    </dxf>
    <dxf>
      <fill>
        <patternFill>
          <bgColor rgb="FFFFC000"/>
        </patternFill>
      </fill>
    </dxf>
    <dxf>
      <fill>
        <patternFill>
          <bgColor theme="4" tint="0.79998168889431442"/>
        </patternFill>
      </fill>
    </dxf>
    <dxf>
      <font>
        <color theme="0"/>
      </font>
      <fill>
        <patternFill>
          <bgColor theme="8" tint="-0.499984740745262"/>
        </patternFill>
      </fill>
    </dxf>
    <dxf>
      <fill>
        <patternFill>
          <bgColor theme="0" tint="-0.24994659260841701"/>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tint="0.79998168889431442"/>
        </patternFill>
      </fill>
    </dxf>
    <dxf>
      <fill>
        <patternFill>
          <bgColor rgb="FFFF0000"/>
        </patternFill>
      </fill>
    </dxf>
    <dxf>
      <fill>
        <patternFill>
          <bgColor rgb="FFFFC000"/>
        </patternFill>
      </fill>
    </dxf>
    <dxf>
      <fill>
        <patternFill>
          <bgColor rgb="FFFFFF00"/>
        </patternFill>
      </fill>
    </dxf>
    <dxf>
      <fill>
        <patternFill>
          <bgColor theme="4" tint="0.79998168889431442"/>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theme="4" tint="0.79998168889431442"/>
        </patternFill>
      </fill>
    </dxf>
    <dxf>
      <fill>
        <patternFill>
          <bgColor rgb="FF0070C0"/>
        </patternFill>
      </fill>
    </dxf>
    <dxf>
      <alignment vertical="top"/>
    </dxf>
    <dxf>
      <alignment vertical="top"/>
    </dxf>
    <dxf>
      <alignment vertical="top"/>
    </dxf>
    <dxf>
      <alignment horizontal="left"/>
    </dxf>
    <dxf>
      <alignment horizontal="left"/>
    </dxf>
    <dxf>
      <alignment horizontal="left"/>
    </dxf>
    <dxf>
      <alignment vertical="center"/>
    </dxf>
    <dxf>
      <alignment vertical="center"/>
    </dxf>
    <dxf>
      <alignment vertical="center"/>
    </dxf>
    <dxf>
      <font>
        <sz val="11"/>
      </font>
    </dxf>
    <dxf>
      <font>
        <sz val="11"/>
      </font>
    </dxf>
    <dxf>
      <font>
        <sz val="10"/>
      </font>
    </dxf>
    <dxf>
      <font>
        <sz val="10"/>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indent="0"/>
    </dxf>
    <dxf>
      <alignment vertical="top" indent="0"/>
    </dxf>
    <dxf>
      <alignment vertical="top" indent="0"/>
    </dxf>
    <dxf>
      <numFmt numFmtId="14" formatCode="0.00%"/>
    </dxf>
    <dxf>
      <alignment horizontal="center"/>
    </dxf>
    <dxf>
      <font>
        <sz val="12"/>
        <color theme="0"/>
      </font>
      <fill>
        <patternFill patternType="solid">
          <fgColor indexed="64"/>
          <bgColor rgb="FF0070C0"/>
        </patternFill>
      </fill>
      <alignment wrapText="1"/>
    </dxf>
    <dxf>
      <font>
        <sz val="12"/>
        <color theme="0"/>
      </font>
      <fill>
        <patternFill patternType="solid">
          <fgColor indexed="64"/>
          <bgColor rgb="FF0070C0"/>
        </patternFill>
      </fill>
      <alignment wrapText="1"/>
    </dxf>
    <dxf>
      <alignment horizontal="center"/>
    </dxf>
    <dxf>
      <alignment horizontal="center"/>
    </dxf>
    <dxf>
      <numFmt numFmtId="164" formatCode="0.0%"/>
    </dxf>
    <dxf>
      <alignment horizontal="center"/>
    </dxf>
    <dxf>
      <fill>
        <patternFill patternType="solid">
          <bgColor rgb="FF0070C0"/>
        </patternFill>
      </fill>
    </dxf>
    <dxf>
      <font>
        <color theme="0"/>
      </font>
    </dxf>
    <dxf>
      <font>
        <b/>
      </font>
    </dxf>
    <dxf>
      <alignment wrapText="1"/>
    </dxf>
    <dxf>
      <alignment horizontal="center"/>
    </dxf>
    <dxf>
      <alignment horizontal="center"/>
    </dxf>
    <dxf>
      <fill>
        <patternFill patternType="solid">
          <bgColor rgb="FF0070C0"/>
        </patternFill>
      </fill>
    </dxf>
    <dxf>
      <font>
        <color theme="0"/>
      </font>
    </dxf>
    <dxf>
      <fill>
        <patternFill patternType="solid">
          <bgColor rgb="FF0070C0"/>
        </patternFill>
      </fill>
    </dxf>
    <dxf>
      <font>
        <color theme="0"/>
      </font>
    </dxf>
    <dxf>
      <font>
        <sz val="12"/>
      </font>
    </dxf>
    <dxf>
      <font>
        <b/>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alignment wrapText="1"/>
    </dxf>
    <dxf>
      <alignment wrapText="0"/>
    </dxf>
    <dxf>
      <font>
        <sz val="10"/>
      </font>
    </dxf>
    <dxf>
      <font>
        <sz val="10"/>
      </font>
    </dxf>
    <dxf>
      <font>
        <sz val="10"/>
      </font>
    </dxf>
    <dxf>
      <font>
        <sz val="10"/>
      </font>
    </dxf>
    <dxf>
      <font>
        <sz val="10"/>
      </font>
    </dxf>
    <dxf>
      <font>
        <sz val="10"/>
      </font>
    </dxf>
    <dxf>
      <font>
        <sz val="10"/>
      </font>
    </dxf>
    <dxf>
      <font>
        <sz val="10"/>
      </font>
    </dxf>
    <dxf>
      <font>
        <sz val="11"/>
      </font>
    </dxf>
    <dxf>
      <font>
        <sz val="11"/>
      </font>
    </dxf>
    <dxf>
      <font>
        <sz val="11"/>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indent="0"/>
    </dxf>
    <dxf>
      <alignment vertical="top" indent="0"/>
    </dxf>
    <dxf>
      <alignment vertical="top" indent="0"/>
    </dxf>
    <dxf>
      <font>
        <sz val="12"/>
        <color theme="0"/>
      </font>
      <fill>
        <patternFill patternType="solid">
          <fgColor indexed="64"/>
          <bgColor rgb="FF0070C0"/>
        </patternFill>
      </fill>
      <alignment wrapText="1"/>
    </dxf>
    <dxf>
      <alignment horizontal="center"/>
    </dxf>
    <dxf>
      <alignment horizontal="center"/>
    </dxf>
    <dxf>
      <font>
        <b/>
      </font>
    </dxf>
    <dxf>
      <alignment wrapText="1"/>
    </dxf>
    <dxf>
      <alignment horizontal="center"/>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ont>
        <color theme="0"/>
      </font>
    </dxf>
    <dxf>
      <font>
        <color theme="0"/>
      </font>
    </dxf>
    <dxf>
      <font>
        <color theme="0"/>
      </font>
    </dxf>
    <dxf>
      <font>
        <color theme="0"/>
      </font>
    </dxf>
    <dxf>
      <font>
        <color theme="0"/>
      </font>
    </dxf>
    <dxf>
      <font>
        <color theme="0"/>
      </font>
    </dxf>
    <dxf>
      <font>
        <color theme="0"/>
      </font>
    </dxf>
    <dxf>
      <font>
        <b val="0"/>
      </font>
    </dxf>
    <dxf>
      <alignment wrapText="0"/>
    </dxf>
    <dxf>
      <font>
        <sz val="10"/>
      </font>
    </dxf>
    <dxf>
      <font>
        <sz val="10"/>
      </font>
    </dxf>
    <dxf>
      <font>
        <sz val="10"/>
      </font>
    </dxf>
    <dxf>
      <font>
        <sz val="10"/>
      </font>
    </dxf>
    <dxf>
      <font>
        <sz val="10"/>
      </font>
    </dxf>
    <dxf>
      <font>
        <sz val="10"/>
      </font>
    </dxf>
    <dxf>
      <font>
        <sz val="11"/>
      </font>
    </dxf>
    <dxf>
      <font>
        <sz val="11"/>
      </font>
    </dxf>
    <dxf>
      <font>
        <sz val="11"/>
      </font>
    </dxf>
    <dxf>
      <font>
        <sz val="11"/>
      </font>
    </dxf>
    <dxf>
      <font>
        <sz val="11"/>
      </font>
    </dxf>
    <dxf>
      <font>
        <sz val="11"/>
      </font>
    </dxf>
    <dxf>
      <font>
        <sz val="11"/>
      </font>
    </dxf>
    <dxf>
      <alignment vertical="top"/>
    </dxf>
    <dxf>
      <alignment vertical="top"/>
    </dxf>
    <dxf>
      <alignment vertical="center"/>
    </dxf>
    <dxf>
      <alignment vertic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fill>
        <patternFill patternType="solid">
          <bgColor theme="8" tint="0.79998168889431442"/>
        </patternFill>
      </fill>
    </dxf>
    <dxf>
      <fill>
        <patternFill patternType="solid">
          <bgColor theme="8" tint="0.79998168889431442"/>
        </patternFill>
      </fill>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alignment horizontal="center"/>
    </dxf>
    <dxf>
      <alignment horizontal="center"/>
    </dxf>
    <dxf>
      <fill>
        <patternFill patternType="solid">
          <bgColor theme="9" tint="0.79998168889431442"/>
        </patternFill>
      </fill>
    </dxf>
    <dxf>
      <fill>
        <patternFill patternType="solid">
          <bgColor theme="9" tint="0.79998168889431442"/>
        </patternFill>
      </fill>
    </dxf>
    <dxf>
      <font>
        <b/>
      </font>
    </dxf>
    <dxf>
      <font>
        <sz val="12"/>
      </font>
    </dxf>
    <dxf>
      <alignment wrapText="1"/>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pivotCacheDefinition" Target="pivotCache/pivotCacheDefinition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Parkinson" refreshedDate="44853.442386921299" createdVersion="8" refreshedVersion="8" minRefreshableVersion="3" recordCount="77" xr:uid="{9E5B94A9-6BB5-47F8-8E95-ED341B6498DC}">
  <cacheSource type="worksheet">
    <worksheetSource ref="B6:J83" sheet="1. Digital Readiness Questions"/>
  </cacheSource>
  <cacheFields count="9">
    <cacheField name="Ref" numFmtId="0">
      <sharedItems containsSemiMixedTypes="0" containsString="0" containsNumber="1" containsInteger="1" minValue="1" maxValue="77"/>
    </cacheField>
    <cacheField name="Function" numFmtId="0">
      <sharedItems count="5">
        <s v="Customer Experience"/>
        <s v="Operations"/>
        <s v="Organisation, Culture, Governance, Risk &amp; Security"/>
        <s v="Technology"/>
        <s v="Strategy"/>
      </sharedItems>
    </cacheField>
    <cacheField name="Topic" numFmtId="0">
      <sharedItems count="25">
        <s v="Contact Management"/>
        <s v="Consultation"/>
        <s v="Customer Needs &amp; Service"/>
        <s v="Digital Channels"/>
        <s v="Reporting &amp; Analysis"/>
        <s v="Structure"/>
        <s v="Current Systems"/>
        <s v="Processes"/>
        <s v="Business Functions"/>
        <s v="Resource Capability"/>
        <s v="Resource Technical"/>
        <s v="Data Management"/>
        <s v="Digital Awareness"/>
        <s v="Change Management"/>
        <s v="Cybersecurity"/>
        <s v="System Management"/>
        <s v="Vision"/>
        <s v="Technology Investment"/>
        <s v="Technology Deployment"/>
        <s v="Mobile"/>
        <s v="Innovation"/>
        <s v="Third-party Partnerships"/>
        <s v="Technical Resources" u="1"/>
        <s v="Integration" u="1"/>
        <s v="Customer Needs" u="1"/>
      </sharedItems>
    </cacheField>
    <cacheField name="Short Description" numFmtId="0">
      <sharedItems/>
    </cacheField>
    <cacheField name="Question" numFmtId="0">
      <sharedItems longText="1"/>
    </cacheField>
    <cacheField name="Answer" numFmtId="0">
      <sharedItems containsBlank="1"/>
    </cacheField>
    <cacheField name="Value" numFmtId="0">
      <sharedItems containsSemiMixedTypes="0" containsString="0" containsNumber="1" containsInteger="1" minValue="0" maxValue="5"/>
    </cacheField>
    <cacheField name="Max Score" numFmtId="0">
      <sharedItems containsSemiMixedTypes="0" containsString="0" containsNumber="1" containsInteger="1" minValue="5" maxValue="5"/>
    </cacheField>
    <cacheField name="Scoring"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ger Jameson" refreshedDate="44868.441961458331" createdVersion="8" refreshedVersion="8" minRefreshableVersion="3" recordCount="40" xr:uid="{8ABCC09F-79FB-4C32-9D61-25E101EB7D39}">
  <cacheSource type="worksheet">
    <worksheetSource ref="B6:H46" sheet="10. Change Management"/>
  </cacheSource>
  <cacheFields count="7">
    <cacheField name="#" numFmtId="0">
      <sharedItems containsSemiMixedTypes="0" containsString="0" containsNumber="1" containsInteger="1" minValue="1" maxValue="40"/>
    </cacheField>
    <cacheField name="Digital Objective" numFmtId="0">
      <sharedItems containsNonDate="0" containsString="0" containsBlank="1"/>
    </cacheField>
    <cacheField name="Project" numFmtId="0">
      <sharedItems containsNonDate="0" containsString="0" containsBlank="1" count="1">
        <m/>
      </sharedItems>
    </cacheField>
    <cacheField name="Change" numFmtId="0">
      <sharedItems containsNonDate="0" containsString="0" containsBlank="1"/>
    </cacheField>
    <cacheField name="Change Complexity" numFmtId="0">
      <sharedItems containsNonDate="0" containsString="0" containsBlank="1"/>
    </cacheField>
    <cacheField name="Change Score" numFmtId="0">
      <sharedItems/>
    </cacheField>
    <cacheField name="Scope of Chang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ger Jameson" refreshedDate="44897.624163425928" createdVersion="8" refreshedVersion="8" minRefreshableVersion="3" recordCount="77" xr:uid="{BF600CDA-B26D-42F3-B48B-D4414870E4DF}">
  <cacheSource type="worksheet">
    <worksheetSource ref="B6:Q83" sheet="1. Digital Readiness Questions"/>
  </cacheSource>
  <cacheFields count="18">
    <cacheField name="Ref" numFmtId="0">
      <sharedItems containsSemiMixedTypes="0" containsString="0" containsNumber="1" containsInteger="1" minValue="1" maxValue="77"/>
    </cacheField>
    <cacheField name="Function" numFmtId="0">
      <sharedItems count="5">
        <s v="Customer Experience"/>
        <s v="Operations"/>
        <s v="Organisation, Culture, Governance, Risk &amp; Security"/>
        <s v="Technology"/>
        <s v="Strategy"/>
      </sharedItems>
    </cacheField>
    <cacheField name="Topic" numFmtId="0">
      <sharedItems count="22">
        <s v="Contact Management"/>
        <s v="Consultation"/>
        <s v="Customer Needs &amp; Service"/>
        <s v="Digital Channels"/>
        <s v="Reporting &amp; Analysis"/>
        <s v="Structure"/>
        <s v="Current Systems"/>
        <s v="Processes"/>
        <s v="Business Functions"/>
        <s v="Resource Capability"/>
        <s v="Resource Technical"/>
        <s v="Data Management"/>
        <s v="Digital Awareness"/>
        <s v="Change Management"/>
        <s v="Cybersecurity"/>
        <s v="System Management"/>
        <s v="Vision"/>
        <s v="Technology Investment"/>
        <s v="Technology Deployment"/>
        <s v="Mobile"/>
        <s v="Innovation"/>
        <s v="Third-party Partnerships"/>
      </sharedItems>
    </cacheField>
    <cacheField name="Short Description" numFmtId="0">
      <sharedItems count="86">
        <s v="Preferred Contact Method"/>
        <s v="Tenant Engagement Method"/>
        <s v="Tenants Confirm Details"/>
        <s v="Consulted Tenants on Digital Channels"/>
        <s v="Seamless Integrated Customer Experience"/>
        <s v="Digital Marketing Channels Utilised"/>
        <s v="Collect Act on Tenant Feedback"/>
        <s v="Focused Tenants; Needs &amp; Technology"/>
        <s v="Real-Time Data Analysis"/>
        <s v="Customer Focused Team Structure"/>
        <s v="Tenant Views on Service Quality"/>
        <s v="Covid Digital Interaction Increased"/>
        <s v="Covid Lack of Digital Channels"/>
        <s v="Digital Channels Already Established"/>
        <s v="Focus Digital Meeting Customer Needs"/>
        <s v="Current Systems Support Service Delivery"/>
        <s v="Business Process Service Enquiries Requests"/>
        <s v="Tenant Pain Points Known"/>
        <s v="Processes Reviewed for Digital Initiatives"/>
        <s v="Communication Channels Integrated Current Systems"/>
        <s v="Core Functions Digitised"/>
        <s v="All Functions Fully Automated"/>
        <s v="Process Improvements Identified Digital Initiatives"/>
        <s v="Strong Staff Digital Skillsets"/>
        <s v="Reliance on Trusted Providers"/>
        <s v="Silo Departmental Structure"/>
        <s v="Digital Drive Organisational Structure &amp; Reporting"/>
        <s v="Collaborative Approach Service Delivery"/>
        <s v="Regular Data Reviews"/>
        <s v="Digital Value Fully Understood"/>
        <s v="Digital Opportunities Not Understood"/>
        <s v="Low Appetite Digital Service Delivery"/>
        <s v="Exploring Impact Innovation Technology Utilisation"/>
        <s v="Change Management Practices Established"/>
        <s v="Agile Techniques to Manage Change"/>
        <s v="Technical Resource Constraints Adverse Impact"/>
        <s v="Observe Initiatives Other Orgs"/>
        <s v="Staff Embrace Digital Initiatives"/>
        <s v="Data Privacy Policies Established"/>
        <s v="Cybersecurity Proactive Network Monitoring"/>
        <s v="Cybersecurity Processes Established"/>
        <s v="Cybersecurity Staff Training Established"/>
        <s v="Systems Administration Processes Operational"/>
        <s v="Antivirus Software Implemented"/>
        <s v="Clear Vision Technology Roadmap"/>
        <s v="Departmental IT Not Digital Channels"/>
        <s v="Integrated Systems 360 Degree View"/>
        <s v="Ensure Awareness Latest Technologies"/>
        <s v="Cloud-based Transactional Systems SaaS"/>
        <s v="Technology Investment Major Budget Component"/>
        <s v="Track Record New Technology Deployment"/>
        <s v="Always Assessing Technology Capability"/>
        <s v="Current Systems Enable Digital Connectivity"/>
        <s v="Current Systems Enable Digital Capability"/>
        <s v="Viewing Status Key Digital Requirement"/>
        <s v="Open to Specialist Digital Providers"/>
        <s v="Entrenched Use of Systems"/>
        <s v="Real-time Analytics Customer Demand"/>
        <s v="Well-established Mobile Apps Used"/>
        <s v="Intention Implement Mobile Apps"/>
        <s v="Structured Approach Implementing New Ideas"/>
        <s v="Technology Digital, Innovation Top Priorities"/>
        <s v="IT Strategy Aligned Organisational Vision"/>
        <s v="Digital Strategy Implementation Roles Understood"/>
        <s v="Integrated Digital Experience NOT Priority"/>
        <s v="Strategic Decisions Based on Data"/>
        <s v="Data Analytics Generate Business Insights"/>
        <s v="Data Treated Asset Regularly Reviewed"/>
        <s v="Data Management Strategy Established"/>
        <s v="Digital Strategy Established"/>
        <s v="Online Processes Defined"/>
        <s v="Exploring Digital Channels"/>
        <s v="Tenant Expectations Needs Driving Innovation"/>
        <s v="Consult Listen Act Formulating Strategy"/>
        <s v="Tenants Consulted Internet Access Usage"/>
        <s v="Third Party Initiatives Assist Tenants"/>
        <s v="Resource Capacity Deliver Digital Initiatives"/>
        <s v="Data Treated Asset Regularly Revieewed" u="1"/>
        <s v="Tehnology Digital, Innovation Top Priorities" u="1"/>
        <s v="Customet Focused Team Structure" u="1"/>
        <s v="Real-time Analytics Customre Demand" u="1"/>
        <s v="Silo Departmental Stucture" u="1"/>
        <s v="Data Management Stategy Established" u="1"/>
        <s v="Structured Apporach Implementing New Ideas" u="1"/>
        <s v="Data Analyticss Generate Business Insights" u="1"/>
        <s v="Change Management Practices Establised" u="1"/>
      </sharedItems>
    </cacheField>
    <cacheField name="Question" numFmtId="0">
      <sharedItems longText="1"/>
    </cacheField>
    <cacheField name="Answer" numFmtId="0">
      <sharedItems containsBlank="1" count="6">
        <s v="Disagree"/>
        <s v="Neither Agree nor Disagree"/>
        <s v="Strongly Disagree"/>
        <m/>
        <s v="Agree" u="1"/>
        <s v="Strongly Agree" u="1"/>
      </sharedItems>
    </cacheField>
    <cacheField name="Value" numFmtId="0">
      <sharedItems containsSemiMixedTypes="0" containsString="0" containsNumber="1" containsInteger="1" minValue="0" maxValue="3"/>
    </cacheField>
    <cacheField name="Max Score" numFmtId="0">
      <sharedItems containsSemiMixedTypes="0" containsString="0" containsNumber="1" containsInteger="1" minValue="5" maxValue="5"/>
    </cacheField>
    <cacheField name="Scoring" numFmtId="0">
      <sharedItems/>
    </cacheField>
    <cacheField name="Strongly Agree" numFmtId="0">
      <sharedItems containsSemiMixedTypes="0" containsString="0" containsNumber="1" containsInteger="1" minValue="0" maxValue="0"/>
    </cacheField>
    <cacheField name="Agree" numFmtId="0">
      <sharedItems containsSemiMixedTypes="0" containsString="0" containsNumber="1" containsInteger="1" minValue="0" maxValue="0"/>
    </cacheField>
    <cacheField name="Neither Agree nor Disagree" numFmtId="0">
      <sharedItems containsSemiMixedTypes="0" containsString="0" containsNumber="1" containsInteger="1" minValue="0" maxValue="1"/>
    </cacheField>
    <cacheField name="Disagree" numFmtId="0">
      <sharedItems containsSemiMixedTypes="0" containsString="0" containsNumber="1" containsInteger="1" minValue="0" maxValue="1"/>
    </cacheField>
    <cacheField name="Strongly Disagree" numFmtId="0">
      <sharedItems containsSemiMixedTypes="0" containsString="0" containsNumber="1" containsInteger="1" minValue="0" maxValue="1"/>
    </cacheField>
    <cacheField name="Needs Review" numFmtId="0">
      <sharedItems containsSemiMixedTypes="0" containsString="0" containsNumber="1" containsInteger="1" minValue="0" maxValue="1"/>
    </cacheField>
    <cacheField name="Totals" numFmtId="0">
      <sharedItems containsSemiMixedTypes="0" containsString="0" containsNumber="1" containsInteger="1" minValue="1" maxValue="1"/>
    </cacheField>
    <cacheField name="Review %" numFmtId="0" formula="'Needs Review'/Totals" databaseField="0"/>
    <cacheField name="% Score" numFmtId="0" formula="Value/'Max Score'" databaseField="0"/>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Parkinson" refreshedDate="44897.635954745369" createdVersion="8" refreshedVersion="8" minRefreshableVersion="3" recordCount="25" xr:uid="{CFC336E1-6BE0-4E61-9545-2180196D892C}">
  <cacheSource type="worksheet">
    <worksheetSource ref="C7:Q32" sheet="4. Channel Shift Analysis"/>
  </cacheSource>
  <cacheFields count="15">
    <cacheField name="Category" numFmtId="0">
      <sharedItems containsBlank="1"/>
    </cacheField>
    <cacheField name="Macro Trend" numFmtId="0">
      <sharedItems containsBlank="1"/>
    </cacheField>
    <cacheField name="Driver" numFmtId="0">
      <sharedItems containsBlank="1"/>
    </cacheField>
    <cacheField name="Time to Impact" numFmtId="0">
      <sharedItems containsBlank="1"/>
    </cacheField>
    <cacheField name="Potential Impact on CHP" numFmtId="0">
      <sharedItems containsBlank="1"/>
    </cacheField>
    <cacheField name="Relevance to CHP" numFmtId="0">
      <sharedItems containsBlank="1"/>
    </cacheField>
    <cacheField name="Recommendation" numFmtId="0">
      <sharedItems/>
    </cacheField>
    <cacheField name="Objective" numFmtId="0">
      <sharedItems count="2">
        <s v="Adopt   Customer Experience : Chatbots - Providing chatbots in mutiple lanaguages"/>
        <s v=""/>
      </sharedItems>
    </cacheField>
    <cacheField name="Impact Score" numFmtId="0">
      <sharedItems containsBlank="1" containsMixedTypes="1" containsNumber="1" containsInteger="1" minValue="4" maxValue="4"/>
    </cacheField>
    <cacheField name="Relevance Score" numFmtId="0">
      <sharedItems containsBlank="1" containsMixedTypes="1" containsNumber="1" containsInteger="1" minValue="4" maxValue="4"/>
    </cacheField>
    <cacheField name="Calculated Score" numFmtId="0">
      <sharedItems containsBlank="1" containsMixedTypes="1" containsNumber="1" containsInteger="1" minValue="4" maxValue="4"/>
    </cacheField>
    <cacheField name="Ranking" numFmtId="0">
      <sharedItems containsString="0" containsBlank="1" containsNumber="1" containsInteger="1" minValue="0" maxValue="1" count="3">
        <n v="1"/>
        <n v="0"/>
        <m/>
      </sharedItems>
    </cacheField>
    <cacheField name="Count Total Scores" numFmtId="0">
      <sharedItems containsString="0" containsBlank="1" containsNumber="1" containsInteger="1" minValue="1" maxValue="1"/>
    </cacheField>
    <cacheField name="Middle (for Recommendation" numFmtId="0">
      <sharedItems containsString="0" containsBlank="1" containsNumber="1" minValue="0.5" maxValue="0.5"/>
    </cacheField>
    <cacheField name="Pivot" numFmtId="0">
      <sharedItems count="2">
        <s v="Y"/>
        <s v="N"/>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Parkinson" refreshedDate="44897.642818749999" createdVersion="8" refreshedVersion="8" minRefreshableVersion="3" recordCount="91" xr:uid="{4BBA6FBF-B359-438E-841B-9E4197C551DD}">
  <cacheSource type="worksheet">
    <worksheetSource ref="C10:R101" sheet="8. Prioritising Objectives"/>
  </cacheSource>
  <cacheFields count="16">
    <cacheField name="Digital Objective" numFmtId="0">
      <sharedItems containsBlank="1" count="4">
        <s v="Journey Example: Operations: establish collaborative working across teams to improve customer enquiry process"/>
        <s v="Journey Example: Technology - implement self-service app "/>
        <s v=""/>
        <m/>
      </sharedItems>
    </cacheField>
    <cacheField name="Strategic Business Goal" numFmtId="0">
      <sharedItems containsNonDate="0" containsString="0" containsBlank="1"/>
    </cacheField>
    <cacheField name="Desired Outcome" numFmtId="0">
      <sharedItems containsNonDate="0" containsString="0" containsBlank="1"/>
    </cacheField>
    <cacheField name="Impact" numFmtId="0">
      <sharedItems containsBlank="1"/>
    </cacheField>
    <cacheField name="Effort" numFmtId="0">
      <sharedItems containsBlank="1"/>
    </cacheField>
    <cacheField name="Score" numFmtId="0">
      <sharedItems containsBlank="1" containsMixedTypes="1" containsNumber="1" containsInteger="1" minValue="1" maxValue="1"/>
    </cacheField>
    <cacheField name="Action" numFmtId="0">
      <sharedItems containsBlank="1"/>
    </cacheField>
    <cacheField name="Desirability" numFmtId="0">
      <sharedItems containsBlank="1"/>
    </cacheField>
    <cacheField name="Feasibility" numFmtId="0">
      <sharedItems containsBlank="1"/>
    </cacheField>
    <cacheField name="Viability" numFmtId="0">
      <sharedItems containsBlank="1"/>
    </cacheField>
    <cacheField name="Ranking" numFmtId="0">
      <sharedItems containsString="0" containsBlank="1" containsNumber="1" containsInteger="1" minValue="0" maxValue="2" count="4">
        <n v="1"/>
        <n v="2"/>
        <n v="0"/>
        <m/>
      </sharedItems>
    </cacheField>
    <cacheField name="Desirability2" numFmtId="2">
      <sharedItems containsSemiMixedTypes="0" containsString="0" containsNumber="1" minValue="0" maxValue="7"/>
    </cacheField>
    <cacheField name="Feasibility2" numFmtId="2">
      <sharedItems containsSemiMixedTypes="0" containsString="0" containsNumber="1" minValue="0" maxValue="5.6"/>
    </cacheField>
    <cacheField name="Viability2" numFmtId="2">
      <sharedItems containsSemiMixedTypes="0" containsString="0" containsNumber="1" minValue="0" maxValue="5.6"/>
    </cacheField>
    <cacheField name="Total" numFmtId="2">
      <sharedItems containsSemiMixedTypes="0" containsString="0" containsNumber="1" minValue="0" maxValue="18.2"/>
    </cacheField>
    <cacheField name="Pivot" numFmtId="2">
      <sharedItems count="2">
        <s v="Y"/>
        <s v="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
  <r>
    <n v="1"/>
    <x v="0"/>
    <x v="0"/>
    <s v="Preferred Contact Method"/>
    <s v="Does your main tenancy / customer relationship management system allow you to record information on preferred contact method?"/>
    <s v="Strongly Agree"/>
    <n v="5"/>
    <n v="5"/>
    <s v="5 to 1"/>
  </r>
  <r>
    <n v="2"/>
    <x v="0"/>
    <x v="1"/>
    <s v="Tenant Engagement Method"/>
    <s v="We know our tenants well, including their engagement preferences and have recorded contact details for all tenants and household members in our tenancy / customer relationship management system"/>
    <s v="Strongly Agree"/>
    <n v="5"/>
    <n v="5"/>
    <s v="5 to 1"/>
  </r>
  <r>
    <n v="3"/>
    <x v="0"/>
    <x v="0"/>
    <s v="Tenants Confirm Details"/>
    <s v="We regularly ask our tenants to confirm contact details for themselves and their household members"/>
    <s v="Strongly Agree"/>
    <n v="5"/>
    <n v="5"/>
    <s v="5 to 1"/>
  </r>
  <r>
    <n v="4"/>
    <x v="0"/>
    <x v="1"/>
    <s v="Consulted Tenants on Digital Channels"/>
    <s v="We have consulted with our tenants to find out how many would use digital channels to communicate with us and the facilities they currently have access to"/>
    <s v="Strongly Agree"/>
    <n v="5"/>
    <n v="5"/>
    <s v="5 to 1"/>
  </r>
  <r>
    <n v="5"/>
    <x v="0"/>
    <x v="2"/>
    <s v="Seamless Integrated Customer Experience"/>
    <s v="The experience we provide to our tenants is seamlessly integrated across multiple digital (social media, websites, portals etc) and non-digital channels"/>
    <s v="Strongly Agree"/>
    <n v="5"/>
    <n v="5"/>
    <s v="5 to 1"/>
  </r>
  <r>
    <n v="6"/>
    <x v="0"/>
    <x v="3"/>
    <s v="Digital Marketing Channels Utilised"/>
    <s v="We make full use of digital marketing channels (social media, search engine, email and others) to promote our services; housing initiatives; opportunities; schemes and community engagement activities"/>
    <s v="Disagree"/>
    <n v="2"/>
    <n v="5"/>
    <s v="5 to 1"/>
  </r>
  <r>
    <n v="7"/>
    <x v="0"/>
    <x v="1"/>
    <s v="Collect Act on Tenant Feedback"/>
    <s v="We collect and act on feedback and / or insight about our tenants’ experience on the quality of our services across all of our physical channels"/>
    <s v="Strongly Disagree"/>
    <n v="1"/>
    <n v="5"/>
    <s v="5 to 1"/>
  </r>
  <r>
    <n v="8"/>
    <x v="0"/>
    <x v="2"/>
    <s v="Focused Tenants; Needs &amp; Technology"/>
    <s v="We are focused on our tenants, suppliers and customers; their needs and how technology can support us in delivering a quality experience"/>
    <s v="Neither Agree nor Disagree"/>
    <n v="3"/>
    <n v="5"/>
    <s v="5 to 1"/>
  </r>
  <r>
    <n v="9"/>
    <x v="0"/>
    <x v="4"/>
    <s v="Real-Time Data Analysis"/>
    <s v="We use real-time data analytics / reporting tools to measure how our tenants and customers interact with us"/>
    <s v="Disagree"/>
    <n v="2"/>
    <n v="5"/>
    <s v="5 to 1"/>
  </r>
  <r>
    <n v="10"/>
    <x v="0"/>
    <x v="5"/>
    <s v="Customet Focused Team Structure"/>
    <s v="Our teams are structured based around the customer rather than the service functions we perform"/>
    <s v="Strongly Disagree"/>
    <n v="1"/>
    <n v="5"/>
    <s v="5 to 1"/>
  </r>
  <r>
    <n v="11"/>
    <x v="0"/>
    <x v="1"/>
    <s v="Tenant Views on Service Quality"/>
    <s v="Our tenants currently think highly of the quality of our services"/>
    <s v="Neither Agree nor Disagree"/>
    <n v="3"/>
    <n v="5"/>
    <s v="5 to 1"/>
  </r>
  <r>
    <n v="12"/>
    <x v="0"/>
    <x v="3"/>
    <s v="Covid Digital Interaction Increased"/>
    <s v="Covid-19 resulted in more tenants wanting to interact with us digitally"/>
    <s v="Disagree"/>
    <n v="2"/>
    <n v="5"/>
    <s v="5 to 1"/>
  </r>
  <r>
    <n v="13"/>
    <x v="0"/>
    <x v="3"/>
    <s v="Covid Lack of Digital Channels"/>
    <s v="Covid-19 highlighted our lack of digital channels and we faced challenges as to how we responded"/>
    <s v="Strongly Agree"/>
    <n v="1"/>
    <n v="5"/>
    <s v="1 to 5"/>
  </r>
  <r>
    <n v="14"/>
    <x v="0"/>
    <x v="3"/>
    <s v="Digital Channels Already Established"/>
    <s v="We already have a digital portal / channel in place through our web site where tenants can submit service requests or make enquirie"/>
    <s v="Disagree"/>
    <n v="2"/>
    <n v="5"/>
    <s v="5 to 1"/>
  </r>
  <r>
    <n v="15"/>
    <x v="1"/>
    <x v="2"/>
    <s v="Focus Digital Meeting Customer Needs"/>
    <s v="Our focus is on how digital can meet the needs of our customers_x000a_"/>
    <s v="Disagree"/>
    <n v="2"/>
    <n v="5"/>
    <s v="5 to 1"/>
  </r>
  <r>
    <n v="16"/>
    <x v="1"/>
    <x v="6"/>
    <s v="Current Systems Support Service Delivery"/>
    <s v="Our current information systems support us in administering and responding to all forms of service enquiries / requests and they are fully capable of supporting us in how we deliver all aspects of our customer services_x000a_"/>
    <s v="Neither Agree nor Disagree"/>
    <n v="3"/>
    <n v="5"/>
    <s v="5 to 1"/>
  </r>
  <r>
    <n v="17"/>
    <x v="1"/>
    <x v="7"/>
    <s v="Business Process Service Enquiries Requests"/>
    <s v="We have established business processes in place to professionally administer and respond to all forms of service enquiries and requests_x000a_"/>
    <s v="Disagree"/>
    <n v="2"/>
    <n v="5"/>
    <s v="5 to 1"/>
  </r>
  <r>
    <n v="18"/>
    <x v="1"/>
    <x v="2"/>
    <s v="Tenant Pain Points Known"/>
    <s v="We know what our tenants’ pain points are in terms of how they contact us and how we respond_x000a_"/>
    <s v="Neither Agree nor Disagree"/>
    <n v="3"/>
    <n v="5"/>
    <s v="5 to 1"/>
  </r>
  <r>
    <n v="19"/>
    <x v="1"/>
    <x v="7"/>
    <s v="Processes Reviewed for Digital Initiatives"/>
    <s v="We have reviewed our business processes in preparation for implementing digital service initiatives_x000a_"/>
    <s v="Strongly Agree"/>
    <n v="5"/>
    <n v="5"/>
    <s v="5 to 1"/>
  </r>
  <r>
    <n v="20"/>
    <x v="1"/>
    <x v="6"/>
    <s v="Communication Channels Integrated Current Systems"/>
    <s v="We provide multiple communication channels all of which intelligently integrate with our information systems_x000a_"/>
    <s v="Disagree"/>
    <n v="2"/>
    <n v="5"/>
    <s v="5 to 1"/>
  </r>
  <r>
    <n v="21"/>
    <x v="1"/>
    <x v="8"/>
    <s v="Core Functions Digitised"/>
    <s v="Our core business functions are digitised, driving efficiency and effectiveness and saving us time on administrative tasks (e.g. document management functions and storage are in place with all document templates and forms digitised; task driven / workflow software capable of supporting a wide array of business functions and processes is in place; photographs are captured remotely and stored against the tenant or property record_x000a_"/>
    <s v="Disagree"/>
    <n v="2"/>
    <n v="5"/>
    <s v="5 to 1"/>
  </r>
  <r>
    <n v="22"/>
    <x v="1"/>
    <x v="8"/>
    <s v="All Functions Fully Automated"/>
    <s v="All key business functions are fully automated supported by reliable or established technology and systems_x000a_"/>
    <s v="Disagree"/>
    <n v="2"/>
    <n v="5"/>
    <s v="5 to 1"/>
  </r>
  <r>
    <n v="23"/>
    <x v="1"/>
    <x v="7"/>
    <s v="Process Improvements Identified Digital Initiatives"/>
    <s v="We have identified where we can streamline our business processes in order that we can best maximise digital initiatives_x000a_"/>
    <s v="Neither Agree nor Disagree"/>
    <n v="3"/>
    <n v="5"/>
    <s v="5 to 1"/>
  </r>
  <r>
    <n v="24"/>
    <x v="1"/>
    <x v="9"/>
    <s v="Strong Staff Digital Skillsets"/>
    <s v="We have staff with strong internal digital skillsets or acumen_x000a_"/>
    <s v="Agree"/>
    <n v="4"/>
    <n v="5"/>
    <s v="5 to 1"/>
  </r>
  <r>
    <n v="25"/>
    <x v="1"/>
    <x v="10"/>
    <s v="Reliance on Trusted Providers"/>
    <s v="Due to our current level of staff resources, we need to rely on trusted providers to either manage or assist our technology needs_x000a_"/>
    <s v="Agree"/>
    <n v="4"/>
    <n v="5"/>
    <s v="5 to 1"/>
  </r>
  <r>
    <n v="26"/>
    <x v="1"/>
    <x v="5"/>
    <s v="Silo Departmental Stucture"/>
    <s v="Our operational structure is based on departmental silos_x000a_"/>
    <s v="Strongly Agree"/>
    <n v="1"/>
    <n v="5"/>
    <s v="1 to 5"/>
  </r>
  <r>
    <n v="27"/>
    <x v="1"/>
    <x v="5"/>
    <s v="Digital Drive Organisational Structure &amp; Reporting"/>
    <s v="Digital services and channels drive the organisational structure and reporting_x000a_"/>
    <s v="Neither Agree nor Disagree"/>
    <n v="3"/>
    <n v="5"/>
    <s v="5 to 1"/>
  </r>
  <r>
    <n v="28"/>
    <x v="1"/>
    <x v="5"/>
    <s v="Collaborative Approach Service Delivery"/>
    <s v="We are implementing or have implemented collaborative practices across the organisation in relation to customer service delivery_x000a_"/>
    <s v="Agree"/>
    <n v="4"/>
    <n v="5"/>
    <s v="5 to 1"/>
  </r>
  <r>
    <n v="29"/>
    <x v="1"/>
    <x v="11"/>
    <s v="Regular Data Reviews"/>
    <s v="We regularly review and maintain the quality and accuracy of our data_x000a_"/>
    <s v="Agree"/>
    <n v="4"/>
    <n v="5"/>
    <s v="5 to 1"/>
  </r>
  <r>
    <n v="30"/>
    <x v="2"/>
    <x v="12"/>
    <s v="Digital Value Fully Understood"/>
    <s v="Based on what we know, we fully understand the value that digital initiatives can offer to us"/>
    <s v="Neither Agree nor Disagree"/>
    <n v="3"/>
    <n v="5"/>
    <s v="5 to 1"/>
  </r>
  <r>
    <n v="31"/>
    <x v="2"/>
    <x v="12"/>
    <s v="Digital Opportunities Not Understood"/>
    <s v="Digital opportunities and usage are not understood or defined in our organisation"/>
    <s v="Agree"/>
    <n v="2"/>
    <n v="5"/>
    <s v="1 to 5"/>
  </r>
  <r>
    <n v="32"/>
    <x v="2"/>
    <x v="12"/>
    <s v="Low Appetite Digital Service Delivery"/>
    <s v="Our organisation has little or no appetite for digital service delivery"/>
    <s v="Agree"/>
    <n v="2"/>
    <n v="5"/>
    <s v="1 to 5"/>
  </r>
  <r>
    <n v="33"/>
    <x v="2"/>
    <x v="9"/>
    <s v="Exploring Impact Innovation Technology Utilisation"/>
    <s v="We are starting to or already have explored the impact of innovation and how technology can be effectively utilised"/>
    <s v="Disagree"/>
    <n v="2"/>
    <n v="5"/>
    <s v="5 to 1"/>
  </r>
  <r>
    <n v="34"/>
    <x v="2"/>
    <x v="13"/>
    <s v="Change Management Practices Establised"/>
    <s v="We have practices in place to effectively manage change and consult with staff"/>
    <s v="Neither Agree nor Disagree"/>
    <n v="3"/>
    <n v="5"/>
    <s v="5 to 1"/>
  </r>
  <r>
    <n v="35"/>
    <x v="2"/>
    <x v="13"/>
    <s v="Agile Techniques to Manage Change"/>
    <s v="We deploy agile techniques / approaches to managing and implementing change"/>
    <s v="Disagree"/>
    <n v="2"/>
    <n v="5"/>
    <s v="5 to 1"/>
  </r>
  <r>
    <n v="36"/>
    <x v="2"/>
    <x v="10"/>
    <s v="Technical Resource Constraints Adverse Impact"/>
    <s v="We are constrained by our lack of technical resources which has an adverse impact on what we are able to do"/>
    <s v="Agree"/>
    <n v="2"/>
    <n v="5"/>
    <s v="1 to 5"/>
  </r>
  <r>
    <n v="37"/>
    <x v="2"/>
    <x v="12"/>
    <s v="Observe Initiatives Other Orgs"/>
    <s v="We prefer to see how other organisations implement initiatives first so we can judge whether they will be successful or not"/>
    <s v="Strongly Agree"/>
    <n v="1"/>
    <n v="5"/>
    <s v="1 to 5"/>
  </r>
  <r>
    <n v="38"/>
    <x v="2"/>
    <x v="9"/>
    <s v="Staff Embrace Digital Initiatives"/>
    <s v="All staff fully embrace the implementation of digital initiatives"/>
    <s v="Neither Agree nor Disagree"/>
    <n v="3"/>
    <n v="5"/>
    <s v="5 to 1"/>
  </r>
  <r>
    <n v="39"/>
    <x v="2"/>
    <x v="11"/>
    <s v="Data Privacy Policies Established"/>
    <s v="We have data privacy policies in place"/>
    <s v="Agree"/>
    <n v="4"/>
    <n v="5"/>
    <s v="5 to 1"/>
  </r>
  <r>
    <n v="40"/>
    <x v="2"/>
    <x v="14"/>
    <s v="Cybersecurity Proactive Network Monitoring"/>
    <s v="We proactively monitor our network for cybersecurity threats"/>
    <s v="Agree"/>
    <n v="4"/>
    <n v="5"/>
    <s v="5 to 1"/>
  </r>
  <r>
    <n v="41"/>
    <x v="2"/>
    <x v="14"/>
    <s v="Cybersecurity Processes Established"/>
    <s v="We have established processes in place for managing cybersecurity incidents"/>
    <s v="Agree"/>
    <n v="4"/>
    <n v="5"/>
    <s v="5 to 1"/>
  </r>
  <r>
    <n v="42"/>
    <x v="2"/>
    <x v="14"/>
    <s v="Cybersecurity Staff Training Established"/>
    <s v="We provide regular training or guidance to staff on cybersecurity threats, phishing scams, email security, viruses and malware"/>
    <s v="Agree"/>
    <n v="4"/>
    <n v="5"/>
    <s v="5 to 1"/>
  </r>
  <r>
    <n v="43"/>
    <x v="2"/>
    <x v="15"/>
    <s v="Systems Administration Processes Operational"/>
    <s v="Our network and systems infrastructure are backed up daily, either by ourselves or by our systems supplier"/>
    <s v="Agree"/>
    <n v="4"/>
    <n v="5"/>
    <s v="5 to 1"/>
  </r>
  <r>
    <n v="44"/>
    <x v="2"/>
    <x v="15"/>
    <s v="Antivirus Software Implemented"/>
    <s v="We use up-to-date antivirus / malware / firewall software to protect against unauthorised access to our network and systems"/>
    <s v="Agree"/>
    <n v="4"/>
    <n v="5"/>
    <s v="5 to 1"/>
  </r>
  <r>
    <n v="45"/>
    <x v="3"/>
    <x v="16"/>
    <s v="Clear Vision Technology Roadmap"/>
    <s v="We have a clear vision and roadmap to implement technology that is linked to our mission, goals and strategies._x000a_"/>
    <s v="Disagree"/>
    <n v="2"/>
    <n v="5"/>
    <s v="5 to 1"/>
  </r>
  <r>
    <n v="46"/>
    <x v="3"/>
    <x v="16"/>
    <s v="Departmental IT Not Digital Channels"/>
    <s v="Our focus is on departmental IT solutions to support our current operations, not digital channels nor tenant / supplier needs_x000a_"/>
    <s v="Agree"/>
    <n v="2"/>
    <n v="5"/>
    <s v="1 to 5"/>
  </r>
  <r>
    <n v="47"/>
    <x v="3"/>
    <x v="6"/>
    <s v="Integrated Systems 360 Degree View"/>
    <s v="We have implemented integrated systems to manage our tenancy management and maintenance functions (and where appropriate, finance) such that they provide a single 360-degree view of the tenant or person and they support joined-up operations across our organisation_x000a_"/>
    <s v="Agree"/>
    <n v="4"/>
    <n v="5"/>
    <s v="5 to 1"/>
  </r>
  <r>
    <n v="48"/>
    <x v="3"/>
    <x v="9"/>
    <s v="Ensure Awareness Latest Technologies"/>
    <s v="We keep up-to-date with the latest technologies and products related to the housing sector_x000a_"/>
    <s v="Disagree"/>
    <n v="2"/>
    <n v="5"/>
    <s v="5 to 1"/>
  </r>
  <r>
    <n v="49"/>
    <x v="3"/>
    <x v="6"/>
    <s v="Cloud-based Transactional Systems SaaS"/>
    <s v="Our core transactional systems are cloud-based (i.e., we use software applications and / or data storage facilities from one or more software suppliers which are accessed over the Internet and on a pay-as-you-go software-as-a-service basis)._x000a_"/>
    <s v="Disagree"/>
    <n v="2"/>
    <n v="5"/>
    <s v="5 to 1"/>
  </r>
  <r>
    <n v="50"/>
    <x v="3"/>
    <x v="17"/>
    <s v="Technology Investment Major Budget Component"/>
    <s v="Investment in technology forms a major part of our annual budget and will continue to do so._x000a_"/>
    <s v="Neither Agree nor Disagree"/>
    <n v="3"/>
    <n v="5"/>
    <s v="5 to 1"/>
  </r>
  <r>
    <n v="51"/>
    <x v="3"/>
    <x v="18"/>
    <s v="Track Record New Technology Deployment"/>
    <s v="We have a proven track record in planning for and then effectively and efficiently deploying new technologies, ensuring they are fully integrated with our systems infrastructure_x000a_"/>
    <s v="Neither Agree nor Disagree"/>
    <n v="3"/>
    <n v="5"/>
    <s v="5 to 1"/>
  </r>
  <r>
    <n v="52"/>
    <x v="3"/>
    <x v="18"/>
    <s v="Always Assessing Technology Capability"/>
    <s v="In maximising our use of technology, our approach is to always assess what it is really capable of, how we can adapt our business and processes to make the most of our technology investments and where relevant, implement new processes to maximise usage and deliver service improvements."/>
    <s v="Neither Agree nor Disagree"/>
    <n v="3"/>
    <n v="5"/>
    <s v="5 to 1"/>
  </r>
  <r>
    <n v="53"/>
    <x v="3"/>
    <x v="6"/>
    <s v="Current Systems Enable Digital Connectivity"/>
    <s v="Our current systems have enabled us to be digitally connected with our suppliers, contractors and service partners allowing us to initiate, monitor and complete the progress of each type of supply (e.g. electronically issuing purchase orders, receiving and processing invoices; suppliers have access to a portal to lodge invoices and request changes, variations or amendments)"/>
    <s v="Disagree"/>
    <n v="2"/>
    <n v="5"/>
    <s v="5 to 1"/>
  </r>
  <r>
    <n v="54"/>
    <x v="3"/>
    <x v="6"/>
    <s v="Current Systems Enable Digital Capability"/>
    <s v="Our current systems have either enabled us or are capable of enabling us to be digitally connected with our tenants and customers"/>
    <s v="Neither Agree nor Disagree"/>
    <n v="3"/>
    <n v="5"/>
    <s v="5 to 1"/>
  </r>
  <r>
    <n v="55"/>
    <x v="3"/>
    <x v="3"/>
    <s v="Viewing Status Key Digital Requirement"/>
    <s v="In using digital channels, it is important to us that all tenants and suppliers can easily view the latest status of their service enquiry or request and what is happening to it_x000a_"/>
    <s v="Neither Agree nor Disagree"/>
    <n v="3"/>
    <n v="5"/>
    <s v="5 to 1"/>
  </r>
  <r>
    <n v="56"/>
    <x v="3"/>
    <x v="10"/>
    <s v="Open to Specialist Digital Providers"/>
    <s v="We are open to considering how specialist digital software providers can assist us in implementing specific digital apps rather than rely on the main software supplier of our core transactional system(s)_x000a_"/>
    <s v="Neither Agree nor Disagree"/>
    <n v="3"/>
    <n v="5"/>
    <s v="5 to 1"/>
  </r>
  <r>
    <n v="57"/>
    <x v="3"/>
    <x v="18"/>
    <s v="Entrenched Use of Systems"/>
    <s v="In implementing any new technology and system(s), we typically take the view that it must support what we do now on the basis this is how we’ve always done it_x000a_"/>
    <s v="Agree"/>
    <n v="2"/>
    <n v="5"/>
    <s v="1 to 5"/>
  </r>
  <r>
    <n v="58"/>
    <x v="3"/>
    <x v="4"/>
    <s v="Real-time Analytics Customre Demand"/>
    <s v="We have reporting tools which are either provided in our current systems or interact with them such they provide real-time data analytics allowing us to see, understand and respond to customer demand and workforce needs"/>
    <s v="Disagree"/>
    <n v="2"/>
    <n v="5"/>
    <s v="5 to 1"/>
  </r>
  <r>
    <n v="59"/>
    <x v="3"/>
    <x v="19"/>
    <s v="Well-established Mobile Apps Used"/>
    <s v="We use well-established mobile technology apps to support our staff when visiting clients_x000a_"/>
    <s v="Disagree"/>
    <n v="2"/>
    <n v="5"/>
    <s v="5 to 1"/>
  </r>
  <r>
    <n v="60"/>
    <x v="3"/>
    <x v="19"/>
    <s v="Intention Implement Mobile Apps"/>
    <s v="We intend to implement mobile technology apps to support our staff when working on-site_x000a_"/>
    <s v="Disagree"/>
    <n v="2"/>
    <n v="5"/>
    <s v="5 to 1"/>
  </r>
  <r>
    <n v="61"/>
    <x v="4"/>
    <x v="20"/>
    <s v="Structured Apporach Implementing New Ideas"/>
    <s v="We have a structured and managed approach to implementing new ideas and innovative practices_x000a_"/>
    <s v="Agree"/>
    <n v="4"/>
    <n v="5"/>
    <s v="5 to 1"/>
  </r>
  <r>
    <n v="62"/>
    <x v="4"/>
    <x v="20"/>
    <s v="Tehnology Digital, Innovation Top Priorities"/>
    <s v="Technology, digital and innovation are among our top business priorities_x000a_"/>
    <m/>
    <n v="0"/>
    <n v="5"/>
    <s v="5 to 1"/>
  </r>
  <r>
    <n v="63"/>
    <x v="4"/>
    <x v="16"/>
    <s v="IT Strategy Aligned Organisational Vision"/>
    <s v="IT strategy and performance are entirely aligned to our organisational vision and strategy_x000a_"/>
    <m/>
    <n v="0"/>
    <n v="5"/>
    <s v="5 to 1"/>
  </r>
  <r>
    <n v="64"/>
    <x v="4"/>
    <x v="9"/>
    <s v="Digital Strategy Implementation Roles Understood"/>
    <s v="The required roles and responsibilities for delivering a digital strategy are clear and understood_x000a_"/>
    <m/>
    <n v="0"/>
    <n v="5"/>
    <s v="5 to 1"/>
  </r>
  <r>
    <n v="65"/>
    <x v="4"/>
    <x v="2"/>
    <s v="Integrated Digital Experience NOT Priority"/>
    <s v="Establishing a seamless integrated digital experience across multiple digital channels is not a priority for us_x000a_"/>
    <m/>
    <n v="0"/>
    <n v="5"/>
    <s v="1 to 5"/>
  </r>
  <r>
    <n v="66"/>
    <x v="4"/>
    <x v="4"/>
    <s v="Strategic Decisions Based on Data"/>
    <s v="Our strategic decision making is guided by the data we collect_x000a_"/>
    <m/>
    <n v="0"/>
    <n v="5"/>
    <s v="5 to 1"/>
  </r>
  <r>
    <n v="67"/>
    <x v="4"/>
    <x v="4"/>
    <s v="Data Analyticss Generate Business Insights"/>
    <s v="Our data analytics generate business data that provide great insights_x000a_"/>
    <m/>
    <n v="0"/>
    <n v="5"/>
    <s v="5 to 1"/>
  </r>
  <r>
    <n v="68"/>
    <x v="4"/>
    <x v="11"/>
    <s v="Data Treated Asset Regularly Revieewed"/>
    <s v="We treat data as an asset and seek to maximise its value by regularly _x000a_reviewing and maintaining it_x000a_"/>
    <m/>
    <n v="0"/>
    <n v="5"/>
    <s v="5 to 1"/>
  </r>
  <r>
    <n v="69"/>
    <x v="4"/>
    <x v="11"/>
    <s v="Data Management Stategy Established"/>
    <s v="We have a data management strategy in place_x000a_"/>
    <m/>
    <n v="0"/>
    <n v="5"/>
    <s v="5 to 1"/>
  </r>
  <r>
    <n v="70"/>
    <x v="4"/>
    <x v="3"/>
    <s v="Digital Strategy Established"/>
    <s v="We have defined a digital strategy_x000a_"/>
    <m/>
    <n v="0"/>
    <n v="5"/>
    <s v="5 to 1"/>
  </r>
  <r>
    <n v="71"/>
    <x v="4"/>
    <x v="7"/>
    <s v="Online Processes Defined"/>
    <s v="Business processes that are easy and cost-effective to deliver online have been identified and are either in place or will be implemented_x000a_"/>
    <m/>
    <n v="0"/>
    <n v="5"/>
    <s v="5 to 1"/>
  </r>
  <r>
    <n v="72"/>
    <x v="4"/>
    <x v="3"/>
    <s v="Exploring Digital Channels"/>
    <s v="The potential for digital channels to create new ways of engaging with tenants and customers and delivering services is being or has been explored"/>
    <m/>
    <n v="0"/>
    <n v="5"/>
    <s v="5 to 1"/>
  </r>
  <r>
    <n v="73"/>
    <x v="4"/>
    <x v="2"/>
    <s v="Tenant Expectations Needs Driving Innovation"/>
    <s v="The needs and expectations of our tenants and suppliers is driving innovation in how we deliver services_x000a_"/>
    <m/>
    <n v="0"/>
    <n v="5"/>
    <s v="5 to 1"/>
  </r>
  <r>
    <n v="74"/>
    <x v="4"/>
    <x v="1"/>
    <s v="Consult Listen Act Formulating Strategy"/>
    <s v="We listen to all our tenants, suppliers, stakeholders and partners, and act on suggestions in formulating our strategies_x000a_"/>
    <m/>
    <n v="0"/>
    <n v="5"/>
    <s v="5 to 1"/>
  </r>
  <r>
    <n v="75"/>
    <x v="4"/>
    <x v="1"/>
    <s v="Tenants Consulted Internet Access Usage"/>
    <s v="We have consulted with our tenants on what they use in accessing the Internet and we know the level of Internet usage across our portfolio_x000a_"/>
    <m/>
    <n v="0"/>
    <n v="5"/>
    <s v="5 to 1"/>
  </r>
  <r>
    <n v="76"/>
    <x v="4"/>
    <x v="21"/>
    <s v="Third Party Initiatives Assist Tenants"/>
    <s v="We have explored or are currently exploring initiatives and / or partnerships with third party organisations as to how we can best assist our tenants in accessing the Internet_x000a_"/>
    <m/>
    <n v="0"/>
    <n v="5"/>
    <s v="5 to 1"/>
  </r>
  <r>
    <n v="77"/>
    <x v="4"/>
    <x v="9"/>
    <s v="Resource Capacity Deliver Digital Initiatives"/>
    <s v="We have the resource capacity and capabilities to deliver digital initiatives taking into account all other objectives, projects, funding and development opportunities_x000a_"/>
    <m/>
    <n v="0"/>
    <n v="5"/>
    <s v="5 to 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n v="1"/>
    <m/>
    <x v="0"/>
    <m/>
    <m/>
    <s v=""/>
    <m/>
  </r>
  <r>
    <n v="2"/>
    <m/>
    <x v="0"/>
    <m/>
    <m/>
    <s v=""/>
    <m/>
  </r>
  <r>
    <n v="3"/>
    <m/>
    <x v="0"/>
    <m/>
    <m/>
    <s v=""/>
    <m/>
  </r>
  <r>
    <n v="4"/>
    <m/>
    <x v="0"/>
    <m/>
    <m/>
    <s v=""/>
    <m/>
  </r>
  <r>
    <n v="5"/>
    <m/>
    <x v="0"/>
    <m/>
    <m/>
    <s v=""/>
    <m/>
  </r>
  <r>
    <n v="6"/>
    <m/>
    <x v="0"/>
    <m/>
    <m/>
    <s v=""/>
    <m/>
  </r>
  <r>
    <n v="7"/>
    <m/>
    <x v="0"/>
    <m/>
    <m/>
    <s v=""/>
    <m/>
  </r>
  <r>
    <n v="8"/>
    <m/>
    <x v="0"/>
    <m/>
    <m/>
    <s v=""/>
    <m/>
  </r>
  <r>
    <n v="9"/>
    <m/>
    <x v="0"/>
    <m/>
    <m/>
    <s v=""/>
    <m/>
  </r>
  <r>
    <n v="10"/>
    <m/>
    <x v="0"/>
    <m/>
    <m/>
    <s v=""/>
    <m/>
  </r>
  <r>
    <n v="11"/>
    <m/>
    <x v="0"/>
    <m/>
    <m/>
    <s v=""/>
    <m/>
  </r>
  <r>
    <n v="12"/>
    <m/>
    <x v="0"/>
    <m/>
    <m/>
    <s v=""/>
    <m/>
  </r>
  <r>
    <n v="13"/>
    <m/>
    <x v="0"/>
    <m/>
    <m/>
    <s v=""/>
    <m/>
  </r>
  <r>
    <n v="14"/>
    <m/>
    <x v="0"/>
    <m/>
    <m/>
    <s v=""/>
    <m/>
  </r>
  <r>
    <n v="15"/>
    <m/>
    <x v="0"/>
    <m/>
    <m/>
    <s v=""/>
    <m/>
  </r>
  <r>
    <n v="16"/>
    <m/>
    <x v="0"/>
    <m/>
    <m/>
    <s v=""/>
    <m/>
  </r>
  <r>
    <n v="17"/>
    <m/>
    <x v="0"/>
    <m/>
    <m/>
    <s v=""/>
    <m/>
  </r>
  <r>
    <n v="18"/>
    <m/>
    <x v="0"/>
    <m/>
    <m/>
    <s v=""/>
    <m/>
  </r>
  <r>
    <n v="19"/>
    <m/>
    <x v="0"/>
    <m/>
    <m/>
    <s v=""/>
    <m/>
  </r>
  <r>
    <n v="20"/>
    <m/>
    <x v="0"/>
    <m/>
    <m/>
    <s v=""/>
    <m/>
  </r>
  <r>
    <n v="21"/>
    <m/>
    <x v="0"/>
    <m/>
    <m/>
    <s v=""/>
    <m/>
  </r>
  <r>
    <n v="22"/>
    <m/>
    <x v="0"/>
    <m/>
    <m/>
    <s v=""/>
    <m/>
  </r>
  <r>
    <n v="23"/>
    <m/>
    <x v="0"/>
    <m/>
    <m/>
    <s v=""/>
    <m/>
  </r>
  <r>
    <n v="24"/>
    <m/>
    <x v="0"/>
    <m/>
    <m/>
    <s v=""/>
    <m/>
  </r>
  <r>
    <n v="25"/>
    <m/>
    <x v="0"/>
    <m/>
    <m/>
    <s v=""/>
    <m/>
  </r>
  <r>
    <n v="26"/>
    <m/>
    <x v="0"/>
    <m/>
    <m/>
    <s v=""/>
    <m/>
  </r>
  <r>
    <n v="27"/>
    <m/>
    <x v="0"/>
    <m/>
    <m/>
    <s v=""/>
    <m/>
  </r>
  <r>
    <n v="28"/>
    <m/>
    <x v="0"/>
    <m/>
    <m/>
    <s v=""/>
    <m/>
  </r>
  <r>
    <n v="29"/>
    <m/>
    <x v="0"/>
    <m/>
    <m/>
    <s v=""/>
    <m/>
  </r>
  <r>
    <n v="30"/>
    <m/>
    <x v="0"/>
    <m/>
    <m/>
    <s v=""/>
    <m/>
  </r>
  <r>
    <n v="31"/>
    <m/>
    <x v="0"/>
    <m/>
    <m/>
    <s v=""/>
    <m/>
  </r>
  <r>
    <n v="32"/>
    <m/>
    <x v="0"/>
    <m/>
    <m/>
    <s v=""/>
    <m/>
  </r>
  <r>
    <n v="33"/>
    <m/>
    <x v="0"/>
    <m/>
    <m/>
    <s v=""/>
    <m/>
  </r>
  <r>
    <n v="34"/>
    <m/>
    <x v="0"/>
    <m/>
    <m/>
    <s v=""/>
    <m/>
  </r>
  <r>
    <n v="35"/>
    <m/>
    <x v="0"/>
    <m/>
    <m/>
    <s v=""/>
    <m/>
  </r>
  <r>
    <n v="36"/>
    <m/>
    <x v="0"/>
    <m/>
    <m/>
    <s v=""/>
    <m/>
  </r>
  <r>
    <n v="37"/>
    <m/>
    <x v="0"/>
    <m/>
    <m/>
    <s v=""/>
    <m/>
  </r>
  <r>
    <n v="38"/>
    <m/>
    <x v="0"/>
    <m/>
    <m/>
    <s v=""/>
    <m/>
  </r>
  <r>
    <n v="39"/>
    <m/>
    <x v="0"/>
    <m/>
    <m/>
    <s v=""/>
    <m/>
  </r>
  <r>
    <n v="40"/>
    <m/>
    <x v="0"/>
    <m/>
    <m/>
    <s v=""/>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
  <r>
    <n v="1"/>
    <x v="0"/>
    <x v="0"/>
    <x v="0"/>
    <s v="Does your main tenancy / customer relationship management system allow you to record information on preferred contact method?"/>
    <x v="0"/>
    <n v="2"/>
    <n v="5"/>
    <s v="5 to 1"/>
    <n v="0"/>
    <n v="0"/>
    <n v="0"/>
    <n v="1"/>
    <n v="0"/>
    <n v="1"/>
    <n v="1"/>
  </r>
  <r>
    <n v="2"/>
    <x v="0"/>
    <x v="1"/>
    <x v="1"/>
    <s v="We know our tenants well, including their engagement preferences and have recorded contact details for all tenants and household members in our tenancy / customer relationship management system"/>
    <x v="1"/>
    <n v="3"/>
    <n v="5"/>
    <s v="5 to 1"/>
    <n v="0"/>
    <n v="0"/>
    <n v="1"/>
    <n v="0"/>
    <n v="0"/>
    <n v="1"/>
    <n v="1"/>
  </r>
  <r>
    <n v="3"/>
    <x v="0"/>
    <x v="0"/>
    <x v="2"/>
    <s v="We regularly ask our tenants to confirm contact details for themselves and their household members"/>
    <x v="2"/>
    <n v="1"/>
    <n v="5"/>
    <s v="5 to 1"/>
    <n v="0"/>
    <n v="0"/>
    <n v="0"/>
    <n v="0"/>
    <n v="1"/>
    <n v="1"/>
    <n v="1"/>
  </r>
  <r>
    <n v="4"/>
    <x v="0"/>
    <x v="1"/>
    <x v="3"/>
    <s v="We have consulted with our tenants to find out how many would use digital channels to communicate with us and the facilities they currently have access to"/>
    <x v="3"/>
    <n v="0"/>
    <n v="5"/>
    <s v="5 to 1"/>
    <n v="0"/>
    <n v="0"/>
    <n v="0"/>
    <n v="0"/>
    <n v="0"/>
    <n v="0"/>
    <n v="1"/>
  </r>
  <r>
    <n v="5"/>
    <x v="0"/>
    <x v="2"/>
    <x v="4"/>
    <s v="The experience we provide to our tenants is seamlessly integrated across multiple digital (social media, websites, portals etc) and non-digital channels"/>
    <x v="3"/>
    <n v="0"/>
    <n v="5"/>
    <s v="5 to 1"/>
    <n v="0"/>
    <n v="0"/>
    <n v="0"/>
    <n v="0"/>
    <n v="0"/>
    <n v="0"/>
    <n v="1"/>
  </r>
  <r>
    <n v="6"/>
    <x v="0"/>
    <x v="3"/>
    <x v="5"/>
    <s v="We make full use of digital marketing channels (social media, search engine, email and others) to promote our services; housing initiatives; opportunities; schemes and community engagement activities"/>
    <x v="3"/>
    <n v="0"/>
    <n v="5"/>
    <s v="5 to 1"/>
    <n v="0"/>
    <n v="0"/>
    <n v="0"/>
    <n v="0"/>
    <n v="0"/>
    <n v="0"/>
    <n v="1"/>
  </r>
  <r>
    <n v="7"/>
    <x v="0"/>
    <x v="1"/>
    <x v="6"/>
    <s v="We collect and act on feedback and / or insight about our tenants’ experience on the quality of our services across all of our physical channels"/>
    <x v="3"/>
    <n v="0"/>
    <n v="5"/>
    <s v="5 to 1"/>
    <n v="0"/>
    <n v="0"/>
    <n v="0"/>
    <n v="0"/>
    <n v="0"/>
    <n v="0"/>
    <n v="1"/>
  </r>
  <r>
    <n v="8"/>
    <x v="0"/>
    <x v="2"/>
    <x v="7"/>
    <s v="We are focused on our tenants, suppliers and customers; their needs and how technology can support us in delivering a quality experience"/>
    <x v="3"/>
    <n v="0"/>
    <n v="5"/>
    <s v="5 to 1"/>
    <n v="0"/>
    <n v="0"/>
    <n v="0"/>
    <n v="0"/>
    <n v="0"/>
    <n v="0"/>
    <n v="1"/>
  </r>
  <r>
    <n v="9"/>
    <x v="0"/>
    <x v="4"/>
    <x v="8"/>
    <s v="We use real-time data analytics / reporting tools to measure how our tenants and customers interact with us"/>
    <x v="3"/>
    <n v="0"/>
    <n v="5"/>
    <s v="5 to 1"/>
    <n v="0"/>
    <n v="0"/>
    <n v="0"/>
    <n v="0"/>
    <n v="0"/>
    <n v="0"/>
    <n v="1"/>
  </r>
  <r>
    <n v="10"/>
    <x v="0"/>
    <x v="5"/>
    <x v="9"/>
    <s v="Our teams are structured based around the customer rather than the service functions we perform"/>
    <x v="3"/>
    <n v="0"/>
    <n v="5"/>
    <s v="5 to 1"/>
    <n v="0"/>
    <n v="0"/>
    <n v="0"/>
    <n v="0"/>
    <n v="0"/>
    <n v="0"/>
    <n v="1"/>
  </r>
  <r>
    <n v="11"/>
    <x v="0"/>
    <x v="1"/>
    <x v="10"/>
    <s v="Our tenants currently think highly of the quality of our services"/>
    <x v="3"/>
    <n v="0"/>
    <n v="5"/>
    <s v="5 to 1"/>
    <n v="0"/>
    <n v="0"/>
    <n v="0"/>
    <n v="0"/>
    <n v="0"/>
    <n v="0"/>
    <n v="1"/>
  </r>
  <r>
    <n v="12"/>
    <x v="0"/>
    <x v="3"/>
    <x v="11"/>
    <s v="Covid-19 resulted in more tenants wanting to interact with us digitally"/>
    <x v="3"/>
    <n v="0"/>
    <n v="5"/>
    <s v="5 to 1"/>
    <n v="0"/>
    <n v="0"/>
    <n v="0"/>
    <n v="0"/>
    <n v="0"/>
    <n v="0"/>
    <n v="1"/>
  </r>
  <r>
    <n v="13"/>
    <x v="0"/>
    <x v="3"/>
    <x v="12"/>
    <s v="Covid-19 highlighted our lack of digital channels and we faced challenges as to how we responded"/>
    <x v="3"/>
    <n v="0"/>
    <n v="5"/>
    <s v="1 to 5"/>
    <n v="0"/>
    <n v="0"/>
    <n v="0"/>
    <n v="0"/>
    <n v="0"/>
    <n v="0"/>
    <n v="1"/>
  </r>
  <r>
    <n v="14"/>
    <x v="0"/>
    <x v="3"/>
    <x v="13"/>
    <s v="We already have a digital portal / channel in place through our web site where tenants can submit service requests or make enquiries"/>
    <x v="3"/>
    <n v="0"/>
    <n v="5"/>
    <s v="5 to 1"/>
    <n v="0"/>
    <n v="0"/>
    <n v="0"/>
    <n v="0"/>
    <n v="0"/>
    <n v="0"/>
    <n v="1"/>
  </r>
  <r>
    <n v="15"/>
    <x v="1"/>
    <x v="2"/>
    <x v="14"/>
    <s v="Our focus is on how digital can meet the needs of our customers_x000a_"/>
    <x v="3"/>
    <n v="0"/>
    <n v="5"/>
    <s v="5 to 1"/>
    <n v="0"/>
    <n v="0"/>
    <n v="0"/>
    <n v="0"/>
    <n v="0"/>
    <n v="0"/>
    <n v="1"/>
  </r>
  <r>
    <n v="16"/>
    <x v="1"/>
    <x v="6"/>
    <x v="15"/>
    <s v="Our current information systems support us in administering and responding to all forms of service enquiries / requests and they are fully capable of supporting us in how we deliver all aspects of our customer services_x000a_"/>
    <x v="3"/>
    <n v="0"/>
    <n v="5"/>
    <s v="5 to 1"/>
    <n v="0"/>
    <n v="0"/>
    <n v="0"/>
    <n v="0"/>
    <n v="0"/>
    <n v="0"/>
    <n v="1"/>
  </r>
  <r>
    <n v="17"/>
    <x v="1"/>
    <x v="7"/>
    <x v="16"/>
    <s v="We have established business processes in place to professionally administer and respond to all forms of service enquiries and requests_x000a_"/>
    <x v="3"/>
    <n v="0"/>
    <n v="5"/>
    <s v="5 to 1"/>
    <n v="0"/>
    <n v="0"/>
    <n v="0"/>
    <n v="0"/>
    <n v="0"/>
    <n v="0"/>
    <n v="1"/>
  </r>
  <r>
    <n v="18"/>
    <x v="1"/>
    <x v="2"/>
    <x v="17"/>
    <s v="We know what our tenants’ pain points are in terms of how they contact us and how we respond_x000a_"/>
    <x v="3"/>
    <n v="0"/>
    <n v="5"/>
    <s v="5 to 1"/>
    <n v="0"/>
    <n v="0"/>
    <n v="0"/>
    <n v="0"/>
    <n v="0"/>
    <n v="0"/>
    <n v="1"/>
  </r>
  <r>
    <n v="19"/>
    <x v="1"/>
    <x v="7"/>
    <x v="18"/>
    <s v="We have reviewed our business processes in preparation for implementing digital service initiatives_x000a_"/>
    <x v="3"/>
    <n v="0"/>
    <n v="5"/>
    <s v="5 to 1"/>
    <n v="0"/>
    <n v="0"/>
    <n v="0"/>
    <n v="0"/>
    <n v="0"/>
    <n v="0"/>
    <n v="1"/>
  </r>
  <r>
    <n v="20"/>
    <x v="1"/>
    <x v="6"/>
    <x v="19"/>
    <s v="We provide multiple communication channels all of which intelligently integrate with our information systems_x000a_"/>
    <x v="3"/>
    <n v="0"/>
    <n v="5"/>
    <s v="5 to 1"/>
    <n v="0"/>
    <n v="0"/>
    <n v="0"/>
    <n v="0"/>
    <n v="0"/>
    <n v="0"/>
    <n v="1"/>
  </r>
  <r>
    <n v="21"/>
    <x v="1"/>
    <x v="8"/>
    <x v="20"/>
    <s v="Our core business functions are digitised, driving efficiency and effectiveness and saving us time on administrative tasks (e.g. document management functions and storage are in place with all document templates and forms digitised; task driven / workflow software capable of supporting a wide array of business functions and processes is in place; photographs are captured remotely and stored against the tenant or property record_x000a_"/>
    <x v="3"/>
    <n v="0"/>
    <n v="5"/>
    <s v="5 to 1"/>
    <n v="0"/>
    <n v="0"/>
    <n v="0"/>
    <n v="0"/>
    <n v="0"/>
    <n v="0"/>
    <n v="1"/>
  </r>
  <r>
    <n v="22"/>
    <x v="1"/>
    <x v="8"/>
    <x v="21"/>
    <s v="All key business functions are fully automated supported by reliable or established technology and systems_x000a_"/>
    <x v="3"/>
    <n v="0"/>
    <n v="5"/>
    <s v="5 to 1"/>
    <n v="0"/>
    <n v="0"/>
    <n v="0"/>
    <n v="0"/>
    <n v="0"/>
    <n v="0"/>
    <n v="1"/>
  </r>
  <r>
    <n v="23"/>
    <x v="1"/>
    <x v="7"/>
    <x v="22"/>
    <s v="We have identified where we can streamline our business processes in order that we can best maximise digital initiatives_x000a_"/>
    <x v="3"/>
    <n v="0"/>
    <n v="5"/>
    <s v="5 to 1"/>
    <n v="0"/>
    <n v="0"/>
    <n v="0"/>
    <n v="0"/>
    <n v="0"/>
    <n v="0"/>
    <n v="1"/>
  </r>
  <r>
    <n v="24"/>
    <x v="1"/>
    <x v="9"/>
    <x v="23"/>
    <s v="We have staff with strong internal digital skillsets or acumen_x000a_"/>
    <x v="3"/>
    <n v="0"/>
    <n v="5"/>
    <s v="5 to 1"/>
    <n v="0"/>
    <n v="0"/>
    <n v="0"/>
    <n v="0"/>
    <n v="0"/>
    <n v="0"/>
    <n v="1"/>
  </r>
  <r>
    <n v="25"/>
    <x v="1"/>
    <x v="10"/>
    <x v="24"/>
    <s v="Due to our current level of staff resources, we need to rely on trusted providers to either manage or assist our technology needs_x000a_"/>
    <x v="3"/>
    <n v="0"/>
    <n v="5"/>
    <s v="5 to 1"/>
    <n v="0"/>
    <n v="0"/>
    <n v="0"/>
    <n v="0"/>
    <n v="0"/>
    <n v="0"/>
    <n v="1"/>
  </r>
  <r>
    <n v="26"/>
    <x v="1"/>
    <x v="5"/>
    <x v="25"/>
    <s v="Our operational structure is based on departmental silos_x000a_"/>
    <x v="3"/>
    <n v="0"/>
    <n v="5"/>
    <s v="1 to 5"/>
    <n v="0"/>
    <n v="0"/>
    <n v="0"/>
    <n v="0"/>
    <n v="0"/>
    <n v="0"/>
    <n v="1"/>
  </r>
  <r>
    <n v="27"/>
    <x v="1"/>
    <x v="5"/>
    <x v="26"/>
    <s v="Digital services and channels drive the organisational structure and reporting_x000a_"/>
    <x v="3"/>
    <n v="0"/>
    <n v="5"/>
    <s v="5 to 1"/>
    <n v="0"/>
    <n v="0"/>
    <n v="0"/>
    <n v="0"/>
    <n v="0"/>
    <n v="0"/>
    <n v="1"/>
  </r>
  <r>
    <n v="28"/>
    <x v="1"/>
    <x v="5"/>
    <x v="27"/>
    <s v="We are implementing or have implemented collaborative practices across the organisation in relation to customer service delivery_x000a_"/>
    <x v="3"/>
    <n v="0"/>
    <n v="5"/>
    <s v="5 to 1"/>
    <n v="0"/>
    <n v="0"/>
    <n v="0"/>
    <n v="0"/>
    <n v="0"/>
    <n v="0"/>
    <n v="1"/>
  </r>
  <r>
    <n v="29"/>
    <x v="1"/>
    <x v="11"/>
    <x v="28"/>
    <s v="We regularly review and maintain the quality and accuracy of our data_x000a_"/>
    <x v="3"/>
    <n v="0"/>
    <n v="5"/>
    <s v="5 to 1"/>
    <n v="0"/>
    <n v="0"/>
    <n v="0"/>
    <n v="0"/>
    <n v="0"/>
    <n v="0"/>
    <n v="1"/>
  </r>
  <r>
    <n v="30"/>
    <x v="2"/>
    <x v="12"/>
    <x v="29"/>
    <s v="Based on what we know, we fully understand the value that digital initiatives can offer to us"/>
    <x v="3"/>
    <n v="0"/>
    <n v="5"/>
    <s v="5 to 1"/>
    <n v="0"/>
    <n v="0"/>
    <n v="0"/>
    <n v="0"/>
    <n v="0"/>
    <n v="0"/>
    <n v="1"/>
  </r>
  <r>
    <n v="31"/>
    <x v="2"/>
    <x v="12"/>
    <x v="30"/>
    <s v="Digital opportunities and usage are not understood or defined in our organisation"/>
    <x v="3"/>
    <n v="0"/>
    <n v="5"/>
    <s v="1 to 5"/>
    <n v="0"/>
    <n v="0"/>
    <n v="0"/>
    <n v="0"/>
    <n v="0"/>
    <n v="0"/>
    <n v="1"/>
  </r>
  <r>
    <n v="32"/>
    <x v="2"/>
    <x v="12"/>
    <x v="31"/>
    <s v="Our organisation has little or no appetite for digital service delivery"/>
    <x v="3"/>
    <n v="0"/>
    <n v="5"/>
    <s v="1 to 5"/>
    <n v="0"/>
    <n v="0"/>
    <n v="0"/>
    <n v="0"/>
    <n v="0"/>
    <n v="0"/>
    <n v="1"/>
  </r>
  <r>
    <n v="33"/>
    <x v="2"/>
    <x v="9"/>
    <x v="32"/>
    <s v="We are starting to or already have explored the impact of innovation and how technology can be effectively utilised"/>
    <x v="3"/>
    <n v="0"/>
    <n v="5"/>
    <s v="5 to 1"/>
    <n v="0"/>
    <n v="0"/>
    <n v="0"/>
    <n v="0"/>
    <n v="0"/>
    <n v="0"/>
    <n v="1"/>
  </r>
  <r>
    <n v="34"/>
    <x v="2"/>
    <x v="13"/>
    <x v="33"/>
    <s v="We have practices in place to effectively manage change and consult with staff"/>
    <x v="3"/>
    <n v="0"/>
    <n v="5"/>
    <s v="5 to 1"/>
    <n v="0"/>
    <n v="0"/>
    <n v="0"/>
    <n v="0"/>
    <n v="0"/>
    <n v="0"/>
    <n v="1"/>
  </r>
  <r>
    <n v="35"/>
    <x v="2"/>
    <x v="13"/>
    <x v="34"/>
    <s v="We deploy agile techniques / approaches to managing and implementing change"/>
    <x v="3"/>
    <n v="0"/>
    <n v="5"/>
    <s v="5 to 1"/>
    <n v="0"/>
    <n v="0"/>
    <n v="0"/>
    <n v="0"/>
    <n v="0"/>
    <n v="0"/>
    <n v="1"/>
  </r>
  <r>
    <n v="36"/>
    <x v="2"/>
    <x v="10"/>
    <x v="35"/>
    <s v="We are constrained by our lack of technical resources which has an adverse impact on what we are able to do"/>
    <x v="3"/>
    <n v="0"/>
    <n v="5"/>
    <s v="1 to 5"/>
    <n v="0"/>
    <n v="0"/>
    <n v="0"/>
    <n v="0"/>
    <n v="0"/>
    <n v="0"/>
    <n v="1"/>
  </r>
  <r>
    <n v="37"/>
    <x v="2"/>
    <x v="12"/>
    <x v="36"/>
    <s v="We prefer to see how other organisations implement initiatives first so we can judge whether they will be successful or not"/>
    <x v="3"/>
    <n v="0"/>
    <n v="5"/>
    <s v="1 to 5"/>
    <n v="0"/>
    <n v="0"/>
    <n v="0"/>
    <n v="0"/>
    <n v="0"/>
    <n v="0"/>
    <n v="1"/>
  </r>
  <r>
    <n v="38"/>
    <x v="2"/>
    <x v="9"/>
    <x v="37"/>
    <s v="All staff fully embrace the implementation of digital initiatives"/>
    <x v="3"/>
    <n v="0"/>
    <n v="5"/>
    <s v="5 to 1"/>
    <n v="0"/>
    <n v="0"/>
    <n v="0"/>
    <n v="0"/>
    <n v="0"/>
    <n v="0"/>
    <n v="1"/>
  </r>
  <r>
    <n v="39"/>
    <x v="2"/>
    <x v="11"/>
    <x v="38"/>
    <s v="We have data privacy policies in place"/>
    <x v="3"/>
    <n v="0"/>
    <n v="5"/>
    <s v="5 to 1"/>
    <n v="0"/>
    <n v="0"/>
    <n v="0"/>
    <n v="0"/>
    <n v="0"/>
    <n v="0"/>
    <n v="1"/>
  </r>
  <r>
    <n v="40"/>
    <x v="2"/>
    <x v="14"/>
    <x v="39"/>
    <s v="We proactively monitor our network for cybersecurity threats"/>
    <x v="3"/>
    <n v="0"/>
    <n v="5"/>
    <s v="5 to 1"/>
    <n v="0"/>
    <n v="0"/>
    <n v="0"/>
    <n v="0"/>
    <n v="0"/>
    <n v="0"/>
    <n v="1"/>
  </r>
  <r>
    <n v="41"/>
    <x v="2"/>
    <x v="14"/>
    <x v="40"/>
    <s v="We have established processes in place for managing cybersecurity incidents"/>
    <x v="3"/>
    <n v="0"/>
    <n v="5"/>
    <s v="5 to 1"/>
    <n v="0"/>
    <n v="0"/>
    <n v="0"/>
    <n v="0"/>
    <n v="0"/>
    <n v="0"/>
    <n v="1"/>
  </r>
  <r>
    <n v="42"/>
    <x v="2"/>
    <x v="14"/>
    <x v="41"/>
    <s v="We provide regular training or guidance to staff on cybersecurity threats, phishing scams, email security, viruses and malware"/>
    <x v="3"/>
    <n v="0"/>
    <n v="5"/>
    <s v="5 to 1"/>
    <n v="0"/>
    <n v="0"/>
    <n v="0"/>
    <n v="0"/>
    <n v="0"/>
    <n v="0"/>
    <n v="1"/>
  </r>
  <r>
    <n v="43"/>
    <x v="2"/>
    <x v="15"/>
    <x v="42"/>
    <s v="Our network and systems infrastructure are backed up daily, either by ourselves or by our systems supplier"/>
    <x v="3"/>
    <n v="0"/>
    <n v="5"/>
    <s v="5 to 1"/>
    <n v="0"/>
    <n v="0"/>
    <n v="0"/>
    <n v="0"/>
    <n v="0"/>
    <n v="0"/>
    <n v="1"/>
  </r>
  <r>
    <n v="44"/>
    <x v="2"/>
    <x v="15"/>
    <x v="43"/>
    <s v="We use up-to-date antivirus / malware / firewall software to protect against unauthorised access to our network and systems"/>
    <x v="3"/>
    <n v="0"/>
    <n v="5"/>
    <s v="5 to 1"/>
    <n v="0"/>
    <n v="0"/>
    <n v="0"/>
    <n v="0"/>
    <n v="0"/>
    <n v="0"/>
    <n v="1"/>
  </r>
  <r>
    <n v="45"/>
    <x v="3"/>
    <x v="16"/>
    <x v="44"/>
    <s v="We have a clear vision and roadmap to implement technology that is linked to our mission, goals and strategies._x000a_"/>
    <x v="3"/>
    <n v="0"/>
    <n v="5"/>
    <s v="5 to 1"/>
    <n v="0"/>
    <n v="0"/>
    <n v="0"/>
    <n v="0"/>
    <n v="0"/>
    <n v="0"/>
    <n v="1"/>
  </r>
  <r>
    <n v="46"/>
    <x v="3"/>
    <x v="16"/>
    <x v="45"/>
    <s v="Our focus is on departmental IT solutions to support our current operations, not digital channels nor tenant / supplier needs_x000a_"/>
    <x v="3"/>
    <n v="0"/>
    <n v="5"/>
    <s v="1 to 5"/>
    <n v="0"/>
    <n v="0"/>
    <n v="0"/>
    <n v="0"/>
    <n v="0"/>
    <n v="0"/>
    <n v="1"/>
  </r>
  <r>
    <n v="47"/>
    <x v="3"/>
    <x v="6"/>
    <x v="46"/>
    <s v="We have implemented integrated systems to manage our tenancy management and maintenance functions (and where appropriate, finance) such that they provide a single 360-degree view of the tenant or person and they support joined-up operations across our organisation_x000a_"/>
    <x v="3"/>
    <n v="0"/>
    <n v="5"/>
    <s v="5 to 1"/>
    <n v="0"/>
    <n v="0"/>
    <n v="0"/>
    <n v="0"/>
    <n v="0"/>
    <n v="0"/>
    <n v="1"/>
  </r>
  <r>
    <n v="48"/>
    <x v="3"/>
    <x v="9"/>
    <x v="47"/>
    <s v="We keep up-to-date with the latest technologies and products related to the housing sector_x000a_"/>
    <x v="3"/>
    <n v="0"/>
    <n v="5"/>
    <s v="5 to 1"/>
    <n v="0"/>
    <n v="0"/>
    <n v="0"/>
    <n v="0"/>
    <n v="0"/>
    <n v="0"/>
    <n v="1"/>
  </r>
  <r>
    <n v="49"/>
    <x v="3"/>
    <x v="6"/>
    <x v="48"/>
    <s v="Our core transactional systems are cloud-based (i.e., we use software applications and / or data storage facilities from one or more software suppliers which are accessed over the Internet and on a pay-as-you-go software-as-a-service basis)._x000a_"/>
    <x v="3"/>
    <n v="0"/>
    <n v="5"/>
    <s v="5 to 1"/>
    <n v="0"/>
    <n v="0"/>
    <n v="0"/>
    <n v="0"/>
    <n v="0"/>
    <n v="0"/>
    <n v="1"/>
  </r>
  <r>
    <n v="50"/>
    <x v="3"/>
    <x v="17"/>
    <x v="49"/>
    <s v="Investment in technology forms a major part of our annual budget and will continue to do so._x000a_"/>
    <x v="3"/>
    <n v="0"/>
    <n v="5"/>
    <s v="5 to 1"/>
    <n v="0"/>
    <n v="0"/>
    <n v="0"/>
    <n v="0"/>
    <n v="0"/>
    <n v="0"/>
    <n v="1"/>
  </r>
  <r>
    <n v="51"/>
    <x v="3"/>
    <x v="18"/>
    <x v="50"/>
    <s v="We have a proven track record in planning for and then effectively and efficiently deploying new technologies, ensuring they are fully integrated with our systems infrastructure_x000a_"/>
    <x v="3"/>
    <n v="0"/>
    <n v="5"/>
    <s v="5 to 1"/>
    <n v="0"/>
    <n v="0"/>
    <n v="0"/>
    <n v="0"/>
    <n v="0"/>
    <n v="0"/>
    <n v="1"/>
  </r>
  <r>
    <n v="52"/>
    <x v="3"/>
    <x v="18"/>
    <x v="51"/>
    <s v="In maximising our use of technology, our approach is to always assess what it is really capable of, how we can adapt our business and processes to make the most of our technology investments and where relevant, implement new processes to maximise usage and deliver service improvements."/>
    <x v="3"/>
    <n v="0"/>
    <n v="5"/>
    <s v="5 to 1"/>
    <n v="0"/>
    <n v="0"/>
    <n v="0"/>
    <n v="0"/>
    <n v="0"/>
    <n v="0"/>
    <n v="1"/>
  </r>
  <r>
    <n v="53"/>
    <x v="3"/>
    <x v="6"/>
    <x v="52"/>
    <s v="Our current systems have enabled us to be digitally connected with our suppliers, contractors and service partners allowing us to initiate, monitor and complete the progress of each type of supply (e.g. electronically issuing purchase orders, receiving and processing invoices; suppliers have access to a portal to lodge invoices and request changes, variations or amendments)"/>
    <x v="3"/>
    <n v="0"/>
    <n v="5"/>
    <s v="5 to 1"/>
    <n v="0"/>
    <n v="0"/>
    <n v="0"/>
    <n v="0"/>
    <n v="0"/>
    <n v="0"/>
    <n v="1"/>
  </r>
  <r>
    <n v="54"/>
    <x v="3"/>
    <x v="6"/>
    <x v="53"/>
    <s v="Our current systems have either enabled us or are capable of enabling us to be digitally connected with our tenants and customers"/>
    <x v="3"/>
    <n v="0"/>
    <n v="5"/>
    <s v="5 to 1"/>
    <n v="0"/>
    <n v="0"/>
    <n v="0"/>
    <n v="0"/>
    <n v="0"/>
    <n v="0"/>
    <n v="1"/>
  </r>
  <r>
    <n v="55"/>
    <x v="3"/>
    <x v="3"/>
    <x v="54"/>
    <s v="In using digital channels, it is important to us that all tenants and suppliers can easily view the latest status of their service enquiry or request and what is happening to it_x000a_"/>
    <x v="3"/>
    <n v="0"/>
    <n v="5"/>
    <s v="5 to 1"/>
    <n v="0"/>
    <n v="0"/>
    <n v="0"/>
    <n v="0"/>
    <n v="0"/>
    <n v="0"/>
    <n v="1"/>
  </r>
  <r>
    <n v="56"/>
    <x v="3"/>
    <x v="10"/>
    <x v="55"/>
    <s v="We are open to considering how specialist digital software providers can assist us in implementing specific digital apps rather than rely on the main software supplier of our core transactional system(s)_x000a_"/>
    <x v="3"/>
    <n v="0"/>
    <n v="5"/>
    <s v="5 to 1"/>
    <n v="0"/>
    <n v="0"/>
    <n v="0"/>
    <n v="0"/>
    <n v="0"/>
    <n v="0"/>
    <n v="1"/>
  </r>
  <r>
    <n v="57"/>
    <x v="3"/>
    <x v="18"/>
    <x v="56"/>
    <s v="In implementing any new technology and system(s), we typically take the view that it must support what we do now on the basis this is how we’ve always done it_x000a_"/>
    <x v="3"/>
    <n v="0"/>
    <n v="5"/>
    <s v="1 to 5"/>
    <n v="0"/>
    <n v="0"/>
    <n v="0"/>
    <n v="0"/>
    <n v="0"/>
    <n v="0"/>
    <n v="1"/>
  </r>
  <r>
    <n v="58"/>
    <x v="3"/>
    <x v="4"/>
    <x v="57"/>
    <s v="We have reporting tools which are either provided in our current systems or interact with them such they provide real-time data analytics allowing us to see, understand and respond to customer demand and workforce needs"/>
    <x v="3"/>
    <n v="0"/>
    <n v="5"/>
    <s v="5 to 1"/>
    <n v="0"/>
    <n v="0"/>
    <n v="0"/>
    <n v="0"/>
    <n v="0"/>
    <n v="0"/>
    <n v="1"/>
  </r>
  <r>
    <n v="59"/>
    <x v="3"/>
    <x v="19"/>
    <x v="58"/>
    <s v="We use well-established mobile technology apps to support our staff when visiting clients_x000a_"/>
    <x v="3"/>
    <n v="0"/>
    <n v="5"/>
    <s v="5 to 1"/>
    <n v="0"/>
    <n v="0"/>
    <n v="0"/>
    <n v="0"/>
    <n v="0"/>
    <n v="0"/>
    <n v="1"/>
  </r>
  <r>
    <n v="60"/>
    <x v="3"/>
    <x v="19"/>
    <x v="59"/>
    <s v="We intend to implement mobile technology apps to support our staff when working on-site_x000a_"/>
    <x v="3"/>
    <n v="0"/>
    <n v="5"/>
    <s v="5 to 1"/>
    <n v="0"/>
    <n v="0"/>
    <n v="0"/>
    <n v="0"/>
    <n v="0"/>
    <n v="0"/>
    <n v="1"/>
  </r>
  <r>
    <n v="61"/>
    <x v="4"/>
    <x v="20"/>
    <x v="60"/>
    <s v="We have a structured and managed approach to implementing new ideas and innovative practices_x000a_"/>
    <x v="3"/>
    <n v="0"/>
    <n v="5"/>
    <s v="5 to 1"/>
    <n v="0"/>
    <n v="0"/>
    <n v="0"/>
    <n v="0"/>
    <n v="0"/>
    <n v="0"/>
    <n v="1"/>
  </r>
  <r>
    <n v="62"/>
    <x v="4"/>
    <x v="20"/>
    <x v="61"/>
    <s v="Technology, digital and innovation are among our top business priorities_x000a_"/>
    <x v="3"/>
    <n v="0"/>
    <n v="5"/>
    <s v="5 to 1"/>
    <n v="0"/>
    <n v="0"/>
    <n v="0"/>
    <n v="0"/>
    <n v="0"/>
    <n v="0"/>
    <n v="1"/>
  </r>
  <r>
    <n v="63"/>
    <x v="4"/>
    <x v="16"/>
    <x v="62"/>
    <s v="IT strategy and performance are entirely aligned to our organisational vision and strategy_x000a_"/>
    <x v="3"/>
    <n v="0"/>
    <n v="5"/>
    <s v="5 to 1"/>
    <n v="0"/>
    <n v="0"/>
    <n v="0"/>
    <n v="0"/>
    <n v="0"/>
    <n v="0"/>
    <n v="1"/>
  </r>
  <r>
    <n v="64"/>
    <x v="4"/>
    <x v="9"/>
    <x v="63"/>
    <s v="The required roles and responsibilities for delivering a digital strategy are clear and understood_x000a_"/>
    <x v="3"/>
    <n v="0"/>
    <n v="5"/>
    <s v="5 to 1"/>
    <n v="0"/>
    <n v="0"/>
    <n v="0"/>
    <n v="0"/>
    <n v="0"/>
    <n v="0"/>
    <n v="1"/>
  </r>
  <r>
    <n v="65"/>
    <x v="4"/>
    <x v="2"/>
    <x v="64"/>
    <s v="Establishing a seamless integrated digital experience across multiple digital channels is not a priority for us_x000a_"/>
    <x v="3"/>
    <n v="0"/>
    <n v="5"/>
    <s v="1 to 5"/>
    <n v="0"/>
    <n v="0"/>
    <n v="0"/>
    <n v="0"/>
    <n v="0"/>
    <n v="0"/>
    <n v="1"/>
  </r>
  <r>
    <n v="66"/>
    <x v="4"/>
    <x v="4"/>
    <x v="65"/>
    <s v="Our strategic decision making is guided by the data we collect_x000a_"/>
    <x v="3"/>
    <n v="0"/>
    <n v="5"/>
    <s v="5 to 1"/>
    <n v="0"/>
    <n v="0"/>
    <n v="0"/>
    <n v="0"/>
    <n v="0"/>
    <n v="0"/>
    <n v="1"/>
  </r>
  <r>
    <n v="67"/>
    <x v="4"/>
    <x v="4"/>
    <x v="66"/>
    <s v="Our data analytics generate business data that provide great insights_x000a_"/>
    <x v="3"/>
    <n v="0"/>
    <n v="5"/>
    <s v="5 to 1"/>
    <n v="0"/>
    <n v="0"/>
    <n v="0"/>
    <n v="0"/>
    <n v="0"/>
    <n v="0"/>
    <n v="1"/>
  </r>
  <r>
    <n v="68"/>
    <x v="4"/>
    <x v="11"/>
    <x v="67"/>
    <s v="We treat data as an asset and seek to maximise its value by regularly _x000a_reviewing and maintaining it_x000a_"/>
    <x v="3"/>
    <n v="0"/>
    <n v="5"/>
    <s v="5 to 1"/>
    <n v="0"/>
    <n v="0"/>
    <n v="0"/>
    <n v="0"/>
    <n v="0"/>
    <n v="0"/>
    <n v="1"/>
  </r>
  <r>
    <n v="69"/>
    <x v="4"/>
    <x v="11"/>
    <x v="68"/>
    <s v="We have a data management strategy in place_x000a_"/>
    <x v="3"/>
    <n v="0"/>
    <n v="5"/>
    <s v="5 to 1"/>
    <n v="0"/>
    <n v="0"/>
    <n v="0"/>
    <n v="0"/>
    <n v="0"/>
    <n v="0"/>
    <n v="1"/>
  </r>
  <r>
    <n v="70"/>
    <x v="4"/>
    <x v="3"/>
    <x v="69"/>
    <s v="We have defined a digital strategy_x000a_"/>
    <x v="3"/>
    <n v="0"/>
    <n v="5"/>
    <s v="5 to 1"/>
    <n v="0"/>
    <n v="0"/>
    <n v="0"/>
    <n v="0"/>
    <n v="0"/>
    <n v="0"/>
    <n v="1"/>
  </r>
  <r>
    <n v="71"/>
    <x v="4"/>
    <x v="7"/>
    <x v="70"/>
    <s v="Business processes that are easy and cost-effective to deliver online have been identified and are either in place or will be implemented_x000a_"/>
    <x v="3"/>
    <n v="0"/>
    <n v="5"/>
    <s v="5 to 1"/>
    <n v="0"/>
    <n v="0"/>
    <n v="0"/>
    <n v="0"/>
    <n v="0"/>
    <n v="0"/>
    <n v="1"/>
  </r>
  <r>
    <n v="72"/>
    <x v="4"/>
    <x v="3"/>
    <x v="71"/>
    <s v="The potential for digital channels to create new ways of engaging with tenants and customers and delivering services is being or has been explored"/>
    <x v="3"/>
    <n v="0"/>
    <n v="5"/>
    <s v="5 to 1"/>
    <n v="0"/>
    <n v="0"/>
    <n v="0"/>
    <n v="0"/>
    <n v="0"/>
    <n v="0"/>
    <n v="1"/>
  </r>
  <r>
    <n v="73"/>
    <x v="4"/>
    <x v="2"/>
    <x v="72"/>
    <s v="The needs and expectations of our tenants and suppliers is driving innovation in how we deliver services_x000a_"/>
    <x v="3"/>
    <n v="0"/>
    <n v="5"/>
    <s v="5 to 1"/>
    <n v="0"/>
    <n v="0"/>
    <n v="0"/>
    <n v="0"/>
    <n v="0"/>
    <n v="0"/>
    <n v="1"/>
  </r>
  <r>
    <n v="74"/>
    <x v="4"/>
    <x v="1"/>
    <x v="73"/>
    <s v="We listen to all our tenants, suppliers, stakeholders and partners, and act on suggestions in formulating our strategies_x000a_"/>
    <x v="3"/>
    <n v="0"/>
    <n v="5"/>
    <s v="5 to 1"/>
    <n v="0"/>
    <n v="0"/>
    <n v="0"/>
    <n v="0"/>
    <n v="0"/>
    <n v="0"/>
    <n v="1"/>
  </r>
  <r>
    <n v="75"/>
    <x v="4"/>
    <x v="1"/>
    <x v="74"/>
    <s v="We have consulted with our tenants on what they use in accessing the Internet and we know the level of Internet usage across our portfolio_x000a_"/>
    <x v="3"/>
    <n v="0"/>
    <n v="5"/>
    <s v="5 to 1"/>
    <n v="0"/>
    <n v="0"/>
    <n v="0"/>
    <n v="0"/>
    <n v="0"/>
    <n v="0"/>
    <n v="1"/>
  </r>
  <r>
    <n v="76"/>
    <x v="4"/>
    <x v="21"/>
    <x v="75"/>
    <s v="We have explored or are currently exploring initiatives and / or partnerships with third party organisations as to how we can best assist our tenants in accessing the Internet_x000a_"/>
    <x v="3"/>
    <n v="0"/>
    <n v="5"/>
    <s v="5 to 1"/>
    <n v="0"/>
    <n v="0"/>
    <n v="0"/>
    <n v="0"/>
    <n v="0"/>
    <n v="0"/>
    <n v="1"/>
  </r>
  <r>
    <n v="77"/>
    <x v="4"/>
    <x v="9"/>
    <x v="76"/>
    <s v="We have the resource capacity and capabilities to deliver digital initiatives taking into account all other objectives, projects, funding and development opportunities_x000a_"/>
    <x v="3"/>
    <n v="0"/>
    <n v="5"/>
    <s v="5 to 1"/>
    <n v="0"/>
    <n v="0"/>
    <n v="0"/>
    <n v="0"/>
    <n v="0"/>
    <n v="0"/>
    <n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s v="Customer Experience"/>
    <s v="Chatbots"/>
    <s v="Providing chatbots in mutiple lanaguages"/>
    <s v="1 - 2 years"/>
    <s v="High"/>
    <s v="High"/>
    <s v="Adopt"/>
    <x v="0"/>
    <n v="4"/>
    <n v="4"/>
    <n v="4"/>
    <x v="0"/>
    <n v="1"/>
    <n v="0.5"/>
    <x v="0"/>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s v=""/>
    <s v=""/>
    <s v=""/>
    <x v="1"/>
    <m/>
    <m/>
    <x v="1"/>
  </r>
  <r>
    <m/>
    <m/>
    <m/>
    <m/>
    <m/>
    <m/>
    <s v=""/>
    <x v="1"/>
    <m/>
    <m/>
    <m/>
    <x v="2"/>
    <m/>
    <m/>
    <x v="1"/>
  </r>
  <r>
    <m/>
    <m/>
    <m/>
    <m/>
    <m/>
    <m/>
    <s v=""/>
    <x v="1"/>
    <s v=""/>
    <s v=""/>
    <s v=""/>
    <x v="1"/>
    <m/>
    <m/>
    <x v="1"/>
  </r>
  <r>
    <m/>
    <m/>
    <m/>
    <m/>
    <m/>
    <m/>
    <s v=""/>
    <x v="1"/>
    <m/>
    <m/>
    <m/>
    <x v="2"/>
    <m/>
    <m/>
    <x v="1"/>
  </r>
  <r>
    <m/>
    <m/>
    <m/>
    <m/>
    <m/>
    <m/>
    <s v=""/>
    <x v="1"/>
    <s v=""/>
    <s v=""/>
    <s v=""/>
    <x v="1"/>
    <m/>
    <m/>
    <x v="1"/>
  </r>
  <r>
    <m/>
    <m/>
    <m/>
    <m/>
    <m/>
    <m/>
    <s v=""/>
    <x v="1"/>
    <m/>
    <m/>
    <m/>
    <x v="2"/>
    <m/>
    <m/>
    <x v="1"/>
  </r>
  <r>
    <m/>
    <m/>
    <m/>
    <m/>
    <m/>
    <m/>
    <s v=""/>
    <x v="1"/>
    <s v=""/>
    <s v=""/>
    <s v=""/>
    <x v="1"/>
    <m/>
    <m/>
    <x v="1"/>
  </r>
  <r>
    <m/>
    <m/>
    <m/>
    <m/>
    <m/>
    <m/>
    <s v=""/>
    <x v="1"/>
    <m/>
    <m/>
    <m/>
    <x v="2"/>
    <m/>
    <m/>
    <x v="1"/>
  </r>
  <r>
    <m/>
    <m/>
    <m/>
    <m/>
    <m/>
    <m/>
    <s v=""/>
    <x v="1"/>
    <s v=""/>
    <s v=""/>
    <s v=""/>
    <x v="1"/>
    <m/>
    <m/>
    <x v="1"/>
  </r>
  <r>
    <m/>
    <m/>
    <m/>
    <m/>
    <m/>
    <m/>
    <s v=""/>
    <x v="1"/>
    <m/>
    <m/>
    <m/>
    <x v="2"/>
    <m/>
    <m/>
    <x v="1"/>
  </r>
  <r>
    <m/>
    <m/>
    <m/>
    <m/>
    <m/>
    <m/>
    <s v=""/>
    <x v="1"/>
    <s v=""/>
    <s v=""/>
    <s v=""/>
    <x v="1"/>
    <m/>
    <m/>
    <x v="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1">
  <r>
    <x v="0"/>
    <m/>
    <m/>
    <s v="High"/>
    <s v="Low"/>
    <n v="1"/>
    <s v="Prioritise"/>
    <s v="Critical"/>
    <s v="High"/>
    <s v="High"/>
    <x v="0"/>
    <n v="7"/>
    <n v="5.6"/>
    <n v="5.6"/>
    <n v="18.2"/>
    <x v="0"/>
  </r>
  <r>
    <x v="1"/>
    <m/>
    <m/>
    <s v="High"/>
    <s v="Low"/>
    <n v="1"/>
    <s v="Prioritise"/>
    <s v="High"/>
    <s v="High"/>
    <s v="High"/>
    <x v="1"/>
    <n v="5.6"/>
    <n v="5.6"/>
    <n v="5.6"/>
    <n v="16.799999999999997"/>
    <x v="0"/>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3"/>
    <m/>
    <m/>
    <m/>
    <m/>
    <s v=""/>
    <s v=""/>
    <m/>
    <m/>
    <m/>
    <x v="2"/>
    <n v="0"/>
    <n v="0"/>
    <n v="0"/>
    <n v="0"/>
    <x v="1"/>
  </r>
  <r>
    <x v="3"/>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2"/>
    <m/>
    <m/>
    <m/>
    <m/>
    <s v=""/>
    <s v=""/>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2"/>
    <n v="0"/>
    <n v="0"/>
    <n v="0"/>
    <n v="0"/>
    <x v="1"/>
  </r>
  <r>
    <x v="3"/>
    <m/>
    <m/>
    <m/>
    <m/>
    <m/>
    <m/>
    <m/>
    <m/>
    <m/>
    <x v="3"/>
    <n v="0"/>
    <n v="0"/>
    <n v="0"/>
    <n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F31F40E-121C-47B0-9591-E466FA6ECEA3}" name="PivotTable1" cacheId="2796"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Section">
  <location ref="B5:F11" firstHeaderRow="0" firstDataRow="1" firstDataCol="1"/>
  <pivotFields count="18">
    <pivotField showAll="0"/>
    <pivotField name="Section" axis="axisRow" showAll="0">
      <items count="6">
        <item x="0"/>
        <item x="1"/>
        <item x="2"/>
        <item x="4"/>
        <item x="3"/>
        <item t="default"/>
      </items>
    </pivotField>
    <pivotField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dataField="1" showAll="0"/>
    <pivotField dragToRow="0" dragToCol="0" dragToPage="0" showAll="0" defaultSubtotal="0"/>
    <pivotField dataField="1" dragToRow="0" dragToCol="0" dragToPage="0" showAll="0" defaultSubtotal="0"/>
  </pivotFields>
  <rowFields count="1">
    <field x="1"/>
  </rowFields>
  <rowItems count="6">
    <i>
      <x/>
    </i>
    <i>
      <x v="1"/>
    </i>
    <i>
      <x v="2"/>
    </i>
    <i>
      <x v="3"/>
    </i>
    <i>
      <x v="4"/>
    </i>
    <i t="grand">
      <x/>
    </i>
  </rowItems>
  <colFields count="1">
    <field x="-2"/>
  </colFields>
  <colItems count="4">
    <i>
      <x/>
    </i>
    <i i="1">
      <x v="1"/>
    </i>
    <i i="2">
      <x v="2"/>
    </i>
    <i i="3">
      <x v="3"/>
    </i>
  </colItems>
  <dataFields count="4">
    <dataField name="No. of Topics" fld="15" baseField="1" baseItem="0" numFmtId="1"/>
    <dataField name="Score" fld="6" baseField="1" baseItem="0" numFmtId="1"/>
    <dataField name=" Max Score" fld="7" baseField="1" baseItem="0" numFmtId="1"/>
    <dataField name=" % Score" fld="17" baseField="1" baseItem="0" numFmtId="9"/>
  </dataFields>
  <formats count="18">
    <format dxfId="134">
      <pivotArea field="1" type="button" dataOnly="0" labelOnly="1" outline="0" axis="axisRow" fieldPosition="0"/>
    </format>
    <format dxfId="135">
      <pivotArea dataOnly="0" labelOnly="1" outline="0" fieldPosition="0">
        <references count="1">
          <reference field="4294967294" count="4">
            <x v="0"/>
            <x v="1"/>
            <x v="2"/>
            <x v="3"/>
          </reference>
        </references>
      </pivotArea>
    </format>
    <format dxfId="136">
      <pivotArea collapsedLevelsAreSubtotals="1" fieldPosition="0">
        <references count="1">
          <reference field="1" count="0"/>
        </references>
      </pivotArea>
    </format>
    <format dxfId="137">
      <pivotArea dataOnly="0" labelOnly="1" fieldPosition="0">
        <references count="1">
          <reference field="1" count="0"/>
        </references>
      </pivotArea>
    </format>
    <format dxfId="138">
      <pivotArea collapsedLevelsAreSubtotals="1" fieldPosition="0">
        <references count="1">
          <reference field="1" count="0"/>
        </references>
      </pivotArea>
    </format>
    <format dxfId="139">
      <pivotArea dataOnly="0" labelOnly="1" fieldPosition="0">
        <references count="1">
          <reference field="1" count="0"/>
        </references>
      </pivotArea>
    </format>
    <format dxfId="140">
      <pivotArea collapsedLevelsAreSubtotals="1" fieldPosition="0">
        <references count="1">
          <reference field="1" count="0"/>
        </references>
      </pivotArea>
    </format>
    <format dxfId="141">
      <pivotArea grandRow="1" outline="0" collapsedLevelsAreSubtotals="1" fieldPosition="0"/>
    </format>
    <format dxfId="142">
      <pivotArea dataOnly="0" labelOnly="1" grandRow="1" outline="0" fieldPosition="0"/>
    </format>
    <format dxfId="143">
      <pivotArea grandRow="1" outline="0" collapsedLevelsAreSubtotals="1" fieldPosition="0"/>
    </format>
    <format dxfId="144">
      <pivotArea dataOnly="0" labelOnly="1" grandRow="1" outline="0" fieldPosition="0"/>
    </format>
    <format dxfId="145">
      <pivotArea grandRow="1" outline="0" collapsedLevelsAreSubtotals="1" fieldPosition="0"/>
    </format>
    <format dxfId="146">
      <pivotArea dataOnly="0" labelOnly="1" outline="0" fieldPosition="0">
        <references count="1">
          <reference field="4294967294" count="4">
            <x v="0"/>
            <x v="1"/>
            <x v="2"/>
            <x v="3"/>
          </reference>
        </references>
      </pivotArea>
    </format>
    <format dxfId="147">
      <pivotArea collapsedLevelsAreSubtotals="1" fieldPosition="0">
        <references count="1">
          <reference field="1" count="0"/>
        </references>
      </pivotArea>
    </format>
    <format dxfId="148">
      <pivotArea dataOnly="0" labelOnly="1" fieldPosition="0">
        <references count="1">
          <reference field="1" count="0"/>
        </references>
      </pivotArea>
    </format>
    <format dxfId="149">
      <pivotArea dataOnly="0" labelOnly="1" fieldPosition="0">
        <references count="1">
          <reference field="1" count="0"/>
        </references>
      </pivotArea>
    </format>
    <format dxfId="150">
      <pivotArea dataOnly="0" labelOnly="1" fieldPosition="0">
        <references count="1">
          <reference field="1" count="0"/>
        </references>
      </pivotArea>
    </format>
    <format dxfId="151">
      <pivotArea dataOnly="0" outline="0" fieldPosition="0">
        <references count="1">
          <reference field="4294967294" count="1">
            <x v="0"/>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0CABE17-4F06-4CF4-9AC9-7874063F5575}" name="PivotTable5" cacheId="2796" applyNumberFormats="0" applyBorderFormats="0" applyFontFormats="0" applyPatternFormats="0" applyAlignmentFormats="0" applyWidthHeightFormats="1" dataCaption="Values" updatedVersion="8" minRefreshableVersion="3" showDrill="0" rowGrandTotals="0" colGrandTotals="0" itemPrintTitles="1" createdVersion="8" indent="0" outline="1" outlineData="1" multipleFieldFilters="0" rowHeaderCaption="Weaknesses" colHeaderCaption="">
  <location ref="B6:G10" firstHeaderRow="1" firstDataRow="2" firstDataCol="3"/>
  <pivotFields count="18">
    <pivotField showAll="0"/>
    <pivotField axis="axisRow" outline="0" showAll="0" defaultSubtotal="0">
      <items count="5">
        <item x="0"/>
        <item x="1"/>
        <item x="2"/>
        <item x="4"/>
        <item x="3"/>
      </items>
    </pivotField>
    <pivotField axis="axisRow" outline="0" showAll="0" defaultSubtotal="0">
      <items count="22">
        <item x="8"/>
        <item x="13"/>
        <item x="1"/>
        <item x="0"/>
        <item x="6"/>
        <item x="2"/>
        <item x="14"/>
        <item x="11"/>
        <item x="12"/>
        <item x="3"/>
        <item x="20"/>
        <item x="19"/>
        <item x="7"/>
        <item x="4"/>
        <item x="9"/>
        <item x="10"/>
        <item x="5"/>
        <item x="15"/>
        <item x="18"/>
        <item x="17"/>
        <item x="21"/>
        <item x="16"/>
      </items>
    </pivotField>
    <pivotField axis="axisRow" outline="0" showAll="0">
      <items count="87">
        <item x="34"/>
        <item x="21"/>
        <item x="51"/>
        <item x="43"/>
        <item x="16"/>
        <item m="1" x="85"/>
        <item x="44"/>
        <item x="48"/>
        <item x="27"/>
        <item x="6"/>
        <item x="19"/>
        <item x="73"/>
        <item x="3"/>
        <item x="20"/>
        <item x="11"/>
        <item x="12"/>
        <item x="53"/>
        <item x="52"/>
        <item x="15"/>
        <item m="1" x="79"/>
        <item x="39"/>
        <item x="40"/>
        <item x="41"/>
        <item m="1" x="84"/>
        <item m="1" x="82"/>
        <item x="38"/>
        <item m="1" x="77"/>
        <item x="45"/>
        <item x="13"/>
        <item x="26"/>
        <item x="5"/>
        <item x="30"/>
        <item x="69"/>
        <item x="63"/>
        <item x="29"/>
        <item x="47"/>
        <item x="56"/>
        <item x="71"/>
        <item x="32"/>
        <item x="14"/>
        <item x="7"/>
        <item x="64"/>
        <item x="46"/>
        <item x="59"/>
        <item x="62"/>
        <item x="31"/>
        <item x="36"/>
        <item x="70"/>
        <item x="55"/>
        <item x="0"/>
        <item x="22"/>
        <item x="18"/>
        <item m="1" x="80"/>
        <item x="8"/>
        <item x="28"/>
        <item x="24"/>
        <item x="76"/>
        <item x="4"/>
        <item m="1" x="81"/>
        <item x="37"/>
        <item x="65"/>
        <item x="23"/>
        <item m="1" x="83"/>
        <item x="42"/>
        <item x="35"/>
        <item x="49"/>
        <item m="1" x="78"/>
        <item x="1"/>
        <item x="72"/>
        <item x="17"/>
        <item x="10"/>
        <item x="2"/>
        <item x="74"/>
        <item x="75"/>
        <item x="50"/>
        <item x="54"/>
        <item x="58"/>
        <item x="9"/>
        <item x="25"/>
        <item x="33"/>
        <item x="57"/>
        <item x="60"/>
        <item x="61"/>
        <item x="66"/>
        <item x="67"/>
        <item x="68"/>
        <item t="default"/>
      </items>
    </pivotField>
    <pivotField showAll="0"/>
    <pivotField axis="axisCol" dataField="1" multipleItemSelectionAllowed="1" showAll="0">
      <items count="7">
        <item h="1" m="1" x="4"/>
        <item x="1"/>
        <item x="0"/>
        <item h="1" m="1" x="5"/>
        <item x="2"/>
        <item h="1" x="3"/>
        <item t="default"/>
      </items>
    </pivotField>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s>
  <rowFields count="3">
    <field x="1"/>
    <field x="2"/>
    <field x="3"/>
  </rowFields>
  <rowItems count="3">
    <i>
      <x/>
      <x v="2"/>
      <x v="67"/>
    </i>
    <i r="1">
      <x v="3"/>
      <x v="49"/>
    </i>
    <i r="2">
      <x v="71"/>
    </i>
  </rowItems>
  <colFields count="1">
    <field x="5"/>
  </colFields>
  <colItems count="3">
    <i>
      <x v="1"/>
    </i>
    <i>
      <x v="2"/>
    </i>
    <i>
      <x v="4"/>
    </i>
  </colItems>
  <dataFields count="1">
    <dataField name="Readiness Section" fld="5" subtotal="count" baseField="0" baseItem="0"/>
  </dataFields>
  <formats count="39">
    <format dxfId="95">
      <pivotArea type="all" dataOnly="0" outline="0" fieldPosition="0"/>
    </format>
    <format dxfId="96">
      <pivotArea type="all" dataOnly="0" outline="0" fieldPosition="0"/>
    </format>
    <format dxfId="97">
      <pivotArea field="2" type="button" dataOnly="0" labelOnly="1" outline="0" axis="axisRow" fieldPosition="1"/>
    </format>
    <format dxfId="98">
      <pivotArea dataOnly="0" labelOnly="1" fieldPosition="0">
        <references count="1">
          <reference field="2" count="0"/>
        </references>
      </pivotArea>
    </format>
    <format dxfId="99">
      <pivotArea field="2" type="button" dataOnly="0" labelOnly="1" outline="0" axis="axisRow" fieldPosition="1"/>
    </format>
    <format dxfId="100">
      <pivotArea field="2" type="button" dataOnly="0" labelOnly="1" outline="0" axis="axisRow" fieldPosition="1"/>
    </format>
    <format dxfId="101">
      <pivotArea type="topRight" dataOnly="0" labelOnly="1" outline="0" fieldPosition="0"/>
    </format>
    <format dxfId="102">
      <pivotArea dataOnly="0" labelOnly="1" fieldPosition="0">
        <references count="1">
          <reference field="2" count="14">
            <x v="0"/>
            <x v="1"/>
            <x v="4"/>
            <x v="5"/>
            <x v="8"/>
            <x v="9"/>
            <x v="11"/>
            <x v="12"/>
            <x v="13"/>
            <x v="14"/>
            <x v="15"/>
            <x v="16"/>
            <x v="18"/>
            <x v="21"/>
          </reference>
        </references>
      </pivotArea>
    </format>
    <format dxfId="103">
      <pivotArea dataOnly="0" outline="0" fieldPosition="0">
        <references count="1">
          <reference field="5" count="0"/>
        </references>
      </pivotArea>
    </format>
    <format dxfId="104">
      <pivotArea dataOnly="0" outline="0" fieldPosition="0">
        <references count="1">
          <reference field="5" count="0"/>
        </references>
      </pivotArea>
    </format>
    <format dxfId="105">
      <pivotArea type="origin" dataOnly="0" labelOnly="1" outline="0" fieldPosition="0"/>
    </format>
    <format dxfId="106">
      <pivotArea field="5" type="button" dataOnly="0" labelOnly="1" outline="0" axis="axisCol" fieldPosition="0"/>
    </format>
    <format dxfId="107">
      <pivotArea type="topRight" dataOnly="0" labelOnly="1" outline="0" fieldPosition="0"/>
    </format>
    <format dxfId="108">
      <pivotArea field="1" type="button" dataOnly="0" labelOnly="1" outline="0" axis="axisRow" fieldPosition="0"/>
    </format>
    <format dxfId="109">
      <pivotArea field="2" type="button" dataOnly="0" labelOnly="1" outline="0" axis="axisRow" fieldPosition="1"/>
    </format>
    <format dxfId="110">
      <pivotArea field="3" type="button" dataOnly="0" labelOnly="1" outline="0" axis="axisRow" fieldPosition="2"/>
    </format>
    <format dxfId="111">
      <pivotArea dataOnly="0" labelOnly="1" fieldPosition="0">
        <references count="1">
          <reference field="5" count="0"/>
        </references>
      </pivotArea>
    </format>
    <format dxfId="112">
      <pivotArea type="origin" dataOnly="0" labelOnly="1" outline="0" fieldPosition="0"/>
    </format>
    <format dxfId="113">
      <pivotArea field="5" type="button" dataOnly="0" labelOnly="1" outline="0" axis="axisCol" fieldPosition="0"/>
    </format>
    <format dxfId="114">
      <pivotArea type="topRight" dataOnly="0" labelOnly="1" outline="0" fieldPosition="0"/>
    </format>
    <format dxfId="115">
      <pivotArea field="1" type="button" dataOnly="0" labelOnly="1" outline="0" axis="axisRow" fieldPosition="0"/>
    </format>
    <format dxfId="116">
      <pivotArea field="2" type="button" dataOnly="0" labelOnly="1" outline="0" axis="axisRow" fieldPosition="1"/>
    </format>
    <format dxfId="117">
      <pivotArea field="3" type="button" dataOnly="0" labelOnly="1" outline="0" axis="axisRow" fieldPosition="2"/>
    </format>
    <format dxfId="118">
      <pivotArea dataOnly="0" labelOnly="1" fieldPosition="0">
        <references count="1">
          <reference field="5" count="0"/>
        </references>
      </pivotArea>
    </format>
    <format dxfId="119">
      <pivotArea dataOnly="0" labelOnly="1" outline="0" fieldPosition="0">
        <references count="1">
          <reference field="2" count="0"/>
        </references>
      </pivotArea>
    </format>
    <format dxfId="120">
      <pivotArea dataOnly="0" labelOnly="1" fieldPosition="0">
        <references count="1">
          <reference field="1" count="1">
            <x v="2"/>
          </reference>
        </references>
      </pivotArea>
    </format>
    <format dxfId="121">
      <pivotArea type="all" dataOnly="0" outline="0" fieldPosition="0"/>
    </format>
    <format dxfId="122">
      <pivotArea outline="0" collapsedLevelsAreSubtotals="1" fieldPosition="0"/>
    </format>
    <format dxfId="123">
      <pivotArea dataOnly="0" labelOnly="1" fieldPosition="0">
        <references count="1">
          <reference field="1" count="1">
            <x v="0"/>
          </reference>
        </references>
      </pivotArea>
    </format>
    <format dxfId="124">
      <pivotArea dataOnly="0" labelOnly="1" fieldPosition="0">
        <references count="2">
          <reference field="1" count="1" selected="0">
            <x v="0"/>
          </reference>
          <reference field="2" count="2">
            <x v="2"/>
            <x v="3"/>
          </reference>
        </references>
      </pivotArea>
    </format>
    <format dxfId="125">
      <pivotArea dataOnly="0" labelOnly="1" fieldPosition="0">
        <references count="3">
          <reference field="1" count="1" selected="0">
            <x v="0"/>
          </reference>
          <reference field="2" count="1" selected="0">
            <x v="2"/>
          </reference>
          <reference field="3" count="1">
            <x v="67"/>
          </reference>
        </references>
      </pivotArea>
    </format>
    <format dxfId="126">
      <pivotArea dataOnly="0" labelOnly="1" fieldPosition="0">
        <references count="3">
          <reference field="1" count="1" selected="0">
            <x v="0"/>
          </reference>
          <reference field="2" count="1" selected="0">
            <x v="3"/>
          </reference>
          <reference field="3" count="2">
            <x v="49"/>
            <x v="71"/>
          </reference>
        </references>
      </pivotArea>
    </format>
    <format dxfId="127">
      <pivotArea type="origin" dataOnly="0" labelOnly="1" outline="0" fieldPosition="0"/>
    </format>
    <format dxfId="128">
      <pivotArea field="5" type="button" dataOnly="0" labelOnly="1" outline="0" axis="axisCol" fieldPosition="0"/>
    </format>
    <format dxfId="129">
      <pivotArea type="topRight" dataOnly="0" labelOnly="1" outline="0" fieldPosition="0"/>
    </format>
    <format dxfId="130">
      <pivotArea field="1" type="button" dataOnly="0" labelOnly="1" outline="0" axis="axisRow" fieldPosition="0"/>
    </format>
    <format dxfId="131">
      <pivotArea field="2" type="button" dataOnly="0" labelOnly="1" outline="0" axis="axisRow" fieldPosition="1"/>
    </format>
    <format dxfId="132">
      <pivotArea field="3" type="button" dataOnly="0" labelOnly="1" outline="0" axis="axisRow" fieldPosition="2"/>
    </format>
    <format dxfId="133">
      <pivotArea dataOnly="0" labelOnly="1" fieldPosition="0">
        <references count="1">
          <reference field="5" count="0"/>
        </references>
      </pivotArea>
    </format>
  </formats>
  <conditionalFormats count="3">
    <conditionalFormat priority="3">
      <pivotAreas count="1">
        <pivotArea type="data" outline="0" collapsedLevelsAreSubtotals="1" fieldPosition="0">
          <references count="2">
            <reference field="4294967294" count="1" selected="0">
              <x v="0"/>
            </reference>
            <reference field="5" count="1" selected="0">
              <x v="4"/>
            </reference>
          </references>
        </pivotArea>
      </pivotAreas>
    </conditionalFormat>
    <conditionalFormat priority="2">
      <pivotAreas count="1">
        <pivotArea type="data" outline="0" collapsedLevelsAreSubtotals="1" fieldPosition="0">
          <references count="2">
            <reference field="4294967294" count="1" selected="0">
              <x v="0"/>
            </reference>
            <reference field="5" count="1" selected="0">
              <x v="2"/>
            </reference>
          </references>
        </pivotArea>
      </pivotAreas>
    </conditionalFormat>
    <conditionalFormat priority="1">
      <pivotAreas count="1">
        <pivotArea type="data" outline="0" collapsedLevelsAreSubtotals="1" fieldPosition="0">
          <references count="2">
            <reference field="4294967294" count="1" selected="0">
              <x v="0"/>
            </reference>
            <reference field="5" count="1" selected="0">
              <x v="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F0CD5F1-3626-408D-A519-896625250FD8}" name="PivotTable2" cacheId="2796" applyNumberFormats="0" applyBorderFormats="0" applyFontFormats="0" applyPatternFormats="0" applyAlignmentFormats="0" applyWidthHeightFormats="1" dataCaption="Values" updatedVersion="8" minRefreshableVersion="3" showDrill="0" rowGrandTotals="0" itemPrintTitles="1" createdVersion="8" indent="0" outline="1" outlineData="1" multipleFieldFilters="0" rowHeaderCaption="Readiness Section">
  <location ref="I7:P52" firstHeaderRow="0" firstDataRow="1" firstDataCol="2"/>
  <pivotFields count="18">
    <pivotField showAll="0"/>
    <pivotField axis="axisRow" outline="0" showAll="0">
      <items count="6">
        <item x="0"/>
        <item x="1"/>
        <item x="2"/>
        <item x="4"/>
        <item x="3"/>
        <item t="default"/>
      </items>
    </pivotField>
    <pivotField axis="axisRow" outline="0" showAll="0" defaultSubtotal="0">
      <items count="22">
        <item x="8"/>
        <item x="13"/>
        <item x="1"/>
        <item x="0"/>
        <item x="6"/>
        <item x="2"/>
        <item x="14"/>
        <item x="11"/>
        <item x="12"/>
        <item x="3"/>
        <item x="20"/>
        <item x="19"/>
        <item x="7"/>
        <item x="4"/>
        <item x="9"/>
        <item x="10"/>
        <item x="5"/>
        <item x="15"/>
        <item x="18"/>
        <item x="17"/>
        <item x="21"/>
        <item x="16"/>
      </items>
    </pivotField>
    <pivotField showAll="0">
      <items count="87">
        <item x="34"/>
        <item x="21"/>
        <item x="51"/>
        <item x="43"/>
        <item x="16"/>
        <item m="1" x="85"/>
        <item x="44"/>
        <item x="48"/>
        <item x="27"/>
        <item x="6"/>
        <item x="19"/>
        <item x="73"/>
        <item x="3"/>
        <item x="20"/>
        <item x="11"/>
        <item x="12"/>
        <item x="53"/>
        <item x="52"/>
        <item x="15"/>
        <item m="1" x="79"/>
        <item x="39"/>
        <item x="40"/>
        <item x="41"/>
        <item m="1" x="84"/>
        <item m="1" x="82"/>
        <item x="38"/>
        <item m="1" x="77"/>
        <item x="45"/>
        <item x="13"/>
        <item x="26"/>
        <item x="5"/>
        <item x="30"/>
        <item x="69"/>
        <item x="63"/>
        <item x="29"/>
        <item x="47"/>
        <item x="56"/>
        <item x="71"/>
        <item x="32"/>
        <item x="14"/>
        <item x="7"/>
        <item x="64"/>
        <item x="46"/>
        <item x="59"/>
        <item x="62"/>
        <item x="31"/>
        <item x="36"/>
        <item x="70"/>
        <item x="55"/>
        <item x="0"/>
        <item x="22"/>
        <item x="18"/>
        <item m="1" x="80"/>
        <item x="8"/>
        <item x="28"/>
        <item x="24"/>
        <item x="76"/>
        <item x="4"/>
        <item m="1" x="81"/>
        <item x="37"/>
        <item x="65"/>
        <item x="23"/>
        <item m="1" x="83"/>
        <item x="42"/>
        <item x="35"/>
        <item x="49"/>
        <item m="1" x="78"/>
        <item x="1"/>
        <item x="72"/>
        <item x="17"/>
        <item x="10"/>
        <item x="2"/>
        <item x="74"/>
        <item x="75"/>
        <item x="50"/>
        <item x="54"/>
        <item x="58"/>
        <item x="9"/>
        <item x="25"/>
        <item x="33"/>
        <item x="57"/>
        <item x="60"/>
        <item x="61"/>
        <item x="66"/>
        <item x="67"/>
        <item x="68"/>
        <item t="default"/>
      </items>
    </pivotField>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dragToRow="0" dragToCol="0" dragToPage="0" showAll="0" defaultSubtotal="0"/>
    <pivotField dragToRow="0" dragToCol="0" dragToPage="0" showAll="0" defaultSubtotal="0"/>
  </pivotFields>
  <rowFields count="2">
    <field x="1"/>
    <field x="2"/>
  </rowFields>
  <rowItems count="45">
    <i>
      <x/>
      <x v="2"/>
    </i>
    <i r="1">
      <x v="3"/>
    </i>
    <i r="1">
      <x v="5"/>
    </i>
    <i r="1">
      <x v="9"/>
    </i>
    <i r="1">
      <x v="13"/>
    </i>
    <i r="1">
      <x v="16"/>
    </i>
    <i t="default">
      <x/>
    </i>
    <i>
      <x v="1"/>
      <x/>
    </i>
    <i r="1">
      <x v="4"/>
    </i>
    <i r="1">
      <x v="5"/>
    </i>
    <i r="1">
      <x v="7"/>
    </i>
    <i r="1">
      <x v="12"/>
    </i>
    <i r="1">
      <x v="14"/>
    </i>
    <i r="1">
      <x v="15"/>
    </i>
    <i r="1">
      <x v="16"/>
    </i>
    <i t="default">
      <x v="1"/>
    </i>
    <i>
      <x v="2"/>
      <x v="1"/>
    </i>
    <i r="1">
      <x v="6"/>
    </i>
    <i r="1">
      <x v="7"/>
    </i>
    <i r="1">
      <x v="8"/>
    </i>
    <i r="1">
      <x v="14"/>
    </i>
    <i r="1">
      <x v="15"/>
    </i>
    <i r="1">
      <x v="17"/>
    </i>
    <i t="default">
      <x v="2"/>
    </i>
    <i>
      <x v="3"/>
      <x v="2"/>
    </i>
    <i r="1">
      <x v="5"/>
    </i>
    <i r="1">
      <x v="7"/>
    </i>
    <i r="1">
      <x v="9"/>
    </i>
    <i r="1">
      <x v="10"/>
    </i>
    <i r="1">
      <x v="12"/>
    </i>
    <i r="1">
      <x v="13"/>
    </i>
    <i r="1">
      <x v="14"/>
    </i>
    <i r="1">
      <x v="20"/>
    </i>
    <i r="1">
      <x v="21"/>
    </i>
    <i t="default">
      <x v="3"/>
    </i>
    <i>
      <x v="4"/>
      <x v="4"/>
    </i>
    <i r="1">
      <x v="9"/>
    </i>
    <i r="1">
      <x v="11"/>
    </i>
    <i r="1">
      <x v="13"/>
    </i>
    <i r="1">
      <x v="14"/>
    </i>
    <i r="1">
      <x v="15"/>
    </i>
    <i r="1">
      <x v="18"/>
    </i>
    <i r="1">
      <x v="19"/>
    </i>
    <i r="1">
      <x v="21"/>
    </i>
    <i t="default">
      <x v="4"/>
    </i>
  </rowItems>
  <colFields count="1">
    <field x="-2"/>
  </colFields>
  <colItems count="6">
    <i>
      <x/>
    </i>
    <i i="1">
      <x v="1"/>
    </i>
    <i i="2">
      <x v="2"/>
    </i>
    <i i="3">
      <x v="3"/>
    </i>
    <i i="4">
      <x v="4"/>
    </i>
    <i i="5">
      <x v="5"/>
    </i>
  </colItems>
  <dataFields count="6">
    <dataField name="Sum of Neither Agree nor Disagree" fld="11" baseField="0" baseItem="0"/>
    <dataField name="Sum of Disagree" fld="12" baseField="0" baseItem="0"/>
    <dataField name="Sum of Strongly Disagree" fld="13" baseField="0" baseItem="0"/>
    <dataField name="Sum of Topics Needing Review" fld="14" baseField="0" baseItem="0"/>
    <dataField name="Total Survey Topics" fld="15" baseField="0" baseItem="0"/>
    <dataField name=" %" fld="16" baseField="2" baseItem="0" numFmtId="164"/>
  </dataFields>
  <formats count="47">
    <format dxfId="48">
      <pivotArea type="all" dataOnly="0" outline="0" fieldPosition="0"/>
    </format>
    <format dxfId="49">
      <pivotArea type="all" dataOnly="0" outline="0" fieldPosition="0"/>
    </format>
    <format dxfId="50">
      <pivotArea field="2" type="button" dataOnly="0" labelOnly="1" outline="0" axis="axisRow" fieldPosition="1"/>
    </format>
    <format dxfId="51">
      <pivotArea dataOnly="0" labelOnly="1" fieldPosition="0">
        <references count="1">
          <reference field="2" count="0"/>
        </references>
      </pivotArea>
    </format>
    <format dxfId="52">
      <pivotArea outline="0" fieldPosition="0">
        <references count="1">
          <reference field="4294967294" count="1">
            <x v="5"/>
          </reference>
        </references>
      </pivotArea>
    </format>
    <format dxfId="53">
      <pivotArea dataOnly="0" labelOnly="1" outline="0" fieldPosition="0">
        <references count="1">
          <reference field="4294967294" count="3">
            <x v="3"/>
            <x v="4"/>
            <x v="5"/>
          </reference>
        </references>
      </pivotArea>
    </format>
    <format dxfId="54">
      <pivotArea field="2" type="button" dataOnly="0" labelOnly="1" outline="0" axis="axisRow" fieldPosition="1"/>
    </format>
    <format dxfId="55">
      <pivotArea dataOnly="0" labelOnly="1" outline="0" fieldPosition="0">
        <references count="1">
          <reference field="4294967294" count="3">
            <x v="3"/>
            <x v="4"/>
            <x v="5"/>
          </reference>
        </references>
      </pivotArea>
    </format>
    <format dxfId="56">
      <pivotArea field="2" type="button" dataOnly="0" labelOnly="1" outline="0" axis="axisRow" fieldPosition="1"/>
    </format>
    <format dxfId="57">
      <pivotArea dataOnly="0" labelOnly="1" outline="0" fieldPosition="0">
        <references count="1">
          <reference field="4294967294" count="3">
            <x v="3"/>
            <x v="4"/>
            <x v="5"/>
          </reference>
        </references>
      </pivotArea>
    </format>
    <format dxfId="58">
      <pivotArea outline="0" collapsedLevelsAreSubtotals="1" fieldPosition="0">
        <references count="1">
          <reference field="4294967294" count="1" selected="0">
            <x v="5"/>
          </reference>
        </references>
      </pivotArea>
    </format>
    <format dxfId="59">
      <pivotArea outline="0" collapsedLevelsAreSubtotals="1" fieldPosition="0">
        <references count="1">
          <reference field="4294967294" count="2" selected="0">
            <x v="3"/>
            <x v="4"/>
          </reference>
        </references>
      </pivotArea>
    </format>
    <format dxfId="60">
      <pivotArea dataOnly="0" labelOnly="1" outline="0" fieldPosition="0">
        <references count="1">
          <reference field="4294967294" count="3">
            <x v="0"/>
            <x v="1"/>
            <x v="2"/>
          </reference>
        </references>
      </pivotArea>
    </format>
    <format dxfId="61">
      <pivotArea dataOnly="0" labelOnly="1" outline="0" fieldPosition="0">
        <references count="1">
          <reference field="4294967294" count="3">
            <x v="0"/>
            <x v="1"/>
            <x v="2"/>
          </reference>
        </references>
      </pivotArea>
    </format>
    <format dxfId="62">
      <pivotArea dataOnly="0" labelOnly="1" outline="0" fieldPosition="0">
        <references count="1">
          <reference field="4294967294" count="3">
            <x v="0"/>
            <x v="1"/>
            <x v="2"/>
          </reference>
        </references>
      </pivotArea>
    </format>
    <format dxfId="63">
      <pivotArea dataOnly="0" labelOnly="1" outline="0" fieldPosition="0">
        <references count="1">
          <reference field="4294967294" count="3">
            <x v="0"/>
            <x v="1"/>
            <x v="2"/>
          </reference>
        </references>
      </pivotArea>
    </format>
    <format dxfId="64">
      <pivotArea dataOnly="0" labelOnly="1" outline="0" fieldPosition="0">
        <references count="1">
          <reference field="4294967294" count="3">
            <x v="0"/>
            <x v="1"/>
            <x v="2"/>
          </reference>
        </references>
      </pivotArea>
    </format>
    <format dxfId="65">
      <pivotArea outline="0" collapsedLevelsAreSubtotals="1" fieldPosition="0">
        <references count="1">
          <reference field="4294967294" count="3" selected="0">
            <x v="0"/>
            <x v="1"/>
            <x v="2"/>
          </reference>
        </references>
      </pivotArea>
    </format>
    <format dxfId="66">
      <pivotArea field="1" type="button" dataOnly="0" labelOnly="1" outline="0" axis="axisRow" fieldPosition="0"/>
    </format>
    <format dxfId="67">
      <pivotArea field="1" type="button" dataOnly="0" labelOnly="1" outline="0" axis="axisRow" fieldPosition="0"/>
    </format>
    <format dxfId="68">
      <pivotArea field="3" type="button" dataOnly="0" labelOnly="1" outline="0"/>
    </format>
    <format dxfId="69">
      <pivotArea field="3" type="button" dataOnly="0" labelOnly="1" outline="0"/>
    </format>
    <format dxfId="70">
      <pivotArea field="3" type="button" dataOnly="0" labelOnly="1" outline="0"/>
    </format>
    <format dxfId="71">
      <pivotArea field="3" type="button" dataOnly="0" labelOnly="1" outline="0"/>
    </format>
    <format dxfId="72">
      <pivotArea outline="0" collapsedLevelsAreSubtotals="1" fieldPosition="0">
        <references count="2">
          <reference field="4294967294" count="5" selected="0">
            <x v="0"/>
            <x v="1"/>
            <x v="2"/>
            <x v="3"/>
            <x v="4"/>
          </reference>
          <reference field="1" count="1" selected="0" defaultSubtotal="1">
            <x v="0"/>
          </reference>
        </references>
      </pivotArea>
    </format>
    <format dxfId="73">
      <pivotArea dataOnly="0" labelOnly="1" fieldPosition="0">
        <references count="1">
          <reference field="1" count="1" defaultSubtotal="1">
            <x v="0"/>
          </reference>
        </references>
      </pivotArea>
    </format>
    <format dxfId="74">
      <pivotArea outline="0" collapsedLevelsAreSubtotals="1" fieldPosition="0">
        <references count="2">
          <reference field="4294967294" count="5" selected="0">
            <x v="0"/>
            <x v="1"/>
            <x v="2"/>
            <x v="3"/>
            <x v="4"/>
          </reference>
          <reference field="1" count="1" selected="0" defaultSubtotal="1">
            <x v="1"/>
          </reference>
        </references>
      </pivotArea>
    </format>
    <format dxfId="75">
      <pivotArea dataOnly="0" labelOnly="1" fieldPosition="0">
        <references count="1">
          <reference field="1" count="1" defaultSubtotal="1">
            <x v="1"/>
          </reference>
        </references>
      </pivotArea>
    </format>
    <format dxfId="76">
      <pivotArea outline="0" collapsedLevelsAreSubtotals="1" fieldPosition="0">
        <references count="1">
          <reference field="1" count="1" selected="0" defaultSubtotal="1">
            <x v="2"/>
          </reference>
        </references>
      </pivotArea>
    </format>
    <format dxfId="77">
      <pivotArea dataOnly="0" labelOnly="1" fieldPosition="0">
        <references count="1">
          <reference field="1" count="1" defaultSubtotal="1">
            <x v="2"/>
          </reference>
        </references>
      </pivotArea>
    </format>
    <format dxfId="78">
      <pivotArea outline="0" collapsedLevelsAreSubtotals="1" fieldPosition="0">
        <references count="1">
          <reference field="1" count="1" selected="0" defaultSubtotal="1">
            <x v="3"/>
          </reference>
        </references>
      </pivotArea>
    </format>
    <format dxfId="79">
      <pivotArea dataOnly="0" labelOnly="1" fieldPosition="0">
        <references count="1">
          <reference field="1" count="1" defaultSubtotal="1">
            <x v="3"/>
          </reference>
        </references>
      </pivotArea>
    </format>
    <format dxfId="80">
      <pivotArea outline="0" collapsedLevelsAreSubtotals="1" fieldPosition="0">
        <references count="1">
          <reference field="1" count="1" selected="0" defaultSubtotal="1">
            <x v="4"/>
          </reference>
        </references>
      </pivotArea>
    </format>
    <format dxfId="81">
      <pivotArea dataOnly="0" labelOnly="1" fieldPosition="0">
        <references count="1">
          <reference field="1" count="1" defaultSubtotal="1">
            <x v="4"/>
          </reference>
        </references>
      </pivotArea>
    </format>
    <format dxfId="82">
      <pivotArea dataOnly="0" outline="0" fieldPosition="0">
        <references count="1">
          <reference field="1" count="1">
            <x v="2"/>
          </reference>
        </references>
      </pivotArea>
    </format>
    <format dxfId="83">
      <pivotArea dataOnly="0" labelOnly="1" fieldPosition="0">
        <references count="1">
          <reference field="1" count="1">
            <x v="2"/>
          </reference>
        </references>
      </pivotArea>
    </format>
    <format dxfId="84">
      <pivotArea outline="0" collapsedLevelsAreSubtotals="1" fieldPosition="0"/>
    </format>
    <format dxfId="85">
      <pivotArea dataOnly="0" labelOnly="1" fieldPosition="0">
        <references count="1">
          <reference field="1" count="0"/>
        </references>
      </pivotArea>
    </format>
    <format dxfId="86">
      <pivotArea dataOnly="0" labelOnly="1" fieldPosition="0">
        <references count="1">
          <reference field="1" count="0" defaultSubtotal="1"/>
        </references>
      </pivotArea>
    </format>
    <format dxfId="87">
      <pivotArea dataOnly="0" labelOnly="1" fieldPosition="0">
        <references count="2">
          <reference field="1" count="1" selected="0">
            <x v="0"/>
          </reference>
          <reference field="2" count="6">
            <x v="2"/>
            <x v="3"/>
            <x v="5"/>
            <x v="9"/>
            <x v="13"/>
            <x v="16"/>
          </reference>
        </references>
      </pivotArea>
    </format>
    <format dxfId="88">
      <pivotArea dataOnly="0" labelOnly="1" fieldPosition="0">
        <references count="2">
          <reference field="1" count="1" selected="0">
            <x v="1"/>
          </reference>
          <reference field="2" count="8">
            <x v="0"/>
            <x v="4"/>
            <x v="5"/>
            <x v="7"/>
            <x v="12"/>
            <x v="14"/>
            <x v="15"/>
            <x v="16"/>
          </reference>
        </references>
      </pivotArea>
    </format>
    <format dxfId="89">
      <pivotArea dataOnly="0" labelOnly="1" fieldPosition="0">
        <references count="2">
          <reference field="1" count="1" selected="0">
            <x v="2"/>
          </reference>
          <reference field="2" count="7">
            <x v="1"/>
            <x v="6"/>
            <x v="7"/>
            <x v="8"/>
            <x v="14"/>
            <x v="15"/>
            <x v="17"/>
          </reference>
        </references>
      </pivotArea>
    </format>
    <format dxfId="90">
      <pivotArea dataOnly="0" labelOnly="1" fieldPosition="0">
        <references count="2">
          <reference field="1" count="1" selected="0">
            <x v="3"/>
          </reference>
          <reference field="2" count="10">
            <x v="2"/>
            <x v="5"/>
            <x v="7"/>
            <x v="9"/>
            <x v="10"/>
            <x v="12"/>
            <x v="13"/>
            <x v="14"/>
            <x v="20"/>
            <x v="21"/>
          </reference>
        </references>
      </pivotArea>
    </format>
    <format dxfId="91">
      <pivotArea dataOnly="0" labelOnly="1" fieldPosition="0">
        <references count="2">
          <reference field="1" count="1" selected="0">
            <x v="4"/>
          </reference>
          <reference field="2" count="9">
            <x v="4"/>
            <x v="9"/>
            <x v="11"/>
            <x v="13"/>
            <x v="14"/>
            <x v="15"/>
            <x v="18"/>
            <x v="19"/>
            <x v="21"/>
          </reference>
        </references>
      </pivotArea>
    </format>
    <format dxfId="92">
      <pivotArea field="1" type="button" dataOnly="0" labelOnly="1" outline="0" axis="axisRow" fieldPosition="0"/>
    </format>
    <format dxfId="93">
      <pivotArea field="2" type="button" dataOnly="0" labelOnly="1" outline="0" axis="axisRow" fieldPosition="1"/>
    </format>
    <format dxfId="94">
      <pivotArea dataOnly="0" labelOnly="1" outline="0" fieldPosition="0">
        <references count="1">
          <reference field="4294967294" count="6">
            <x v="0"/>
            <x v="1"/>
            <x v="2"/>
            <x v="3"/>
            <x v="4"/>
            <x v="5"/>
          </reference>
        </references>
      </pivotArea>
    </format>
  </formats>
  <conditionalFormats count="4">
    <conditionalFormat priority="8">
      <pivotAreas count="1">
        <pivotArea type="data" outline="0" collapsedLevelsAreSubtotals="1" fieldPosition="0">
          <references count="1">
            <reference field="4294967294" count="1" selected="0">
              <x v="5"/>
            </reference>
          </references>
        </pivotArea>
      </pivotAreas>
    </conditionalFormat>
    <conditionalFormat priority="7">
      <pivotAreas count="1">
        <pivotArea type="data" outline="0" collapsedLevelsAreSubtotals="1" fieldPosition="0">
          <references count="1">
            <reference field="4294967294" count="1" selected="0">
              <x v="5"/>
            </reference>
          </references>
        </pivotArea>
      </pivotAreas>
    </conditionalFormat>
    <conditionalFormat priority="6">
      <pivotAreas count="1">
        <pivotArea type="data" outline="0" collapsedLevelsAreSubtotals="1" fieldPosition="0">
          <references count="1">
            <reference field="4294967294" count="1" selected="0">
              <x v="5"/>
            </reference>
          </references>
        </pivotArea>
      </pivotAreas>
    </conditionalFormat>
    <conditionalFormat priority="5">
      <pivotAreas count="1">
        <pivotArea type="data" outline="0" collapsedLevelsAreSubtotals="1" fieldPosition="0">
          <references count="1">
            <reference field="4294967294" count="1" selected="0">
              <x v="5"/>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1DBE7AE-081E-4FCD-AB17-3531E41BC751}" name="PivotTable1" cacheId="2797" applyNumberFormats="0" applyBorderFormats="0" applyFontFormats="0" applyPatternFormats="0" applyAlignmentFormats="0" applyWidthHeightFormats="1" dataCaption="Values" updatedVersion="8" minRefreshableVersion="3" showDrill="0" rowGrandTotals="0" colGrandTotals="0" itemPrintTitles="1" createdVersion="8" indent="0" outline="1" outlineData="1" multipleFieldFilters="0" rowHeaderCaption="Ranking">
  <location ref="S7:U8" firstHeaderRow="1" firstDataRow="1" firstDataCol="2" rowPageCount="1" colPageCount="1"/>
  <pivotFields count="15">
    <pivotField dataField="1" showAll="0"/>
    <pivotField showAll="0"/>
    <pivotField showAll="0"/>
    <pivotField showAll="0"/>
    <pivotField showAll="0"/>
    <pivotField showAll="0"/>
    <pivotField showAll="0"/>
    <pivotField axis="axisRow" outline="0" showAll="0" defaultSubtotal="0">
      <items count="2">
        <item x="1"/>
        <item x="0"/>
      </items>
      <extLst>
        <ext xmlns:x14="http://schemas.microsoft.com/office/spreadsheetml/2009/9/main" uri="{2946ED86-A175-432a-8AC1-64E0C546D7DE}">
          <x14:pivotField fillDownLabels="1"/>
        </ext>
      </extLst>
    </pivotField>
    <pivotField showAll="0"/>
    <pivotField showAll="0"/>
    <pivotField showAll="0"/>
    <pivotField axis="axisRow" outline="0" multipleItemSelectionAllowed="1" showAll="0" sortType="ascending" defaultSubtotal="0">
      <items count="3">
        <item x="1"/>
        <item x="0"/>
        <item x="2"/>
      </items>
      <extLst>
        <ext xmlns:x14="http://schemas.microsoft.com/office/spreadsheetml/2009/9/main" uri="{2946ED86-A175-432a-8AC1-64E0C546D7DE}">
          <x14:pivotField fillDownLabels="1"/>
        </ext>
      </extLst>
    </pivotField>
    <pivotField showAll="0"/>
    <pivotField showAll="0"/>
    <pivotField axis="axisPage" multipleItemSelectionAllowed="1" showAll="0">
      <items count="3">
        <item h="1" x="1"/>
        <item x="0"/>
        <item t="default"/>
      </items>
    </pivotField>
  </pivotFields>
  <rowFields count="2">
    <field x="11"/>
    <field x="7"/>
  </rowFields>
  <rowItems count="1">
    <i>
      <x v="1"/>
      <x v="1"/>
    </i>
  </rowItems>
  <colItems count="1">
    <i/>
  </colItems>
  <pageFields count="1">
    <pageField fld="14" hier="-1"/>
  </pageFields>
  <dataFields count="1">
    <dataField name="Count of Category" fld="0" subtotal="count" baseField="0" baseItem="0"/>
  </dataFields>
  <formats count="13">
    <format dxfId="35">
      <pivotArea field="7" type="button" dataOnly="0" labelOnly="1" outline="0" axis="axisRow" fieldPosition="1"/>
    </format>
    <format dxfId="36">
      <pivotArea field="11" type="button" dataOnly="0" labelOnly="1" outline="0" axis="axisRow" fieldPosition="0"/>
    </format>
    <format dxfId="37">
      <pivotArea dataOnly="0" labelOnly="1" fieldPosition="0">
        <references count="1">
          <reference field="11" count="1">
            <x v="1"/>
          </reference>
        </references>
      </pivotArea>
    </format>
    <format dxfId="38">
      <pivotArea dataOnly="0" labelOnly="1" fieldPosition="0">
        <references count="1">
          <reference field="11" count="1">
            <x v="1"/>
          </reference>
        </references>
      </pivotArea>
    </format>
    <format dxfId="39">
      <pivotArea outline="0" collapsedLevelsAreSubtotals="1" fieldPosition="0"/>
    </format>
    <format dxfId="40">
      <pivotArea dataOnly="0" labelOnly="1" fieldPosition="0">
        <references count="1">
          <reference field="11" count="1">
            <x v="1"/>
          </reference>
        </references>
      </pivotArea>
    </format>
    <format dxfId="41">
      <pivotArea outline="0" collapsedLevelsAreSubtotals="1" fieldPosition="0"/>
    </format>
    <format dxfId="42">
      <pivotArea dataOnly="0" labelOnly="1" fieldPosition="0">
        <references count="1">
          <reference field="11" count="1">
            <x v="1"/>
          </reference>
        </references>
      </pivotArea>
    </format>
    <format dxfId="43">
      <pivotArea dataOnly="0" labelOnly="1" fieldPosition="0">
        <references count="1">
          <reference field="11" count="1">
            <x v="1"/>
          </reference>
        </references>
      </pivotArea>
    </format>
    <format dxfId="44">
      <pivotArea field="11" type="button" dataOnly="0" labelOnly="1" outline="0" axis="axisRow" fieldPosition="0"/>
    </format>
    <format dxfId="45">
      <pivotArea field="7" type="button" dataOnly="0" labelOnly="1" outline="0" axis="axisRow" fieldPosition="1"/>
    </format>
    <format dxfId="46">
      <pivotArea dataOnly="0" labelOnly="1" fieldPosition="0">
        <references count="1">
          <reference field="11" count="0"/>
        </references>
      </pivotArea>
    </format>
    <format dxfId="47">
      <pivotArea dataOnly="0" labelOnly="1" fieldPosition="0">
        <references count="2">
          <reference field="7" count="1">
            <x v="1"/>
          </reference>
          <reference field="11" count="0" selected="0"/>
        </references>
      </pivotArea>
    </format>
  </formats>
  <pivotTableStyleInfo name="PivotStyleMedium9"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B0FF64F-A130-4A71-AACA-F3EF80DDAFB9}" name="PivotTable1" cacheId="2798" applyNumberFormats="0" applyBorderFormats="0" applyFontFormats="0" applyPatternFormats="0" applyAlignmentFormats="0" applyWidthHeightFormats="1" dataCaption="Values" updatedVersion="8" minRefreshableVersion="3" showDrill="0" itemPrintTitles="1" createdVersion="8" indent="0" outline="1" outlineData="1" multipleFieldFilters="0" rowHeaderCaption="Ranking">
  <location ref="T10:U13" firstHeaderRow="1" firstDataRow="1" firstDataCol="2" rowPageCount="1" colPageCount="1"/>
  <pivotFields count="16">
    <pivotField axis="axisRow" outline="0" showAll="0" defaultSubtotal="0">
      <items count="4">
        <item x="2"/>
        <item x="0"/>
        <item x="3"/>
        <item x="1"/>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axis="axisRow" outline="0" showAll="0" defaultSubtotal="0">
      <items count="4">
        <item x="2"/>
        <item x="0"/>
        <item x="1"/>
        <item x="3"/>
      </items>
      <extLst>
        <ext xmlns:x14="http://schemas.microsoft.com/office/spreadsheetml/2009/9/main" uri="{2946ED86-A175-432a-8AC1-64E0C546D7DE}">
          <x14:pivotField fillDownLabels="1"/>
        </ext>
      </extLst>
    </pivotField>
    <pivotField numFmtId="2" showAll="0"/>
    <pivotField numFmtId="2" showAll="0"/>
    <pivotField numFmtId="2" showAll="0"/>
    <pivotField numFmtId="2" showAll="0"/>
    <pivotField axis="axisPage" multipleItemSelectionAllowed="1" showAll="0">
      <items count="3">
        <item h="1" x="1"/>
        <item x="0"/>
        <item t="default"/>
      </items>
    </pivotField>
  </pivotFields>
  <rowFields count="2">
    <field x="10"/>
    <field x="0"/>
  </rowFields>
  <rowItems count="3">
    <i>
      <x v="1"/>
      <x v="1"/>
    </i>
    <i>
      <x v="2"/>
      <x v="3"/>
    </i>
    <i t="grand">
      <x/>
    </i>
  </rowItems>
  <colItems count="1">
    <i/>
  </colItems>
  <pageFields count="1">
    <pageField fld="15"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A7A4BD7-C5D4-4EC4-BF5C-08DFAA052C7A}" name="PivotTable1" cacheId="2795" applyNumberFormats="0" applyBorderFormats="0" applyFontFormats="0" applyPatternFormats="0" applyAlignmentFormats="0" applyWidthHeightFormats="1" dataCaption="Values" updatedVersion="8" minRefreshableVersion="3" rowGrandTotals="0" itemPrintTitles="1" createdVersion="8" indent="0" outline="1" outlineData="1" multipleFieldFilters="0" rowHeaderCaption="Project">
  <location ref="M6:N7" firstHeaderRow="1" firstDataRow="1" firstDataCol="1"/>
  <pivotFields count="7">
    <pivotField showAll="0"/>
    <pivotField showAll="0"/>
    <pivotField axis="axisRow" showAll="0">
      <items count="2">
        <item x="0"/>
        <item t="default"/>
      </items>
    </pivotField>
    <pivotField showAll="0"/>
    <pivotField showAll="0"/>
    <pivotField dataField="1" showAll="0"/>
    <pivotField showAll="0"/>
  </pivotFields>
  <rowFields count="1">
    <field x="2"/>
  </rowFields>
  <rowItems count="1">
    <i>
      <x/>
    </i>
  </rowItems>
  <colItems count="1">
    <i/>
  </colItems>
  <dataFields count="1">
    <dataField name="Sum of Change Score" fld="5" baseField="2"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03F424E-9187-42A4-9F4A-BBBD530C5EE4}" name="PivotTable3" cacheId="279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D3:E66" firstHeaderRow="1" firstDataRow="1" firstDataCol="1"/>
  <pivotFields count="9">
    <pivotField showAll="0"/>
    <pivotField axis="axisRow" showAll="0">
      <items count="6">
        <item x="0"/>
        <item x="1"/>
        <item x="2"/>
        <item x="4"/>
        <item x="3"/>
        <item t="default"/>
      </items>
    </pivotField>
    <pivotField axis="axisRow" dataField="1" showAll="0">
      <items count="26">
        <item x="8"/>
        <item x="13"/>
        <item x="1"/>
        <item x="0"/>
        <item x="6"/>
        <item m="1" x="24"/>
        <item x="2"/>
        <item x="14"/>
        <item x="11"/>
        <item x="12"/>
        <item x="3"/>
        <item x="20"/>
        <item m="1" x="23"/>
        <item x="19"/>
        <item x="7"/>
        <item x="4"/>
        <item x="9"/>
        <item x="10"/>
        <item x="5"/>
        <item x="15"/>
        <item m="1" x="22"/>
        <item x="18"/>
        <item x="17"/>
        <item x="21"/>
        <item x="16"/>
        <item t="default"/>
      </items>
    </pivotField>
    <pivotField showAll="0"/>
    <pivotField showAll="0"/>
    <pivotField showAll="0"/>
    <pivotField showAll="0"/>
    <pivotField showAll="0"/>
    <pivotField showAll="0"/>
  </pivotFields>
  <rowFields count="2">
    <field x="2"/>
    <field x="1"/>
  </rowFields>
  <rowItems count="63">
    <i>
      <x/>
    </i>
    <i r="1">
      <x v="1"/>
    </i>
    <i>
      <x v="1"/>
    </i>
    <i r="1">
      <x v="2"/>
    </i>
    <i>
      <x v="2"/>
    </i>
    <i r="1">
      <x/>
    </i>
    <i r="1">
      <x v="3"/>
    </i>
    <i>
      <x v="3"/>
    </i>
    <i r="1">
      <x/>
    </i>
    <i>
      <x v="4"/>
    </i>
    <i r="1">
      <x v="1"/>
    </i>
    <i r="1">
      <x v="4"/>
    </i>
    <i>
      <x v="6"/>
    </i>
    <i r="1">
      <x/>
    </i>
    <i r="1">
      <x v="1"/>
    </i>
    <i r="1">
      <x v="3"/>
    </i>
    <i>
      <x v="7"/>
    </i>
    <i r="1">
      <x v="2"/>
    </i>
    <i>
      <x v="8"/>
    </i>
    <i r="1">
      <x v="1"/>
    </i>
    <i r="1">
      <x v="2"/>
    </i>
    <i r="1">
      <x v="3"/>
    </i>
    <i>
      <x v="9"/>
    </i>
    <i r="1">
      <x v="2"/>
    </i>
    <i>
      <x v="10"/>
    </i>
    <i r="1">
      <x/>
    </i>
    <i r="1">
      <x v="3"/>
    </i>
    <i r="1">
      <x v="4"/>
    </i>
    <i>
      <x v="11"/>
    </i>
    <i r="1">
      <x v="3"/>
    </i>
    <i>
      <x v="13"/>
    </i>
    <i r="1">
      <x v="4"/>
    </i>
    <i>
      <x v="14"/>
    </i>
    <i r="1">
      <x v="1"/>
    </i>
    <i r="1">
      <x v="3"/>
    </i>
    <i>
      <x v="15"/>
    </i>
    <i r="1">
      <x/>
    </i>
    <i r="1">
      <x v="3"/>
    </i>
    <i r="1">
      <x v="4"/>
    </i>
    <i>
      <x v="16"/>
    </i>
    <i r="1">
      <x v="1"/>
    </i>
    <i r="1">
      <x v="2"/>
    </i>
    <i r="1">
      <x v="3"/>
    </i>
    <i r="1">
      <x v="4"/>
    </i>
    <i>
      <x v="17"/>
    </i>
    <i r="1">
      <x v="1"/>
    </i>
    <i r="1">
      <x v="2"/>
    </i>
    <i r="1">
      <x v="4"/>
    </i>
    <i>
      <x v="18"/>
    </i>
    <i r="1">
      <x/>
    </i>
    <i r="1">
      <x v="1"/>
    </i>
    <i>
      <x v="19"/>
    </i>
    <i r="1">
      <x v="2"/>
    </i>
    <i>
      <x v="21"/>
    </i>
    <i r="1">
      <x v="4"/>
    </i>
    <i>
      <x v="22"/>
    </i>
    <i r="1">
      <x v="4"/>
    </i>
    <i>
      <x v="23"/>
    </i>
    <i r="1">
      <x v="3"/>
    </i>
    <i>
      <x v="24"/>
    </i>
    <i r="1">
      <x v="3"/>
    </i>
    <i r="1">
      <x v="4"/>
    </i>
    <i t="grand">
      <x/>
    </i>
  </rowItems>
  <colItems count="1">
    <i/>
  </colItems>
  <dataFields count="1">
    <dataField name="Count of Topic"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A66E52A-3AFD-42CC-8C0C-1160A2A5D443}" name="PivotTable1" cacheId="279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6" firstHeaderRow="1" firstDataRow="1" firstDataCol="1"/>
  <pivotFields count="9">
    <pivotField showAll="0"/>
    <pivotField showAll="0"/>
    <pivotField axis="axisRow" dataField="1" showAll="0">
      <items count="26">
        <item x="8"/>
        <item x="13"/>
        <item x="1"/>
        <item x="0"/>
        <item x="6"/>
        <item m="1" x="24"/>
        <item x="2"/>
        <item x="14"/>
        <item x="11"/>
        <item x="12"/>
        <item x="3"/>
        <item x="20"/>
        <item m="1" x="23"/>
        <item x="19"/>
        <item x="7"/>
        <item x="4"/>
        <item x="9"/>
        <item x="10"/>
        <item x="5"/>
        <item x="15"/>
        <item m="1" x="22"/>
        <item x="18"/>
        <item x="17"/>
        <item x="21"/>
        <item x="16"/>
        <item t="default"/>
      </items>
    </pivotField>
    <pivotField showAll="0"/>
    <pivotField showAll="0"/>
    <pivotField showAll="0"/>
    <pivotField showAll="0"/>
    <pivotField showAll="0"/>
    <pivotField showAll="0"/>
  </pivotFields>
  <rowFields count="1">
    <field x="2"/>
  </rowFields>
  <rowItems count="23">
    <i>
      <x/>
    </i>
    <i>
      <x v="1"/>
    </i>
    <i>
      <x v="2"/>
    </i>
    <i>
      <x v="3"/>
    </i>
    <i>
      <x v="4"/>
    </i>
    <i>
      <x v="6"/>
    </i>
    <i>
      <x v="7"/>
    </i>
    <i>
      <x v="8"/>
    </i>
    <i>
      <x v="9"/>
    </i>
    <i>
      <x v="10"/>
    </i>
    <i>
      <x v="11"/>
    </i>
    <i>
      <x v="13"/>
    </i>
    <i>
      <x v="14"/>
    </i>
    <i>
      <x v="15"/>
    </i>
    <i>
      <x v="16"/>
    </i>
    <i>
      <x v="17"/>
    </i>
    <i>
      <x v="18"/>
    </i>
    <i>
      <x v="19"/>
    </i>
    <i>
      <x v="21"/>
    </i>
    <i>
      <x v="22"/>
    </i>
    <i>
      <x v="23"/>
    </i>
    <i>
      <x v="24"/>
    </i>
    <i t="grand">
      <x/>
    </i>
  </rowItems>
  <colItems count="1">
    <i/>
  </colItems>
  <dataFields count="1">
    <dataField name="Count of Topic"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727C-DB6A-4310-8B9E-DA59100CB9A6}">
  <sheetPr>
    <pageSetUpPr fitToPage="1"/>
  </sheetPr>
  <dimension ref="B2:N20"/>
  <sheetViews>
    <sheetView showGridLines="0" tabSelected="1" topLeftCell="A10" workbookViewId="0">
      <selection activeCell="B2" sqref="B2"/>
    </sheetView>
  </sheetViews>
  <sheetFormatPr defaultRowHeight="14.25"/>
  <cols>
    <col min="1" max="1" width="2.7109375" customWidth="1"/>
    <col min="7" max="7" width="8.85546875" customWidth="1"/>
  </cols>
  <sheetData>
    <row r="2" spans="2:14" ht="23.25">
      <c r="B2" s="58" t="s">
        <v>0</v>
      </c>
      <c r="C2" s="57"/>
      <c r="D2" s="57"/>
      <c r="E2" s="57"/>
      <c r="F2" s="57"/>
      <c r="G2" s="57"/>
      <c r="H2" s="57"/>
      <c r="I2" s="57"/>
      <c r="J2" s="57"/>
      <c r="K2" s="57"/>
      <c r="L2" s="57"/>
      <c r="M2" s="57"/>
      <c r="N2" s="57"/>
    </row>
    <row r="4" spans="2:14" ht="18">
      <c r="B4" s="79" t="s">
        <v>1</v>
      </c>
    </row>
    <row r="5" spans="2:14" ht="31.15" customHeight="1">
      <c r="B5" s="220" t="s">
        <v>2</v>
      </c>
      <c r="C5" s="220"/>
      <c r="D5" s="220"/>
      <c r="E5" s="220"/>
      <c r="F5" s="220"/>
      <c r="G5" s="220"/>
      <c r="H5" s="220"/>
      <c r="I5" s="220"/>
      <c r="J5" s="220"/>
      <c r="K5" s="220"/>
      <c r="L5" s="220"/>
      <c r="M5" s="220"/>
      <c r="N5" s="220"/>
    </row>
    <row r="7" spans="2:14">
      <c r="B7" t="s">
        <v>3</v>
      </c>
    </row>
    <row r="9" spans="2:14">
      <c r="B9" t="s">
        <v>4</v>
      </c>
    </row>
    <row r="10" spans="2:14">
      <c r="B10" t="s">
        <v>5</v>
      </c>
    </row>
    <row r="12" spans="2:14" ht="409.5" customHeight="1">
      <c r="B12" s="221" t="s">
        <v>6</v>
      </c>
      <c r="C12" s="222"/>
      <c r="D12" s="222"/>
      <c r="E12" s="222"/>
      <c r="F12" s="222"/>
      <c r="G12" s="222"/>
      <c r="H12" s="222"/>
      <c r="I12" s="222"/>
      <c r="J12" s="222"/>
      <c r="K12" s="222"/>
      <c r="L12" s="222"/>
      <c r="M12" s="222"/>
      <c r="N12" s="223"/>
    </row>
    <row r="13" spans="2:14" ht="282.39999999999998" customHeight="1">
      <c r="B13" s="225" t="s">
        <v>7</v>
      </c>
      <c r="C13" s="226"/>
      <c r="D13" s="226"/>
      <c r="E13" s="226"/>
      <c r="F13" s="226"/>
      <c r="G13" s="226"/>
      <c r="H13" s="226"/>
      <c r="I13" s="226"/>
      <c r="J13" s="226"/>
      <c r="K13" s="226"/>
      <c r="L13" s="226"/>
      <c r="M13" s="226"/>
      <c r="N13" s="227"/>
    </row>
    <row r="15" spans="2:14">
      <c r="B15" s="50" t="s">
        <v>8</v>
      </c>
    </row>
    <row r="16" spans="2:14">
      <c r="B16" s="66"/>
      <c r="C16" s="224" t="s">
        <v>9</v>
      </c>
      <c r="D16" s="224"/>
      <c r="E16" s="224"/>
      <c r="F16" s="224"/>
      <c r="G16" s="224"/>
      <c r="H16" s="224"/>
      <c r="I16" s="224"/>
      <c r="J16" s="224"/>
      <c r="K16" s="224"/>
      <c r="L16" s="224"/>
      <c r="M16" s="224"/>
      <c r="N16" s="224"/>
    </row>
    <row r="17" spans="2:14">
      <c r="B17" s="91"/>
      <c r="C17" s="224" t="s">
        <v>10</v>
      </c>
      <c r="D17" s="224"/>
      <c r="E17" s="224"/>
      <c r="F17" s="224"/>
      <c r="G17" s="224"/>
      <c r="H17" s="224"/>
      <c r="I17" s="224"/>
      <c r="J17" s="224"/>
      <c r="K17" s="224"/>
      <c r="L17" s="224"/>
      <c r="M17" s="224"/>
      <c r="N17" s="224"/>
    </row>
    <row r="18" spans="2:14">
      <c r="B18" s="92"/>
      <c r="C18" s="224" t="s">
        <v>11</v>
      </c>
      <c r="D18" s="224"/>
      <c r="E18" s="224"/>
      <c r="F18" s="224"/>
      <c r="G18" s="224"/>
      <c r="H18" s="224"/>
      <c r="I18" s="224"/>
      <c r="J18" s="224"/>
      <c r="K18" s="224"/>
      <c r="L18" s="224"/>
      <c r="M18" s="224"/>
      <c r="N18" s="224"/>
    </row>
    <row r="20" spans="2:14" ht="52.5" customHeight="1">
      <c r="B20" s="218" t="s">
        <v>12</v>
      </c>
      <c r="C20" s="219"/>
      <c r="D20" s="219"/>
      <c r="E20" s="219"/>
      <c r="F20" s="219"/>
      <c r="G20" s="219"/>
      <c r="H20" s="219"/>
      <c r="I20" s="219"/>
      <c r="J20" s="219"/>
      <c r="K20" s="219"/>
      <c r="L20" s="219"/>
      <c r="M20" s="219"/>
      <c r="N20" s="219"/>
    </row>
  </sheetData>
  <mergeCells count="7">
    <mergeCell ref="B20:N20"/>
    <mergeCell ref="B5:N5"/>
    <mergeCell ref="B12:N12"/>
    <mergeCell ref="C16:N16"/>
    <mergeCell ref="C17:N17"/>
    <mergeCell ref="C18:N18"/>
    <mergeCell ref="B13:N13"/>
  </mergeCells>
  <pageMargins left="0.23622047244094491" right="0.23622047244094491" top="0.35433070866141736" bottom="0.15748031496062992" header="0.31496062992125984" footer="0.31496062992125984"/>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5CD9-AB91-495E-9F7B-CDB4AA971881}">
  <sheetPr>
    <pageSetUpPr fitToPage="1"/>
  </sheetPr>
  <dimension ref="B2:W101"/>
  <sheetViews>
    <sheetView showGridLines="0" zoomScale="85" zoomScaleNormal="85" workbookViewId="0">
      <selection activeCell="B2" sqref="B2:J2"/>
    </sheetView>
  </sheetViews>
  <sheetFormatPr defaultColWidth="8.85546875" defaultRowHeight="14.25"/>
  <cols>
    <col min="1" max="1" width="3.140625" style="10" customWidth="1"/>
    <col min="2" max="2" width="2.7109375" style="10" customWidth="1"/>
    <col min="3" max="3" width="99.85546875" style="10" customWidth="1"/>
    <col min="4" max="5" width="71.140625" style="10" customWidth="1"/>
    <col min="6" max="6" width="11.85546875" style="22" customWidth="1"/>
    <col min="7" max="7" width="11.42578125" style="22" customWidth="1"/>
    <col min="8" max="8" width="5.28515625" style="22" hidden="1" customWidth="1"/>
    <col min="9" max="9" width="15.42578125" style="22" customWidth="1"/>
    <col min="10" max="11" width="12.7109375" style="10" customWidth="1"/>
    <col min="12" max="12" width="11.42578125" style="10" customWidth="1"/>
    <col min="13" max="13" width="10.28515625" style="10" customWidth="1"/>
    <col min="14" max="16" width="14.140625" style="10" hidden="1" customWidth="1"/>
    <col min="17" max="18" width="5.140625" style="10" hidden="1" customWidth="1"/>
    <col min="19" max="19" width="1" style="10" customWidth="1"/>
    <col min="20" max="20" width="10.7109375" style="10" bestFit="1" customWidth="1"/>
    <col min="21" max="21" width="105.140625" style="10" bestFit="1" customWidth="1"/>
    <col min="22" max="22" width="21.5703125" style="10" bestFit="1" customWidth="1"/>
    <col min="23" max="16384" width="8.85546875" style="10"/>
  </cols>
  <sheetData>
    <row r="2" spans="2:23" s="1" customFormat="1" ht="30" customHeight="1">
      <c r="B2" s="228" t="s">
        <v>319</v>
      </c>
      <c r="C2" s="228"/>
      <c r="D2" s="228"/>
      <c r="E2" s="228"/>
      <c r="F2" s="228"/>
      <c r="G2" s="228"/>
      <c r="H2" s="228"/>
      <c r="I2" s="228"/>
      <c r="J2" s="228"/>
      <c r="K2" s="28"/>
      <c r="L2" s="28"/>
      <c r="M2" s="28"/>
      <c r="N2" s="28"/>
      <c r="O2" s="28"/>
      <c r="P2" s="28"/>
      <c r="Q2" s="28"/>
      <c r="R2" s="28"/>
      <c r="S2" s="26"/>
      <c r="T2" s="26"/>
      <c r="U2" s="26"/>
    </row>
    <row r="4" spans="2:23" ht="26.1" customHeight="1">
      <c r="B4" s="218" t="s">
        <v>320</v>
      </c>
      <c r="C4" s="218"/>
      <c r="D4" s="218"/>
      <c r="E4" s="81"/>
      <c r="F4" s="243" t="s">
        <v>321</v>
      </c>
      <c r="G4" s="244"/>
      <c r="H4" s="244"/>
      <c r="I4" s="245"/>
      <c r="J4" s="247" t="s">
        <v>322</v>
      </c>
      <c r="K4" s="248"/>
      <c r="L4" s="248"/>
      <c r="M4" s="248"/>
      <c r="N4" s="60"/>
      <c r="O4" s="60"/>
      <c r="P4" s="60"/>
      <c r="Q4" s="60"/>
      <c r="R4" s="60"/>
    </row>
    <row r="5" spans="2:23" ht="28.35" customHeight="1">
      <c r="B5" s="218" t="s">
        <v>323</v>
      </c>
      <c r="C5" s="218"/>
      <c r="D5" s="218"/>
      <c r="E5" s="172"/>
      <c r="F5" s="173" t="s">
        <v>324</v>
      </c>
      <c r="G5" s="173" t="s">
        <v>325</v>
      </c>
      <c r="H5" s="173" t="s">
        <v>232</v>
      </c>
      <c r="I5" s="173" t="s">
        <v>326</v>
      </c>
      <c r="J5" s="9" t="s">
        <v>327</v>
      </c>
      <c r="K5" s="9" t="s">
        <v>328</v>
      </c>
      <c r="L5" s="9" t="s">
        <v>329</v>
      </c>
      <c r="M5" s="246"/>
      <c r="N5" s="192"/>
      <c r="O5" s="192"/>
      <c r="P5" s="192"/>
      <c r="Q5" s="192"/>
      <c r="R5" s="192"/>
    </row>
    <row r="6" spans="2:23" ht="145.9" customHeight="1">
      <c r="B6" s="218" t="s">
        <v>330</v>
      </c>
      <c r="C6" s="218"/>
      <c r="D6" s="218"/>
      <c r="E6" s="172"/>
      <c r="F6" s="39" t="s">
        <v>331</v>
      </c>
      <c r="G6" s="39" t="s">
        <v>332</v>
      </c>
      <c r="H6" s="39"/>
      <c r="I6" s="39" t="s">
        <v>333</v>
      </c>
      <c r="J6" s="39" t="s">
        <v>334</v>
      </c>
      <c r="K6" s="39" t="s">
        <v>335</v>
      </c>
      <c r="L6" s="39" t="s">
        <v>336</v>
      </c>
      <c r="M6" s="246"/>
      <c r="N6" s="192"/>
      <c r="O6" s="192"/>
      <c r="P6" s="192"/>
      <c r="Q6" s="192"/>
      <c r="R6" s="192"/>
      <c r="T6"/>
    </row>
    <row r="7" spans="2:23">
      <c r="C7" s="81"/>
      <c r="D7" s="172"/>
      <c r="E7" s="172"/>
      <c r="F7" s="39"/>
      <c r="G7" s="39"/>
      <c r="H7" s="195"/>
      <c r="I7" s="195"/>
      <c r="J7" s="195"/>
      <c r="K7" s="195"/>
      <c r="L7" s="195"/>
      <c r="M7" s="39"/>
      <c r="N7" s="192"/>
      <c r="O7" s="192"/>
      <c r="P7" s="192"/>
      <c r="Q7" s="192"/>
      <c r="R7" s="192"/>
      <c r="T7"/>
      <c r="U7"/>
    </row>
    <row r="8" spans="2:23" hidden="1">
      <c r="C8" s="81"/>
      <c r="D8" s="172"/>
      <c r="E8" s="172"/>
      <c r="F8" s="39"/>
      <c r="G8" s="39"/>
      <c r="H8" s="195"/>
      <c r="I8" s="195"/>
      <c r="J8" s="195"/>
      <c r="K8" s="195"/>
      <c r="L8" s="195"/>
      <c r="M8" s="171"/>
      <c r="N8" s="192"/>
      <c r="O8" s="192"/>
      <c r="P8" s="192"/>
      <c r="Q8" s="192"/>
      <c r="R8" s="192"/>
      <c r="T8" s="6" t="s">
        <v>256</v>
      </c>
      <c r="U8" t="s">
        <v>257</v>
      </c>
    </row>
    <row r="9" spans="2:23">
      <c r="D9" s="146" t="s">
        <v>311</v>
      </c>
      <c r="E9" s="146" t="s">
        <v>337</v>
      </c>
      <c r="F9" s="242" t="s">
        <v>321</v>
      </c>
      <c r="G9" s="242"/>
      <c r="H9" s="174"/>
      <c r="I9" s="170" t="s">
        <v>267</v>
      </c>
      <c r="J9" s="188">
        <v>0.4</v>
      </c>
      <c r="K9" s="188">
        <v>0.3</v>
      </c>
      <c r="L9" s="188">
        <v>0.3</v>
      </c>
      <c r="M9" s="190" t="s">
        <v>272</v>
      </c>
      <c r="N9" s="190"/>
      <c r="O9" s="190"/>
      <c r="P9" s="190"/>
      <c r="Q9" s="190"/>
      <c r="R9" s="190"/>
      <c r="T9" s="240" t="s">
        <v>338</v>
      </c>
      <c r="U9" s="240"/>
    </row>
    <row r="10" spans="2:23">
      <c r="C10" s="21" t="s">
        <v>287</v>
      </c>
      <c r="D10" s="21" t="s">
        <v>315</v>
      </c>
      <c r="E10" s="21" t="s">
        <v>339</v>
      </c>
      <c r="F10" s="21" t="s">
        <v>340</v>
      </c>
      <c r="G10" s="21" t="s">
        <v>325</v>
      </c>
      <c r="H10" s="21" t="s">
        <v>232</v>
      </c>
      <c r="I10" s="21" t="s">
        <v>286</v>
      </c>
      <c r="J10" s="21" t="s">
        <v>327</v>
      </c>
      <c r="K10" s="21" t="s">
        <v>328</v>
      </c>
      <c r="L10" s="21" t="s">
        <v>329</v>
      </c>
      <c r="M10" s="21" t="s">
        <v>272</v>
      </c>
      <c r="N10" s="9" t="s">
        <v>327</v>
      </c>
      <c r="O10" s="9" t="s">
        <v>328</v>
      </c>
      <c r="P10" s="9" t="s">
        <v>329</v>
      </c>
      <c r="Q10" s="193" t="s">
        <v>341</v>
      </c>
      <c r="R10" s="193" t="s">
        <v>256</v>
      </c>
      <c r="T10" s="6" t="s">
        <v>272</v>
      </c>
      <c r="U10" s="6" t="s">
        <v>287</v>
      </c>
      <c r="V10"/>
      <c r="W10"/>
    </row>
    <row r="11" spans="2:23">
      <c r="B11" s="241" t="s">
        <v>342</v>
      </c>
      <c r="C11" s="66" t="str">
        <f>_xlfn.IFNA(IF('6. Journey Mapping Outputs'!C$19="","",'6. Journey Mapping Outputs'!C$19),"")</f>
        <v>Journey Example: Operations: establish collaborative working across teams to improve customer enquiry process</v>
      </c>
      <c r="D11" s="12"/>
      <c r="E11" s="12"/>
      <c r="F11" s="39" t="s">
        <v>279</v>
      </c>
      <c r="G11" s="39" t="s">
        <v>343</v>
      </c>
      <c r="H11" s="39">
        <f>IF(AND(F11="High",G11="High"),2,IF(AND(F11="High",G11="Low"),1,IF(AND(F11="Low",G11="High"),4,IF(AND(F11="Low",G11="Low"),3,""))))</f>
        <v>1</v>
      </c>
      <c r="I11" s="175" t="str">
        <f>IF(H11=1,"Prioritise",IF(H11=2,"Be Selective",IF(H11=3,"Deprioritise",IF(H11=4,"Reconsider / Outsource",""))))</f>
        <v>Prioritise</v>
      </c>
      <c r="J11" s="42" t="s">
        <v>344</v>
      </c>
      <c r="K11" s="42" t="s">
        <v>279</v>
      </c>
      <c r="L11" s="42" t="s">
        <v>279</v>
      </c>
      <c r="M11" s="196">
        <f>IF(I11="",0,IFERROR(RANK(Q11:Q$35,Q$10:Q$35,0),0))</f>
        <v>1</v>
      </c>
      <c r="N11" s="194">
        <f>IF(J11="Critical",5,IF(J11="High",4,IF(J11="Medium",3,IF(J11="Low",2,IF(J11="Least Important",1,IF(J11="N/A",0,0))))))*(1+$J$9)</f>
        <v>7</v>
      </c>
      <c r="O11" s="194">
        <f>IF(K11="Critical",5,IF(K11="High",4,IF(K11="Medium",3,IF(K11="Low",2,IF(K11="Least Important",1,IF(K11="N/A",0,0))))))*(1+$J$9)</f>
        <v>5.6</v>
      </c>
      <c r="P11" s="194">
        <f>IF(L11="Critical",5,IF(L11="High",4,IF(L11="Medium",3,IF(L11="Low",2,IF(L11="Least Important",1,IF(L11="N/A",0,0))))))*(1+$J$9)</f>
        <v>5.6</v>
      </c>
      <c r="Q11" s="194">
        <f>SUM(N11:P11)</f>
        <v>18.2</v>
      </c>
      <c r="R11" s="194" t="str">
        <f>IF(M11=0,"N","Y")</f>
        <v>Y</v>
      </c>
      <c r="T11">
        <v>1</v>
      </c>
      <c r="U11" t="s">
        <v>345</v>
      </c>
      <c r="V11"/>
      <c r="W11"/>
    </row>
    <row r="12" spans="2:23">
      <c r="B12" s="241"/>
      <c r="C12" s="66" t="str">
        <f>_xlfn.IFNA(IF('6. Journey Mapping Outputs'!D19="","",'6. Journey Mapping Outputs'!D19),"")</f>
        <v xml:space="preserve">Journey Example: Technology - implement self-service app </v>
      </c>
      <c r="D12" s="12"/>
      <c r="E12" s="12"/>
      <c r="F12" s="39" t="s">
        <v>279</v>
      </c>
      <c r="G12" s="39" t="s">
        <v>343</v>
      </c>
      <c r="H12" s="39">
        <f t="shared" ref="H12:H41" si="0">IF(AND(F12="High",G12="High"),2,IF(AND(F12="High",G12="Low"),1,IF(AND(F12="Low",G12="High"),4,IF(AND(F12="Low",G12="Low"),3,""))))</f>
        <v>1</v>
      </c>
      <c r="I12" s="175" t="str">
        <f t="shared" ref="I12:I41" si="1">IF(H12=1,"Prioritise",IF(H12=2,"Be Selective",IF(H12=3,"Deprioritise",IF(H12=4,"Reconsider / Outsource",""))))</f>
        <v>Prioritise</v>
      </c>
      <c r="J12" s="42" t="s">
        <v>279</v>
      </c>
      <c r="K12" s="42" t="s">
        <v>279</v>
      </c>
      <c r="L12" s="42" t="s">
        <v>279</v>
      </c>
      <c r="M12" s="196">
        <f>IF(I12="",0,IFERROR(RANK(Q12:Q$35,Q$10:Q$35,0),0))</f>
        <v>2</v>
      </c>
      <c r="N12" s="194">
        <f t="shared" ref="N12:N75" si="2">IF(J12="Critical",5,IF(J12="High",4,IF(J12="Medium",3,IF(J12="Low",2,IF(J12="Least Important",1,IF(J12="N/A",0,0))))))*(1+$J$9)</f>
        <v>5.6</v>
      </c>
      <c r="O12" s="194">
        <f t="shared" ref="O12:O75" si="3">IF(K12="Critical",5,IF(K12="High",4,IF(K12="Medium",3,IF(K12="Low",2,IF(K12="Least Important",1,IF(K12="N/A",0,0))))))*(1+$J$9)</f>
        <v>5.6</v>
      </c>
      <c r="P12" s="194">
        <f t="shared" ref="P12:P75" si="4">IF(L12="Critical",5,IF(L12="High",4,IF(L12="Medium",3,IF(L12="Low",2,IF(L12="Least Important",1,IF(L12="N/A",0,0))))))*(1+$J$9)</f>
        <v>5.6</v>
      </c>
      <c r="Q12" s="194">
        <f t="shared" ref="Q12:Q75" si="5">SUM(N12:P12)</f>
        <v>16.799999999999997</v>
      </c>
      <c r="R12" s="194" t="str">
        <f t="shared" ref="R12:R75" si="6">IF(M12=0,"N","Y")</f>
        <v>Y</v>
      </c>
      <c r="T12">
        <v>2</v>
      </c>
      <c r="U12" t="s">
        <v>346</v>
      </c>
      <c r="V12"/>
      <c r="W12"/>
    </row>
    <row r="13" spans="2:23">
      <c r="B13" s="241"/>
      <c r="C13" s="66" t="str">
        <f>_xlfn.IFNA(IF('6. Journey Mapping Outputs'!E19="","",'6. Journey Mapping Outputs'!E19),"")</f>
        <v/>
      </c>
      <c r="D13" s="12"/>
      <c r="E13" s="12"/>
      <c r="F13" s="39"/>
      <c r="G13" s="39"/>
      <c r="H13" s="39" t="str">
        <f t="shared" si="0"/>
        <v/>
      </c>
      <c r="I13" s="175" t="str">
        <f t="shared" si="1"/>
        <v/>
      </c>
      <c r="J13" s="42"/>
      <c r="K13" s="42"/>
      <c r="L13" s="42"/>
      <c r="M13" s="196">
        <f>IF(I13="",0,IFERROR(RANK(Q13:Q$35,Q$10:Q$35,0),0))</f>
        <v>0</v>
      </c>
      <c r="N13" s="194">
        <f t="shared" si="2"/>
        <v>0</v>
      </c>
      <c r="O13" s="194">
        <f t="shared" si="3"/>
        <v>0</v>
      </c>
      <c r="P13" s="194">
        <f t="shared" si="4"/>
        <v>0</v>
      </c>
      <c r="Q13" s="194">
        <f t="shared" si="5"/>
        <v>0</v>
      </c>
      <c r="R13" s="194" t="str">
        <f t="shared" si="6"/>
        <v>N</v>
      </c>
      <c r="T13" t="s">
        <v>239</v>
      </c>
      <c r="U13"/>
      <c r="V13"/>
      <c r="W13"/>
    </row>
    <row r="14" spans="2:23">
      <c r="B14" s="241"/>
      <c r="C14" s="66" t="str">
        <f>_xlfn.IFNA(IF('6. Journey Mapping Outputs'!F19="","",'6. Journey Mapping Outputs'!F19),"")</f>
        <v/>
      </c>
      <c r="D14" s="12"/>
      <c r="E14" s="12"/>
      <c r="F14" s="39"/>
      <c r="G14" s="39"/>
      <c r="H14" s="39" t="str">
        <f t="shared" si="0"/>
        <v/>
      </c>
      <c r="I14" s="175" t="str">
        <f t="shared" si="1"/>
        <v/>
      </c>
      <c r="J14" s="42"/>
      <c r="K14" s="42"/>
      <c r="L14" s="42"/>
      <c r="M14" s="196">
        <f>IF(I14="",0,IFERROR(RANK(Q14:Q$35,Q$10:Q$35,0),0))</f>
        <v>0</v>
      </c>
      <c r="N14" s="194">
        <f t="shared" si="2"/>
        <v>0</v>
      </c>
      <c r="O14" s="194">
        <f t="shared" si="3"/>
        <v>0</v>
      </c>
      <c r="P14" s="194">
        <f t="shared" si="4"/>
        <v>0</v>
      </c>
      <c r="Q14" s="194">
        <f t="shared" si="5"/>
        <v>0</v>
      </c>
      <c r="R14" s="194" t="str">
        <f t="shared" si="6"/>
        <v>N</v>
      </c>
      <c r="T14"/>
      <c r="U14"/>
      <c r="V14"/>
      <c r="W14"/>
    </row>
    <row r="15" spans="2:23">
      <c r="B15" s="241"/>
      <c r="C15" s="66" t="str">
        <f>_xlfn.IFNA(IF('6. Journey Mapping Outputs'!G19="","",'6. Journey Mapping Outputs'!G19),"")</f>
        <v/>
      </c>
      <c r="D15" s="12"/>
      <c r="E15" s="12"/>
      <c r="F15" s="39"/>
      <c r="G15" s="39"/>
      <c r="H15" s="39" t="str">
        <f t="shared" si="0"/>
        <v/>
      </c>
      <c r="I15" s="175" t="str">
        <f t="shared" si="1"/>
        <v/>
      </c>
      <c r="J15" s="42"/>
      <c r="K15" s="42"/>
      <c r="L15" s="42"/>
      <c r="M15" s="196">
        <f>IF(I15="",0,IFERROR(RANK(Q15:Q$35,Q$10:Q$35,0),0))</f>
        <v>0</v>
      </c>
      <c r="N15" s="194">
        <f t="shared" si="2"/>
        <v>0</v>
      </c>
      <c r="O15" s="194">
        <f t="shared" si="3"/>
        <v>0</v>
      </c>
      <c r="P15" s="194">
        <f t="shared" si="4"/>
        <v>0</v>
      </c>
      <c r="Q15" s="194">
        <f t="shared" si="5"/>
        <v>0</v>
      </c>
      <c r="R15" s="194" t="str">
        <f t="shared" si="6"/>
        <v>N</v>
      </c>
      <c r="T15"/>
      <c r="U15"/>
      <c r="V15"/>
      <c r="W15"/>
    </row>
    <row r="16" spans="2:23">
      <c r="B16" s="241"/>
      <c r="C16" s="66" t="str">
        <f>_xlfn.IFNA(IF('6. Journey Mapping Outputs'!H19="","",'6. Journey Mapping Outputs'!H19),"")</f>
        <v/>
      </c>
      <c r="D16" s="12"/>
      <c r="E16" s="12"/>
      <c r="F16" s="39"/>
      <c r="G16" s="39"/>
      <c r="H16" s="39" t="str">
        <f t="shared" si="0"/>
        <v/>
      </c>
      <c r="I16" s="175" t="str">
        <f t="shared" si="1"/>
        <v/>
      </c>
      <c r="J16" s="42"/>
      <c r="K16" s="42"/>
      <c r="L16" s="42"/>
      <c r="M16" s="196">
        <f>IF(I16="",0,IFERROR(RANK(Q16:Q$35,Q$10:Q$35,0),0))</f>
        <v>0</v>
      </c>
      <c r="N16" s="194">
        <f t="shared" si="2"/>
        <v>0</v>
      </c>
      <c r="O16" s="194">
        <f t="shared" si="3"/>
        <v>0</v>
      </c>
      <c r="P16" s="194">
        <f t="shared" si="4"/>
        <v>0</v>
      </c>
      <c r="Q16" s="194">
        <f t="shared" si="5"/>
        <v>0</v>
      </c>
      <c r="R16" s="194" t="str">
        <f t="shared" si="6"/>
        <v>N</v>
      </c>
      <c r="T16"/>
      <c r="U16"/>
      <c r="V16"/>
      <c r="W16"/>
    </row>
    <row r="17" spans="2:23">
      <c r="B17" s="241"/>
      <c r="C17" s="66" t="str">
        <f>_xlfn.IFNA(IF('6. Journey Mapping Outputs'!I19="","",'6. Journey Mapping Outputs'!I19),"")</f>
        <v/>
      </c>
      <c r="D17" s="12"/>
      <c r="E17" s="12"/>
      <c r="F17" s="39"/>
      <c r="G17" s="39"/>
      <c r="H17" s="39" t="str">
        <f t="shared" si="0"/>
        <v/>
      </c>
      <c r="I17" s="175" t="str">
        <f t="shared" si="1"/>
        <v/>
      </c>
      <c r="J17" s="42"/>
      <c r="K17" s="42"/>
      <c r="L17" s="42"/>
      <c r="M17" s="196">
        <f>IF(I17="",0,IFERROR(RANK(Q17:Q$35,Q$10:Q$35,0),0))</f>
        <v>0</v>
      </c>
      <c r="N17" s="194">
        <f t="shared" si="2"/>
        <v>0</v>
      </c>
      <c r="O17" s="194">
        <f t="shared" si="3"/>
        <v>0</v>
      </c>
      <c r="P17" s="194">
        <f t="shared" si="4"/>
        <v>0</v>
      </c>
      <c r="Q17" s="194">
        <f t="shared" si="5"/>
        <v>0</v>
      </c>
      <c r="R17" s="194" t="str">
        <f t="shared" si="6"/>
        <v>N</v>
      </c>
      <c r="T17"/>
      <c r="U17"/>
      <c r="V17"/>
      <c r="W17"/>
    </row>
    <row r="18" spans="2:23">
      <c r="B18" s="241"/>
      <c r="C18" s="66" t="str">
        <f>_xlfn.IFNA(IF('6. Journey Mapping Outputs'!J19="","",'6. Journey Mapping Outputs'!J19),"")</f>
        <v/>
      </c>
      <c r="D18" s="12"/>
      <c r="E18" s="12"/>
      <c r="F18" s="39"/>
      <c r="G18" s="39"/>
      <c r="H18" s="39" t="str">
        <f t="shared" si="0"/>
        <v/>
      </c>
      <c r="I18" s="175" t="str">
        <f t="shared" si="1"/>
        <v/>
      </c>
      <c r="J18" s="42"/>
      <c r="K18" s="42"/>
      <c r="L18" s="42"/>
      <c r="M18" s="196">
        <f>IF(I18="",0,IFERROR(RANK(Q18:Q$35,Q$10:Q$35,0),0))</f>
        <v>0</v>
      </c>
      <c r="N18" s="194">
        <f t="shared" si="2"/>
        <v>0</v>
      </c>
      <c r="O18" s="194">
        <f t="shared" si="3"/>
        <v>0</v>
      </c>
      <c r="P18" s="194">
        <f t="shared" si="4"/>
        <v>0</v>
      </c>
      <c r="Q18" s="194">
        <f t="shared" si="5"/>
        <v>0</v>
      </c>
      <c r="R18" s="194" t="str">
        <f t="shared" si="6"/>
        <v>N</v>
      </c>
      <c r="T18"/>
      <c r="U18"/>
      <c r="V18"/>
      <c r="W18"/>
    </row>
    <row r="19" spans="2:23">
      <c r="B19" s="241"/>
      <c r="C19" s="66" t="str">
        <f>_xlfn.IFNA(IF('6. Journey Mapping Outputs'!C30="","",'6. Journey Mapping Outputs'!C30),"")</f>
        <v/>
      </c>
      <c r="D19" s="12"/>
      <c r="E19" s="12"/>
      <c r="F19" s="39"/>
      <c r="G19" s="39"/>
      <c r="H19" s="39" t="str">
        <f t="shared" si="0"/>
        <v/>
      </c>
      <c r="I19" s="175" t="str">
        <f t="shared" si="1"/>
        <v/>
      </c>
      <c r="J19" s="42"/>
      <c r="K19" s="42"/>
      <c r="L19" s="42"/>
      <c r="M19" s="196">
        <f>IF(I19="",0,IFERROR(RANK(Q19:Q$35,Q$10:Q$35,0),0))</f>
        <v>0</v>
      </c>
      <c r="N19" s="194">
        <f t="shared" si="2"/>
        <v>0</v>
      </c>
      <c r="O19" s="194">
        <f t="shared" si="3"/>
        <v>0</v>
      </c>
      <c r="P19" s="194">
        <f t="shared" si="4"/>
        <v>0</v>
      </c>
      <c r="Q19" s="194">
        <f t="shared" si="5"/>
        <v>0</v>
      </c>
      <c r="R19" s="194" t="str">
        <f t="shared" si="6"/>
        <v>N</v>
      </c>
      <c r="T19"/>
      <c r="U19"/>
      <c r="V19"/>
      <c r="W19"/>
    </row>
    <row r="20" spans="2:23">
      <c r="B20" s="241"/>
      <c r="C20" s="66" t="str">
        <f>_xlfn.IFNA(IF('6. Journey Mapping Outputs'!D30="","",'6. Journey Mapping Outputs'!D30),"")</f>
        <v/>
      </c>
      <c r="D20" s="12"/>
      <c r="E20" s="12"/>
      <c r="F20" s="39"/>
      <c r="G20" s="39"/>
      <c r="H20" s="39" t="str">
        <f t="shared" si="0"/>
        <v/>
      </c>
      <c r="I20" s="175" t="str">
        <f t="shared" si="1"/>
        <v/>
      </c>
      <c r="J20" s="42"/>
      <c r="K20" s="42"/>
      <c r="L20" s="42"/>
      <c r="M20" s="196">
        <f>IF(I20="",0,IFERROR(RANK(Q20:Q$35,Q$10:Q$35,0),0))</f>
        <v>0</v>
      </c>
      <c r="N20" s="194">
        <f t="shared" si="2"/>
        <v>0</v>
      </c>
      <c r="O20" s="194">
        <f t="shared" si="3"/>
        <v>0</v>
      </c>
      <c r="P20" s="194">
        <f t="shared" si="4"/>
        <v>0</v>
      </c>
      <c r="Q20" s="194">
        <f t="shared" si="5"/>
        <v>0</v>
      </c>
      <c r="R20" s="194" t="str">
        <f t="shared" si="6"/>
        <v>N</v>
      </c>
      <c r="T20"/>
      <c r="U20"/>
      <c r="V20"/>
      <c r="W20"/>
    </row>
    <row r="21" spans="2:23">
      <c r="B21" s="241"/>
      <c r="C21" s="66" t="str">
        <f>_xlfn.IFNA(IF('6. Journey Mapping Outputs'!E30="","",'6. Journey Mapping Outputs'!E30),"")</f>
        <v/>
      </c>
      <c r="D21" s="12"/>
      <c r="E21" s="12"/>
      <c r="F21" s="39"/>
      <c r="G21" s="39"/>
      <c r="H21" s="39" t="str">
        <f t="shared" si="0"/>
        <v/>
      </c>
      <c r="I21" s="175" t="str">
        <f t="shared" si="1"/>
        <v/>
      </c>
      <c r="J21" s="42"/>
      <c r="K21" s="42"/>
      <c r="L21" s="42"/>
      <c r="M21" s="196">
        <f>IF(I21="",0,IFERROR(RANK(Q21:Q$35,Q$10:Q$35,0),0))</f>
        <v>0</v>
      </c>
      <c r="N21" s="194">
        <f t="shared" si="2"/>
        <v>0</v>
      </c>
      <c r="O21" s="194">
        <f t="shared" si="3"/>
        <v>0</v>
      </c>
      <c r="P21" s="194">
        <f t="shared" si="4"/>
        <v>0</v>
      </c>
      <c r="Q21" s="194">
        <f t="shared" si="5"/>
        <v>0</v>
      </c>
      <c r="R21" s="194" t="str">
        <f t="shared" si="6"/>
        <v>N</v>
      </c>
      <c r="T21"/>
      <c r="U21"/>
      <c r="V21"/>
      <c r="W21"/>
    </row>
    <row r="22" spans="2:23">
      <c r="B22" s="241"/>
      <c r="C22" s="66" t="str">
        <f>_xlfn.IFNA(IF('6. Journey Mapping Outputs'!F30="","",'6. Journey Mapping Outputs'!F30),"")</f>
        <v/>
      </c>
      <c r="D22" s="12"/>
      <c r="E22" s="12"/>
      <c r="F22" s="39"/>
      <c r="G22" s="39"/>
      <c r="H22" s="39" t="str">
        <f t="shared" si="0"/>
        <v/>
      </c>
      <c r="I22" s="175" t="str">
        <f t="shared" si="1"/>
        <v/>
      </c>
      <c r="J22" s="42"/>
      <c r="K22" s="42"/>
      <c r="L22" s="42"/>
      <c r="M22" s="196">
        <f>IF(I22="",0,IFERROR(RANK(Q22:Q$35,Q$10:Q$35,0),0))</f>
        <v>0</v>
      </c>
      <c r="N22" s="194">
        <f t="shared" si="2"/>
        <v>0</v>
      </c>
      <c r="O22" s="194">
        <f t="shared" si="3"/>
        <v>0</v>
      </c>
      <c r="P22" s="194">
        <f t="shared" si="4"/>
        <v>0</v>
      </c>
      <c r="Q22" s="194">
        <f t="shared" si="5"/>
        <v>0</v>
      </c>
      <c r="R22" s="194" t="str">
        <f t="shared" si="6"/>
        <v>N</v>
      </c>
      <c r="T22"/>
      <c r="U22"/>
      <c r="V22"/>
      <c r="W22"/>
    </row>
    <row r="23" spans="2:23">
      <c r="B23" s="241"/>
      <c r="C23" s="66" t="str">
        <f>_xlfn.IFNA(IF('6. Journey Mapping Outputs'!G30="","",'6. Journey Mapping Outputs'!G30),"")</f>
        <v/>
      </c>
      <c r="D23" s="12"/>
      <c r="E23" s="12"/>
      <c r="F23" s="39"/>
      <c r="G23" s="39"/>
      <c r="H23" s="39" t="str">
        <f t="shared" si="0"/>
        <v/>
      </c>
      <c r="I23" s="175" t="str">
        <f t="shared" si="1"/>
        <v/>
      </c>
      <c r="J23" s="42"/>
      <c r="K23" s="42"/>
      <c r="L23" s="42"/>
      <c r="M23" s="196">
        <f>IF(I23="",0,IFERROR(RANK(Q23:Q$35,Q$10:Q$35,0),0))</f>
        <v>0</v>
      </c>
      <c r="N23" s="194">
        <f t="shared" si="2"/>
        <v>0</v>
      </c>
      <c r="O23" s="194">
        <f t="shared" si="3"/>
        <v>0</v>
      </c>
      <c r="P23" s="194">
        <f t="shared" si="4"/>
        <v>0</v>
      </c>
      <c r="Q23" s="194">
        <f t="shared" si="5"/>
        <v>0</v>
      </c>
      <c r="R23" s="194" t="str">
        <f t="shared" si="6"/>
        <v>N</v>
      </c>
      <c r="T23"/>
      <c r="U23"/>
      <c r="V23"/>
      <c r="W23"/>
    </row>
    <row r="24" spans="2:23">
      <c r="B24" s="241"/>
      <c r="C24" s="66" t="str">
        <f>_xlfn.IFNA(IF('6. Journey Mapping Outputs'!H30="","",'6. Journey Mapping Outputs'!H30),"")</f>
        <v/>
      </c>
      <c r="D24" s="12"/>
      <c r="E24" s="12"/>
      <c r="F24" s="39"/>
      <c r="G24" s="39"/>
      <c r="H24" s="39" t="str">
        <f t="shared" si="0"/>
        <v/>
      </c>
      <c r="I24" s="175" t="str">
        <f t="shared" si="1"/>
        <v/>
      </c>
      <c r="J24" s="42"/>
      <c r="K24" s="42"/>
      <c r="L24" s="42"/>
      <c r="M24" s="196">
        <f>IF(I24="",0,IFERROR(RANK(Q24:Q$35,Q$10:Q$35,0),0))</f>
        <v>0</v>
      </c>
      <c r="N24" s="194">
        <f t="shared" si="2"/>
        <v>0</v>
      </c>
      <c r="O24" s="194">
        <f t="shared" si="3"/>
        <v>0</v>
      </c>
      <c r="P24" s="194">
        <f t="shared" si="4"/>
        <v>0</v>
      </c>
      <c r="Q24" s="194">
        <f t="shared" si="5"/>
        <v>0</v>
      </c>
      <c r="R24" s="194" t="str">
        <f t="shared" si="6"/>
        <v>N</v>
      </c>
      <c r="T24"/>
      <c r="U24"/>
      <c r="V24"/>
      <c r="W24"/>
    </row>
    <row r="25" spans="2:23">
      <c r="B25" s="241"/>
      <c r="C25" s="66" t="str">
        <f>_xlfn.IFNA(IF('6. Journey Mapping Outputs'!I30="","",'6. Journey Mapping Outputs'!I30),"")</f>
        <v/>
      </c>
      <c r="D25" s="12"/>
      <c r="E25" s="12"/>
      <c r="F25" s="39"/>
      <c r="G25" s="39"/>
      <c r="H25" s="39" t="str">
        <f t="shared" si="0"/>
        <v/>
      </c>
      <c r="I25" s="175" t="str">
        <f t="shared" si="1"/>
        <v/>
      </c>
      <c r="J25" s="42"/>
      <c r="K25" s="42"/>
      <c r="L25" s="42"/>
      <c r="M25" s="196">
        <f>IF(I25="",0,IFERROR(RANK(Q25:Q$35,Q$10:Q$35,0),0))</f>
        <v>0</v>
      </c>
      <c r="N25" s="194">
        <f t="shared" si="2"/>
        <v>0</v>
      </c>
      <c r="O25" s="194">
        <f t="shared" si="3"/>
        <v>0</v>
      </c>
      <c r="P25" s="194">
        <f t="shared" si="4"/>
        <v>0</v>
      </c>
      <c r="Q25" s="194">
        <f t="shared" si="5"/>
        <v>0</v>
      </c>
      <c r="R25" s="194" t="str">
        <f t="shared" si="6"/>
        <v>N</v>
      </c>
      <c r="T25"/>
      <c r="U25"/>
      <c r="V25"/>
      <c r="W25"/>
    </row>
    <row r="26" spans="2:23">
      <c r="B26" s="241"/>
      <c r="C26" s="66" t="str">
        <f>_xlfn.IFNA(IF('6. Journey Mapping Outputs'!J30="","",'6. Journey Mapping Outputs'!J30),"")</f>
        <v/>
      </c>
      <c r="D26" s="12"/>
      <c r="E26" s="12"/>
      <c r="F26" s="39"/>
      <c r="G26" s="39"/>
      <c r="H26" s="39" t="str">
        <f t="shared" si="0"/>
        <v/>
      </c>
      <c r="I26" s="175" t="str">
        <f t="shared" si="1"/>
        <v/>
      </c>
      <c r="J26" s="42"/>
      <c r="K26" s="42"/>
      <c r="L26" s="42"/>
      <c r="M26" s="196">
        <f>IF(I26="",0,IFERROR(RANK(Q26:Q$35,Q$10:Q$35,0),0))</f>
        <v>0</v>
      </c>
      <c r="N26" s="194">
        <f t="shared" si="2"/>
        <v>0</v>
      </c>
      <c r="O26" s="194">
        <f t="shared" si="3"/>
        <v>0</v>
      </c>
      <c r="P26" s="194">
        <f t="shared" si="4"/>
        <v>0</v>
      </c>
      <c r="Q26" s="194">
        <f t="shared" si="5"/>
        <v>0</v>
      </c>
      <c r="R26" s="194" t="str">
        <f t="shared" si="6"/>
        <v>N</v>
      </c>
      <c r="T26"/>
      <c r="U26"/>
      <c r="V26"/>
      <c r="W26"/>
    </row>
    <row r="27" spans="2:23">
      <c r="B27" s="241" t="s">
        <v>347</v>
      </c>
      <c r="C27" s="66" t="str">
        <f>_xlfn.IFNA(IF(OR('5. Digital Objectives'!G11="",'5. Digital Objectives'!G11=" :  - "),"",'5. Digital Objectives'!G11),"")</f>
        <v/>
      </c>
      <c r="D27" s="12"/>
      <c r="E27" s="12"/>
      <c r="F27" s="39"/>
      <c r="G27" s="39"/>
      <c r="H27" s="39" t="str">
        <f t="shared" si="0"/>
        <v/>
      </c>
      <c r="I27" s="175" t="str">
        <f t="shared" si="1"/>
        <v/>
      </c>
      <c r="J27" s="42"/>
      <c r="K27" s="42"/>
      <c r="L27" s="42"/>
      <c r="M27" s="196">
        <f>IF(I27="",0,IFERROR(RANK(Q27:Q$35,Q$10:Q$35,0),0))</f>
        <v>0</v>
      </c>
      <c r="N27" s="194">
        <f t="shared" si="2"/>
        <v>0</v>
      </c>
      <c r="O27" s="194">
        <f t="shared" si="3"/>
        <v>0</v>
      </c>
      <c r="P27" s="194">
        <f t="shared" si="4"/>
        <v>0</v>
      </c>
      <c r="Q27" s="194">
        <f t="shared" si="5"/>
        <v>0</v>
      </c>
      <c r="R27" s="194" t="str">
        <f t="shared" si="6"/>
        <v>N</v>
      </c>
      <c r="T27"/>
      <c r="U27"/>
      <c r="V27"/>
      <c r="W27"/>
    </row>
    <row r="28" spans="2:23">
      <c r="B28" s="241"/>
      <c r="C28" s="66" t="str">
        <f>_xlfn.IFNA(IF(OR('5. Digital Objectives'!G12="",'5. Digital Objectives'!G12=" :  - "),"",'5. Digital Objectives'!G12),"")</f>
        <v/>
      </c>
      <c r="D28" s="12"/>
      <c r="E28" s="12"/>
      <c r="F28" s="39"/>
      <c r="G28" s="39"/>
      <c r="H28" s="39" t="str">
        <f t="shared" si="0"/>
        <v/>
      </c>
      <c r="I28" s="175" t="str">
        <f t="shared" si="1"/>
        <v/>
      </c>
      <c r="J28" s="42"/>
      <c r="K28" s="42"/>
      <c r="L28" s="42"/>
      <c r="M28" s="196">
        <f>IF(I28="",0,IFERROR(RANK(Q28:Q$35,Q$10:Q$35,0),0))</f>
        <v>0</v>
      </c>
      <c r="N28" s="194">
        <f t="shared" si="2"/>
        <v>0</v>
      </c>
      <c r="O28" s="194">
        <f t="shared" si="3"/>
        <v>0</v>
      </c>
      <c r="P28" s="194">
        <f t="shared" si="4"/>
        <v>0</v>
      </c>
      <c r="Q28" s="194">
        <f t="shared" si="5"/>
        <v>0</v>
      </c>
      <c r="R28" s="194" t="str">
        <f t="shared" si="6"/>
        <v>N</v>
      </c>
    </row>
    <row r="29" spans="2:23">
      <c r="B29" s="241"/>
      <c r="C29" s="66" t="str">
        <f>_xlfn.IFNA(IF(OR('5. Digital Objectives'!G13="",'5. Digital Objectives'!G13=" :  - "),"",'5. Digital Objectives'!G13),"")</f>
        <v/>
      </c>
      <c r="D29" s="12"/>
      <c r="E29" s="12"/>
      <c r="F29" s="39"/>
      <c r="G29" s="39"/>
      <c r="H29" s="39" t="str">
        <f t="shared" si="0"/>
        <v/>
      </c>
      <c r="I29" s="175" t="str">
        <f t="shared" si="1"/>
        <v/>
      </c>
      <c r="J29" s="42"/>
      <c r="K29" s="42"/>
      <c r="L29" s="42"/>
      <c r="M29" s="196">
        <f>IF(I29="",0,IFERROR(RANK(Q29:Q$35,Q$10:Q$35,0),0))</f>
        <v>0</v>
      </c>
      <c r="N29" s="194">
        <f t="shared" si="2"/>
        <v>0</v>
      </c>
      <c r="O29" s="194">
        <f t="shared" si="3"/>
        <v>0</v>
      </c>
      <c r="P29" s="194">
        <f t="shared" si="4"/>
        <v>0</v>
      </c>
      <c r="Q29" s="194">
        <f t="shared" si="5"/>
        <v>0</v>
      </c>
      <c r="R29" s="194" t="str">
        <f t="shared" si="6"/>
        <v>N</v>
      </c>
    </row>
    <row r="30" spans="2:23">
      <c r="B30" s="241"/>
      <c r="C30" s="66" t="str">
        <f>_xlfn.IFNA(IF(OR('5. Digital Objectives'!G14="",'5. Digital Objectives'!G14=" :  - "),"",'5. Digital Objectives'!G14),"")</f>
        <v/>
      </c>
      <c r="D30" s="12"/>
      <c r="E30" s="12"/>
      <c r="F30" s="39"/>
      <c r="G30" s="39"/>
      <c r="H30" s="39" t="str">
        <f t="shared" si="0"/>
        <v/>
      </c>
      <c r="I30" s="175" t="str">
        <f t="shared" si="1"/>
        <v/>
      </c>
      <c r="J30" s="42"/>
      <c r="K30" s="42"/>
      <c r="L30" s="42"/>
      <c r="M30" s="196">
        <f>IF(I30="",0,IFERROR(RANK(Q30:Q$35,Q$10:Q$35,0),0))</f>
        <v>0</v>
      </c>
      <c r="N30" s="194">
        <f t="shared" si="2"/>
        <v>0</v>
      </c>
      <c r="O30" s="194">
        <f t="shared" si="3"/>
        <v>0</v>
      </c>
      <c r="P30" s="194">
        <f t="shared" si="4"/>
        <v>0</v>
      </c>
      <c r="Q30" s="194">
        <f t="shared" si="5"/>
        <v>0</v>
      </c>
      <c r="R30" s="194" t="str">
        <f t="shared" si="6"/>
        <v>N</v>
      </c>
    </row>
    <row r="31" spans="2:23">
      <c r="B31" s="241"/>
      <c r="C31" s="66" t="str">
        <f>_xlfn.IFNA(IF(OR('5. Digital Objectives'!G15="",'5. Digital Objectives'!G15=" :  - "),"",'5. Digital Objectives'!G15),"")</f>
        <v/>
      </c>
      <c r="D31" s="12"/>
      <c r="E31" s="12"/>
      <c r="F31" s="39"/>
      <c r="G31" s="39"/>
      <c r="H31" s="39" t="str">
        <f t="shared" si="0"/>
        <v/>
      </c>
      <c r="I31" s="175" t="str">
        <f t="shared" si="1"/>
        <v/>
      </c>
      <c r="J31" s="42"/>
      <c r="K31" s="42"/>
      <c r="L31" s="42"/>
      <c r="M31" s="196">
        <f>IF(I31="",0,IFERROR(RANK(Q31:Q$35,Q$10:Q$35,0),0))</f>
        <v>0</v>
      </c>
      <c r="N31" s="194">
        <f t="shared" si="2"/>
        <v>0</v>
      </c>
      <c r="O31" s="194">
        <f t="shared" si="3"/>
        <v>0</v>
      </c>
      <c r="P31" s="194">
        <f t="shared" si="4"/>
        <v>0</v>
      </c>
      <c r="Q31" s="194">
        <f t="shared" si="5"/>
        <v>0</v>
      </c>
      <c r="R31" s="194" t="str">
        <f t="shared" si="6"/>
        <v>N</v>
      </c>
    </row>
    <row r="32" spans="2:23">
      <c r="B32" s="241"/>
      <c r="C32" s="66"/>
      <c r="D32" s="12"/>
      <c r="E32" s="12"/>
      <c r="F32" s="39"/>
      <c r="G32" s="39"/>
      <c r="H32" s="39" t="str">
        <f t="shared" si="0"/>
        <v/>
      </c>
      <c r="I32" s="175" t="str">
        <f t="shared" si="1"/>
        <v/>
      </c>
      <c r="J32" s="42"/>
      <c r="K32" s="42"/>
      <c r="L32" s="42"/>
      <c r="M32" s="196">
        <f>IF(I32="",0,IFERROR(RANK(Q32:Q$35,Q$10:Q$35,0),0))</f>
        <v>0</v>
      </c>
      <c r="N32" s="194">
        <f t="shared" si="2"/>
        <v>0</v>
      </c>
      <c r="O32" s="194">
        <f t="shared" si="3"/>
        <v>0</v>
      </c>
      <c r="P32" s="194">
        <f t="shared" si="4"/>
        <v>0</v>
      </c>
      <c r="Q32" s="194">
        <f t="shared" si="5"/>
        <v>0</v>
      </c>
      <c r="R32" s="194" t="str">
        <f t="shared" si="6"/>
        <v>N</v>
      </c>
    </row>
    <row r="33" spans="2:18">
      <c r="B33" s="241"/>
      <c r="C33" s="66"/>
      <c r="D33" s="12"/>
      <c r="E33" s="12"/>
      <c r="F33" s="39"/>
      <c r="G33" s="39"/>
      <c r="H33" s="39" t="str">
        <f t="shared" si="0"/>
        <v/>
      </c>
      <c r="I33" s="175" t="str">
        <f t="shared" si="1"/>
        <v/>
      </c>
      <c r="J33" s="42"/>
      <c r="K33" s="42"/>
      <c r="L33" s="42"/>
      <c r="M33" s="196">
        <f>IF(I33="",0,IFERROR(RANK(Q33:Q$35,Q$10:Q$35,0),0))</f>
        <v>0</v>
      </c>
      <c r="N33" s="194">
        <f t="shared" si="2"/>
        <v>0</v>
      </c>
      <c r="O33" s="194">
        <f t="shared" si="3"/>
        <v>0</v>
      </c>
      <c r="P33" s="194">
        <f t="shared" si="4"/>
        <v>0</v>
      </c>
      <c r="Q33" s="194">
        <f t="shared" si="5"/>
        <v>0</v>
      </c>
      <c r="R33" s="194" t="str">
        <f t="shared" si="6"/>
        <v>N</v>
      </c>
    </row>
    <row r="34" spans="2:18">
      <c r="B34" s="241"/>
      <c r="C34" s="66" t="str">
        <f>_xlfn.IFNA(IF(OR('5. Digital Objectives'!G18="",'5. Digital Objectives'!G18=" :  - "),"",'5. Digital Objectives'!G18),"")</f>
        <v/>
      </c>
      <c r="D34" s="12"/>
      <c r="E34" s="12"/>
      <c r="F34" s="39"/>
      <c r="G34" s="39"/>
      <c r="H34" s="39" t="str">
        <f t="shared" si="0"/>
        <v/>
      </c>
      <c r="I34" s="175" t="str">
        <f t="shared" si="1"/>
        <v/>
      </c>
      <c r="J34" s="42"/>
      <c r="K34" s="42"/>
      <c r="L34" s="42"/>
      <c r="M34" s="196">
        <f>IF(I34="",0,IFERROR(RANK(Q34:Q$35,Q$10:Q$35,0),0))</f>
        <v>0</v>
      </c>
      <c r="N34" s="194">
        <f t="shared" si="2"/>
        <v>0</v>
      </c>
      <c r="O34" s="194">
        <f t="shared" si="3"/>
        <v>0</v>
      </c>
      <c r="P34" s="194">
        <f t="shared" si="4"/>
        <v>0</v>
      </c>
      <c r="Q34" s="194">
        <f t="shared" si="5"/>
        <v>0</v>
      </c>
      <c r="R34" s="194" t="str">
        <f t="shared" si="6"/>
        <v>N</v>
      </c>
    </row>
    <row r="35" spans="2:18">
      <c r="B35" s="241"/>
      <c r="C35" s="66" t="str">
        <f>_xlfn.IFNA(IF(OR('5. Digital Objectives'!G19="",'5. Digital Objectives'!G19=" :  - "),"",'5. Digital Objectives'!G19),"")</f>
        <v/>
      </c>
      <c r="D35" s="12"/>
      <c r="E35" s="12"/>
      <c r="F35" s="39"/>
      <c r="G35" s="39"/>
      <c r="H35" s="39" t="str">
        <f t="shared" si="0"/>
        <v/>
      </c>
      <c r="I35" s="175" t="str">
        <f t="shared" si="1"/>
        <v/>
      </c>
      <c r="J35" s="42"/>
      <c r="K35" s="42"/>
      <c r="L35" s="42"/>
      <c r="M35" s="196">
        <f>IF(I35="",0,IFERROR(RANK(Q35:Q$35,Q$10:Q$35,0),0))</f>
        <v>0</v>
      </c>
      <c r="N35" s="194">
        <f t="shared" si="2"/>
        <v>0</v>
      </c>
      <c r="O35" s="194">
        <f t="shared" si="3"/>
        <v>0</v>
      </c>
      <c r="P35" s="194">
        <f t="shared" si="4"/>
        <v>0</v>
      </c>
      <c r="Q35" s="194">
        <f t="shared" si="5"/>
        <v>0</v>
      </c>
      <c r="R35" s="194" t="str">
        <f t="shared" si="6"/>
        <v>N</v>
      </c>
    </row>
    <row r="36" spans="2:18">
      <c r="B36" s="241"/>
      <c r="C36" s="66" t="str">
        <f>_xlfn.IFNA(IF(OR('5. Digital Objectives'!G20="",'5. Digital Objectives'!G20=" :  - "),"",'5. Digital Objectives'!G20),"")</f>
        <v/>
      </c>
      <c r="D36" s="12"/>
      <c r="E36" s="12"/>
      <c r="F36" s="39"/>
      <c r="G36" s="39"/>
      <c r="H36" s="39" t="str">
        <f t="shared" si="0"/>
        <v/>
      </c>
      <c r="I36" s="175" t="str">
        <f t="shared" si="1"/>
        <v/>
      </c>
      <c r="J36" s="42"/>
      <c r="K36" s="42"/>
      <c r="L36" s="42"/>
      <c r="M36" s="196">
        <f>IF(I36="",0,IFERROR(RANK(Q$35:Q36,Q$10:Q$35,0),0))</f>
        <v>0</v>
      </c>
      <c r="N36" s="194">
        <f t="shared" si="2"/>
        <v>0</v>
      </c>
      <c r="O36" s="194">
        <f t="shared" si="3"/>
        <v>0</v>
      </c>
      <c r="P36" s="194">
        <f t="shared" si="4"/>
        <v>0</v>
      </c>
      <c r="Q36" s="194">
        <f t="shared" si="5"/>
        <v>0</v>
      </c>
      <c r="R36" s="194" t="str">
        <f t="shared" si="6"/>
        <v>N</v>
      </c>
    </row>
    <row r="37" spans="2:18">
      <c r="B37" s="241"/>
      <c r="C37" s="66" t="str">
        <f>_xlfn.IFNA(IF(OR('5. Digital Objectives'!G21="",'5. Digital Objectives'!G21=" :  - "),"",'5. Digital Objectives'!G21),"")</f>
        <v/>
      </c>
      <c r="D37" s="12"/>
      <c r="E37" s="12"/>
      <c r="F37" s="39"/>
      <c r="G37" s="39"/>
      <c r="H37" s="39" t="str">
        <f t="shared" si="0"/>
        <v/>
      </c>
      <c r="I37" s="175" t="str">
        <f t="shared" si="1"/>
        <v/>
      </c>
      <c r="J37" s="42"/>
      <c r="K37" s="42"/>
      <c r="L37" s="42"/>
      <c r="M37" s="196">
        <f>IF(I37="",0,IFERROR(RANK(Q$35:Q37,Q$10:Q$35,0),0))</f>
        <v>0</v>
      </c>
      <c r="N37" s="194">
        <f t="shared" si="2"/>
        <v>0</v>
      </c>
      <c r="O37" s="194">
        <f t="shared" si="3"/>
        <v>0</v>
      </c>
      <c r="P37" s="194">
        <f t="shared" si="4"/>
        <v>0</v>
      </c>
      <c r="Q37" s="194">
        <f t="shared" si="5"/>
        <v>0</v>
      </c>
      <c r="R37" s="194" t="str">
        <f t="shared" si="6"/>
        <v>N</v>
      </c>
    </row>
    <row r="38" spans="2:18">
      <c r="B38" s="241"/>
      <c r="C38" s="66" t="str">
        <f>_xlfn.IFNA(IF(OR('5. Digital Objectives'!G22="",'5. Digital Objectives'!G22=" :  - "),"",'5. Digital Objectives'!G22),"")</f>
        <v/>
      </c>
      <c r="D38" s="12"/>
      <c r="E38" s="12"/>
      <c r="F38" s="39"/>
      <c r="G38" s="39"/>
      <c r="H38" s="39" t="str">
        <f t="shared" si="0"/>
        <v/>
      </c>
      <c r="I38" s="175" t="str">
        <f t="shared" si="1"/>
        <v/>
      </c>
      <c r="J38" s="42"/>
      <c r="K38" s="42"/>
      <c r="L38" s="42"/>
      <c r="M38" s="196">
        <f>IF(I38="",0,IFERROR(RANK(Q$35:Q38,Q$10:Q$35,0),0))</f>
        <v>0</v>
      </c>
      <c r="N38" s="194">
        <f t="shared" si="2"/>
        <v>0</v>
      </c>
      <c r="O38" s="194">
        <f t="shared" si="3"/>
        <v>0</v>
      </c>
      <c r="P38" s="194">
        <f t="shared" si="4"/>
        <v>0</v>
      </c>
      <c r="Q38" s="194">
        <f t="shared" si="5"/>
        <v>0</v>
      </c>
      <c r="R38" s="194" t="str">
        <f t="shared" si="6"/>
        <v>N</v>
      </c>
    </row>
    <row r="39" spans="2:18">
      <c r="B39" s="241"/>
      <c r="C39" s="66" t="str">
        <f>_xlfn.IFNA(IF(OR('5. Digital Objectives'!G23="",'5. Digital Objectives'!G23=" :  - "),"",'5. Digital Objectives'!G23),"")</f>
        <v/>
      </c>
      <c r="D39" s="12"/>
      <c r="E39" s="12"/>
      <c r="F39" s="39"/>
      <c r="G39" s="39"/>
      <c r="H39" s="39" t="str">
        <f t="shared" si="0"/>
        <v/>
      </c>
      <c r="I39" s="175" t="str">
        <f t="shared" si="1"/>
        <v/>
      </c>
      <c r="J39" s="42"/>
      <c r="K39" s="42"/>
      <c r="L39" s="42"/>
      <c r="M39" s="196">
        <f>IF(I39="",0,IFERROR(RANK(Q$35:Q39,Q$10:Q$35,0),0))</f>
        <v>0</v>
      </c>
      <c r="N39" s="194">
        <f t="shared" si="2"/>
        <v>0</v>
      </c>
      <c r="O39" s="194">
        <f t="shared" si="3"/>
        <v>0</v>
      </c>
      <c r="P39" s="194">
        <f t="shared" si="4"/>
        <v>0</v>
      </c>
      <c r="Q39" s="194">
        <f t="shared" si="5"/>
        <v>0</v>
      </c>
      <c r="R39" s="194" t="str">
        <f t="shared" si="6"/>
        <v>N</v>
      </c>
    </row>
    <row r="40" spans="2:18">
      <c r="B40" s="241"/>
      <c r="C40" s="66" t="str">
        <f>_xlfn.IFNA(IF(OR('5. Digital Objectives'!G24="",'5. Digital Objectives'!G24=" :  - "),"",'5. Digital Objectives'!G24),"")</f>
        <v/>
      </c>
      <c r="D40" s="12"/>
      <c r="E40" s="12"/>
      <c r="F40" s="39"/>
      <c r="G40" s="39"/>
      <c r="H40" s="39" t="str">
        <f t="shared" si="0"/>
        <v/>
      </c>
      <c r="I40" s="175" t="str">
        <f t="shared" si="1"/>
        <v/>
      </c>
      <c r="J40" s="42"/>
      <c r="K40" s="42"/>
      <c r="L40" s="42"/>
      <c r="M40" s="196">
        <f>IF(I40="",0,IFERROR(RANK(Q$35:Q40,Q$10:Q$35,0),0))</f>
        <v>0</v>
      </c>
      <c r="N40" s="194">
        <f t="shared" si="2"/>
        <v>0</v>
      </c>
      <c r="O40" s="194">
        <f t="shared" si="3"/>
        <v>0</v>
      </c>
      <c r="P40" s="194">
        <f t="shared" si="4"/>
        <v>0</v>
      </c>
      <c r="Q40" s="194">
        <f t="shared" si="5"/>
        <v>0</v>
      </c>
      <c r="R40" s="194" t="str">
        <f t="shared" si="6"/>
        <v>N</v>
      </c>
    </row>
    <row r="41" spans="2:18">
      <c r="B41" s="241"/>
      <c r="C41" s="66" t="str">
        <f>_xlfn.IFNA(IF(OR('5. Digital Objectives'!G25="",'5. Digital Objectives'!G25=" :  - "),"",'5. Digital Objectives'!G25),"")</f>
        <v/>
      </c>
      <c r="D41" s="12"/>
      <c r="E41" s="12"/>
      <c r="F41" s="39"/>
      <c r="G41" s="39"/>
      <c r="H41" s="39" t="str">
        <f t="shared" si="0"/>
        <v/>
      </c>
      <c r="I41" s="175" t="str">
        <f t="shared" si="1"/>
        <v/>
      </c>
      <c r="J41" s="42"/>
      <c r="K41" s="42"/>
      <c r="L41" s="42"/>
      <c r="M41" s="196">
        <f>IF(I41="",0,IFERROR(RANK(Q$35:Q41,Q$10:Q$35,0),0))</f>
        <v>0</v>
      </c>
      <c r="N41" s="194">
        <f t="shared" si="2"/>
        <v>0</v>
      </c>
      <c r="O41" s="194">
        <f t="shared" si="3"/>
        <v>0</v>
      </c>
      <c r="P41" s="194">
        <f t="shared" si="4"/>
        <v>0</v>
      </c>
      <c r="Q41" s="194">
        <f t="shared" si="5"/>
        <v>0</v>
      </c>
      <c r="R41" s="194" t="str">
        <f t="shared" si="6"/>
        <v>N</v>
      </c>
    </row>
    <row r="42" spans="2:18">
      <c r="B42" s="241"/>
      <c r="C42" s="66" t="str">
        <f>_xlfn.IFNA(IF(OR('5. Digital Objectives'!G26="",'5. Digital Objectives'!G26=" :  - "),"",'5. Digital Objectives'!G26),"")</f>
        <v/>
      </c>
      <c r="D42" s="12"/>
      <c r="E42" s="12"/>
      <c r="F42" s="39"/>
      <c r="G42" s="39"/>
      <c r="H42" s="39" t="str">
        <f t="shared" ref="H42" si="7">IF(AND(F42="High",G42="High"),2,IF(AND(F42="High",G42="Low"),1,IF(AND(F42="Low",G42="High"),4,IF(AND(F42="Low",G42="Low"),3,""))))</f>
        <v/>
      </c>
      <c r="I42" s="175" t="str">
        <f t="shared" ref="I42" si="8">IF(H42=1,"Prioritise",IF(H42=2,"Be Selective",IF(H42=3,"Deprioritise",IF(H42=4,"Reconsider / Outsource",""))))</f>
        <v/>
      </c>
      <c r="J42" s="42"/>
      <c r="K42" s="42"/>
      <c r="L42" s="42"/>
      <c r="M42" s="196">
        <f>IF(I42="",0,IFERROR(RANK(Q$35:Q42,Q$10:Q$35,0),0))</f>
        <v>0</v>
      </c>
      <c r="N42" s="194">
        <f t="shared" si="2"/>
        <v>0</v>
      </c>
      <c r="O42" s="194">
        <f t="shared" si="3"/>
        <v>0</v>
      </c>
      <c r="P42" s="194">
        <f t="shared" si="4"/>
        <v>0</v>
      </c>
      <c r="Q42" s="194">
        <f t="shared" si="5"/>
        <v>0</v>
      </c>
      <c r="R42" s="194" t="str">
        <f t="shared" si="6"/>
        <v>N</v>
      </c>
    </row>
    <row r="43" spans="2:18">
      <c r="M43" s="197">
        <f>IF(I43="",0,IFERROR(RANK(Q$35:Q43,Q$10:Q$35,0),0))</f>
        <v>0</v>
      </c>
      <c r="N43" s="194">
        <f t="shared" si="2"/>
        <v>0</v>
      </c>
      <c r="O43" s="194">
        <f t="shared" si="3"/>
        <v>0</v>
      </c>
      <c r="P43" s="194">
        <f t="shared" si="4"/>
        <v>0</v>
      </c>
      <c r="Q43" s="194">
        <f t="shared" si="5"/>
        <v>0</v>
      </c>
      <c r="R43" s="194" t="str">
        <f t="shared" si="6"/>
        <v>N</v>
      </c>
    </row>
    <row r="44" spans="2:18">
      <c r="M44" s="197">
        <f>IF(I44="",0,IFERROR(RANK(Q$35:Q44,Q$10:Q$35,0),0))</f>
        <v>0</v>
      </c>
      <c r="N44" s="194">
        <f t="shared" si="2"/>
        <v>0</v>
      </c>
      <c r="O44" s="194">
        <f t="shared" si="3"/>
        <v>0</v>
      </c>
      <c r="P44" s="194">
        <f t="shared" si="4"/>
        <v>0</v>
      </c>
      <c r="Q44" s="194">
        <f t="shared" si="5"/>
        <v>0</v>
      </c>
      <c r="R44" s="194" t="str">
        <f t="shared" si="6"/>
        <v>N</v>
      </c>
    </row>
    <row r="45" spans="2:18">
      <c r="M45" s="197">
        <f>IF(I45="",0,IFERROR(RANK(Q$35:Q45,Q$10:Q$35,0),0))</f>
        <v>0</v>
      </c>
      <c r="N45" s="194">
        <f t="shared" si="2"/>
        <v>0</v>
      </c>
      <c r="O45" s="194">
        <f t="shared" si="3"/>
        <v>0</v>
      </c>
      <c r="P45" s="194">
        <f t="shared" si="4"/>
        <v>0</v>
      </c>
      <c r="Q45" s="194">
        <f t="shared" si="5"/>
        <v>0</v>
      </c>
      <c r="R45" s="194" t="str">
        <f t="shared" si="6"/>
        <v>N</v>
      </c>
    </row>
    <row r="46" spans="2:18">
      <c r="M46" s="197">
        <f>IF(I46="",0,IFERROR(RANK(Q$35:Q46,Q$10:Q$35,0),0))</f>
        <v>0</v>
      </c>
      <c r="N46" s="194">
        <f t="shared" si="2"/>
        <v>0</v>
      </c>
      <c r="O46" s="194">
        <f t="shared" si="3"/>
        <v>0</v>
      </c>
      <c r="P46" s="194">
        <f t="shared" si="4"/>
        <v>0</v>
      </c>
      <c r="Q46" s="194">
        <f t="shared" si="5"/>
        <v>0</v>
      </c>
      <c r="R46" s="194" t="str">
        <f t="shared" si="6"/>
        <v>N</v>
      </c>
    </row>
    <row r="47" spans="2:18">
      <c r="M47" s="197">
        <f>IF(I47="",0,IFERROR(RANK(Q$35:Q47,Q$10:Q$35,0),0))</f>
        <v>0</v>
      </c>
      <c r="N47" s="194">
        <f t="shared" si="2"/>
        <v>0</v>
      </c>
      <c r="O47" s="194">
        <f t="shared" si="3"/>
        <v>0</v>
      </c>
      <c r="P47" s="194">
        <f t="shared" si="4"/>
        <v>0</v>
      </c>
      <c r="Q47" s="194">
        <f t="shared" si="5"/>
        <v>0</v>
      </c>
      <c r="R47" s="194" t="str">
        <f t="shared" si="6"/>
        <v>N</v>
      </c>
    </row>
    <row r="48" spans="2:18">
      <c r="M48" s="197">
        <f>IF(I48="",0,IFERROR(RANK(Q$35:Q48,Q$10:Q$35,0),0))</f>
        <v>0</v>
      </c>
      <c r="N48" s="194">
        <f t="shared" si="2"/>
        <v>0</v>
      </c>
      <c r="O48" s="194">
        <f t="shared" si="3"/>
        <v>0</v>
      </c>
      <c r="P48" s="194">
        <f t="shared" si="4"/>
        <v>0</v>
      </c>
      <c r="Q48" s="194">
        <f t="shared" si="5"/>
        <v>0</v>
      </c>
      <c r="R48" s="194" t="str">
        <f t="shared" si="6"/>
        <v>N</v>
      </c>
    </row>
    <row r="49" spans="13:18">
      <c r="M49" s="197">
        <f>IF(I49="",0,IFERROR(RANK(Q$35:Q49,Q$10:Q$35,0),0))</f>
        <v>0</v>
      </c>
      <c r="N49" s="194">
        <f t="shared" si="2"/>
        <v>0</v>
      </c>
      <c r="O49" s="194">
        <f t="shared" si="3"/>
        <v>0</v>
      </c>
      <c r="P49" s="194">
        <f t="shared" si="4"/>
        <v>0</v>
      </c>
      <c r="Q49" s="194">
        <f t="shared" si="5"/>
        <v>0</v>
      </c>
      <c r="R49" s="194" t="str">
        <f t="shared" si="6"/>
        <v>N</v>
      </c>
    </row>
    <row r="50" spans="13:18">
      <c r="M50" s="197">
        <f>IF(I50="",0,IFERROR(RANK(Q$35:Q50,Q$10:Q$35,0),0))</f>
        <v>0</v>
      </c>
      <c r="N50" s="194">
        <f t="shared" si="2"/>
        <v>0</v>
      </c>
      <c r="O50" s="194">
        <f t="shared" si="3"/>
        <v>0</v>
      </c>
      <c r="P50" s="194">
        <f t="shared" si="4"/>
        <v>0</v>
      </c>
      <c r="Q50" s="194">
        <f t="shared" si="5"/>
        <v>0</v>
      </c>
      <c r="R50" s="194" t="str">
        <f t="shared" si="6"/>
        <v>N</v>
      </c>
    </row>
    <row r="51" spans="13:18">
      <c r="M51" s="197">
        <f>IF(I51="",0,IFERROR(RANK(Q$35:Q51,Q$10:Q$35,0),0))</f>
        <v>0</v>
      </c>
      <c r="N51" s="194">
        <f t="shared" si="2"/>
        <v>0</v>
      </c>
      <c r="O51" s="194">
        <f t="shared" si="3"/>
        <v>0</v>
      </c>
      <c r="P51" s="194">
        <f t="shared" si="4"/>
        <v>0</v>
      </c>
      <c r="Q51" s="194">
        <f t="shared" si="5"/>
        <v>0</v>
      </c>
      <c r="R51" s="194" t="str">
        <f t="shared" si="6"/>
        <v>N</v>
      </c>
    </row>
    <row r="52" spans="13:18">
      <c r="M52" s="197">
        <f>IF(I52="",0,IFERROR(RANK(Q$35:Q52,Q$10:Q$35,0),0))</f>
        <v>0</v>
      </c>
      <c r="N52" s="194">
        <f t="shared" si="2"/>
        <v>0</v>
      </c>
      <c r="O52" s="194">
        <f t="shared" si="3"/>
        <v>0</v>
      </c>
      <c r="P52" s="194">
        <f t="shared" si="4"/>
        <v>0</v>
      </c>
      <c r="Q52" s="194">
        <f t="shared" si="5"/>
        <v>0</v>
      </c>
      <c r="R52" s="194" t="str">
        <f t="shared" si="6"/>
        <v>N</v>
      </c>
    </row>
    <row r="53" spans="13:18">
      <c r="M53" s="197">
        <f>IF(I53="",0,IFERROR(RANK(Q$35:Q53,Q$10:Q$35,0),0))</f>
        <v>0</v>
      </c>
      <c r="N53" s="194">
        <f t="shared" si="2"/>
        <v>0</v>
      </c>
      <c r="O53" s="194">
        <f t="shared" si="3"/>
        <v>0</v>
      </c>
      <c r="P53" s="194">
        <f t="shared" si="4"/>
        <v>0</v>
      </c>
      <c r="Q53" s="194">
        <f t="shared" si="5"/>
        <v>0</v>
      </c>
      <c r="R53" s="194" t="str">
        <f t="shared" si="6"/>
        <v>N</v>
      </c>
    </row>
    <row r="54" spans="13:18">
      <c r="M54" s="197">
        <f>IF(I54="",0,IFERROR(RANK(Q$35:Q54,Q$10:Q$35,0),0))</f>
        <v>0</v>
      </c>
      <c r="N54" s="194">
        <f t="shared" si="2"/>
        <v>0</v>
      </c>
      <c r="O54" s="194">
        <f t="shared" si="3"/>
        <v>0</v>
      </c>
      <c r="P54" s="194">
        <f t="shared" si="4"/>
        <v>0</v>
      </c>
      <c r="Q54" s="194">
        <f t="shared" si="5"/>
        <v>0</v>
      </c>
      <c r="R54" s="194" t="str">
        <f t="shared" si="6"/>
        <v>N</v>
      </c>
    </row>
    <row r="55" spans="13:18">
      <c r="M55" s="197">
        <f>IF(I55="",0,IFERROR(RANK(Q$35:Q55,Q$10:Q$35,0),0))</f>
        <v>0</v>
      </c>
      <c r="N55" s="194">
        <f t="shared" si="2"/>
        <v>0</v>
      </c>
      <c r="O55" s="194">
        <f t="shared" si="3"/>
        <v>0</v>
      </c>
      <c r="P55" s="194">
        <f t="shared" si="4"/>
        <v>0</v>
      </c>
      <c r="Q55" s="194">
        <f t="shared" si="5"/>
        <v>0</v>
      </c>
      <c r="R55" s="194" t="str">
        <f t="shared" si="6"/>
        <v>N</v>
      </c>
    </row>
    <row r="56" spans="13:18">
      <c r="M56" s="197">
        <f>IF(I56="",0,IFERROR(RANK(Q$35:Q56,Q$10:Q$35,0),0))</f>
        <v>0</v>
      </c>
      <c r="N56" s="194">
        <f t="shared" si="2"/>
        <v>0</v>
      </c>
      <c r="O56" s="194">
        <f t="shared" si="3"/>
        <v>0</v>
      </c>
      <c r="P56" s="194">
        <f t="shared" si="4"/>
        <v>0</v>
      </c>
      <c r="Q56" s="194">
        <f t="shared" si="5"/>
        <v>0</v>
      </c>
      <c r="R56" s="194" t="str">
        <f t="shared" si="6"/>
        <v>N</v>
      </c>
    </row>
    <row r="57" spans="13:18">
      <c r="M57" s="197">
        <f>IF(I57="",0,IFERROR(RANK(Q$35:Q57,Q$10:Q$35,0),0))</f>
        <v>0</v>
      </c>
      <c r="N57" s="194">
        <f t="shared" si="2"/>
        <v>0</v>
      </c>
      <c r="O57" s="194">
        <f t="shared" si="3"/>
        <v>0</v>
      </c>
      <c r="P57" s="194">
        <f t="shared" si="4"/>
        <v>0</v>
      </c>
      <c r="Q57" s="194">
        <f t="shared" si="5"/>
        <v>0</v>
      </c>
      <c r="R57" s="194" t="str">
        <f t="shared" si="6"/>
        <v>N</v>
      </c>
    </row>
    <row r="58" spans="13:18">
      <c r="M58" s="197">
        <f>IF(I58="",0,IFERROR(RANK(Q$35:Q58,Q$10:Q$35,0),0))</f>
        <v>0</v>
      </c>
      <c r="N58" s="194">
        <f t="shared" si="2"/>
        <v>0</v>
      </c>
      <c r="O58" s="194">
        <f t="shared" si="3"/>
        <v>0</v>
      </c>
      <c r="P58" s="194">
        <f t="shared" si="4"/>
        <v>0</v>
      </c>
      <c r="Q58" s="194">
        <f t="shared" si="5"/>
        <v>0</v>
      </c>
      <c r="R58" s="194" t="str">
        <f t="shared" si="6"/>
        <v>N</v>
      </c>
    </row>
    <row r="59" spans="13:18">
      <c r="M59" s="197">
        <f>IF(I59="",0,IFERROR(RANK(Q$35:Q59,Q$10:Q$35,0),0))</f>
        <v>0</v>
      </c>
      <c r="N59" s="194">
        <f t="shared" si="2"/>
        <v>0</v>
      </c>
      <c r="O59" s="194">
        <f t="shared" si="3"/>
        <v>0</v>
      </c>
      <c r="P59" s="194">
        <f t="shared" si="4"/>
        <v>0</v>
      </c>
      <c r="Q59" s="194">
        <f t="shared" si="5"/>
        <v>0</v>
      </c>
      <c r="R59" s="194" t="str">
        <f t="shared" si="6"/>
        <v>N</v>
      </c>
    </row>
    <row r="60" spans="13:18">
      <c r="M60" s="197">
        <f>IF(I60="",0,IFERROR(RANK(Q$35:Q60,Q$10:Q$35,0),0))</f>
        <v>0</v>
      </c>
      <c r="N60" s="194">
        <f t="shared" si="2"/>
        <v>0</v>
      </c>
      <c r="O60" s="194">
        <f t="shared" si="3"/>
        <v>0</v>
      </c>
      <c r="P60" s="194">
        <f t="shared" si="4"/>
        <v>0</v>
      </c>
      <c r="Q60" s="194">
        <f t="shared" si="5"/>
        <v>0</v>
      </c>
      <c r="R60" s="194" t="str">
        <f t="shared" si="6"/>
        <v>N</v>
      </c>
    </row>
    <row r="61" spans="13:18">
      <c r="M61" s="197">
        <f>IF(I61="",0,IFERROR(RANK(Q$35:Q61,Q$10:Q$35,0),0))</f>
        <v>0</v>
      </c>
      <c r="N61" s="194">
        <f t="shared" si="2"/>
        <v>0</v>
      </c>
      <c r="O61" s="194">
        <f t="shared" si="3"/>
        <v>0</v>
      </c>
      <c r="P61" s="194">
        <f t="shared" si="4"/>
        <v>0</v>
      </c>
      <c r="Q61" s="194">
        <f t="shared" si="5"/>
        <v>0</v>
      </c>
      <c r="R61" s="194" t="str">
        <f t="shared" si="6"/>
        <v>N</v>
      </c>
    </row>
    <row r="62" spans="13:18">
      <c r="M62" s="197">
        <f>IF(I62="",0,IFERROR(RANK(Q$35:Q62,Q$10:Q$35,0),0))</f>
        <v>0</v>
      </c>
      <c r="N62" s="194">
        <f t="shared" si="2"/>
        <v>0</v>
      </c>
      <c r="O62" s="194">
        <f t="shared" si="3"/>
        <v>0</v>
      </c>
      <c r="P62" s="194">
        <f t="shared" si="4"/>
        <v>0</v>
      </c>
      <c r="Q62" s="194">
        <f t="shared" si="5"/>
        <v>0</v>
      </c>
      <c r="R62" s="194" t="str">
        <f t="shared" si="6"/>
        <v>N</v>
      </c>
    </row>
    <row r="63" spans="13:18">
      <c r="M63" s="197">
        <f>IF(I63="",0,IFERROR(RANK(Q$35:Q63,Q$10:Q$35,0),0))</f>
        <v>0</v>
      </c>
      <c r="N63" s="194">
        <f t="shared" si="2"/>
        <v>0</v>
      </c>
      <c r="O63" s="194">
        <f t="shared" si="3"/>
        <v>0</v>
      </c>
      <c r="P63" s="194">
        <f t="shared" si="4"/>
        <v>0</v>
      </c>
      <c r="Q63" s="194">
        <f t="shared" si="5"/>
        <v>0</v>
      </c>
      <c r="R63" s="194" t="str">
        <f t="shared" si="6"/>
        <v>N</v>
      </c>
    </row>
    <row r="64" spans="13:18">
      <c r="M64" s="197">
        <f>IF(I64="",0,IFERROR(RANK(Q$35:Q64,Q$10:Q$35,0),0))</f>
        <v>0</v>
      </c>
      <c r="N64" s="194">
        <f t="shared" si="2"/>
        <v>0</v>
      </c>
      <c r="O64" s="194">
        <f t="shared" si="3"/>
        <v>0</v>
      </c>
      <c r="P64" s="194">
        <f t="shared" si="4"/>
        <v>0</v>
      </c>
      <c r="Q64" s="194">
        <f t="shared" si="5"/>
        <v>0</v>
      </c>
      <c r="R64" s="194" t="str">
        <f t="shared" si="6"/>
        <v>N</v>
      </c>
    </row>
    <row r="65" spans="13:18">
      <c r="M65" s="197">
        <f>IF(I65="",0,IFERROR(RANK(Q$35:Q65,Q$10:Q$35,0),0))</f>
        <v>0</v>
      </c>
      <c r="N65" s="194">
        <f t="shared" si="2"/>
        <v>0</v>
      </c>
      <c r="O65" s="194">
        <f t="shared" si="3"/>
        <v>0</v>
      </c>
      <c r="P65" s="194">
        <f t="shared" si="4"/>
        <v>0</v>
      </c>
      <c r="Q65" s="194">
        <f t="shared" si="5"/>
        <v>0</v>
      </c>
      <c r="R65" s="194" t="str">
        <f t="shared" si="6"/>
        <v>N</v>
      </c>
    </row>
    <row r="66" spans="13:18">
      <c r="M66" s="197">
        <f>IF(I66="",0,IFERROR(RANK(Q$35:Q66,Q$10:Q$35,0),0))</f>
        <v>0</v>
      </c>
      <c r="N66" s="194">
        <f t="shared" si="2"/>
        <v>0</v>
      </c>
      <c r="O66" s="194">
        <f t="shared" si="3"/>
        <v>0</v>
      </c>
      <c r="P66" s="194">
        <f t="shared" si="4"/>
        <v>0</v>
      </c>
      <c r="Q66" s="194">
        <f t="shared" si="5"/>
        <v>0</v>
      </c>
      <c r="R66" s="194" t="str">
        <f t="shared" si="6"/>
        <v>N</v>
      </c>
    </row>
    <row r="67" spans="13:18">
      <c r="M67" s="197">
        <f>IF(I67="",0,IFERROR(RANK(Q$35:Q67,Q$10:Q$35,0),0))</f>
        <v>0</v>
      </c>
      <c r="N67" s="194">
        <f t="shared" si="2"/>
        <v>0</v>
      </c>
      <c r="O67" s="194">
        <f t="shared" si="3"/>
        <v>0</v>
      </c>
      <c r="P67" s="194">
        <f t="shared" si="4"/>
        <v>0</v>
      </c>
      <c r="Q67" s="194">
        <f t="shared" si="5"/>
        <v>0</v>
      </c>
      <c r="R67" s="194" t="str">
        <f t="shared" si="6"/>
        <v>N</v>
      </c>
    </row>
    <row r="68" spans="13:18">
      <c r="M68" s="197">
        <f>IF(I68="",0,IFERROR(RANK(Q$35:Q68,Q$10:Q$35,0),0))</f>
        <v>0</v>
      </c>
      <c r="N68" s="194">
        <f t="shared" si="2"/>
        <v>0</v>
      </c>
      <c r="O68" s="194">
        <f t="shared" si="3"/>
        <v>0</v>
      </c>
      <c r="P68" s="194">
        <f t="shared" si="4"/>
        <v>0</v>
      </c>
      <c r="Q68" s="194">
        <f t="shared" si="5"/>
        <v>0</v>
      </c>
      <c r="R68" s="194" t="str">
        <f t="shared" si="6"/>
        <v>N</v>
      </c>
    </row>
    <row r="69" spans="13:18">
      <c r="M69" s="197">
        <f>IF(I69="",0,IFERROR(RANK(Q$35:Q69,Q$10:Q$35,0),0))</f>
        <v>0</v>
      </c>
      <c r="N69" s="194">
        <f t="shared" si="2"/>
        <v>0</v>
      </c>
      <c r="O69" s="194">
        <f t="shared" si="3"/>
        <v>0</v>
      </c>
      <c r="P69" s="194">
        <f t="shared" si="4"/>
        <v>0</v>
      </c>
      <c r="Q69" s="194">
        <f t="shared" si="5"/>
        <v>0</v>
      </c>
      <c r="R69" s="194" t="str">
        <f t="shared" si="6"/>
        <v>N</v>
      </c>
    </row>
    <row r="70" spans="13:18">
      <c r="M70" s="197">
        <f>IF(I70="",0,IFERROR(RANK(Q$35:Q70,Q$10:Q$35,0),0))</f>
        <v>0</v>
      </c>
      <c r="N70" s="194">
        <f t="shared" si="2"/>
        <v>0</v>
      </c>
      <c r="O70" s="194">
        <f t="shared" si="3"/>
        <v>0</v>
      </c>
      <c r="P70" s="194">
        <f t="shared" si="4"/>
        <v>0</v>
      </c>
      <c r="Q70" s="194">
        <f t="shared" si="5"/>
        <v>0</v>
      </c>
      <c r="R70" s="194" t="str">
        <f t="shared" si="6"/>
        <v>N</v>
      </c>
    </row>
    <row r="71" spans="13:18">
      <c r="M71" s="197">
        <f>IF(I71="",0,IFERROR(RANK(Q$35:Q71,Q$10:Q$35,0),0))</f>
        <v>0</v>
      </c>
      <c r="N71" s="194">
        <f t="shared" si="2"/>
        <v>0</v>
      </c>
      <c r="O71" s="194">
        <f t="shared" si="3"/>
        <v>0</v>
      </c>
      <c r="P71" s="194">
        <f t="shared" si="4"/>
        <v>0</v>
      </c>
      <c r="Q71" s="194">
        <f t="shared" si="5"/>
        <v>0</v>
      </c>
      <c r="R71" s="194" t="str">
        <f t="shared" si="6"/>
        <v>N</v>
      </c>
    </row>
    <row r="72" spans="13:18">
      <c r="M72" s="197">
        <f>IF(I72="",0,IFERROR(RANK(Q$35:Q72,Q$10:Q$35,0),0))</f>
        <v>0</v>
      </c>
      <c r="N72" s="194">
        <f t="shared" si="2"/>
        <v>0</v>
      </c>
      <c r="O72" s="194">
        <f t="shared" si="3"/>
        <v>0</v>
      </c>
      <c r="P72" s="194">
        <f t="shared" si="4"/>
        <v>0</v>
      </c>
      <c r="Q72" s="194">
        <f t="shared" si="5"/>
        <v>0</v>
      </c>
      <c r="R72" s="194" t="str">
        <f t="shared" si="6"/>
        <v>N</v>
      </c>
    </row>
    <row r="73" spans="13:18">
      <c r="M73" s="197">
        <f>IF(I73="",0,IFERROR(RANK(Q$35:Q73,Q$10:Q$35,0),0))</f>
        <v>0</v>
      </c>
      <c r="N73" s="194">
        <f t="shared" si="2"/>
        <v>0</v>
      </c>
      <c r="O73" s="194">
        <f t="shared" si="3"/>
        <v>0</v>
      </c>
      <c r="P73" s="194">
        <f t="shared" si="4"/>
        <v>0</v>
      </c>
      <c r="Q73" s="194">
        <f t="shared" si="5"/>
        <v>0</v>
      </c>
      <c r="R73" s="194" t="str">
        <f t="shared" si="6"/>
        <v>N</v>
      </c>
    </row>
    <row r="74" spans="13:18">
      <c r="M74" s="197">
        <f>IF(I74="",0,IFERROR(RANK(Q$35:Q74,Q$10:Q$35,0),0))</f>
        <v>0</v>
      </c>
      <c r="N74" s="194">
        <f t="shared" si="2"/>
        <v>0</v>
      </c>
      <c r="O74" s="194">
        <f t="shared" si="3"/>
        <v>0</v>
      </c>
      <c r="P74" s="194">
        <f t="shared" si="4"/>
        <v>0</v>
      </c>
      <c r="Q74" s="194">
        <f t="shared" si="5"/>
        <v>0</v>
      </c>
      <c r="R74" s="194" t="str">
        <f t="shared" si="6"/>
        <v>N</v>
      </c>
    </row>
    <row r="75" spans="13:18">
      <c r="M75" s="197">
        <f>IF(I75="",0,IFERROR(RANK(Q$35:Q75,Q$10:Q$35,0),0))</f>
        <v>0</v>
      </c>
      <c r="N75" s="194">
        <f t="shared" si="2"/>
        <v>0</v>
      </c>
      <c r="O75" s="194">
        <f t="shared" si="3"/>
        <v>0</v>
      </c>
      <c r="P75" s="194">
        <f t="shared" si="4"/>
        <v>0</v>
      </c>
      <c r="Q75" s="194">
        <f t="shared" si="5"/>
        <v>0</v>
      </c>
      <c r="R75" s="194" t="str">
        <f t="shared" si="6"/>
        <v>N</v>
      </c>
    </row>
    <row r="76" spans="13:18">
      <c r="M76" s="197">
        <f>IF(I76="",0,IFERROR(RANK(Q$35:Q76,Q$10:Q$35,0),0))</f>
        <v>0</v>
      </c>
      <c r="N76" s="194">
        <f t="shared" ref="N76:N101" si="9">IF(J76="Critical",5,IF(J76="High",4,IF(J76="Medium",3,IF(J76="Low",2,IF(J76="Least Important",1,IF(J76="N/A",0,0))))))*(1+$J$9)</f>
        <v>0</v>
      </c>
      <c r="O76" s="194">
        <f t="shared" ref="O76:O101" si="10">IF(K76="Critical",5,IF(K76="High",4,IF(K76="Medium",3,IF(K76="Low",2,IF(K76="Least Important",1,IF(K76="N/A",0,0))))))*(1+$J$9)</f>
        <v>0</v>
      </c>
      <c r="P76" s="194">
        <f t="shared" ref="P76:P101" si="11">IF(L76="Critical",5,IF(L76="High",4,IF(L76="Medium",3,IF(L76="Low",2,IF(L76="Least Important",1,IF(L76="N/A",0,0))))))*(1+$J$9)</f>
        <v>0</v>
      </c>
      <c r="Q76" s="194">
        <f t="shared" ref="Q76:Q101" si="12">SUM(N76:P76)</f>
        <v>0</v>
      </c>
      <c r="R76" s="194" t="str">
        <f t="shared" ref="R76:R101" si="13">IF(M76=0,"N","Y")</f>
        <v>N</v>
      </c>
    </row>
    <row r="77" spans="13:18">
      <c r="M77" s="197">
        <f>IF(I77="",0,IFERROR(RANK(Q$35:Q77,Q$10:Q$35,0),0))</f>
        <v>0</v>
      </c>
      <c r="N77" s="194">
        <f t="shared" si="9"/>
        <v>0</v>
      </c>
      <c r="O77" s="194">
        <f t="shared" si="10"/>
        <v>0</v>
      </c>
      <c r="P77" s="194">
        <f t="shared" si="11"/>
        <v>0</v>
      </c>
      <c r="Q77" s="194">
        <f t="shared" si="12"/>
        <v>0</v>
      </c>
      <c r="R77" s="194" t="str">
        <f t="shared" si="13"/>
        <v>N</v>
      </c>
    </row>
    <row r="78" spans="13:18">
      <c r="M78" s="197">
        <f>IF(I78="",0,IFERROR(RANK(Q$35:Q78,Q$10:Q$35,0),0))</f>
        <v>0</v>
      </c>
      <c r="N78" s="194">
        <f t="shared" si="9"/>
        <v>0</v>
      </c>
      <c r="O78" s="194">
        <f t="shared" si="10"/>
        <v>0</v>
      </c>
      <c r="P78" s="194">
        <f t="shared" si="11"/>
        <v>0</v>
      </c>
      <c r="Q78" s="194">
        <f t="shared" si="12"/>
        <v>0</v>
      </c>
      <c r="R78" s="194" t="str">
        <f t="shared" si="13"/>
        <v>N</v>
      </c>
    </row>
    <row r="79" spans="13:18">
      <c r="M79" s="197">
        <f>IF(I79="",0,IFERROR(RANK(Q$35:Q79,Q$10:Q$35,0),0))</f>
        <v>0</v>
      </c>
      <c r="N79" s="194">
        <f t="shared" si="9"/>
        <v>0</v>
      </c>
      <c r="O79" s="194">
        <f t="shared" si="10"/>
        <v>0</v>
      </c>
      <c r="P79" s="194">
        <f t="shared" si="11"/>
        <v>0</v>
      </c>
      <c r="Q79" s="194">
        <f t="shared" si="12"/>
        <v>0</v>
      </c>
      <c r="R79" s="194" t="str">
        <f t="shared" si="13"/>
        <v>N</v>
      </c>
    </row>
    <row r="80" spans="13:18">
      <c r="M80" s="197">
        <f>IF(I80="",0,IFERROR(RANK(Q$35:Q80,Q$10:Q$35,0),0))</f>
        <v>0</v>
      </c>
      <c r="N80" s="194">
        <f t="shared" si="9"/>
        <v>0</v>
      </c>
      <c r="O80" s="194">
        <f t="shared" si="10"/>
        <v>0</v>
      </c>
      <c r="P80" s="194">
        <f t="shared" si="11"/>
        <v>0</v>
      </c>
      <c r="Q80" s="194">
        <f t="shared" si="12"/>
        <v>0</v>
      </c>
      <c r="R80" s="194" t="str">
        <f t="shared" si="13"/>
        <v>N</v>
      </c>
    </row>
    <row r="81" spans="13:18">
      <c r="M81" s="197">
        <f>IF(I81="",0,IFERROR(RANK(Q$35:Q81,Q$10:Q$35,0),0))</f>
        <v>0</v>
      </c>
      <c r="N81" s="194">
        <f t="shared" si="9"/>
        <v>0</v>
      </c>
      <c r="O81" s="194">
        <f t="shared" si="10"/>
        <v>0</v>
      </c>
      <c r="P81" s="194">
        <f t="shared" si="11"/>
        <v>0</v>
      </c>
      <c r="Q81" s="194">
        <f t="shared" si="12"/>
        <v>0</v>
      </c>
      <c r="R81" s="194" t="str">
        <f t="shared" si="13"/>
        <v>N</v>
      </c>
    </row>
    <row r="82" spans="13:18">
      <c r="M82" s="197">
        <f>IF(I82="",0,IFERROR(RANK(Q$35:Q82,Q$10:Q$35,0),0))</f>
        <v>0</v>
      </c>
      <c r="N82" s="194">
        <f t="shared" si="9"/>
        <v>0</v>
      </c>
      <c r="O82" s="194">
        <f t="shared" si="10"/>
        <v>0</v>
      </c>
      <c r="P82" s="194">
        <f t="shared" si="11"/>
        <v>0</v>
      </c>
      <c r="Q82" s="194">
        <f t="shared" si="12"/>
        <v>0</v>
      </c>
      <c r="R82" s="194" t="str">
        <f t="shared" si="13"/>
        <v>N</v>
      </c>
    </row>
    <row r="83" spans="13:18">
      <c r="M83" s="197">
        <f>IF(I83="",0,IFERROR(RANK(Q$35:Q83,Q$10:Q$35,0),0))</f>
        <v>0</v>
      </c>
      <c r="N83" s="194">
        <f t="shared" si="9"/>
        <v>0</v>
      </c>
      <c r="O83" s="194">
        <f t="shared" si="10"/>
        <v>0</v>
      </c>
      <c r="P83" s="194">
        <f t="shared" si="11"/>
        <v>0</v>
      </c>
      <c r="Q83" s="194">
        <f t="shared" si="12"/>
        <v>0</v>
      </c>
      <c r="R83" s="194" t="str">
        <f t="shared" si="13"/>
        <v>N</v>
      </c>
    </row>
    <row r="84" spans="13:18">
      <c r="M84" s="197">
        <f>IF(I84="",0,IFERROR(RANK(Q$35:Q84,Q$10:Q$35,0),0))</f>
        <v>0</v>
      </c>
      <c r="N84" s="194">
        <f t="shared" si="9"/>
        <v>0</v>
      </c>
      <c r="O84" s="194">
        <f t="shared" si="10"/>
        <v>0</v>
      </c>
      <c r="P84" s="194">
        <f t="shared" si="11"/>
        <v>0</v>
      </c>
      <c r="Q84" s="194">
        <f t="shared" si="12"/>
        <v>0</v>
      </c>
      <c r="R84" s="194" t="str">
        <f t="shared" si="13"/>
        <v>N</v>
      </c>
    </row>
    <row r="85" spans="13:18">
      <c r="M85" s="197">
        <f>IF(I85="",0,IFERROR(RANK(Q$35:Q85,Q$10:Q$35,0),0))</f>
        <v>0</v>
      </c>
      <c r="N85" s="194">
        <f t="shared" si="9"/>
        <v>0</v>
      </c>
      <c r="O85" s="194">
        <f t="shared" si="10"/>
        <v>0</v>
      </c>
      <c r="P85" s="194">
        <f t="shared" si="11"/>
        <v>0</v>
      </c>
      <c r="Q85" s="194">
        <f t="shared" si="12"/>
        <v>0</v>
      </c>
      <c r="R85" s="194" t="str">
        <f t="shared" si="13"/>
        <v>N</v>
      </c>
    </row>
    <row r="86" spans="13:18">
      <c r="M86" s="197">
        <f>IF(I86="",0,IFERROR(RANK(Q$35:Q86,Q$10:Q$35,0),0))</f>
        <v>0</v>
      </c>
      <c r="N86" s="194">
        <f t="shared" si="9"/>
        <v>0</v>
      </c>
      <c r="O86" s="194">
        <f t="shared" si="10"/>
        <v>0</v>
      </c>
      <c r="P86" s="194">
        <f t="shared" si="11"/>
        <v>0</v>
      </c>
      <c r="Q86" s="194">
        <f t="shared" si="12"/>
        <v>0</v>
      </c>
      <c r="R86" s="194" t="str">
        <f t="shared" si="13"/>
        <v>N</v>
      </c>
    </row>
    <row r="87" spans="13:18">
      <c r="M87" s="197">
        <f>IF(I87="",0,IFERROR(RANK(Q$35:Q87,Q$10:Q$35,0),0))</f>
        <v>0</v>
      </c>
      <c r="N87" s="194">
        <f t="shared" si="9"/>
        <v>0</v>
      </c>
      <c r="O87" s="194">
        <f t="shared" si="10"/>
        <v>0</v>
      </c>
      <c r="P87" s="194">
        <f t="shared" si="11"/>
        <v>0</v>
      </c>
      <c r="Q87" s="194">
        <f t="shared" si="12"/>
        <v>0</v>
      </c>
      <c r="R87" s="194" t="str">
        <f t="shared" si="13"/>
        <v>N</v>
      </c>
    </row>
    <row r="88" spans="13:18">
      <c r="M88" s="197">
        <f>IF(I88="",0,IFERROR(RANK(Q$35:Q88,Q$10:Q$35,0),0))</f>
        <v>0</v>
      </c>
      <c r="N88" s="194">
        <f t="shared" si="9"/>
        <v>0</v>
      </c>
      <c r="O88" s="194">
        <f t="shared" si="10"/>
        <v>0</v>
      </c>
      <c r="P88" s="194">
        <f t="shared" si="11"/>
        <v>0</v>
      </c>
      <c r="Q88" s="194">
        <f t="shared" si="12"/>
        <v>0</v>
      </c>
      <c r="R88" s="194" t="str">
        <f t="shared" si="13"/>
        <v>N</v>
      </c>
    </row>
    <row r="89" spans="13:18">
      <c r="M89" s="197">
        <f>IF(I89="",0,IFERROR(RANK(Q$35:Q89,Q$10:Q$35,0),0))</f>
        <v>0</v>
      </c>
      <c r="N89" s="194">
        <f t="shared" si="9"/>
        <v>0</v>
      </c>
      <c r="O89" s="194">
        <f t="shared" si="10"/>
        <v>0</v>
      </c>
      <c r="P89" s="194">
        <f t="shared" si="11"/>
        <v>0</v>
      </c>
      <c r="Q89" s="194">
        <f t="shared" si="12"/>
        <v>0</v>
      </c>
      <c r="R89" s="194" t="str">
        <f t="shared" si="13"/>
        <v>N</v>
      </c>
    </row>
    <row r="90" spans="13:18">
      <c r="M90" s="197">
        <f>IF(I90="",0,IFERROR(RANK(Q$35:Q90,Q$10:Q$35,0),0))</f>
        <v>0</v>
      </c>
      <c r="N90" s="194">
        <f t="shared" si="9"/>
        <v>0</v>
      </c>
      <c r="O90" s="194">
        <f t="shared" si="10"/>
        <v>0</v>
      </c>
      <c r="P90" s="194">
        <f t="shared" si="11"/>
        <v>0</v>
      </c>
      <c r="Q90" s="194">
        <f t="shared" si="12"/>
        <v>0</v>
      </c>
      <c r="R90" s="194" t="str">
        <f t="shared" si="13"/>
        <v>N</v>
      </c>
    </row>
    <row r="91" spans="13:18">
      <c r="M91" s="197">
        <f>IF(I91="",0,IFERROR(RANK(Q$35:Q91,Q$10:Q$35,0),0))</f>
        <v>0</v>
      </c>
      <c r="N91" s="194">
        <f t="shared" si="9"/>
        <v>0</v>
      </c>
      <c r="O91" s="194">
        <f t="shared" si="10"/>
        <v>0</v>
      </c>
      <c r="P91" s="194">
        <f t="shared" si="11"/>
        <v>0</v>
      </c>
      <c r="Q91" s="194">
        <f t="shared" si="12"/>
        <v>0</v>
      </c>
      <c r="R91" s="194" t="str">
        <f t="shared" si="13"/>
        <v>N</v>
      </c>
    </row>
    <row r="92" spans="13:18">
      <c r="M92" s="197">
        <f>IF(I92="",0,IFERROR(RANK(Q$35:Q92,Q$10:Q$35,0),0))</f>
        <v>0</v>
      </c>
      <c r="N92" s="194">
        <f t="shared" si="9"/>
        <v>0</v>
      </c>
      <c r="O92" s="194">
        <f t="shared" si="10"/>
        <v>0</v>
      </c>
      <c r="P92" s="194">
        <f t="shared" si="11"/>
        <v>0</v>
      </c>
      <c r="Q92" s="194">
        <f t="shared" si="12"/>
        <v>0</v>
      </c>
      <c r="R92" s="194" t="str">
        <f t="shared" si="13"/>
        <v>N</v>
      </c>
    </row>
    <row r="93" spans="13:18">
      <c r="M93" s="197">
        <f>IF(I93="",0,IFERROR(RANK(Q$35:Q93,Q$10:Q$35,0),0))</f>
        <v>0</v>
      </c>
      <c r="N93" s="194">
        <f t="shared" si="9"/>
        <v>0</v>
      </c>
      <c r="O93" s="194">
        <f t="shared" si="10"/>
        <v>0</v>
      </c>
      <c r="P93" s="194">
        <f t="shared" si="11"/>
        <v>0</v>
      </c>
      <c r="Q93" s="194">
        <f t="shared" si="12"/>
        <v>0</v>
      </c>
      <c r="R93" s="194" t="str">
        <f t="shared" si="13"/>
        <v>N</v>
      </c>
    </row>
    <row r="94" spans="13:18">
      <c r="M94" s="197">
        <f>IF(I94="",0,IFERROR(RANK(Q$35:Q94,Q$10:Q$35,0),0))</f>
        <v>0</v>
      </c>
      <c r="N94" s="194">
        <f t="shared" si="9"/>
        <v>0</v>
      </c>
      <c r="O94" s="194">
        <f t="shared" si="10"/>
        <v>0</v>
      </c>
      <c r="P94" s="194">
        <f t="shared" si="11"/>
        <v>0</v>
      </c>
      <c r="Q94" s="194">
        <f t="shared" si="12"/>
        <v>0</v>
      </c>
      <c r="R94" s="194" t="str">
        <f t="shared" si="13"/>
        <v>N</v>
      </c>
    </row>
    <row r="95" spans="13:18">
      <c r="M95" s="197">
        <f>IF(I95="",0,IFERROR(RANK(Q$35:Q95,Q$10:Q$35,0),0))</f>
        <v>0</v>
      </c>
      <c r="N95" s="194">
        <f t="shared" si="9"/>
        <v>0</v>
      </c>
      <c r="O95" s="194">
        <f t="shared" si="10"/>
        <v>0</v>
      </c>
      <c r="P95" s="194">
        <f t="shared" si="11"/>
        <v>0</v>
      </c>
      <c r="Q95" s="194">
        <f t="shared" si="12"/>
        <v>0</v>
      </c>
      <c r="R95" s="194" t="str">
        <f t="shared" si="13"/>
        <v>N</v>
      </c>
    </row>
    <row r="96" spans="13:18">
      <c r="M96" s="197">
        <f>IF(I96="",0,IFERROR(RANK(Q$35:Q96,Q$10:Q$35,0),0))</f>
        <v>0</v>
      </c>
      <c r="N96" s="194">
        <f t="shared" si="9"/>
        <v>0</v>
      </c>
      <c r="O96" s="194">
        <f t="shared" si="10"/>
        <v>0</v>
      </c>
      <c r="P96" s="194">
        <f t="shared" si="11"/>
        <v>0</v>
      </c>
      <c r="Q96" s="194">
        <f t="shared" si="12"/>
        <v>0</v>
      </c>
      <c r="R96" s="194" t="str">
        <f t="shared" si="13"/>
        <v>N</v>
      </c>
    </row>
    <row r="97" spans="13:18">
      <c r="M97" s="197">
        <f>IF(I97="",0,IFERROR(RANK(Q$35:Q97,Q$10:Q$35,0),0))</f>
        <v>0</v>
      </c>
      <c r="N97" s="194">
        <f t="shared" si="9"/>
        <v>0</v>
      </c>
      <c r="O97" s="194">
        <f t="shared" si="10"/>
        <v>0</v>
      </c>
      <c r="P97" s="194">
        <f t="shared" si="11"/>
        <v>0</v>
      </c>
      <c r="Q97" s="194">
        <f t="shared" si="12"/>
        <v>0</v>
      </c>
      <c r="R97" s="194" t="str">
        <f t="shared" si="13"/>
        <v>N</v>
      </c>
    </row>
    <row r="98" spans="13:18">
      <c r="M98" s="197">
        <f>IF(I98="",0,IFERROR(RANK(Q$35:Q98,Q$10:Q$35,0),0))</f>
        <v>0</v>
      </c>
      <c r="N98" s="194">
        <f t="shared" si="9"/>
        <v>0</v>
      </c>
      <c r="O98" s="194">
        <f t="shared" si="10"/>
        <v>0</v>
      </c>
      <c r="P98" s="194">
        <f t="shared" si="11"/>
        <v>0</v>
      </c>
      <c r="Q98" s="194">
        <f t="shared" si="12"/>
        <v>0</v>
      </c>
      <c r="R98" s="194" t="str">
        <f t="shared" si="13"/>
        <v>N</v>
      </c>
    </row>
    <row r="99" spans="13:18">
      <c r="M99" s="197">
        <f>IF(I99="",0,IFERROR(RANK(Q$35:Q99,Q$10:Q$35,0),0))</f>
        <v>0</v>
      </c>
      <c r="N99" s="194">
        <f t="shared" si="9"/>
        <v>0</v>
      </c>
      <c r="O99" s="194">
        <f t="shared" si="10"/>
        <v>0</v>
      </c>
      <c r="P99" s="194">
        <f t="shared" si="11"/>
        <v>0</v>
      </c>
      <c r="Q99" s="194">
        <f t="shared" si="12"/>
        <v>0</v>
      </c>
      <c r="R99" s="194" t="str">
        <f t="shared" si="13"/>
        <v>N</v>
      </c>
    </row>
    <row r="100" spans="13:18">
      <c r="M100" s="197">
        <f>IF(I100="",0,IFERROR(RANK(Q$35:Q100,Q$10:Q$35,0),0))</f>
        <v>0</v>
      </c>
      <c r="N100" s="194">
        <f t="shared" si="9"/>
        <v>0</v>
      </c>
      <c r="O100" s="194">
        <f t="shared" si="10"/>
        <v>0</v>
      </c>
      <c r="P100" s="194">
        <f t="shared" si="11"/>
        <v>0</v>
      </c>
      <c r="Q100" s="194">
        <f t="shared" si="12"/>
        <v>0</v>
      </c>
      <c r="R100" s="194" t="str">
        <f t="shared" si="13"/>
        <v>N</v>
      </c>
    </row>
    <row r="101" spans="13:18">
      <c r="N101" s="194">
        <f t="shared" si="9"/>
        <v>0</v>
      </c>
      <c r="O101" s="194">
        <f t="shared" si="10"/>
        <v>0</v>
      </c>
      <c r="P101" s="194">
        <f t="shared" si="11"/>
        <v>0</v>
      </c>
      <c r="Q101" s="194">
        <f t="shared" si="12"/>
        <v>0</v>
      </c>
      <c r="R101" s="194" t="str">
        <f t="shared" si="13"/>
        <v>N</v>
      </c>
    </row>
  </sheetData>
  <mergeCells count="11">
    <mergeCell ref="B11:B26"/>
    <mergeCell ref="B27:B42"/>
    <mergeCell ref="F9:G9"/>
    <mergeCell ref="F4:I4"/>
    <mergeCell ref="M5:M6"/>
    <mergeCell ref="J4:M4"/>
    <mergeCell ref="B2:J2"/>
    <mergeCell ref="B4:D4"/>
    <mergeCell ref="B5:D5"/>
    <mergeCell ref="B6:D6"/>
    <mergeCell ref="T9:U9"/>
  </mergeCells>
  <conditionalFormatting sqref="I11:I42">
    <cfRule type="cellIs" dxfId="9" priority="2" operator="equal">
      <formula>"Reconsider / Outsource"</formula>
    </cfRule>
    <cfRule type="cellIs" dxfId="8" priority="3" operator="equal">
      <formula>"Deprioritise"</formula>
    </cfRule>
    <cfRule type="cellIs" dxfId="7" priority="4" operator="equal">
      <formula>"Be Selective"</formula>
    </cfRule>
    <cfRule type="cellIs" dxfId="6" priority="5" operator="equal">
      <formula>"Prioritise"</formula>
    </cfRule>
  </conditionalFormatting>
  <conditionalFormatting sqref="M1 M3 M5:M8 M11:M1048576">
    <cfRule type="cellIs" dxfId="5" priority="1" operator="equal">
      <formula>0</formula>
    </cfRule>
  </conditionalFormatting>
  <pageMargins left="0.25" right="0.25" top="0.75" bottom="0.75" header="0.3" footer="0.3"/>
  <pageSetup paperSize="8" scale="59" fitToHeight="0" orientation="landscape"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85E420F3-E993-41C4-B218-1C1B1FE12AA5}">
          <x14:formula1>
            <xm:f>Config!$AL$14:$AL$15</xm:f>
          </x14:formula1>
          <xm:sqref>F11:G42</xm:sqref>
        </x14:dataValidation>
        <x14:dataValidation type="list" allowBlank="1" showInputMessage="1" showErrorMessage="1" xr:uid="{9D4CF62E-3050-44CC-9761-680F17710AD1}">
          <x14:formula1>
            <xm:f>Config!$AL$5:$AL$10</xm:f>
          </x14:formula1>
          <xm:sqref>J11:L42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A2E6-1CD4-4BEA-B8C0-778B47631B2E}">
  <sheetPr>
    <pageSetUpPr fitToPage="1"/>
  </sheetPr>
  <dimension ref="B2:W99"/>
  <sheetViews>
    <sheetView showGridLines="0" topLeftCell="A2" workbookViewId="0">
      <selection activeCell="B2" sqref="B2:F2"/>
    </sheetView>
  </sheetViews>
  <sheetFormatPr defaultColWidth="8.85546875" defaultRowHeight="14.25"/>
  <cols>
    <col min="1" max="1" width="2.7109375" style="10" customWidth="1"/>
    <col min="2" max="2" width="7.7109375" style="10" customWidth="1"/>
    <col min="3" max="3" width="63.140625" style="1" customWidth="1"/>
    <col min="4" max="4" width="52.85546875" style="1" customWidth="1"/>
    <col min="5" max="5" width="12.7109375" style="10" customWidth="1"/>
    <col min="6" max="6" width="16.85546875" style="10" customWidth="1"/>
    <col min="7" max="7" width="15.7109375" style="10" customWidth="1"/>
    <col min="8" max="10" width="0" style="10" hidden="1" customWidth="1"/>
    <col min="11" max="11" width="8.85546875" style="22" customWidth="1"/>
    <col min="12" max="12" width="12.140625" style="22" customWidth="1"/>
    <col min="13" max="13" width="11" style="22" bestFit="1" customWidth="1"/>
    <col min="14" max="14" width="55.140625" style="10" customWidth="1"/>
    <col min="15" max="15" width="0" style="10" hidden="1" customWidth="1"/>
    <col min="16" max="17" width="47.7109375" style="1" customWidth="1"/>
    <col min="18" max="18" width="17.140625" style="1" customWidth="1"/>
    <col min="19" max="19" width="25.85546875" style="1" customWidth="1"/>
    <col min="20" max="20" width="11.5703125" style="10" customWidth="1"/>
    <col min="21" max="21" width="11.140625" style="10" customWidth="1"/>
    <col min="22" max="22" width="11.28515625" style="10" customWidth="1"/>
    <col min="23" max="16384" width="8.85546875" style="10"/>
  </cols>
  <sheetData>
    <row r="2" spans="2:23" s="1" customFormat="1" ht="30" customHeight="1">
      <c r="B2" s="228" t="s">
        <v>22</v>
      </c>
      <c r="C2" s="228"/>
      <c r="D2" s="228"/>
      <c r="E2" s="228"/>
      <c r="F2" s="228"/>
      <c r="G2" s="28"/>
      <c r="H2" s="28"/>
      <c r="I2" s="28"/>
      <c r="J2" s="28"/>
      <c r="K2" s="93"/>
      <c r="L2" s="27"/>
      <c r="M2" s="27"/>
      <c r="N2" s="26"/>
      <c r="P2" s="26"/>
      <c r="Q2" s="26"/>
      <c r="R2" s="26"/>
      <c r="S2" s="26"/>
      <c r="T2" s="26"/>
      <c r="U2" s="26"/>
      <c r="V2" s="26"/>
      <c r="W2" s="26"/>
    </row>
    <row r="4" spans="2:23" ht="17.100000000000001" customHeight="1">
      <c r="B4" s="10" t="s">
        <v>348</v>
      </c>
    </row>
    <row r="5" spans="2:23" ht="17.100000000000001" customHeight="1">
      <c r="B5" s="10" t="s">
        <v>349</v>
      </c>
    </row>
    <row r="6" spans="2:23" ht="17.100000000000001" customHeight="1">
      <c r="B6" s="10" t="s">
        <v>350</v>
      </c>
      <c r="T6" s="94" t="s">
        <v>351</v>
      </c>
      <c r="U6" s="94"/>
      <c r="V6" s="94"/>
      <c r="W6" s="94"/>
    </row>
    <row r="7" spans="2:23" ht="17.100000000000001" customHeight="1">
      <c r="B7" s="10" t="s">
        <v>352</v>
      </c>
      <c r="T7" s="94"/>
      <c r="U7" s="94"/>
      <c r="V7" s="94"/>
      <c r="W7" s="94"/>
    </row>
    <row r="8" spans="2:23" ht="17.100000000000001" customHeight="1">
      <c r="B8" s="10" t="s">
        <v>353</v>
      </c>
      <c r="T8" s="94"/>
      <c r="U8" s="94"/>
      <c r="V8" s="94"/>
      <c r="W8" s="94"/>
    </row>
    <row r="9" spans="2:23">
      <c r="T9" s="94"/>
      <c r="U9" s="94"/>
      <c r="V9" s="94"/>
      <c r="W9" s="94"/>
    </row>
    <row r="10" spans="2:23">
      <c r="B10" s="250" t="s">
        <v>354</v>
      </c>
      <c r="C10" s="250"/>
      <c r="D10" s="131" t="s">
        <v>355</v>
      </c>
      <c r="T10" s="94"/>
      <c r="U10" s="94"/>
      <c r="V10" s="94"/>
      <c r="W10" s="94"/>
    </row>
    <row r="11" spans="2:23">
      <c r="B11" s="141"/>
      <c r="C11" s="141"/>
      <c r="D11" s="140"/>
      <c r="T11" s="94"/>
      <c r="U11" s="94"/>
      <c r="V11" s="94"/>
      <c r="W11" s="94"/>
    </row>
    <row r="12" spans="2:23" ht="70.7" customHeight="1">
      <c r="D12" s="145" t="s">
        <v>356</v>
      </c>
      <c r="F12" s="145" t="s">
        <v>357</v>
      </c>
      <c r="G12" s="145" t="s">
        <v>358</v>
      </c>
      <c r="N12" s="146" t="s">
        <v>359</v>
      </c>
      <c r="O12" s="147"/>
      <c r="P12" s="145" t="s">
        <v>360</v>
      </c>
      <c r="Q12" s="145" t="s">
        <v>361</v>
      </c>
      <c r="R12" s="145" t="s">
        <v>362</v>
      </c>
      <c r="S12" s="145" t="s">
        <v>363</v>
      </c>
      <c r="T12" s="249" t="s">
        <v>351</v>
      </c>
      <c r="U12" s="249"/>
      <c r="V12" s="249"/>
      <c r="W12" s="249"/>
    </row>
    <row r="13" spans="2:23" ht="28.5">
      <c r="B13" s="95" t="s">
        <v>364</v>
      </c>
      <c r="C13" s="95" t="s">
        <v>287</v>
      </c>
      <c r="D13" s="16" t="s">
        <v>365</v>
      </c>
      <c r="E13" s="21" t="s">
        <v>366</v>
      </c>
      <c r="F13" s="21" t="s">
        <v>367</v>
      </c>
      <c r="G13" s="21" t="s">
        <v>368</v>
      </c>
      <c r="H13" s="13"/>
      <c r="I13" s="13"/>
      <c r="J13" s="13"/>
      <c r="K13" s="21" t="s">
        <v>369</v>
      </c>
      <c r="L13" s="21" t="s">
        <v>370</v>
      </c>
      <c r="M13" s="16" t="s">
        <v>371</v>
      </c>
      <c r="N13" s="21" t="s">
        <v>372</v>
      </c>
      <c r="O13" s="11"/>
      <c r="P13" s="16" t="s">
        <v>373</v>
      </c>
      <c r="Q13" s="16" t="s">
        <v>374</v>
      </c>
      <c r="R13" s="16" t="s">
        <v>375</v>
      </c>
      <c r="S13" s="16" t="s">
        <v>376</v>
      </c>
      <c r="T13" s="16" t="s">
        <v>377</v>
      </c>
      <c r="U13" s="16" t="s">
        <v>378</v>
      </c>
      <c r="V13" s="16" t="s">
        <v>379</v>
      </c>
      <c r="W13" s="16" t="s">
        <v>341</v>
      </c>
    </row>
    <row r="14" spans="2:23" s="137" customFormat="1" ht="34.15" customHeight="1">
      <c r="B14" s="198">
        <f>_xlfn.IFNA(VLOOKUP(C14,'8. Prioritising Objectives'!$C$11:U32,11,FALSE),"")</f>
        <v>1</v>
      </c>
      <c r="C14" s="139" t="str">
        <f>IF('8. Prioritising Objectives'!$U11="","",'8. Prioritising Objectives'!$U11)</f>
        <v>Journey Example: Operations: establish collaborative working across teams to improve customer enquiry process</v>
      </c>
      <c r="D14" s="132" t="s">
        <v>380</v>
      </c>
      <c r="E14" s="134" t="s">
        <v>381</v>
      </c>
      <c r="F14" s="133" t="s">
        <v>382</v>
      </c>
      <c r="G14" s="133" t="s">
        <v>382</v>
      </c>
      <c r="H14" s="133"/>
      <c r="I14" s="133"/>
      <c r="J14" s="133"/>
      <c r="K14" s="134"/>
      <c r="L14" s="134"/>
      <c r="M14" s="128">
        <v>4</v>
      </c>
      <c r="N14" s="18"/>
      <c r="O14" s="133"/>
      <c r="P14" s="18"/>
      <c r="Q14" s="18"/>
      <c r="R14" s="207"/>
      <c r="S14" s="18"/>
      <c r="T14" s="135"/>
      <c r="U14" s="135"/>
      <c r="V14" s="135"/>
      <c r="W14" s="136">
        <f>SUM(T14:V14)</f>
        <v>0</v>
      </c>
    </row>
    <row r="15" spans="2:23" s="137" customFormat="1" ht="34.15" customHeight="1">
      <c r="B15" s="198">
        <f>_xlfn.IFNA(VLOOKUP(C15,'8. Prioritising Objectives'!$C$11:U33,11,FALSE),"")</f>
        <v>2</v>
      </c>
      <c r="C15" s="139" t="str">
        <f>IF('8. Prioritising Objectives'!$U12="","",'8. Prioritising Objectives'!$U12)</f>
        <v xml:space="preserve">Journey Example: Technology - implement self-service app </v>
      </c>
      <c r="D15" s="132" t="s">
        <v>383</v>
      </c>
      <c r="E15" s="134" t="s">
        <v>87</v>
      </c>
      <c r="F15" s="133"/>
      <c r="G15" s="133"/>
      <c r="H15" s="133"/>
      <c r="I15" s="133"/>
      <c r="J15" s="133"/>
      <c r="K15" s="134"/>
      <c r="L15" s="134"/>
      <c r="M15" s="128">
        <v>10</v>
      </c>
      <c r="N15" s="138"/>
      <c r="O15" s="133"/>
      <c r="P15" s="138"/>
      <c r="Q15" s="138"/>
      <c r="R15" s="207"/>
      <c r="S15" s="18"/>
      <c r="T15" s="135"/>
      <c r="U15" s="135"/>
      <c r="V15" s="135"/>
      <c r="W15" s="136">
        <f t="shared" ref="W15:W56" si="0">SUM(T15:V15)</f>
        <v>0</v>
      </c>
    </row>
    <row r="16" spans="2:23" s="137" customFormat="1" ht="34.15" customHeight="1">
      <c r="B16" s="198">
        <f>_xlfn.IFNA(VLOOKUP(C16,'8. Prioritising Objectives'!$C$11:U34,11,FALSE),"")</f>
        <v>0</v>
      </c>
      <c r="C16" s="139" t="str">
        <f>IF('8. Prioritising Objectives'!$U13="","",'8. Prioritising Objectives'!$U13)</f>
        <v/>
      </c>
      <c r="D16" s="132" t="s">
        <v>384</v>
      </c>
      <c r="E16" s="134" t="s">
        <v>153</v>
      </c>
      <c r="F16" s="133"/>
      <c r="G16" s="133"/>
      <c r="H16" s="133"/>
      <c r="I16" s="133"/>
      <c r="J16" s="133"/>
      <c r="K16" s="134"/>
      <c r="L16" s="134"/>
      <c r="M16" s="128">
        <v>12</v>
      </c>
      <c r="N16" s="138"/>
      <c r="O16" s="133"/>
      <c r="P16" s="138"/>
      <c r="Q16" s="138"/>
      <c r="R16" s="207"/>
      <c r="S16" s="18"/>
      <c r="T16" s="135"/>
      <c r="U16" s="135"/>
      <c r="V16" s="135"/>
      <c r="W16" s="136">
        <f t="shared" si="0"/>
        <v>0</v>
      </c>
    </row>
    <row r="17" spans="2:23" s="137" customFormat="1" ht="34.15" customHeight="1">
      <c r="B17" s="198">
        <f>_xlfn.IFNA(VLOOKUP(C17,'8. Prioritising Objectives'!$C$11:U35,11,FALSE),"")</f>
        <v>0</v>
      </c>
      <c r="C17" s="139" t="str">
        <f>IF('8. Prioritising Objectives'!$U14="","",'8. Prioritising Objectives'!$U14)</f>
        <v/>
      </c>
      <c r="D17" s="132" t="s">
        <v>385</v>
      </c>
      <c r="E17" s="134"/>
      <c r="F17" s="133"/>
      <c r="G17" s="133"/>
      <c r="H17" s="133"/>
      <c r="I17" s="133"/>
      <c r="J17" s="133"/>
      <c r="K17" s="134"/>
      <c r="L17" s="134"/>
      <c r="M17" s="128">
        <v>4</v>
      </c>
      <c r="N17" s="138"/>
      <c r="O17" s="133"/>
      <c r="P17" s="138"/>
      <c r="Q17" s="138"/>
      <c r="R17" s="207"/>
      <c r="S17" s="18"/>
      <c r="T17" s="135"/>
      <c r="U17" s="135"/>
      <c r="V17" s="135"/>
      <c r="W17" s="136">
        <f t="shared" si="0"/>
        <v>0</v>
      </c>
    </row>
    <row r="18" spans="2:23" s="137" customFormat="1" ht="34.15" customHeight="1">
      <c r="B18" s="198">
        <f>_xlfn.IFNA(VLOOKUP(C18,'8. Prioritising Objectives'!$C$11:U36,11,FALSE),"")</f>
        <v>0</v>
      </c>
      <c r="C18" s="139" t="str">
        <f>IF('8. Prioritising Objectives'!$U15="","",'8. Prioritising Objectives'!$U15)</f>
        <v/>
      </c>
      <c r="D18" s="132" t="s">
        <v>386</v>
      </c>
      <c r="E18" s="134"/>
      <c r="F18" s="133"/>
      <c r="G18" s="133"/>
      <c r="H18" s="133"/>
      <c r="I18" s="133"/>
      <c r="J18" s="133"/>
      <c r="K18" s="134"/>
      <c r="L18" s="134"/>
      <c r="M18" s="128">
        <v>4</v>
      </c>
      <c r="N18" s="138"/>
      <c r="O18" s="133"/>
      <c r="P18" s="138"/>
      <c r="Q18" s="138"/>
      <c r="R18" s="207"/>
      <c r="S18" s="18"/>
      <c r="T18" s="135"/>
      <c r="U18" s="135"/>
      <c r="V18" s="135"/>
      <c r="W18" s="136">
        <f t="shared" si="0"/>
        <v>0</v>
      </c>
    </row>
    <row r="19" spans="2:23" s="137" customFormat="1" ht="34.15" customHeight="1">
      <c r="B19" s="198">
        <f>_xlfn.IFNA(VLOOKUP(C19,'8. Prioritising Objectives'!$C$11:U37,11,FALSE),"")</f>
        <v>0</v>
      </c>
      <c r="C19" s="139" t="str">
        <f>IF('8. Prioritising Objectives'!$U16="","",'8. Prioritising Objectives'!$U16)</f>
        <v/>
      </c>
      <c r="D19" s="132"/>
      <c r="E19" s="134"/>
      <c r="F19" s="133"/>
      <c r="G19" s="133"/>
      <c r="H19" s="133"/>
      <c r="I19" s="133"/>
      <c r="J19" s="133"/>
      <c r="K19" s="134"/>
      <c r="L19" s="134"/>
      <c r="M19" s="128"/>
      <c r="N19" s="138"/>
      <c r="O19" s="133"/>
      <c r="P19" s="138"/>
      <c r="Q19" s="138"/>
      <c r="R19" s="207"/>
      <c r="S19" s="18"/>
      <c r="T19" s="135"/>
      <c r="U19" s="135"/>
      <c r="V19" s="135"/>
      <c r="W19" s="136">
        <f t="shared" si="0"/>
        <v>0</v>
      </c>
    </row>
    <row r="20" spans="2:23" s="137" customFormat="1" ht="34.15" customHeight="1">
      <c r="B20" s="198">
        <f>_xlfn.IFNA(VLOOKUP(C20,'8. Prioritising Objectives'!$C$11:U38,11,FALSE),"")</f>
        <v>0</v>
      </c>
      <c r="C20" s="139" t="str">
        <f>IF('8. Prioritising Objectives'!$U17="","",'8. Prioritising Objectives'!$U17)</f>
        <v/>
      </c>
      <c r="D20" s="132"/>
      <c r="E20" s="134"/>
      <c r="F20" s="133"/>
      <c r="G20" s="133"/>
      <c r="H20" s="133"/>
      <c r="I20" s="133"/>
      <c r="J20" s="133"/>
      <c r="K20" s="134"/>
      <c r="L20" s="134"/>
      <c r="M20" s="128"/>
      <c r="N20" s="138"/>
      <c r="O20" s="133"/>
      <c r="P20" s="138"/>
      <c r="Q20" s="138"/>
      <c r="R20" s="207"/>
      <c r="S20" s="18"/>
      <c r="T20" s="135"/>
      <c r="U20" s="135"/>
      <c r="V20" s="135"/>
      <c r="W20" s="136">
        <f t="shared" si="0"/>
        <v>0</v>
      </c>
    </row>
    <row r="21" spans="2:23" s="137" customFormat="1" ht="34.15" customHeight="1">
      <c r="B21" s="198">
        <f>_xlfn.IFNA(VLOOKUP(C21,'8. Prioritising Objectives'!$C$11:U39,11,FALSE),"")</f>
        <v>0</v>
      </c>
      <c r="C21" s="139" t="str">
        <f>IF('8. Prioritising Objectives'!$U18="","",'8. Prioritising Objectives'!$U18)</f>
        <v/>
      </c>
      <c r="D21" s="132"/>
      <c r="E21" s="134"/>
      <c r="F21" s="133"/>
      <c r="G21" s="133"/>
      <c r="H21" s="133"/>
      <c r="I21" s="133"/>
      <c r="J21" s="133"/>
      <c r="K21" s="134"/>
      <c r="L21" s="134"/>
      <c r="M21" s="128"/>
      <c r="N21" s="138"/>
      <c r="O21" s="133"/>
      <c r="P21" s="138"/>
      <c r="Q21" s="138"/>
      <c r="R21" s="207"/>
      <c r="S21" s="18"/>
      <c r="T21" s="135"/>
      <c r="U21" s="135"/>
      <c r="V21" s="135"/>
      <c r="W21" s="136">
        <f t="shared" si="0"/>
        <v>0</v>
      </c>
    </row>
    <row r="22" spans="2:23" s="137" customFormat="1" ht="34.15" customHeight="1">
      <c r="B22" s="198">
        <f>_xlfn.IFNA(VLOOKUP(C22,'8. Prioritising Objectives'!$C$11:U40,11,FALSE),"")</f>
        <v>0</v>
      </c>
      <c r="C22" s="139" t="str">
        <f>IF('8. Prioritising Objectives'!$U19="","",'8. Prioritising Objectives'!$U19)</f>
        <v/>
      </c>
      <c r="D22" s="132"/>
      <c r="E22" s="134"/>
      <c r="F22" s="133"/>
      <c r="G22" s="133"/>
      <c r="H22" s="133"/>
      <c r="I22" s="133"/>
      <c r="J22" s="133"/>
      <c r="K22" s="134"/>
      <c r="L22" s="134"/>
      <c r="M22" s="128"/>
      <c r="N22" s="138"/>
      <c r="O22" s="133"/>
      <c r="P22" s="138"/>
      <c r="Q22" s="138"/>
      <c r="R22" s="207"/>
      <c r="S22" s="18"/>
      <c r="T22" s="135"/>
      <c r="U22" s="135"/>
      <c r="V22" s="135"/>
      <c r="W22" s="136">
        <f t="shared" si="0"/>
        <v>0</v>
      </c>
    </row>
    <row r="23" spans="2:23" s="137" customFormat="1" ht="34.15" customHeight="1">
      <c r="B23" s="198">
        <f>_xlfn.IFNA(VLOOKUP(C23,'8. Prioritising Objectives'!$C$11:U41,11,FALSE),"")</f>
        <v>0</v>
      </c>
      <c r="C23" s="139" t="str">
        <f>IF('8. Prioritising Objectives'!$U20="","",'8. Prioritising Objectives'!$U20)</f>
        <v/>
      </c>
      <c r="D23" s="132"/>
      <c r="E23" s="134"/>
      <c r="F23" s="133"/>
      <c r="G23" s="133"/>
      <c r="H23" s="133"/>
      <c r="I23" s="133"/>
      <c r="J23" s="133"/>
      <c r="K23" s="134"/>
      <c r="L23" s="134"/>
      <c r="M23" s="128"/>
      <c r="N23" s="138"/>
      <c r="O23" s="133"/>
      <c r="P23" s="138"/>
      <c r="Q23" s="138"/>
      <c r="R23" s="207"/>
      <c r="S23" s="18"/>
      <c r="T23" s="135"/>
      <c r="U23" s="135"/>
      <c r="V23" s="135"/>
      <c r="W23" s="136">
        <f t="shared" si="0"/>
        <v>0</v>
      </c>
    </row>
    <row r="24" spans="2:23" s="137" customFormat="1" ht="34.15" customHeight="1">
      <c r="B24" s="198">
        <f>_xlfn.IFNA(VLOOKUP(C24,'8. Prioritising Objectives'!$C$11:U42,11,FALSE),"")</f>
        <v>0</v>
      </c>
      <c r="C24" s="139" t="str">
        <f>IF('8. Prioritising Objectives'!$U21="","",'8. Prioritising Objectives'!$U21)</f>
        <v/>
      </c>
      <c r="D24" s="132"/>
      <c r="E24" s="134"/>
      <c r="F24" s="133"/>
      <c r="G24" s="133"/>
      <c r="H24" s="133"/>
      <c r="I24" s="133"/>
      <c r="J24" s="133"/>
      <c r="K24" s="134"/>
      <c r="L24" s="134"/>
      <c r="M24" s="128"/>
      <c r="N24" s="138"/>
      <c r="O24" s="133"/>
      <c r="P24" s="138"/>
      <c r="Q24" s="138"/>
      <c r="R24" s="207"/>
      <c r="S24" s="18"/>
      <c r="T24" s="135"/>
      <c r="U24" s="135"/>
      <c r="V24" s="135"/>
      <c r="W24" s="136">
        <f t="shared" si="0"/>
        <v>0</v>
      </c>
    </row>
    <row r="25" spans="2:23" s="137" customFormat="1" ht="34.15" customHeight="1">
      <c r="B25" s="198">
        <f>_xlfn.IFNA(VLOOKUP(C25,'8. Prioritising Objectives'!$C$11:U43,11,FALSE),"")</f>
        <v>0</v>
      </c>
      <c r="C25" s="139" t="str">
        <f>IF('8. Prioritising Objectives'!$U22="","",'8. Prioritising Objectives'!$U22)</f>
        <v/>
      </c>
      <c r="D25" s="132"/>
      <c r="E25" s="134"/>
      <c r="F25" s="133"/>
      <c r="G25" s="133"/>
      <c r="H25" s="133"/>
      <c r="I25" s="133"/>
      <c r="J25" s="133"/>
      <c r="K25" s="134"/>
      <c r="L25" s="134"/>
      <c r="M25" s="128"/>
      <c r="N25" s="138"/>
      <c r="O25" s="133"/>
      <c r="P25" s="138"/>
      <c r="Q25" s="138"/>
      <c r="R25" s="207"/>
      <c r="S25" s="18"/>
      <c r="T25" s="135"/>
      <c r="U25" s="135"/>
      <c r="V25" s="135"/>
      <c r="W25" s="136">
        <f t="shared" si="0"/>
        <v>0</v>
      </c>
    </row>
    <row r="26" spans="2:23" s="137" customFormat="1" ht="34.15" customHeight="1">
      <c r="B26" s="198">
        <f>_xlfn.IFNA(VLOOKUP(C26,'8. Prioritising Objectives'!$C$11:U44,11,FALSE),"")</f>
        <v>0</v>
      </c>
      <c r="C26" s="139" t="str">
        <f>IF('8. Prioritising Objectives'!$U23="","",'8. Prioritising Objectives'!$U23)</f>
        <v/>
      </c>
      <c r="D26" s="132"/>
      <c r="E26" s="134"/>
      <c r="F26" s="133"/>
      <c r="G26" s="133"/>
      <c r="H26" s="133"/>
      <c r="I26" s="133"/>
      <c r="J26" s="133"/>
      <c r="K26" s="134"/>
      <c r="L26" s="134"/>
      <c r="M26" s="128"/>
      <c r="N26" s="138"/>
      <c r="O26" s="133"/>
      <c r="P26" s="138"/>
      <c r="Q26" s="138"/>
      <c r="R26" s="207"/>
      <c r="S26" s="18"/>
      <c r="T26" s="135"/>
      <c r="U26" s="135"/>
      <c r="V26" s="135"/>
      <c r="W26" s="136">
        <f t="shared" si="0"/>
        <v>0</v>
      </c>
    </row>
    <row r="27" spans="2:23" s="137" customFormat="1" ht="34.15" customHeight="1">
      <c r="B27" s="198">
        <f>_xlfn.IFNA(VLOOKUP(C27,'8. Prioritising Objectives'!$C$11:U45,11,FALSE),"")</f>
        <v>0</v>
      </c>
      <c r="C27" s="139" t="str">
        <f>IF('8. Prioritising Objectives'!$U24="","",'8. Prioritising Objectives'!$U24)</f>
        <v/>
      </c>
      <c r="D27" s="132"/>
      <c r="E27" s="134"/>
      <c r="F27" s="133"/>
      <c r="G27" s="133"/>
      <c r="H27" s="133"/>
      <c r="I27" s="133"/>
      <c r="J27" s="133"/>
      <c r="K27" s="134"/>
      <c r="L27" s="134"/>
      <c r="M27" s="128"/>
      <c r="N27" s="138"/>
      <c r="O27" s="133"/>
      <c r="P27" s="138"/>
      <c r="Q27" s="138"/>
      <c r="R27" s="207"/>
      <c r="S27" s="18"/>
      <c r="T27" s="135"/>
      <c r="U27" s="135"/>
      <c r="V27" s="135"/>
      <c r="W27" s="136">
        <f t="shared" si="0"/>
        <v>0</v>
      </c>
    </row>
    <row r="28" spans="2:23" s="137" customFormat="1" ht="34.15" customHeight="1">
      <c r="B28" s="198">
        <f>_xlfn.IFNA(VLOOKUP(C28,'8. Prioritising Objectives'!$C$11:U46,11,FALSE),"")</f>
        <v>0</v>
      </c>
      <c r="C28" s="139" t="str">
        <f>IF('8. Prioritising Objectives'!$U25="","",'8. Prioritising Objectives'!$U25)</f>
        <v/>
      </c>
      <c r="D28" s="132"/>
      <c r="E28" s="134"/>
      <c r="F28" s="133"/>
      <c r="G28" s="133"/>
      <c r="H28" s="133"/>
      <c r="I28" s="133"/>
      <c r="J28" s="133"/>
      <c r="K28" s="134"/>
      <c r="L28" s="134"/>
      <c r="M28" s="128"/>
      <c r="N28" s="138"/>
      <c r="O28" s="133"/>
      <c r="P28" s="138"/>
      <c r="Q28" s="138"/>
      <c r="R28" s="207"/>
      <c r="S28" s="18"/>
      <c r="T28" s="135"/>
      <c r="U28" s="135"/>
      <c r="V28" s="135"/>
      <c r="W28" s="136">
        <f t="shared" si="0"/>
        <v>0</v>
      </c>
    </row>
    <row r="29" spans="2:23" s="137" customFormat="1" ht="34.15" customHeight="1">
      <c r="B29" s="198">
        <f>_xlfn.IFNA(VLOOKUP(C29,'8. Prioritising Objectives'!$C$11:U47,11,FALSE),"")</f>
        <v>0</v>
      </c>
      <c r="C29" s="139" t="str">
        <f>IF('8. Prioritising Objectives'!$U26="","",'8. Prioritising Objectives'!$U26)</f>
        <v/>
      </c>
      <c r="D29" s="132"/>
      <c r="E29" s="134"/>
      <c r="F29" s="133"/>
      <c r="G29" s="133"/>
      <c r="H29" s="133"/>
      <c r="I29" s="133"/>
      <c r="J29" s="133"/>
      <c r="K29" s="134"/>
      <c r="L29" s="134"/>
      <c r="M29" s="128"/>
      <c r="N29" s="138"/>
      <c r="O29" s="133"/>
      <c r="P29" s="138"/>
      <c r="Q29" s="138"/>
      <c r="R29" s="207"/>
      <c r="S29" s="18"/>
      <c r="T29" s="135"/>
      <c r="U29" s="135"/>
      <c r="V29" s="135"/>
      <c r="W29" s="136">
        <f t="shared" si="0"/>
        <v>0</v>
      </c>
    </row>
    <row r="30" spans="2:23" s="137" customFormat="1" ht="34.15" customHeight="1">
      <c r="B30" s="198">
        <f>_xlfn.IFNA(VLOOKUP(C30,'8. Prioritising Objectives'!$C$11:U48,11,FALSE),"")</f>
        <v>0</v>
      </c>
      <c r="C30" s="139" t="str">
        <f>IF('8. Prioritising Objectives'!$U27="","",'8. Prioritising Objectives'!$U27)</f>
        <v/>
      </c>
      <c r="D30" s="132"/>
      <c r="E30" s="134"/>
      <c r="F30" s="133"/>
      <c r="G30" s="133"/>
      <c r="H30" s="133"/>
      <c r="I30" s="133"/>
      <c r="J30" s="133"/>
      <c r="K30" s="134"/>
      <c r="L30" s="134"/>
      <c r="M30" s="128"/>
      <c r="N30" s="138"/>
      <c r="O30" s="133"/>
      <c r="P30" s="138"/>
      <c r="Q30" s="138"/>
      <c r="R30" s="207"/>
      <c r="S30" s="18"/>
      <c r="T30" s="135"/>
      <c r="U30" s="135"/>
      <c r="V30" s="135"/>
      <c r="W30" s="136">
        <f t="shared" si="0"/>
        <v>0</v>
      </c>
    </row>
    <row r="31" spans="2:23" s="137" customFormat="1" ht="34.15" customHeight="1">
      <c r="B31" s="198">
        <f>_xlfn.IFNA(VLOOKUP(C31,'8. Prioritising Objectives'!$C$11:U49,11,FALSE),"")</f>
        <v>0</v>
      </c>
      <c r="C31" s="139" t="str">
        <f>IF('8. Prioritising Objectives'!$U28="","",'8. Prioritising Objectives'!$U28)</f>
        <v/>
      </c>
      <c r="D31" s="132"/>
      <c r="E31" s="134"/>
      <c r="F31" s="133"/>
      <c r="G31" s="133"/>
      <c r="H31" s="133"/>
      <c r="I31" s="133"/>
      <c r="J31" s="133"/>
      <c r="K31" s="134"/>
      <c r="L31" s="134"/>
      <c r="M31" s="128"/>
      <c r="N31" s="138"/>
      <c r="O31" s="133"/>
      <c r="P31" s="138"/>
      <c r="Q31" s="138"/>
      <c r="R31" s="207"/>
      <c r="S31" s="18"/>
      <c r="T31" s="135"/>
      <c r="U31" s="135"/>
      <c r="V31" s="135"/>
      <c r="W31" s="136">
        <f t="shared" si="0"/>
        <v>0</v>
      </c>
    </row>
    <row r="32" spans="2:23" s="137" customFormat="1" ht="34.15" customHeight="1">
      <c r="B32" s="198">
        <f>_xlfn.IFNA(VLOOKUP(C32,'8. Prioritising Objectives'!$C$11:U50,11,FALSE),"")</f>
        <v>0</v>
      </c>
      <c r="C32" s="139" t="str">
        <f>IF('8. Prioritising Objectives'!$U29="","",'8. Prioritising Objectives'!$U29)</f>
        <v/>
      </c>
      <c r="D32" s="132"/>
      <c r="E32" s="134"/>
      <c r="F32" s="133"/>
      <c r="G32" s="133"/>
      <c r="H32" s="133"/>
      <c r="I32" s="133"/>
      <c r="J32" s="133"/>
      <c r="K32" s="134"/>
      <c r="L32" s="134"/>
      <c r="M32" s="128"/>
      <c r="N32" s="138"/>
      <c r="O32" s="133"/>
      <c r="P32" s="138"/>
      <c r="Q32" s="138"/>
      <c r="R32" s="207"/>
      <c r="S32" s="18"/>
      <c r="T32" s="135"/>
      <c r="U32" s="135"/>
      <c r="V32" s="135"/>
      <c r="W32" s="136">
        <f t="shared" si="0"/>
        <v>0</v>
      </c>
    </row>
    <row r="33" spans="2:23" s="137" customFormat="1" ht="34.15" customHeight="1">
      <c r="B33" s="198">
        <f>_xlfn.IFNA(VLOOKUP(C33,'8. Prioritising Objectives'!$C$11:U51,11,FALSE),"")</f>
        <v>0</v>
      </c>
      <c r="C33" s="139" t="str">
        <f>IF('8. Prioritising Objectives'!$U30="","",'8. Prioritising Objectives'!$U30)</f>
        <v/>
      </c>
      <c r="D33" s="132"/>
      <c r="E33" s="134"/>
      <c r="F33" s="133"/>
      <c r="G33" s="133"/>
      <c r="H33" s="133"/>
      <c r="I33" s="133"/>
      <c r="J33" s="133"/>
      <c r="K33" s="134"/>
      <c r="L33" s="134"/>
      <c r="M33" s="128"/>
      <c r="N33" s="138"/>
      <c r="O33" s="133"/>
      <c r="P33" s="138"/>
      <c r="Q33" s="138"/>
      <c r="R33" s="207"/>
      <c r="S33" s="18"/>
      <c r="T33" s="135"/>
      <c r="U33" s="135"/>
      <c r="V33" s="135"/>
      <c r="W33" s="136">
        <f t="shared" si="0"/>
        <v>0</v>
      </c>
    </row>
    <row r="34" spans="2:23" s="137" customFormat="1" ht="34.15" customHeight="1">
      <c r="B34" s="198">
        <f>_xlfn.IFNA(VLOOKUP(C34,'8. Prioritising Objectives'!$C$11:U52,11,FALSE),"")</f>
        <v>0</v>
      </c>
      <c r="C34" s="139" t="str">
        <f>IF('8. Prioritising Objectives'!$U31="","",'8. Prioritising Objectives'!$U31)</f>
        <v/>
      </c>
      <c r="D34" s="132"/>
      <c r="E34" s="134"/>
      <c r="F34" s="133"/>
      <c r="G34" s="133"/>
      <c r="H34" s="133"/>
      <c r="I34" s="133"/>
      <c r="J34" s="133"/>
      <c r="K34" s="134"/>
      <c r="L34" s="134"/>
      <c r="M34" s="128"/>
      <c r="N34" s="138"/>
      <c r="O34" s="133"/>
      <c r="P34" s="138"/>
      <c r="Q34" s="138"/>
      <c r="R34" s="207"/>
      <c r="S34" s="18"/>
      <c r="T34" s="135"/>
      <c r="U34" s="135"/>
      <c r="V34" s="135"/>
      <c r="W34" s="136">
        <f t="shared" si="0"/>
        <v>0</v>
      </c>
    </row>
    <row r="35" spans="2:23" s="137" customFormat="1" ht="34.15" customHeight="1">
      <c r="B35" s="198">
        <f>_xlfn.IFNA(VLOOKUP(C35,'8. Prioritising Objectives'!$C$11:U53,11,FALSE),"")</f>
        <v>0</v>
      </c>
      <c r="C35" s="139" t="str">
        <f>IF('8. Prioritising Objectives'!$U32="","",'8. Prioritising Objectives'!$U32)</f>
        <v/>
      </c>
      <c r="D35" s="132"/>
      <c r="E35" s="134"/>
      <c r="F35" s="133"/>
      <c r="G35" s="133"/>
      <c r="H35" s="133"/>
      <c r="I35" s="133"/>
      <c r="J35" s="133"/>
      <c r="K35" s="134"/>
      <c r="L35" s="134"/>
      <c r="M35" s="128"/>
      <c r="N35" s="138"/>
      <c r="O35" s="133"/>
      <c r="P35" s="138"/>
      <c r="Q35" s="138"/>
      <c r="R35" s="207"/>
      <c r="S35" s="18"/>
      <c r="T35" s="135"/>
      <c r="U35" s="135"/>
      <c r="V35" s="135"/>
      <c r="W35" s="136">
        <f t="shared" si="0"/>
        <v>0</v>
      </c>
    </row>
    <row r="36" spans="2:23" s="137" customFormat="1" ht="34.15" customHeight="1">
      <c r="B36" s="198">
        <f>_xlfn.IFNA(VLOOKUP(C36,'8. Prioritising Objectives'!$C$11:U54,11,FALSE),"")</f>
        <v>0</v>
      </c>
      <c r="C36" s="139" t="str">
        <f>IF('8. Prioritising Objectives'!$U33="","",'8. Prioritising Objectives'!$U33)</f>
        <v/>
      </c>
      <c r="D36" s="132"/>
      <c r="E36" s="134"/>
      <c r="F36" s="133"/>
      <c r="G36" s="133"/>
      <c r="H36" s="133"/>
      <c r="I36" s="133"/>
      <c r="J36" s="133"/>
      <c r="K36" s="134"/>
      <c r="L36" s="134"/>
      <c r="M36" s="128"/>
      <c r="N36" s="138"/>
      <c r="O36" s="133"/>
      <c r="P36" s="138"/>
      <c r="Q36" s="138"/>
      <c r="R36" s="207"/>
      <c r="S36" s="18"/>
      <c r="T36" s="135"/>
      <c r="U36" s="135"/>
      <c r="V36" s="135"/>
      <c r="W36" s="136"/>
    </row>
    <row r="37" spans="2:23" s="137" customFormat="1" ht="34.15" customHeight="1">
      <c r="B37" s="198">
        <f>_xlfn.IFNA(VLOOKUP(C37,'8. Prioritising Objectives'!$C$11:U55,11,FALSE),"")</f>
        <v>0</v>
      </c>
      <c r="C37" s="139" t="str">
        <f>IF('8. Prioritising Objectives'!$U34="","",'8. Prioritising Objectives'!$U34)</f>
        <v/>
      </c>
      <c r="D37" s="132"/>
      <c r="E37" s="134"/>
      <c r="F37" s="133"/>
      <c r="G37" s="133"/>
      <c r="H37" s="133"/>
      <c r="I37" s="133"/>
      <c r="J37" s="133"/>
      <c r="K37" s="134"/>
      <c r="L37" s="134"/>
      <c r="M37" s="128"/>
      <c r="N37" s="138"/>
      <c r="O37" s="133"/>
      <c r="P37" s="138"/>
      <c r="Q37" s="138"/>
      <c r="R37" s="207"/>
      <c r="S37" s="18"/>
      <c r="T37" s="135"/>
      <c r="U37" s="135"/>
      <c r="V37" s="135"/>
      <c r="W37" s="136"/>
    </row>
    <row r="38" spans="2:23" s="137" customFormat="1" ht="34.15" customHeight="1">
      <c r="B38" s="198">
        <f>_xlfn.IFNA(VLOOKUP(C38,'8. Prioritising Objectives'!$C$11:U56,11,FALSE),"")</f>
        <v>0</v>
      </c>
      <c r="C38" s="139" t="str">
        <f>IF('8. Prioritising Objectives'!$U35="","",'8. Prioritising Objectives'!$U35)</f>
        <v/>
      </c>
      <c r="D38" s="132"/>
      <c r="E38" s="134"/>
      <c r="F38" s="133"/>
      <c r="G38" s="133"/>
      <c r="H38" s="133"/>
      <c r="I38" s="133"/>
      <c r="J38" s="133"/>
      <c r="K38" s="134"/>
      <c r="L38" s="134"/>
      <c r="M38" s="128"/>
      <c r="N38" s="138"/>
      <c r="O38" s="133"/>
      <c r="P38" s="138"/>
      <c r="Q38" s="138"/>
      <c r="R38" s="207"/>
      <c r="S38" s="18"/>
      <c r="T38" s="135"/>
      <c r="U38" s="135"/>
      <c r="V38" s="135"/>
      <c r="W38" s="136">
        <f t="shared" si="0"/>
        <v>0</v>
      </c>
    </row>
    <row r="39" spans="2:23" s="137" customFormat="1" ht="34.15" customHeight="1">
      <c r="B39" s="198">
        <f>_xlfn.IFNA(VLOOKUP(C39,'8. Prioritising Objectives'!$C$11:U57,11,FALSE),"")</f>
        <v>0</v>
      </c>
      <c r="C39" s="139" t="str">
        <f>IF('8. Prioritising Objectives'!$U36="","",'8. Prioritising Objectives'!$U36)</f>
        <v/>
      </c>
      <c r="D39" s="132"/>
      <c r="E39" s="134"/>
      <c r="F39" s="133"/>
      <c r="G39" s="133"/>
      <c r="H39" s="133"/>
      <c r="I39" s="133"/>
      <c r="J39" s="133"/>
      <c r="K39" s="134"/>
      <c r="L39" s="134"/>
      <c r="M39" s="128"/>
      <c r="N39" s="138"/>
      <c r="O39" s="133"/>
      <c r="P39" s="138"/>
      <c r="Q39" s="138"/>
      <c r="R39" s="207"/>
      <c r="S39" s="18"/>
      <c r="T39" s="135"/>
      <c r="U39" s="135"/>
      <c r="V39" s="135"/>
      <c r="W39" s="136">
        <f t="shared" si="0"/>
        <v>0</v>
      </c>
    </row>
    <row r="40" spans="2:23" s="137" customFormat="1" ht="34.15" customHeight="1">
      <c r="B40" s="198">
        <f>_xlfn.IFNA(VLOOKUP(C40,'8. Prioritising Objectives'!$C$11:U58,11,FALSE),"")</f>
        <v>0</v>
      </c>
      <c r="C40" s="139" t="str">
        <f>IF('8. Prioritising Objectives'!$U37="","",'8. Prioritising Objectives'!$U37)</f>
        <v/>
      </c>
      <c r="D40" s="132"/>
      <c r="E40" s="134"/>
      <c r="F40" s="133"/>
      <c r="G40" s="133"/>
      <c r="H40" s="133"/>
      <c r="I40" s="133"/>
      <c r="J40" s="133"/>
      <c r="K40" s="134"/>
      <c r="L40" s="134"/>
      <c r="M40" s="128"/>
      <c r="N40" s="138"/>
      <c r="O40" s="133"/>
      <c r="P40" s="138"/>
      <c r="Q40" s="138"/>
      <c r="R40" s="207"/>
      <c r="S40" s="18"/>
      <c r="T40" s="135"/>
      <c r="U40" s="135"/>
      <c r="V40" s="135"/>
      <c r="W40" s="136">
        <f t="shared" si="0"/>
        <v>0</v>
      </c>
    </row>
    <row r="41" spans="2:23" s="137" customFormat="1" ht="34.15" customHeight="1">
      <c r="B41" s="198">
        <f>_xlfn.IFNA(VLOOKUP(C41,'8. Prioritising Objectives'!$C$11:U59,11,FALSE),"")</f>
        <v>0</v>
      </c>
      <c r="C41" s="139" t="str">
        <f>IF('8. Prioritising Objectives'!$U38="","",'8. Prioritising Objectives'!$U38)</f>
        <v/>
      </c>
      <c r="D41" s="132"/>
      <c r="E41" s="134"/>
      <c r="F41" s="133"/>
      <c r="G41" s="133"/>
      <c r="H41" s="133"/>
      <c r="I41" s="133"/>
      <c r="J41" s="133"/>
      <c r="K41" s="134"/>
      <c r="L41" s="134"/>
      <c r="M41" s="128"/>
      <c r="N41" s="138"/>
      <c r="O41" s="133"/>
      <c r="P41" s="138"/>
      <c r="Q41" s="138"/>
      <c r="R41" s="207"/>
      <c r="S41" s="18"/>
      <c r="T41" s="135"/>
      <c r="U41" s="135"/>
      <c r="V41" s="135"/>
      <c r="W41" s="136">
        <f t="shared" si="0"/>
        <v>0</v>
      </c>
    </row>
    <row r="42" spans="2:23" s="137" customFormat="1" ht="34.15" customHeight="1">
      <c r="B42" s="198">
        <f>_xlfn.IFNA(VLOOKUP(C42,'8. Prioritising Objectives'!$C$11:U60,11,FALSE),"")</f>
        <v>0</v>
      </c>
      <c r="C42" s="139" t="str">
        <f>IF('8. Prioritising Objectives'!$U39="","",'8. Prioritising Objectives'!$U39)</f>
        <v/>
      </c>
      <c r="D42" s="132"/>
      <c r="E42" s="134"/>
      <c r="F42" s="133"/>
      <c r="G42" s="133"/>
      <c r="H42" s="133"/>
      <c r="I42" s="133"/>
      <c r="J42" s="133"/>
      <c r="K42" s="134"/>
      <c r="L42" s="134"/>
      <c r="M42" s="128"/>
      <c r="N42" s="138"/>
      <c r="O42" s="133"/>
      <c r="P42" s="138"/>
      <c r="Q42" s="138"/>
      <c r="R42" s="207"/>
      <c r="S42" s="18"/>
      <c r="T42" s="135"/>
      <c r="U42" s="135"/>
      <c r="V42" s="135"/>
      <c r="W42" s="136">
        <f t="shared" si="0"/>
        <v>0</v>
      </c>
    </row>
    <row r="43" spans="2:23" s="137" customFormat="1" ht="34.15" customHeight="1">
      <c r="B43" s="198">
        <f>_xlfn.IFNA(VLOOKUP(C43,'8. Prioritising Objectives'!$C$11:U61,11,FALSE),"")</f>
        <v>0</v>
      </c>
      <c r="C43" s="139" t="str">
        <f>IF('8. Prioritising Objectives'!$U40="","",'8. Prioritising Objectives'!$U40)</f>
        <v/>
      </c>
      <c r="D43" s="132"/>
      <c r="E43" s="134"/>
      <c r="F43" s="133"/>
      <c r="G43" s="133"/>
      <c r="H43" s="133"/>
      <c r="I43" s="133"/>
      <c r="J43" s="133"/>
      <c r="K43" s="134"/>
      <c r="L43" s="134"/>
      <c r="M43" s="128"/>
      <c r="N43" s="138"/>
      <c r="O43" s="133"/>
      <c r="P43" s="138"/>
      <c r="Q43" s="138"/>
      <c r="R43" s="207"/>
      <c r="S43" s="18"/>
      <c r="T43" s="135"/>
      <c r="U43" s="135"/>
      <c r="V43" s="135"/>
      <c r="W43" s="136">
        <f t="shared" si="0"/>
        <v>0</v>
      </c>
    </row>
    <row r="44" spans="2:23" s="137" customFormat="1" ht="34.15" customHeight="1">
      <c r="B44" s="198">
        <f>_xlfn.IFNA(VLOOKUP(C44,'8. Prioritising Objectives'!$C$11:U62,11,FALSE),"")</f>
        <v>0</v>
      </c>
      <c r="C44" s="139" t="str">
        <f>IF('8. Prioritising Objectives'!$U41="","",'8. Prioritising Objectives'!$U41)</f>
        <v/>
      </c>
      <c r="D44" s="132"/>
      <c r="E44" s="134"/>
      <c r="F44" s="133"/>
      <c r="G44" s="133"/>
      <c r="H44" s="133"/>
      <c r="I44" s="133"/>
      <c r="J44" s="133"/>
      <c r="K44" s="134"/>
      <c r="L44" s="134"/>
      <c r="M44" s="128"/>
      <c r="N44" s="138"/>
      <c r="O44" s="133"/>
      <c r="P44" s="138"/>
      <c r="Q44" s="138"/>
      <c r="R44" s="207"/>
      <c r="S44" s="18"/>
      <c r="T44" s="135"/>
      <c r="U44" s="135"/>
      <c r="V44" s="135"/>
      <c r="W44" s="136">
        <f t="shared" si="0"/>
        <v>0</v>
      </c>
    </row>
    <row r="45" spans="2:23" s="137" customFormat="1" ht="34.15" customHeight="1">
      <c r="B45" s="198">
        <f>_xlfn.IFNA(VLOOKUP(C45,'8. Prioritising Objectives'!$C$11:U63,11,FALSE),"")</f>
        <v>0</v>
      </c>
      <c r="C45" s="139" t="str">
        <f>IF('8. Prioritising Objectives'!$U42="","",'8. Prioritising Objectives'!$U42)</f>
        <v/>
      </c>
      <c r="D45" s="132"/>
      <c r="E45" s="134"/>
      <c r="F45" s="133"/>
      <c r="G45" s="133"/>
      <c r="H45" s="133"/>
      <c r="I45" s="133"/>
      <c r="J45" s="133"/>
      <c r="K45" s="134"/>
      <c r="L45" s="134"/>
      <c r="M45" s="128"/>
      <c r="N45" s="138"/>
      <c r="O45" s="133"/>
      <c r="P45" s="138"/>
      <c r="Q45" s="138"/>
      <c r="R45" s="207"/>
      <c r="S45" s="18"/>
      <c r="T45" s="135"/>
      <c r="U45" s="135"/>
      <c r="V45" s="135"/>
      <c r="W45" s="136">
        <f t="shared" si="0"/>
        <v>0</v>
      </c>
    </row>
    <row r="46" spans="2:23" s="137" customFormat="1" ht="34.15" customHeight="1">
      <c r="B46" s="198">
        <f>_xlfn.IFNA(VLOOKUP(C46,'8. Prioritising Objectives'!$C$11:U64,11,FALSE),"")</f>
        <v>0</v>
      </c>
      <c r="C46" s="139" t="str">
        <f>IF('8. Prioritising Objectives'!$U43="","",'8. Prioritising Objectives'!$U43)</f>
        <v/>
      </c>
      <c r="D46" s="132"/>
      <c r="E46" s="134"/>
      <c r="F46" s="133"/>
      <c r="G46" s="133"/>
      <c r="H46" s="133"/>
      <c r="I46" s="133"/>
      <c r="J46" s="133"/>
      <c r="K46" s="134"/>
      <c r="L46" s="134"/>
      <c r="M46" s="128"/>
      <c r="N46" s="138"/>
      <c r="O46" s="133"/>
      <c r="P46" s="138"/>
      <c r="Q46" s="138"/>
      <c r="R46" s="207"/>
      <c r="S46" s="18"/>
      <c r="T46" s="135"/>
      <c r="U46" s="135"/>
      <c r="V46" s="135"/>
      <c r="W46" s="136">
        <f t="shared" si="0"/>
        <v>0</v>
      </c>
    </row>
    <row r="47" spans="2:23" s="137" customFormat="1" ht="34.15" customHeight="1">
      <c r="B47" s="198">
        <f>_xlfn.IFNA(VLOOKUP(C47,'8. Prioritising Objectives'!$C$11:U65,11,FALSE),"")</f>
        <v>0</v>
      </c>
      <c r="C47" s="139" t="str">
        <f>IF('8. Prioritising Objectives'!$U44="","",'8. Prioritising Objectives'!$U44)</f>
        <v/>
      </c>
      <c r="D47" s="132"/>
      <c r="E47" s="134"/>
      <c r="F47" s="133"/>
      <c r="G47" s="133"/>
      <c r="H47" s="133"/>
      <c r="I47" s="133"/>
      <c r="J47" s="133"/>
      <c r="K47" s="134"/>
      <c r="L47" s="134"/>
      <c r="M47" s="128"/>
      <c r="N47" s="138"/>
      <c r="O47" s="133"/>
      <c r="P47" s="138"/>
      <c r="Q47" s="138"/>
      <c r="R47" s="207"/>
      <c r="S47" s="18"/>
      <c r="T47" s="135"/>
      <c r="U47" s="135"/>
      <c r="V47" s="135"/>
      <c r="W47" s="136">
        <f t="shared" si="0"/>
        <v>0</v>
      </c>
    </row>
    <row r="48" spans="2:23" s="137" customFormat="1" ht="34.15" customHeight="1">
      <c r="B48" s="198">
        <f>_xlfn.IFNA(VLOOKUP(C48,'8. Prioritising Objectives'!$C$11:U66,11,FALSE),"")</f>
        <v>0</v>
      </c>
      <c r="C48" s="139" t="str">
        <f>IF('8. Prioritising Objectives'!$U45="","",'8. Prioritising Objectives'!$U45)</f>
        <v/>
      </c>
      <c r="D48" s="132"/>
      <c r="E48" s="134"/>
      <c r="F48" s="133"/>
      <c r="G48" s="133"/>
      <c r="H48" s="133"/>
      <c r="I48" s="133"/>
      <c r="J48" s="133"/>
      <c r="K48" s="134"/>
      <c r="L48" s="134"/>
      <c r="M48" s="128"/>
      <c r="N48" s="138"/>
      <c r="O48" s="133"/>
      <c r="P48" s="138"/>
      <c r="Q48" s="138"/>
      <c r="R48" s="207"/>
      <c r="S48" s="18"/>
      <c r="T48" s="135"/>
      <c r="U48" s="135"/>
      <c r="V48" s="135"/>
      <c r="W48" s="136">
        <f t="shared" si="0"/>
        <v>0</v>
      </c>
    </row>
    <row r="49" spans="2:23" s="137" customFormat="1" ht="34.15" customHeight="1">
      <c r="B49" s="198">
        <f>_xlfn.IFNA(VLOOKUP(C49,'8. Prioritising Objectives'!$C$11:U67,11,FALSE),"")</f>
        <v>0</v>
      </c>
      <c r="C49" s="139" t="str">
        <f>IF('8. Prioritising Objectives'!$U46="","",'8. Prioritising Objectives'!$U46)</f>
        <v/>
      </c>
      <c r="D49" s="132"/>
      <c r="E49" s="134"/>
      <c r="F49" s="133"/>
      <c r="G49" s="133"/>
      <c r="H49" s="133"/>
      <c r="I49" s="133"/>
      <c r="J49" s="133"/>
      <c r="K49" s="134"/>
      <c r="L49" s="134"/>
      <c r="M49" s="128"/>
      <c r="N49" s="138"/>
      <c r="O49" s="133"/>
      <c r="P49" s="138"/>
      <c r="Q49" s="138"/>
      <c r="R49" s="207"/>
      <c r="S49" s="18"/>
      <c r="T49" s="135"/>
      <c r="U49" s="135"/>
      <c r="V49" s="135"/>
      <c r="W49" s="136">
        <f t="shared" si="0"/>
        <v>0</v>
      </c>
    </row>
    <row r="50" spans="2:23" s="137" customFormat="1" ht="34.15" customHeight="1">
      <c r="B50" s="198">
        <f>_xlfn.IFNA(VLOOKUP(C50,'8. Prioritising Objectives'!$C$11:U68,11,FALSE),"")</f>
        <v>0</v>
      </c>
      <c r="C50" s="139" t="str">
        <f>IF('8. Prioritising Objectives'!$U47="","",'8. Prioritising Objectives'!$U47)</f>
        <v/>
      </c>
      <c r="D50" s="132"/>
      <c r="E50" s="134"/>
      <c r="F50" s="133"/>
      <c r="G50" s="133"/>
      <c r="H50" s="133"/>
      <c r="I50" s="133"/>
      <c r="J50" s="133"/>
      <c r="K50" s="134"/>
      <c r="L50" s="134"/>
      <c r="M50" s="128"/>
      <c r="N50" s="138"/>
      <c r="O50" s="133"/>
      <c r="P50" s="138"/>
      <c r="Q50" s="138"/>
      <c r="R50" s="207"/>
      <c r="S50" s="18"/>
      <c r="T50" s="135"/>
      <c r="U50" s="135"/>
      <c r="V50" s="135"/>
      <c r="W50" s="136">
        <f t="shared" si="0"/>
        <v>0</v>
      </c>
    </row>
    <row r="51" spans="2:23" s="137" customFormat="1" ht="34.15" customHeight="1">
      <c r="B51" s="198">
        <f>_xlfn.IFNA(VLOOKUP(C51,'8. Prioritising Objectives'!$C$11:U69,11,FALSE),"")</f>
        <v>0</v>
      </c>
      <c r="C51" s="139" t="str">
        <f>IF('8. Prioritising Objectives'!$U48="","",'8. Prioritising Objectives'!$U48)</f>
        <v/>
      </c>
      <c r="D51" s="132"/>
      <c r="E51" s="134"/>
      <c r="F51" s="133"/>
      <c r="G51" s="133"/>
      <c r="H51" s="133"/>
      <c r="I51" s="133"/>
      <c r="J51" s="133"/>
      <c r="K51" s="134"/>
      <c r="L51" s="134"/>
      <c r="M51" s="128"/>
      <c r="N51" s="138"/>
      <c r="O51" s="133"/>
      <c r="P51" s="138"/>
      <c r="Q51" s="138"/>
      <c r="R51" s="207"/>
      <c r="S51" s="18"/>
      <c r="T51" s="135"/>
      <c r="U51" s="135"/>
      <c r="V51" s="135"/>
      <c r="W51" s="136">
        <f t="shared" si="0"/>
        <v>0</v>
      </c>
    </row>
    <row r="52" spans="2:23" s="137" customFormat="1" ht="34.15" customHeight="1">
      <c r="B52" s="198">
        <f>_xlfn.IFNA(VLOOKUP(C52,'8. Prioritising Objectives'!$C$11:U70,11,FALSE),"")</f>
        <v>0</v>
      </c>
      <c r="C52" s="139" t="str">
        <f>IF('8. Prioritising Objectives'!$U49="","",'8. Prioritising Objectives'!$U49)</f>
        <v/>
      </c>
      <c r="D52" s="132"/>
      <c r="E52" s="134"/>
      <c r="F52" s="133"/>
      <c r="G52" s="133"/>
      <c r="H52" s="133"/>
      <c r="I52" s="133"/>
      <c r="J52" s="133"/>
      <c r="K52" s="134"/>
      <c r="L52" s="134"/>
      <c r="M52" s="128"/>
      <c r="N52" s="138"/>
      <c r="O52" s="133"/>
      <c r="P52" s="138"/>
      <c r="Q52" s="138"/>
      <c r="R52" s="207"/>
      <c r="S52" s="18"/>
      <c r="T52" s="135"/>
      <c r="U52" s="135"/>
      <c r="V52" s="135"/>
      <c r="W52" s="136">
        <f t="shared" si="0"/>
        <v>0</v>
      </c>
    </row>
    <row r="53" spans="2:23" s="137" customFormat="1" ht="34.15" customHeight="1">
      <c r="B53" s="198">
        <f>_xlfn.IFNA(VLOOKUP(C53,'8. Prioritising Objectives'!$C$11:U71,11,FALSE),"")</f>
        <v>0</v>
      </c>
      <c r="C53" s="139" t="str">
        <f>IF('8. Prioritising Objectives'!$U50="","",'8. Prioritising Objectives'!$U50)</f>
        <v/>
      </c>
      <c r="D53" s="132"/>
      <c r="E53" s="134"/>
      <c r="F53" s="133"/>
      <c r="G53" s="133"/>
      <c r="H53" s="133"/>
      <c r="I53" s="133"/>
      <c r="J53" s="133"/>
      <c r="K53" s="134"/>
      <c r="L53" s="134"/>
      <c r="M53" s="128"/>
      <c r="N53" s="138"/>
      <c r="O53" s="133"/>
      <c r="P53" s="138"/>
      <c r="Q53" s="138"/>
      <c r="R53" s="207"/>
      <c r="S53" s="18"/>
      <c r="T53" s="135"/>
      <c r="U53" s="135"/>
      <c r="V53" s="135"/>
      <c r="W53" s="136">
        <f t="shared" si="0"/>
        <v>0</v>
      </c>
    </row>
    <row r="54" spans="2:23" s="137" customFormat="1" ht="34.15" customHeight="1">
      <c r="B54" s="198">
        <f>_xlfn.IFNA(VLOOKUP(C54,'8. Prioritising Objectives'!$C$11:U72,11,FALSE),"")</f>
        <v>0</v>
      </c>
      <c r="C54" s="139" t="str">
        <f>IF('8. Prioritising Objectives'!$U51="","",'8. Prioritising Objectives'!$U51)</f>
        <v/>
      </c>
      <c r="D54" s="132"/>
      <c r="E54" s="134"/>
      <c r="F54" s="133"/>
      <c r="G54" s="133"/>
      <c r="H54" s="133"/>
      <c r="I54" s="133"/>
      <c r="J54" s="133"/>
      <c r="K54" s="134"/>
      <c r="L54" s="134"/>
      <c r="M54" s="128"/>
      <c r="N54" s="138"/>
      <c r="O54" s="133"/>
      <c r="P54" s="138"/>
      <c r="Q54" s="138"/>
      <c r="R54" s="207"/>
      <c r="S54" s="18"/>
      <c r="T54" s="135"/>
      <c r="U54" s="135"/>
      <c r="V54" s="135"/>
      <c r="W54" s="136">
        <f t="shared" si="0"/>
        <v>0</v>
      </c>
    </row>
    <row r="55" spans="2:23" s="137" customFormat="1" ht="34.15" customHeight="1">
      <c r="B55" s="198">
        <f>_xlfn.IFNA(VLOOKUP(C55,'8. Prioritising Objectives'!$C$11:U73,11,FALSE),"")</f>
        <v>0</v>
      </c>
      <c r="C55" s="139" t="str">
        <f>IF('8. Prioritising Objectives'!$U52="","",'8. Prioritising Objectives'!$U52)</f>
        <v/>
      </c>
      <c r="D55" s="132"/>
      <c r="E55" s="134"/>
      <c r="F55" s="133"/>
      <c r="G55" s="133"/>
      <c r="H55" s="133"/>
      <c r="I55" s="133"/>
      <c r="J55" s="133"/>
      <c r="K55" s="134"/>
      <c r="L55" s="134"/>
      <c r="M55" s="128"/>
      <c r="N55" s="138"/>
      <c r="O55" s="133"/>
      <c r="P55" s="138"/>
      <c r="Q55" s="138"/>
      <c r="R55" s="207"/>
      <c r="S55" s="18"/>
      <c r="T55" s="135"/>
      <c r="U55" s="135"/>
      <c r="V55" s="135"/>
      <c r="W55" s="136">
        <f t="shared" si="0"/>
        <v>0</v>
      </c>
    </row>
    <row r="56" spans="2:23" s="137" customFormat="1" ht="34.15" customHeight="1">
      <c r="B56" s="198">
        <f>_xlfn.IFNA(VLOOKUP(C56,'8. Prioritising Objectives'!$C$11:U74,11,FALSE),"")</f>
        <v>0</v>
      </c>
      <c r="C56" s="139" t="str">
        <f>IF('8. Prioritising Objectives'!$U53="","",'8. Prioritising Objectives'!$U53)</f>
        <v/>
      </c>
      <c r="D56" s="132"/>
      <c r="E56" s="134"/>
      <c r="F56" s="133"/>
      <c r="G56" s="133"/>
      <c r="H56" s="133"/>
      <c r="I56" s="133"/>
      <c r="J56" s="133"/>
      <c r="K56" s="134"/>
      <c r="L56" s="134"/>
      <c r="M56" s="128"/>
      <c r="N56" s="138"/>
      <c r="O56" s="133"/>
      <c r="P56" s="138"/>
      <c r="Q56" s="138"/>
      <c r="R56" s="207"/>
      <c r="S56" s="18"/>
      <c r="T56" s="135"/>
      <c r="U56" s="135"/>
      <c r="V56" s="135"/>
      <c r="W56" s="136">
        <f t="shared" si="0"/>
        <v>0</v>
      </c>
    </row>
    <row r="57" spans="2:23" s="29" customFormat="1" ht="13.15">
      <c r="C57" s="30"/>
      <c r="D57" s="30"/>
      <c r="K57" s="44"/>
      <c r="L57" s="44"/>
      <c r="M57" s="44"/>
      <c r="P57" s="30"/>
      <c r="Q57" s="30"/>
      <c r="R57" s="30"/>
      <c r="S57" s="30"/>
    </row>
    <row r="58" spans="2:23" s="29" customFormat="1" ht="13.15">
      <c r="C58" s="30"/>
      <c r="D58" s="30"/>
      <c r="K58" s="44"/>
      <c r="L58" s="44"/>
      <c r="M58" s="44"/>
      <c r="P58" s="30"/>
      <c r="Q58" s="30"/>
      <c r="R58" s="30"/>
      <c r="S58" s="30"/>
    </row>
    <row r="59" spans="2:23" s="29" customFormat="1" ht="13.15">
      <c r="C59" s="30"/>
      <c r="D59" s="30"/>
      <c r="K59" s="44"/>
      <c r="L59" s="44"/>
      <c r="M59" s="44"/>
      <c r="P59" s="30"/>
      <c r="Q59" s="30"/>
      <c r="R59" s="30"/>
      <c r="S59" s="30"/>
    </row>
    <row r="60" spans="2:23" s="29" customFormat="1" ht="13.15">
      <c r="C60" s="30"/>
      <c r="D60" s="30"/>
      <c r="K60" s="44"/>
      <c r="L60" s="44"/>
      <c r="M60" s="44"/>
      <c r="P60" s="30"/>
      <c r="Q60" s="30"/>
      <c r="R60" s="30"/>
      <c r="S60" s="30"/>
    </row>
    <row r="61" spans="2:23" s="29" customFormat="1" ht="13.15">
      <c r="C61" s="30"/>
      <c r="D61" s="30"/>
      <c r="K61" s="44"/>
      <c r="L61" s="44"/>
      <c r="M61" s="44"/>
      <c r="P61" s="30"/>
      <c r="Q61" s="30"/>
      <c r="R61" s="30"/>
      <c r="S61" s="30"/>
    </row>
    <row r="62" spans="2:23" s="29" customFormat="1" ht="13.15">
      <c r="C62" s="30"/>
      <c r="D62" s="30"/>
      <c r="K62" s="44"/>
      <c r="L62" s="44"/>
      <c r="M62" s="44"/>
      <c r="P62" s="30"/>
      <c r="Q62" s="30"/>
      <c r="R62" s="30"/>
      <c r="S62" s="30"/>
    </row>
    <row r="63" spans="2:23" s="29" customFormat="1" ht="13.15">
      <c r="C63" s="30"/>
      <c r="D63" s="30"/>
      <c r="K63" s="44"/>
      <c r="L63" s="44"/>
      <c r="M63" s="44"/>
      <c r="P63" s="30"/>
      <c r="Q63" s="30"/>
      <c r="R63" s="30"/>
      <c r="S63" s="30"/>
    </row>
    <row r="64" spans="2:23" s="29" customFormat="1" ht="13.15">
      <c r="C64" s="30"/>
      <c r="D64" s="30"/>
      <c r="K64" s="44"/>
      <c r="L64" s="44"/>
      <c r="M64" s="44"/>
      <c r="P64" s="30"/>
      <c r="Q64" s="30"/>
      <c r="R64" s="30"/>
      <c r="S64" s="30"/>
    </row>
    <row r="65" spans="3:19" s="29" customFormat="1" ht="13.15">
      <c r="C65" s="30"/>
      <c r="D65" s="30"/>
      <c r="K65" s="44"/>
      <c r="L65" s="44"/>
      <c r="M65" s="44"/>
      <c r="P65" s="30"/>
      <c r="Q65" s="30"/>
      <c r="R65" s="30"/>
      <c r="S65" s="30"/>
    </row>
    <row r="66" spans="3:19" s="29" customFormat="1" ht="13.15">
      <c r="C66" s="30"/>
      <c r="D66" s="30"/>
      <c r="K66" s="44"/>
      <c r="L66" s="44"/>
      <c r="M66" s="44"/>
      <c r="P66" s="30"/>
      <c r="Q66" s="30"/>
      <c r="R66" s="30"/>
      <c r="S66" s="30"/>
    </row>
    <row r="67" spans="3:19" s="29" customFormat="1" ht="13.15">
      <c r="C67" s="30"/>
      <c r="D67" s="30"/>
      <c r="K67" s="44"/>
      <c r="L67" s="44"/>
      <c r="M67" s="44"/>
      <c r="P67" s="30"/>
      <c r="Q67" s="30"/>
      <c r="R67" s="30"/>
      <c r="S67" s="30"/>
    </row>
    <row r="68" spans="3:19" s="29" customFormat="1" ht="13.15">
      <c r="C68" s="30"/>
      <c r="D68" s="30"/>
      <c r="K68" s="44"/>
      <c r="L68" s="44"/>
      <c r="M68" s="44"/>
      <c r="P68" s="30"/>
      <c r="Q68" s="30"/>
      <c r="R68" s="30"/>
      <c r="S68" s="30"/>
    </row>
    <row r="69" spans="3:19" s="29" customFormat="1" ht="13.15">
      <c r="C69" s="30"/>
      <c r="D69" s="30"/>
      <c r="K69" s="44"/>
      <c r="L69" s="44"/>
      <c r="M69" s="44"/>
      <c r="P69" s="30"/>
      <c r="Q69" s="30"/>
      <c r="R69" s="30"/>
      <c r="S69" s="30"/>
    </row>
    <row r="70" spans="3:19" s="29" customFormat="1" ht="13.15">
      <c r="C70" s="30"/>
      <c r="D70" s="30"/>
      <c r="K70" s="44"/>
      <c r="L70" s="44"/>
      <c r="M70" s="44"/>
      <c r="P70" s="30"/>
      <c r="Q70" s="30"/>
      <c r="R70" s="30"/>
      <c r="S70" s="30"/>
    </row>
    <row r="71" spans="3:19" s="29" customFormat="1" ht="13.15">
      <c r="C71" s="30"/>
      <c r="D71" s="30"/>
      <c r="K71" s="44"/>
      <c r="L71" s="44"/>
      <c r="M71" s="44"/>
      <c r="P71" s="30"/>
      <c r="Q71" s="30"/>
      <c r="R71" s="30"/>
      <c r="S71" s="30"/>
    </row>
    <row r="72" spans="3:19" s="29" customFormat="1" ht="13.15">
      <c r="C72" s="30"/>
      <c r="D72" s="30"/>
      <c r="K72" s="44"/>
      <c r="L72" s="44"/>
      <c r="M72" s="44"/>
      <c r="P72" s="30"/>
      <c r="Q72" s="30"/>
      <c r="R72" s="30"/>
      <c r="S72" s="30"/>
    </row>
    <row r="73" spans="3:19" s="29" customFormat="1" ht="13.15">
      <c r="C73" s="30"/>
      <c r="D73" s="30"/>
      <c r="K73" s="44"/>
      <c r="L73" s="44"/>
      <c r="M73" s="44"/>
      <c r="P73" s="30"/>
      <c r="Q73" s="30"/>
      <c r="R73" s="30"/>
      <c r="S73" s="30"/>
    </row>
    <row r="74" spans="3:19" s="29" customFormat="1" ht="13.15">
      <c r="C74" s="30"/>
      <c r="D74" s="30"/>
      <c r="K74" s="44"/>
      <c r="L74" s="44"/>
      <c r="M74" s="44"/>
      <c r="P74" s="30"/>
      <c r="Q74" s="30"/>
      <c r="R74" s="30"/>
      <c r="S74" s="30"/>
    </row>
    <row r="75" spans="3:19" s="29" customFormat="1" ht="13.15">
      <c r="C75" s="30"/>
      <c r="D75" s="30"/>
      <c r="K75" s="44"/>
      <c r="L75" s="44"/>
      <c r="M75" s="44"/>
      <c r="P75" s="30"/>
      <c r="Q75" s="30"/>
      <c r="R75" s="30"/>
      <c r="S75" s="30"/>
    </row>
    <row r="76" spans="3:19" s="29" customFormat="1" ht="13.15">
      <c r="C76" s="30"/>
      <c r="D76" s="30"/>
      <c r="K76" s="44"/>
      <c r="L76" s="44"/>
      <c r="M76" s="44"/>
      <c r="P76" s="30"/>
      <c r="Q76" s="30"/>
      <c r="R76" s="30"/>
      <c r="S76" s="30"/>
    </row>
    <row r="77" spans="3:19" s="29" customFormat="1" ht="13.15">
      <c r="C77" s="30"/>
      <c r="D77" s="30"/>
      <c r="K77" s="44"/>
      <c r="L77" s="44"/>
      <c r="M77" s="44"/>
      <c r="P77" s="30"/>
      <c r="Q77" s="30"/>
      <c r="R77" s="30"/>
      <c r="S77" s="30"/>
    </row>
    <row r="78" spans="3:19" s="29" customFormat="1" ht="13.15">
      <c r="C78" s="30"/>
      <c r="D78" s="30"/>
      <c r="K78" s="44"/>
      <c r="L78" s="44"/>
      <c r="M78" s="44"/>
      <c r="P78" s="30"/>
      <c r="Q78" s="30"/>
      <c r="R78" s="30"/>
      <c r="S78" s="30"/>
    </row>
    <row r="79" spans="3:19" s="29" customFormat="1" ht="13.15">
      <c r="C79" s="30"/>
      <c r="D79" s="30"/>
      <c r="K79" s="44"/>
      <c r="L79" s="44"/>
      <c r="M79" s="44"/>
      <c r="P79" s="30"/>
      <c r="Q79" s="30"/>
      <c r="R79" s="30"/>
      <c r="S79" s="30"/>
    </row>
    <row r="80" spans="3:19" s="29" customFormat="1" ht="13.15">
      <c r="C80" s="30"/>
      <c r="D80" s="30"/>
      <c r="K80" s="44"/>
      <c r="L80" s="44"/>
      <c r="M80" s="44"/>
      <c r="P80" s="30"/>
      <c r="Q80" s="30"/>
      <c r="R80" s="30"/>
      <c r="S80" s="30"/>
    </row>
    <row r="81" spans="3:19" s="29" customFormat="1" ht="13.15">
      <c r="C81" s="30"/>
      <c r="D81" s="30"/>
      <c r="K81" s="44"/>
      <c r="L81" s="44"/>
      <c r="M81" s="44"/>
      <c r="P81" s="30"/>
      <c r="Q81" s="30"/>
      <c r="R81" s="30"/>
      <c r="S81" s="30"/>
    </row>
    <row r="82" spans="3:19" s="29" customFormat="1" ht="13.15">
      <c r="C82" s="30"/>
      <c r="D82" s="30"/>
      <c r="K82" s="44"/>
      <c r="L82" s="44"/>
      <c r="M82" s="44"/>
      <c r="P82" s="30"/>
      <c r="Q82" s="30"/>
      <c r="R82" s="30"/>
      <c r="S82" s="30"/>
    </row>
    <row r="83" spans="3:19" s="29" customFormat="1" ht="13.15">
      <c r="C83" s="30"/>
      <c r="D83" s="30"/>
      <c r="K83" s="44"/>
      <c r="L83" s="44"/>
      <c r="M83" s="44"/>
      <c r="P83" s="30"/>
      <c r="Q83" s="30"/>
      <c r="R83" s="30"/>
      <c r="S83" s="30"/>
    </row>
    <row r="84" spans="3:19" s="29" customFormat="1" ht="13.15">
      <c r="C84" s="30"/>
      <c r="D84" s="30"/>
      <c r="K84" s="44"/>
      <c r="L84" s="44"/>
      <c r="M84" s="44"/>
      <c r="P84" s="30"/>
      <c r="Q84" s="30"/>
      <c r="R84" s="30"/>
      <c r="S84" s="30"/>
    </row>
    <row r="85" spans="3:19" s="29" customFormat="1" ht="13.15">
      <c r="C85" s="30"/>
      <c r="D85" s="30"/>
      <c r="K85" s="44"/>
      <c r="L85" s="44"/>
      <c r="M85" s="44"/>
      <c r="P85" s="30"/>
      <c r="Q85" s="30"/>
      <c r="R85" s="30"/>
      <c r="S85" s="30"/>
    </row>
    <row r="86" spans="3:19" s="29" customFormat="1" ht="13.15">
      <c r="C86" s="30"/>
      <c r="D86" s="30"/>
      <c r="K86" s="44"/>
      <c r="L86" s="44"/>
      <c r="M86" s="44"/>
      <c r="P86" s="30"/>
      <c r="Q86" s="30"/>
      <c r="R86" s="30"/>
      <c r="S86" s="30"/>
    </row>
    <row r="87" spans="3:19" s="29" customFormat="1" ht="13.15">
      <c r="C87" s="30"/>
      <c r="D87" s="30"/>
      <c r="K87" s="44"/>
      <c r="L87" s="44"/>
      <c r="M87" s="44"/>
      <c r="P87" s="30"/>
      <c r="Q87" s="30"/>
      <c r="R87" s="30"/>
      <c r="S87" s="30"/>
    </row>
    <row r="88" spans="3:19" s="29" customFormat="1" ht="13.15">
      <c r="C88" s="30"/>
      <c r="D88" s="30"/>
      <c r="K88" s="44"/>
      <c r="L88" s="44"/>
      <c r="M88" s="44"/>
      <c r="P88" s="30"/>
      <c r="Q88" s="30"/>
      <c r="R88" s="30"/>
      <c r="S88" s="30"/>
    </row>
    <row r="89" spans="3:19" s="29" customFormat="1" ht="13.15">
      <c r="C89" s="30"/>
      <c r="D89" s="30"/>
      <c r="K89" s="44"/>
      <c r="L89" s="44"/>
      <c r="M89" s="44"/>
      <c r="P89" s="30"/>
      <c r="Q89" s="30"/>
      <c r="R89" s="30"/>
      <c r="S89" s="30"/>
    </row>
    <row r="90" spans="3:19" s="29" customFormat="1" ht="13.15">
      <c r="C90" s="30"/>
      <c r="D90" s="30"/>
      <c r="K90" s="44"/>
      <c r="L90" s="44"/>
      <c r="M90" s="44"/>
      <c r="P90" s="30"/>
      <c r="Q90" s="30"/>
      <c r="R90" s="30"/>
      <c r="S90" s="30"/>
    </row>
    <row r="91" spans="3:19" s="29" customFormat="1" ht="13.15">
      <c r="C91" s="30"/>
      <c r="D91" s="30"/>
      <c r="K91" s="44"/>
      <c r="L91" s="44"/>
      <c r="M91" s="44"/>
      <c r="P91" s="30"/>
      <c r="Q91" s="30"/>
      <c r="R91" s="30"/>
      <c r="S91" s="30"/>
    </row>
    <row r="92" spans="3:19" s="29" customFormat="1" ht="13.15">
      <c r="C92" s="30"/>
      <c r="D92" s="30"/>
      <c r="K92" s="44"/>
      <c r="L92" s="44"/>
      <c r="M92" s="44"/>
      <c r="P92" s="30"/>
      <c r="Q92" s="30"/>
      <c r="R92" s="30"/>
      <c r="S92" s="30"/>
    </row>
    <row r="93" spans="3:19" s="29" customFormat="1" ht="13.15">
      <c r="C93" s="30"/>
      <c r="D93" s="30"/>
      <c r="K93" s="44"/>
      <c r="L93" s="44"/>
      <c r="M93" s="44"/>
      <c r="P93" s="30"/>
      <c r="Q93" s="30"/>
      <c r="R93" s="30"/>
      <c r="S93" s="30"/>
    </row>
    <row r="94" spans="3:19" s="29" customFormat="1" ht="13.15">
      <c r="C94" s="30"/>
      <c r="D94" s="30"/>
      <c r="K94" s="44"/>
      <c r="L94" s="44"/>
      <c r="M94" s="44"/>
      <c r="P94" s="30"/>
      <c r="Q94" s="30"/>
      <c r="R94" s="30"/>
      <c r="S94" s="30"/>
    </row>
    <row r="95" spans="3:19" s="29" customFormat="1" ht="13.15">
      <c r="C95" s="30"/>
      <c r="D95" s="30"/>
      <c r="K95" s="44"/>
      <c r="L95" s="44"/>
      <c r="M95" s="44"/>
      <c r="P95" s="30"/>
      <c r="Q95" s="30"/>
      <c r="R95" s="30"/>
      <c r="S95" s="30"/>
    </row>
    <row r="96" spans="3:19" s="29" customFormat="1" ht="13.15">
      <c r="C96" s="30"/>
      <c r="D96" s="30"/>
      <c r="K96" s="44"/>
      <c r="L96" s="44"/>
      <c r="M96" s="44"/>
      <c r="P96" s="30"/>
      <c r="Q96" s="30"/>
      <c r="R96" s="30"/>
      <c r="S96" s="30"/>
    </row>
    <row r="97" spans="3:19" s="29" customFormat="1" ht="13.15">
      <c r="C97" s="30"/>
      <c r="D97" s="30"/>
      <c r="K97" s="44"/>
      <c r="L97" s="44"/>
      <c r="M97" s="44"/>
      <c r="P97" s="30"/>
      <c r="Q97" s="30"/>
      <c r="R97" s="30"/>
      <c r="S97" s="30"/>
    </row>
    <row r="98" spans="3:19" s="29" customFormat="1" ht="13.15">
      <c r="C98" s="30"/>
      <c r="D98" s="30"/>
      <c r="K98" s="44"/>
      <c r="L98" s="44"/>
      <c r="M98" s="44"/>
      <c r="P98" s="30"/>
      <c r="Q98" s="30"/>
      <c r="R98" s="30"/>
      <c r="S98" s="30"/>
    </row>
    <row r="99" spans="3:19" s="29" customFormat="1" ht="13.15">
      <c r="C99" s="30"/>
      <c r="D99" s="30"/>
      <c r="K99" s="44"/>
      <c r="L99" s="44"/>
      <c r="M99" s="44"/>
      <c r="P99" s="30"/>
      <c r="Q99" s="30"/>
      <c r="R99" s="30"/>
      <c r="S99" s="30"/>
    </row>
  </sheetData>
  <mergeCells count="3">
    <mergeCell ref="T12:W12"/>
    <mergeCell ref="B2:F2"/>
    <mergeCell ref="B10:C10"/>
  </mergeCells>
  <conditionalFormatting sqref="B14:B56">
    <cfRule type="cellIs" dxfId="4" priority="1" operator="equal">
      <formula>0</formula>
    </cfRule>
  </conditionalFormatting>
  <conditionalFormatting sqref="W14:W56">
    <cfRule type="cellIs" dxfId="3" priority="2" operator="equal">
      <formula>0</formula>
    </cfRule>
  </conditionalFormatting>
  <pageMargins left="0.25" right="0.25" top="0.75" bottom="0.75" header="0.3" footer="0.3"/>
  <pageSetup paperSize="8" scale="51" fitToHeight="0" orientation="landscape"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E88A14F2-3E4B-43B4-BDFD-E566B8C92693}">
          <x14:formula1>
            <xm:f>Config!$AU$5:$AU$7</xm:f>
          </x14:formula1>
          <xm:sqref>E14:E56</xm:sqref>
        </x14:dataValidation>
        <x14:dataValidation type="list" allowBlank="1" showInputMessage="1" showErrorMessage="1" xr:uid="{1880ABBA-A9FD-4909-9475-114D9FD7B392}">
          <x14:formula1>
            <xm:f>Config!$AV$5:$AV$8</xm:f>
          </x14:formula1>
          <xm:sqref>K14:K56</xm:sqref>
        </x14:dataValidation>
        <x14:dataValidation type="list" allowBlank="1" showInputMessage="1" showErrorMessage="1" xr:uid="{77B5644D-E140-46FD-BF65-5FE615B1E0A5}">
          <x14:formula1>
            <xm:f>Config!$AW$5:$AW$16</xm:f>
          </x14:formula1>
          <xm:sqref>L14:L56</xm:sqref>
        </x14:dataValidation>
        <x14:dataValidation type="list" allowBlank="1" showInputMessage="1" showErrorMessage="1" xr:uid="{94C48078-70BA-4351-A118-FC7CAD3F3216}">
          <x14:formula1>
            <xm:f>Config!$AY$5:$AY$6</xm:f>
          </x14:formula1>
          <xm:sqref>R14:S56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86427-44E2-4A6A-84EB-20258687FACC}">
  <sheetPr>
    <pageSetUpPr fitToPage="1"/>
  </sheetPr>
  <dimension ref="B2:N46"/>
  <sheetViews>
    <sheetView showGridLines="0" workbookViewId="0">
      <selection activeCell="B2" sqref="B2"/>
    </sheetView>
  </sheetViews>
  <sheetFormatPr defaultColWidth="8.85546875" defaultRowHeight="14.25"/>
  <cols>
    <col min="1" max="1" width="3.140625" style="10" customWidth="1"/>
    <col min="2" max="2" width="4.7109375" style="10" customWidth="1"/>
    <col min="3" max="3" width="59.42578125" style="10" customWidth="1"/>
    <col min="4" max="4" width="41.7109375" style="1" customWidth="1"/>
    <col min="5" max="5" width="62.5703125" style="1" customWidth="1"/>
    <col min="6" max="6" width="17.5703125" style="22" customWidth="1"/>
    <col min="7" max="7" width="15.7109375" style="22" customWidth="1"/>
    <col min="8" max="8" width="10.85546875" style="22" customWidth="1"/>
    <col min="9" max="9" width="1.7109375" style="10" customWidth="1"/>
    <col min="10" max="10" width="16" style="44" hidden="1" customWidth="1"/>
    <col min="11" max="11" width="12.140625" style="44" customWidth="1"/>
    <col min="12" max="12" width="3.42578125" style="10" customWidth="1"/>
    <col min="13" max="13" width="24.28515625" style="10" customWidth="1"/>
    <col min="14" max="16384" width="8.85546875" style="10"/>
  </cols>
  <sheetData>
    <row r="2" spans="2:14" s="1" customFormat="1" ht="30" customHeight="1">
      <c r="B2" s="191" t="s">
        <v>23</v>
      </c>
      <c r="C2" s="191" t="s">
        <v>128</v>
      </c>
      <c r="D2" s="191"/>
      <c r="E2" s="191"/>
      <c r="F2" s="93"/>
      <c r="G2" s="191"/>
      <c r="H2" s="191"/>
      <c r="I2" s="26"/>
      <c r="J2" s="199"/>
      <c r="K2" s="199"/>
      <c r="L2" s="26"/>
      <c r="M2" s="26"/>
      <c r="N2" s="26"/>
    </row>
    <row r="5" spans="2:14" ht="58.15">
      <c r="B5" s="204"/>
      <c r="C5" s="205" t="s">
        <v>387</v>
      </c>
      <c r="D5" s="144" t="s">
        <v>388</v>
      </c>
      <c r="E5" s="144" t="s">
        <v>389</v>
      </c>
      <c r="F5" s="144" t="s">
        <v>390</v>
      </c>
      <c r="G5" s="144" t="s">
        <v>391</v>
      </c>
      <c r="H5" s="144" t="s">
        <v>392</v>
      </c>
      <c r="J5" s="251" t="s">
        <v>393</v>
      </c>
      <c r="K5" s="251"/>
      <c r="M5" s="252" t="s">
        <v>394</v>
      </c>
      <c r="N5" s="252"/>
    </row>
    <row r="6" spans="2:14" s="102" customFormat="1" ht="21.75" customHeight="1">
      <c r="B6" s="103" t="s">
        <v>395</v>
      </c>
      <c r="C6" s="104" t="s">
        <v>287</v>
      </c>
      <c r="D6" s="200" t="s">
        <v>396</v>
      </c>
      <c r="E6" s="200" t="s">
        <v>397</v>
      </c>
      <c r="F6" s="104" t="s">
        <v>398</v>
      </c>
      <c r="G6" s="104" t="s">
        <v>399</v>
      </c>
      <c r="H6" s="104" t="s">
        <v>400</v>
      </c>
      <c r="J6" s="202" t="s">
        <v>401</v>
      </c>
      <c r="K6" s="203" t="s">
        <v>402</v>
      </c>
      <c r="M6" s="6" t="s">
        <v>396</v>
      </c>
      <c r="N6" t="s">
        <v>403</v>
      </c>
    </row>
    <row r="7" spans="2:14">
      <c r="B7" s="151">
        <v>1</v>
      </c>
      <c r="C7" s="68"/>
      <c r="D7" s="12"/>
      <c r="E7" s="12"/>
      <c r="F7" s="201"/>
      <c r="G7" s="201"/>
      <c r="H7" s="196" t="str">
        <f>IF(G7="Extreme",5,IF(G7="High",4,IF(G7="Medium",3,IF(G7="Low",2,IF(G7="Very Low",1,"")))))</f>
        <v/>
      </c>
      <c r="J7" s="216" t="s">
        <v>404</v>
      </c>
      <c r="K7" s="42" t="s">
        <v>405</v>
      </c>
      <c r="M7" s="7" t="s">
        <v>406</v>
      </c>
      <c r="N7">
        <v>0</v>
      </c>
    </row>
    <row r="8" spans="2:14">
      <c r="B8" s="151">
        <v>2</v>
      </c>
      <c r="C8" s="68"/>
      <c r="D8" s="12"/>
      <c r="E8" s="12"/>
      <c r="F8" s="201"/>
      <c r="G8" s="201"/>
      <c r="H8" s="196" t="str">
        <f t="shared" ref="H8:H46" si="0">IF(G8="Extreme",5,IF(G8="High",4,IF(G8="Medium",3,IF(G8="Low",2,IF(G8="Very Low",1,"")))))</f>
        <v/>
      </c>
      <c r="J8" s="216" t="s">
        <v>279</v>
      </c>
      <c r="K8" s="42" t="s">
        <v>407</v>
      </c>
    </row>
    <row r="9" spans="2:14">
      <c r="B9" s="151">
        <v>3</v>
      </c>
      <c r="C9" s="68"/>
      <c r="D9" s="12"/>
      <c r="E9" s="12"/>
      <c r="F9" s="201"/>
      <c r="G9" s="201"/>
      <c r="H9" s="196" t="str">
        <f t="shared" si="0"/>
        <v/>
      </c>
      <c r="J9" s="216" t="s">
        <v>408</v>
      </c>
      <c r="K9" s="42" t="s">
        <v>409</v>
      </c>
    </row>
    <row r="10" spans="2:14">
      <c r="B10" s="151">
        <v>4</v>
      </c>
      <c r="C10" s="68"/>
      <c r="D10" s="12"/>
      <c r="E10" s="12"/>
      <c r="F10" s="201"/>
      <c r="G10" s="201"/>
      <c r="H10" s="196" t="str">
        <f t="shared" si="0"/>
        <v/>
      </c>
      <c r="J10" s="216" t="s">
        <v>343</v>
      </c>
      <c r="K10" s="42" t="s">
        <v>410</v>
      </c>
    </row>
    <row r="11" spans="2:14">
      <c r="B11" s="151">
        <v>5</v>
      </c>
      <c r="C11" s="68"/>
      <c r="D11" s="12"/>
      <c r="E11" s="12"/>
      <c r="F11" s="201"/>
      <c r="G11" s="201"/>
      <c r="H11" s="196" t="str">
        <f t="shared" si="0"/>
        <v/>
      </c>
      <c r="J11" s="216" t="s">
        <v>411</v>
      </c>
      <c r="K11" s="42" t="s">
        <v>412</v>
      </c>
    </row>
    <row r="12" spans="2:14">
      <c r="B12" s="151">
        <v>6</v>
      </c>
      <c r="C12" s="68"/>
      <c r="D12" s="12"/>
      <c r="E12" s="12"/>
      <c r="F12" s="201"/>
      <c r="G12" s="201"/>
      <c r="H12" s="196" t="str">
        <f t="shared" si="0"/>
        <v/>
      </c>
      <c r="K12" s="42"/>
    </row>
    <row r="13" spans="2:14">
      <c r="B13" s="151">
        <v>7</v>
      </c>
      <c r="C13" s="68"/>
      <c r="D13" s="12"/>
      <c r="E13" s="12"/>
      <c r="F13" s="201"/>
      <c r="G13" s="201"/>
      <c r="H13" s="196" t="str">
        <f t="shared" si="0"/>
        <v/>
      </c>
      <c r="K13" s="11"/>
      <c r="M13"/>
    </row>
    <row r="14" spans="2:14">
      <c r="B14" s="151">
        <v>8</v>
      </c>
      <c r="C14" s="68"/>
      <c r="D14" s="12"/>
      <c r="E14" s="12"/>
      <c r="F14" s="201"/>
      <c r="G14" s="201"/>
      <c r="H14" s="196" t="str">
        <f t="shared" si="0"/>
        <v/>
      </c>
      <c r="K14" s="11"/>
      <c r="M14"/>
    </row>
    <row r="15" spans="2:14">
      <c r="B15" s="151">
        <v>9</v>
      </c>
      <c r="C15" s="68"/>
      <c r="D15" s="12"/>
      <c r="E15" s="12"/>
      <c r="F15" s="201"/>
      <c r="G15" s="201"/>
      <c r="H15" s="196" t="str">
        <f t="shared" si="0"/>
        <v/>
      </c>
      <c r="K15" s="92"/>
      <c r="L15"/>
      <c r="M15"/>
    </row>
    <row r="16" spans="2:14">
      <c r="B16" s="151">
        <v>10</v>
      </c>
      <c r="C16" s="68"/>
      <c r="D16" s="12"/>
      <c r="E16" s="12"/>
      <c r="F16" s="201"/>
      <c r="G16" s="201"/>
      <c r="H16" s="196" t="str">
        <f t="shared" si="0"/>
        <v/>
      </c>
      <c r="K16" s="92"/>
      <c r="L16"/>
      <c r="M16"/>
    </row>
    <row r="17" spans="2:13">
      <c r="B17" s="151">
        <v>11</v>
      </c>
      <c r="C17" s="68"/>
      <c r="D17" s="12"/>
      <c r="E17" s="12"/>
      <c r="F17" s="201"/>
      <c r="G17" s="201"/>
      <c r="H17" s="196" t="str">
        <f t="shared" si="0"/>
        <v/>
      </c>
      <c r="K17" s="92"/>
      <c r="L17"/>
      <c r="M17"/>
    </row>
    <row r="18" spans="2:13">
      <c r="B18" s="151">
        <v>12</v>
      </c>
      <c r="C18" s="68"/>
      <c r="D18" s="12"/>
      <c r="E18" s="12"/>
      <c r="F18" s="201"/>
      <c r="G18" s="201"/>
      <c r="H18" s="196" t="str">
        <f t="shared" si="0"/>
        <v/>
      </c>
      <c r="K18" s="92"/>
      <c r="L18"/>
      <c r="M18"/>
    </row>
    <row r="19" spans="2:13">
      <c r="B19" s="151">
        <v>13</v>
      </c>
      <c r="C19" s="68"/>
      <c r="D19" s="12"/>
      <c r="E19" s="12"/>
      <c r="F19" s="201"/>
      <c r="G19" s="201"/>
      <c r="H19" s="196" t="str">
        <f t="shared" si="0"/>
        <v/>
      </c>
      <c r="K19" s="92"/>
      <c r="L19"/>
      <c r="M19"/>
    </row>
    <row r="20" spans="2:13">
      <c r="B20" s="151">
        <v>14</v>
      </c>
      <c r="C20" s="68"/>
      <c r="D20" s="12"/>
      <c r="E20" s="12"/>
      <c r="F20" s="201"/>
      <c r="G20" s="201"/>
      <c r="H20" s="196" t="str">
        <f t="shared" si="0"/>
        <v/>
      </c>
      <c r="K20" s="92"/>
      <c r="L20"/>
      <c r="M20"/>
    </row>
    <row r="21" spans="2:13">
      <c r="B21" s="151">
        <v>15</v>
      </c>
      <c r="C21" s="68"/>
      <c r="D21" s="12"/>
      <c r="E21" s="12"/>
      <c r="F21" s="201"/>
      <c r="G21" s="201"/>
      <c r="H21" s="196" t="str">
        <f t="shared" si="0"/>
        <v/>
      </c>
      <c r="K21" s="92"/>
      <c r="L21"/>
      <c r="M21"/>
    </row>
    <row r="22" spans="2:13">
      <c r="B22" s="151">
        <v>16</v>
      </c>
      <c r="C22" s="68"/>
      <c r="D22" s="12"/>
      <c r="E22" s="12"/>
      <c r="F22" s="201"/>
      <c r="G22" s="201"/>
      <c r="H22" s="196" t="str">
        <f t="shared" si="0"/>
        <v/>
      </c>
      <c r="K22"/>
      <c r="L22"/>
      <c r="M22"/>
    </row>
    <row r="23" spans="2:13">
      <c r="B23" s="151">
        <v>17</v>
      </c>
      <c r="C23" s="68"/>
      <c r="D23" s="12"/>
      <c r="E23" s="12"/>
      <c r="F23" s="201"/>
      <c r="G23" s="201"/>
      <c r="H23" s="196" t="str">
        <f t="shared" si="0"/>
        <v/>
      </c>
      <c r="K23"/>
      <c r="L23"/>
      <c r="M23"/>
    </row>
    <row r="24" spans="2:13">
      <c r="B24" s="151">
        <v>18</v>
      </c>
      <c r="C24" s="68"/>
      <c r="D24" s="12"/>
      <c r="E24" s="12"/>
      <c r="F24" s="201"/>
      <c r="G24" s="201"/>
      <c r="H24" s="196" t="str">
        <f t="shared" si="0"/>
        <v/>
      </c>
      <c r="K24"/>
      <c r="L24"/>
      <c r="M24"/>
    </row>
    <row r="25" spans="2:13">
      <c r="B25" s="151">
        <v>19</v>
      </c>
      <c r="C25" s="68"/>
      <c r="D25" s="12"/>
      <c r="E25" s="12"/>
      <c r="F25" s="201"/>
      <c r="G25" s="201"/>
      <c r="H25" s="196" t="str">
        <f t="shared" si="0"/>
        <v/>
      </c>
      <c r="K25"/>
      <c r="L25"/>
      <c r="M25"/>
    </row>
    <row r="26" spans="2:13">
      <c r="B26" s="151">
        <v>20</v>
      </c>
      <c r="C26" s="68"/>
      <c r="D26" s="12"/>
      <c r="E26" s="12"/>
      <c r="F26" s="201"/>
      <c r="G26" s="201"/>
      <c r="H26" s="196" t="str">
        <f t="shared" si="0"/>
        <v/>
      </c>
      <c r="K26"/>
      <c r="L26"/>
      <c r="M26"/>
    </row>
    <row r="27" spans="2:13">
      <c r="B27" s="151">
        <v>21</v>
      </c>
      <c r="C27" s="68"/>
      <c r="D27" s="12"/>
      <c r="E27" s="12"/>
      <c r="F27" s="201"/>
      <c r="G27" s="201"/>
      <c r="H27" s="196" t="str">
        <f t="shared" si="0"/>
        <v/>
      </c>
      <c r="K27"/>
      <c r="L27"/>
      <c r="M27"/>
    </row>
    <row r="28" spans="2:13">
      <c r="B28" s="151">
        <v>22</v>
      </c>
      <c r="C28" s="68"/>
      <c r="D28" s="12"/>
      <c r="E28" s="12"/>
      <c r="F28" s="201"/>
      <c r="G28" s="201"/>
      <c r="H28" s="196" t="str">
        <f t="shared" si="0"/>
        <v/>
      </c>
      <c r="K28"/>
      <c r="L28"/>
      <c r="M28"/>
    </row>
    <row r="29" spans="2:13">
      <c r="B29" s="151">
        <v>23</v>
      </c>
      <c r="C29" s="68"/>
      <c r="D29" s="12"/>
      <c r="E29" s="12"/>
      <c r="F29" s="201"/>
      <c r="G29" s="201"/>
      <c r="H29" s="196" t="str">
        <f t="shared" si="0"/>
        <v/>
      </c>
      <c r="K29"/>
      <c r="L29"/>
      <c r="M29"/>
    </row>
    <row r="30" spans="2:13">
      <c r="B30" s="151">
        <v>24</v>
      </c>
      <c r="C30" s="68"/>
      <c r="D30" s="12"/>
      <c r="E30" s="12"/>
      <c r="F30" s="201"/>
      <c r="G30" s="201"/>
      <c r="H30" s="196" t="str">
        <f t="shared" si="0"/>
        <v/>
      </c>
      <c r="K30"/>
      <c r="L30"/>
      <c r="M30"/>
    </row>
    <row r="31" spans="2:13">
      <c r="B31" s="151">
        <v>25</v>
      </c>
      <c r="C31" s="68"/>
      <c r="D31" s="12"/>
      <c r="E31" s="12"/>
      <c r="F31" s="201"/>
      <c r="G31" s="201"/>
      <c r="H31" s="196" t="str">
        <f t="shared" si="0"/>
        <v/>
      </c>
    </row>
    <row r="32" spans="2:13">
      <c r="B32" s="151">
        <v>26</v>
      </c>
      <c r="C32" s="68"/>
      <c r="D32" s="12"/>
      <c r="E32" s="12"/>
      <c r="F32" s="201"/>
      <c r="G32" s="201"/>
      <c r="H32" s="196" t="str">
        <f t="shared" si="0"/>
        <v/>
      </c>
    </row>
    <row r="33" spans="2:8">
      <c r="B33" s="151">
        <v>27</v>
      </c>
      <c r="C33" s="68"/>
      <c r="D33" s="12"/>
      <c r="E33" s="12"/>
      <c r="F33" s="201"/>
      <c r="G33" s="201"/>
      <c r="H33" s="196" t="str">
        <f t="shared" si="0"/>
        <v/>
      </c>
    </row>
    <row r="34" spans="2:8">
      <c r="B34" s="151">
        <v>28</v>
      </c>
      <c r="C34" s="68"/>
      <c r="D34" s="12"/>
      <c r="E34" s="12"/>
      <c r="F34" s="201"/>
      <c r="G34" s="201"/>
      <c r="H34" s="196" t="str">
        <f t="shared" si="0"/>
        <v/>
      </c>
    </row>
    <row r="35" spans="2:8">
      <c r="B35" s="151">
        <v>29</v>
      </c>
      <c r="C35" s="68"/>
      <c r="D35" s="12"/>
      <c r="E35" s="12"/>
      <c r="F35" s="201"/>
      <c r="G35" s="201"/>
      <c r="H35" s="196" t="str">
        <f t="shared" si="0"/>
        <v/>
      </c>
    </row>
    <row r="36" spans="2:8">
      <c r="B36" s="151">
        <v>30</v>
      </c>
      <c r="C36" s="68"/>
      <c r="D36" s="12"/>
      <c r="E36" s="12"/>
      <c r="F36" s="201"/>
      <c r="G36" s="201"/>
      <c r="H36" s="196" t="str">
        <f t="shared" si="0"/>
        <v/>
      </c>
    </row>
    <row r="37" spans="2:8">
      <c r="B37" s="151">
        <v>31</v>
      </c>
      <c r="C37" s="68"/>
      <c r="D37" s="12"/>
      <c r="E37" s="12"/>
      <c r="F37" s="201"/>
      <c r="G37" s="201"/>
      <c r="H37" s="196" t="str">
        <f t="shared" si="0"/>
        <v/>
      </c>
    </row>
    <row r="38" spans="2:8">
      <c r="B38" s="151">
        <v>32</v>
      </c>
      <c r="C38" s="68"/>
      <c r="D38" s="12"/>
      <c r="E38" s="12"/>
      <c r="F38" s="201"/>
      <c r="G38" s="201"/>
      <c r="H38" s="196" t="str">
        <f t="shared" si="0"/>
        <v/>
      </c>
    </row>
    <row r="39" spans="2:8">
      <c r="B39" s="151">
        <v>33</v>
      </c>
      <c r="C39" s="68"/>
      <c r="D39" s="12"/>
      <c r="E39" s="12"/>
      <c r="F39" s="201"/>
      <c r="G39" s="201"/>
      <c r="H39" s="196" t="str">
        <f t="shared" si="0"/>
        <v/>
      </c>
    </row>
    <row r="40" spans="2:8">
      <c r="B40" s="151">
        <v>34</v>
      </c>
      <c r="C40" s="68"/>
      <c r="D40" s="12"/>
      <c r="E40" s="12"/>
      <c r="F40" s="201"/>
      <c r="G40" s="201"/>
      <c r="H40" s="196" t="str">
        <f t="shared" si="0"/>
        <v/>
      </c>
    </row>
    <row r="41" spans="2:8">
      <c r="B41" s="151">
        <v>35</v>
      </c>
      <c r="C41" s="68"/>
      <c r="D41" s="2"/>
      <c r="E41" s="2"/>
      <c r="F41" s="201"/>
      <c r="G41" s="201"/>
      <c r="H41" s="196" t="str">
        <f t="shared" si="0"/>
        <v/>
      </c>
    </row>
    <row r="42" spans="2:8">
      <c r="B42" s="151">
        <v>36</v>
      </c>
      <c r="C42" s="68"/>
      <c r="D42" s="2"/>
      <c r="E42" s="2"/>
      <c r="F42" s="201"/>
      <c r="G42" s="201"/>
      <c r="H42" s="196" t="str">
        <f t="shared" si="0"/>
        <v/>
      </c>
    </row>
    <row r="43" spans="2:8">
      <c r="B43" s="151">
        <v>37</v>
      </c>
      <c r="C43" s="68"/>
      <c r="D43" s="2"/>
      <c r="E43" s="2"/>
      <c r="F43" s="201"/>
      <c r="G43" s="201"/>
      <c r="H43" s="196" t="str">
        <f t="shared" si="0"/>
        <v/>
      </c>
    </row>
    <row r="44" spans="2:8">
      <c r="B44" s="151">
        <v>38</v>
      </c>
      <c r="C44" s="68"/>
      <c r="D44" s="2"/>
      <c r="E44" s="2"/>
      <c r="F44" s="201"/>
      <c r="G44" s="201"/>
      <c r="H44" s="196" t="str">
        <f t="shared" si="0"/>
        <v/>
      </c>
    </row>
    <row r="45" spans="2:8">
      <c r="B45" s="151">
        <v>39</v>
      </c>
      <c r="C45" s="68"/>
      <c r="D45" s="2"/>
      <c r="E45" s="2"/>
      <c r="F45" s="201"/>
      <c r="G45" s="201"/>
      <c r="H45" s="196" t="str">
        <f t="shared" si="0"/>
        <v/>
      </c>
    </row>
    <row r="46" spans="2:8">
      <c r="B46" s="151">
        <v>40</v>
      </c>
      <c r="C46" s="68"/>
      <c r="D46" s="2"/>
      <c r="E46" s="2"/>
      <c r="F46" s="201"/>
      <c r="G46" s="201"/>
      <c r="H46" s="196" t="str">
        <f t="shared" si="0"/>
        <v/>
      </c>
    </row>
  </sheetData>
  <mergeCells count="2">
    <mergeCell ref="J5:K5"/>
    <mergeCell ref="M5:N5"/>
  </mergeCells>
  <dataValidations count="4">
    <dataValidation type="list" allowBlank="1" showInputMessage="1" showErrorMessage="1" sqref="G7:G46" xr:uid="{E5D4B213-D68D-4753-8DB5-A22CAE0D7B98}">
      <formula1>$J$7:$J$11</formula1>
    </dataValidation>
    <dataValidation type="list" allowBlank="1" showInputMessage="1" showErrorMessage="1" sqref="F7:F46" xr:uid="{F46FE596-F864-4E49-8F38-6D8E587852C5}">
      <formula1>OFFSET(Size_of_Change,0,0,COUNTA(Size_of_Change),1)</formula1>
    </dataValidation>
    <dataValidation type="list" allowBlank="1" showInputMessage="1" showErrorMessage="1" sqref="C7:C46" xr:uid="{6DFB053D-A4A2-41B7-895C-C2236F058654}">
      <formula1>OFFSET(Digital_Objective,0,0,COUNTA(Digital_Objective),1)</formula1>
    </dataValidation>
    <dataValidation type="list" allowBlank="1" showInputMessage="1" showErrorMessage="1" sqref="D7:D46" xr:uid="{1F3F039F-001F-4267-8082-922039CB6BC8}">
      <formula1>OFFSET(Project,0,0,COUNTA(Project),1)</formula1>
    </dataValidation>
  </dataValidations>
  <pageMargins left="0.25" right="0.25" top="0.75" bottom="0.75" header="0.3" footer="0.3"/>
  <pageSetup paperSize="8" scale="74" fitToHeight="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218B-A992-4D20-9777-0F3F1598D230}">
  <sheetPr>
    <pageSetUpPr fitToPage="1"/>
  </sheetPr>
  <dimension ref="B1:U50"/>
  <sheetViews>
    <sheetView showGridLines="0" workbookViewId="0">
      <selection activeCell="B2" sqref="B2"/>
    </sheetView>
  </sheetViews>
  <sheetFormatPr defaultColWidth="8.85546875" defaultRowHeight="14.25"/>
  <cols>
    <col min="1" max="1" width="3.140625" customWidth="1"/>
    <col min="2" max="2" width="3.42578125" customWidth="1"/>
    <col min="3" max="3" width="59.42578125" customWidth="1"/>
    <col min="4" max="4" width="41.7109375" customWidth="1"/>
    <col min="5" max="5" width="25.5703125" customWidth="1"/>
    <col min="6" max="6" width="26.28515625" customWidth="1"/>
    <col min="7" max="7" width="42.85546875" customWidth="1"/>
    <col min="8" max="8" width="46" customWidth="1"/>
    <col min="9" max="9" width="12.7109375" style="119" customWidth="1"/>
    <col min="10" max="10" width="12.140625" style="119" customWidth="1"/>
    <col min="11" max="11" width="10.140625" style="119" customWidth="1"/>
    <col min="12" max="12" width="11.140625" style="119" customWidth="1"/>
    <col min="13" max="13" width="47.85546875" customWidth="1"/>
    <col min="14" max="14" width="3.140625" customWidth="1"/>
    <col min="15" max="15" width="1.7109375" customWidth="1"/>
    <col min="16" max="16" width="5.7109375" customWidth="1"/>
    <col min="21" max="21" width="28.7109375" customWidth="1"/>
  </cols>
  <sheetData>
    <row r="1" spans="2:21" s="10" customFormat="1">
      <c r="I1" s="22"/>
      <c r="J1" s="22"/>
      <c r="K1" s="22"/>
      <c r="L1" s="22"/>
    </row>
    <row r="2" spans="2:21" s="10" customFormat="1" ht="23.25">
      <c r="B2" s="54" t="s">
        <v>24</v>
      </c>
      <c r="C2" s="52"/>
      <c r="D2" s="52"/>
      <c r="E2" s="52"/>
      <c r="F2" s="52"/>
      <c r="G2" s="52"/>
      <c r="H2" s="52"/>
      <c r="I2" s="97"/>
      <c r="J2" s="97"/>
      <c r="K2" s="97"/>
      <c r="L2" s="97"/>
      <c r="M2" s="52"/>
      <c r="N2" s="52"/>
      <c r="O2" s="52"/>
      <c r="P2" s="52"/>
      <c r="Q2" s="52"/>
      <c r="R2" s="52"/>
      <c r="S2" s="52"/>
      <c r="T2" s="52"/>
      <c r="U2" s="52"/>
    </row>
    <row r="3" spans="2:21" s="10" customFormat="1" ht="21">
      <c r="B3" s="98"/>
      <c r="C3" s="99"/>
      <c r="D3" s="99"/>
      <c r="E3" s="99"/>
      <c r="F3" s="99"/>
      <c r="G3" s="99"/>
      <c r="H3" s="99"/>
      <c r="I3" s="100"/>
      <c r="J3" s="100"/>
      <c r="K3" s="100"/>
      <c r="L3" s="100"/>
      <c r="M3" s="99"/>
      <c r="N3" s="99"/>
      <c r="O3" s="99"/>
      <c r="P3" s="99"/>
      <c r="Q3" s="99"/>
      <c r="R3" s="99"/>
      <c r="S3" s="99"/>
      <c r="T3" s="99"/>
      <c r="U3" s="99"/>
    </row>
    <row r="4" spans="2:21" s="10" customFormat="1" ht="15.75">
      <c r="B4" s="101"/>
      <c r="C4" s="99"/>
      <c r="D4" s="99"/>
      <c r="E4" s="99"/>
      <c r="F4" s="99"/>
      <c r="G4" s="99"/>
      <c r="H4" s="99"/>
      <c r="I4" s="100"/>
      <c r="J4" s="100"/>
      <c r="K4" s="100"/>
      <c r="L4" s="100"/>
      <c r="M4" s="99"/>
      <c r="N4" s="99"/>
      <c r="O4" s="99"/>
      <c r="P4" s="99"/>
      <c r="Q4" s="99"/>
      <c r="R4" s="99"/>
      <c r="S4" s="99"/>
      <c r="T4" s="99"/>
      <c r="U4" s="99"/>
    </row>
    <row r="5" spans="2:21" s="10" customFormat="1" ht="21">
      <c r="B5" s="98"/>
      <c r="C5" s="99"/>
      <c r="D5" s="99"/>
      <c r="E5" s="99"/>
      <c r="F5" s="99"/>
      <c r="G5" s="99"/>
      <c r="H5" s="99"/>
      <c r="I5" s="100"/>
      <c r="J5" s="100"/>
      <c r="K5" s="100"/>
      <c r="L5" s="100"/>
      <c r="M5" s="99"/>
      <c r="N5" s="99"/>
      <c r="O5" s="99"/>
      <c r="P5" s="99"/>
      <c r="Q5" s="99"/>
      <c r="R5" s="99"/>
      <c r="S5" s="99"/>
      <c r="T5" s="99"/>
      <c r="U5" s="99"/>
    </row>
    <row r="6" spans="2:21" s="10" customFormat="1" ht="52.7" customHeight="1" thickBot="1">
      <c r="B6" s="251" t="s">
        <v>387</v>
      </c>
      <c r="C6" s="251"/>
      <c r="D6" s="144" t="s">
        <v>413</v>
      </c>
      <c r="E6" s="144" t="s">
        <v>414</v>
      </c>
      <c r="F6" s="144" t="s">
        <v>415</v>
      </c>
      <c r="G6" s="144" t="s">
        <v>416</v>
      </c>
      <c r="H6" s="144" t="s">
        <v>417</v>
      </c>
      <c r="I6" s="144" t="s">
        <v>418</v>
      </c>
      <c r="J6" s="144" t="s">
        <v>418</v>
      </c>
      <c r="K6" s="144" t="s">
        <v>419</v>
      </c>
      <c r="L6" s="144" t="s">
        <v>419</v>
      </c>
      <c r="M6" s="144" t="s">
        <v>420</v>
      </c>
    </row>
    <row r="7" spans="2:21" s="102" customFormat="1" ht="21.75" customHeight="1" thickBot="1">
      <c r="B7" s="103" t="s">
        <v>395</v>
      </c>
      <c r="C7" s="104" t="s">
        <v>287</v>
      </c>
      <c r="D7" s="104" t="s">
        <v>396</v>
      </c>
      <c r="E7" s="104" t="s">
        <v>421</v>
      </c>
      <c r="F7" s="104" t="s">
        <v>422</v>
      </c>
      <c r="G7" s="104" t="s">
        <v>423</v>
      </c>
      <c r="H7" s="104" t="s">
        <v>424</v>
      </c>
      <c r="I7" s="104" t="s">
        <v>425</v>
      </c>
      <c r="J7" s="104" t="s">
        <v>426</v>
      </c>
      <c r="K7" s="104" t="s">
        <v>427</v>
      </c>
      <c r="L7" s="104" t="s">
        <v>317</v>
      </c>
      <c r="M7" s="104" t="s">
        <v>428</v>
      </c>
      <c r="P7" s="154" t="s">
        <v>429</v>
      </c>
      <c r="Q7" s="155" t="s">
        <v>430</v>
      </c>
      <c r="R7" s="255" t="s">
        <v>431</v>
      </c>
      <c r="S7" s="255"/>
      <c r="T7" s="255"/>
      <c r="U7" s="256"/>
    </row>
    <row r="8" spans="2:21">
      <c r="B8" s="121">
        <v>1</v>
      </c>
      <c r="C8" s="217"/>
      <c r="D8" s="217"/>
      <c r="E8" s="217"/>
      <c r="F8" s="217"/>
      <c r="G8" s="12"/>
      <c r="H8" s="12"/>
      <c r="I8" s="156"/>
      <c r="J8" s="156"/>
      <c r="K8" s="157" t="str">
        <f>IF(AND(I8="Almost Certain",J8="Minimal"),"Moderate",IF(AND(I8="Almost Certain",J8="Minor"),"Major",IF(AND(I8="Almost Certain",J8="Moderate"),"Major",IF(AND(I8="Almost Certain",J8="Significant"),"Critical",IF(AND(I8="Almost Certain",J8="Severe"),"Critical",IF(AND(I8="Likely",J8="Minimal"),"Moderate",IF(AND(I8="Likely",J8="Minor"),"Moderate",IF(AND(I8="Likely",J8="Moderate"),"Major",IF(AND(I8="Likely",J8="Significant"),"Major",IF(AND(I8="Likely",J8="Severe"),"Critical",IF(AND(I8="Possible",J8="Minimal"),"Low",IF(AND(I8="Possible",J8="Minor"),"Moderate",IF(AND(I8="Possible",J8="Moderate"),"Moderate",IF(AND(I8="Possible",J8="Significant"),"Major",IF(AND(I8="Possible",J8="Severe"),"Major",IF(AND(I8="Unlikely",J8="Minimal"),"Very Low",IF(AND(I8="Unlikely",J8="Minor"),"Low",IF(AND(I8="Unlikely",J8="Moderate"),"Moderate",IF(AND(I8="Unlikely",J8="Significant"),"Moderate",IF(AND(I8="Unlikely",J8="Severe"),"Major",IF(AND(I8="Rare",J8="Minimal"),"Very Low",IF(AND(I8="Rare",J8="Minor"),"Very Low",IF(AND(I8="Rare",J8="Moderate"),"Low",IF(AND(I8="Rare",J8="Significant"),"Moderate",IF(AND(I8="Rare",J8="Severe"),"Moderate",""))))) ))))) ))))) ))))) )))))</f>
        <v/>
      </c>
      <c r="L8" s="157" t="str">
        <f>IF(K8="Very Low",1,IF(K8="Low",2,IF(K8="Moderate",3,IF(K8="Major",4,IF(K8="Critical",5,"")))))</f>
        <v/>
      </c>
      <c r="M8" s="12"/>
      <c r="P8" s="148">
        <v>1</v>
      </c>
      <c r="Q8" s="149" t="s">
        <v>411</v>
      </c>
      <c r="R8" s="257" t="s">
        <v>432</v>
      </c>
      <c r="S8" s="257"/>
      <c r="T8" s="257"/>
      <c r="U8" s="258"/>
    </row>
    <row r="9" spans="2:21">
      <c r="B9" s="121">
        <v>2</v>
      </c>
      <c r="C9" s="217"/>
      <c r="D9" s="217"/>
      <c r="E9" s="217"/>
      <c r="F9" s="217"/>
      <c r="G9" s="12"/>
      <c r="H9" s="12"/>
      <c r="I9" s="156"/>
      <c r="J9" s="156"/>
      <c r="K9" s="157" t="str">
        <f t="shared" ref="K9:K36" si="0">IF(AND(I9="Almost Certain",J9="Minimal"),"Moderate",IF(AND(I9="Almost Certain",J9="Minor"),"Major",IF(AND(I9="Almost Certain",J9="Moderate"),"Major",IF(AND(I9="Almost Certain",J9="Significant"),"Critical",IF(AND(I9="Almost Certain",J9="Severe"),"Critical",IF(AND(I9="Likely",J9="Minimal"),"Moderate",IF(AND(I9="Likely",J9="Minor"),"Moderate",IF(AND(I9="Likely",J9="Moderate"),"Major",IF(AND(I9="Likely",J9="Significant"),"Major",IF(AND(I9="Likely",J9="Severe"),"Critical",IF(AND(I9="Possible",J9="Minimal"),"Low",IF(AND(I9="Possible",J9="Minor"),"Moderate",IF(AND(I9="Possible",J9="Moderate"),"Moderate",IF(AND(I9="Possible",J9="Significant"),"Major",IF(AND(I9="Possible",J9="Severe"),"Major",IF(AND(I9="Unlikely",J9="Minimal"),"Very Low",IF(AND(I9="Unlikely",J9="Minor"),"Low",IF(AND(I9="Unlikely",J9="Moderate"),"Moderate",IF(AND(I9="Unlikely",J9="Significant"),"Moderate",IF(AND(I9="Unlikely",J9="Severe"),"Major",IF(AND(I9="Rare",J9="Minimal"),"Very Low",IF(AND(I9="Rare",J9="Minor"),"Very Low",IF(AND(I9="Rare",J9="Moderate"),"Low",IF(AND(I9="Rare",J9="Significant"),"Moderate",IF(AND(I9="Rare",J9="Severe"),"Moderate",""))))) ))))) ))))) ))))) )))))</f>
        <v/>
      </c>
      <c r="L9" s="157" t="str">
        <f t="shared" ref="L9:L36" si="1">IF(K9="Very Low",1,IF(K9="Low",2,IF(K9="Moderate",3,IF(K9="Major",4,IF(K9="Critical",5,"")))))</f>
        <v/>
      </c>
      <c r="M9" s="12"/>
      <c r="P9" s="150">
        <v>2</v>
      </c>
      <c r="Q9" s="151" t="s">
        <v>343</v>
      </c>
      <c r="R9" s="259" t="s">
        <v>433</v>
      </c>
      <c r="S9" s="259"/>
      <c r="T9" s="259"/>
      <c r="U9" s="260"/>
    </row>
    <row r="10" spans="2:21">
      <c r="B10" s="121">
        <v>3</v>
      </c>
      <c r="C10" s="217"/>
      <c r="D10" s="217"/>
      <c r="E10" s="217"/>
      <c r="F10" s="217"/>
      <c r="G10" s="12"/>
      <c r="H10" s="12"/>
      <c r="I10" s="156"/>
      <c r="J10" s="156"/>
      <c r="K10" s="157" t="str">
        <f t="shared" si="0"/>
        <v/>
      </c>
      <c r="L10" s="157" t="str">
        <f t="shared" si="1"/>
        <v/>
      </c>
      <c r="M10" s="12"/>
      <c r="P10" s="150">
        <v>3</v>
      </c>
      <c r="Q10" s="151" t="s">
        <v>434</v>
      </c>
      <c r="R10" s="259" t="s">
        <v>435</v>
      </c>
      <c r="S10" s="259"/>
      <c r="T10" s="259"/>
      <c r="U10" s="260"/>
    </row>
    <row r="11" spans="2:21">
      <c r="B11" s="121">
        <v>4</v>
      </c>
      <c r="C11" s="217"/>
      <c r="D11" s="217"/>
      <c r="E11" s="217"/>
      <c r="F11" s="217"/>
      <c r="G11" s="12"/>
      <c r="H11" s="12"/>
      <c r="I11" s="156"/>
      <c r="J11" s="156"/>
      <c r="K11" s="157" t="str">
        <f t="shared" si="0"/>
        <v/>
      </c>
      <c r="L11" s="157" t="str">
        <f t="shared" si="1"/>
        <v/>
      </c>
      <c r="M11" s="12"/>
      <c r="P11" s="150">
        <v>4</v>
      </c>
      <c r="Q11" s="151" t="s">
        <v>436</v>
      </c>
      <c r="R11" s="259" t="s">
        <v>437</v>
      </c>
      <c r="S11" s="259"/>
      <c r="T11" s="259"/>
      <c r="U11" s="260"/>
    </row>
    <row r="12" spans="2:21" ht="14.65" thickBot="1">
      <c r="B12" s="121">
        <v>5</v>
      </c>
      <c r="C12" s="217"/>
      <c r="D12" s="217"/>
      <c r="E12" s="217"/>
      <c r="F12" s="217"/>
      <c r="G12" s="12"/>
      <c r="H12" s="12"/>
      <c r="I12" s="156"/>
      <c r="J12" s="156"/>
      <c r="K12" s="157" t="str">
        <f t="shared" si="0"/>
        <v/>
      </c>
      <c r="L12" s="157" t="str">
        <f t="shared" si="1"/>
        <v/>
      </c>
      <c r="M12" s="12"/>
      <c r="P12" s="152">
        <v>5</v>
      </c>
      <c r="Q12" s="153" t="s">
        <v>344</v>
      </c>
      <c r="R12" s="253" t="s">
        <v>438</v>
      </c>
      <c r="S12" s="253"/>
      <c r="T12" s="253"/>
      <c r="U12" s="254"/>
    </row>
    <row r="13" spans="2:21">
      <c r="B13" s="121">
        <v>6</v>
      </c>
      <c r="C13" s="217"/>
      <c r="D13" s="217"/>
      <c r="E13" s="217"/>
      <c r="F13" s="217"/>
      <c r="G13" s="12"/>
      <c r="H13" s="12"/>
      <c r="I13" s="156"/>
      <c r="J13" s="156"/>
      <c r="K13" s="157" t="str">
        <f t="shared" si="0"/>
        <v/>
      </c>
      <c r="L13" s="157" t="str">
        <f t="shared" si="1"/>
        <v/>
      </c>
      <c r="M13" s="12"/>
    </row>
    <row r="14" spans="2:21">
      <c r="B14" s="121">
        <v>7</v>
      </c>
      <c r="C14" s="217"/>
      <c r="D14" s="217"/>
      <c r="E14" s="217"/>
      <c r="F14" s="217"/>
      <c r="G14" s="12"/>
      <c r="H14" s="12"/>
      <c r="I14" s="156"/>
      <c r="J14" s="156"/>
      <c r="K14" s="157" t="str">
        <f t="shared" si="0"/>
        <v/>
      </c>
      <c r="L14" s="157" t="str">
        <f t="shared" si="1"/>
        <v/>
      </c>
      <c r="M14" s="12"/>
    </row>
    <row r="15" spans="2:21">
      <c r="B15" s="121">
        <v>8</v>
      </c>
      <c r="C15" s="217"/>
      <c r="D15" s="217"/>
      <c r="E15" s="217"/>
      <c r="F15" s="217"/>
      <c r="G15" s="12"/>
      <c r="H15" s="12"/>
      <c r="I15" s="156"/>
      <c r="J15" s="156"/>
      <c r="K15" s="157" t="str">
        <f t="shared" si="0"/>
        <v/>
      </c>
      <c r="L15" s="157" t="str">
        <f t="shared" si="1"/>
        <v/>
      </c>
      <c r="M15" s="12"/>
    </row>
    <row r="16" spans="2:21">
      <c r="B16" s="121">
        <v>9</v>
      </c>
      <c r="C16" s="217"/>
      <c r="D16" s="217"/>
      <c r="E16" s="217"/>
      <c r="F16" s="217"/>
      <c r="G16" s="12"/>
      <c r="H16" s="12"/>
      <c r="I16" s="156"/>
      <c r="J16" s="156"/>
      <c r="K16" s="157" t="str">
        <f t="shared" si="0"/>
        <v/>
      </c>
      <c r="L16" s="157" t="str">
        <f t="shared" si="1"/>
        <v/>
      </c>
      <c r="M16" s="12"/>
    </row>
    <row r="17" spans="2:13">
      <c r="B17" s="121">
        <v>10</v>
      </c>
      <c r="C17" s="217"/>
      <c r="D17" s="217"/>
      <c r="E17" s="217"/>
      <c r="F17" s="217"/>
      <c r="G17" s="12"/>
      <c r="H17" s="12"/>
      <c r="I17" s="156"/>
      <c r="J17" s="156"/>
      <c r="K17" s="157" t="str">
        <f t="shared" si="0"/>
        <v/>
      </c>
      <c r="L17" s="157" t="str">
        <f t="shared" si="1"/>
        <v/>
      </c>
      <c r="M17" s="12"/>
    </row>
    <row r="18" spans="2:13">
      <c r="B18" s="121">
        <v>11</v>
      </c>
      <c r="C18" s="217"/>
      <c r="D18" s="217"/>
      <c r="E18" s="217"/>
      <c r="F18" s="217"/>
      <c r="G18" s="12"/>
      <c r="H18" s="12"/>
      <c r="I18" s="156"/>
      <c r="J18" s="156"/>
      <c r="K18" s="157" t="str">
        <f t="shared" si="0"/>
        <v/>
      </c>
      <c r="L18" s="157" t="str">
        <f t="shared" si="1"/>
        <v/>
      </c>
      <c r="M18" s="12"/>
    </row>
    <row r="19" spans="2:13">
      <c r="B19" s="121">
        <v>12</v>
      </c>
      <c r="C19" s="217"/>
      <c r="D19" s="217"/>
      <c r="E19" s="217"/>
      <c r="F19" s="217"/>
      <c r="G19" s="12"/>
      <c r="H19" s="12"/>
      <c r="I19" s="156"/>
      <c r="J19" s="156"/>
      <c r="K19" s="157" t="str">
        <f t="shared" si="0"/>
        <v/>
      </c>
      <c r="L19" s="157" t="str">
        <f t="shared" si="1"/>
        <v/>
      </c>
      <c r="M19" s="12"/>
    </row>
    <row r="20" spans="2:13">
      <c r="B20" s="121">
        <v>13</v>
      </c>
      <c r="C20" s="217"/>
      <c r="D20" s="217"/>
      <c r="E20" s="217"/>
      <c r="F20" s="217"/>
      <c r="G20" s="12"/>
      <c r="H20" s="12"/>
      <c r="I20" s="156"/>
      <c r="J20" s="156"/>
      <c r="K20" s="157" t="str">
        <f t="shared" si="0"/>
        <v/>
      </c>
      <c r="L20" s="157" t="str">
        <f t="shared" si="1"/>
        <v/>
      </c>
      <c r="M20" s="12"/>
    </row>
    <row r="21" spans="2:13">
      <c r="B21" s="121">
        <v>14</v>
      </c>
      <c r="C21" s="217"/>
      <c r="D21" s="217"/>
      <c r="E21" s="217"/>
      <c r="F21" s="217"/>
      <c r="G21" s="12"/>
      <c r="H21" s="12"/>
      <c r="I21" s="156"/>
      <c r="J21" s="156"/>
      <c r="K21" s="157" t="str">
        <f t="shared" si="0"/>
        <v/>
      </c>
      <c r="L21" s="157" t="str">
        <f t="shared" si="1"/>
        <v/>
      </c>
      <c r="M21" s="12"/>
    </row>
    <row r="22" spans="2:13">
      <c r="B22" s="121">
        <v>15</v>
      </c>
      <c r="C22" s="217"/>
      <c r="D22" s="217"/>
      <c r="E22" s="217"/>
      <c r="F22" s="217"/>
      <c r="G22" s="12"/>
      <c r="H22" s="12"/>
      <c r="I22" s="156"/>
      <c r="J22" s="156"/>
      <c r="K22" s="157" t="str">
        <f t="shared" si="0"/>
        <v/>
      </c>
      <c r="L22" s="157" t="str">
        <f t="shared" si="1"/>
        <v/>
      </c>
      <c r="M22" s="12"/>
    </row>
    <row r="23" spans="2:13">
      <c r="B23" s="121">
        <v>16</v>
      </c>
      <c r="C23" s="217"/>
      <c r="D23" s="217"/>
      <c r="E23" s="217"/>
      <c r="F23" s="217"/>
      <c r="G23" s="12"/>
      <c r="H23" s="12"/>
      <c r="I23" s="156"/>
      <c r="J23" s="156"/>
      <c r="K23" s="157" t="str">
        <f t="shared" si="0"/>
        <v/>
      </c>
      <c r="L23" s="157" t="str">
        <f t="shared" si="1"/>
        <v/>
      </c>
      <c r="M23" s="12"/>
    </row>
    <row r="24" spans="2:13">
      <c r="B24" s="121">
        <v>17</v>
      </c>
      <c r="C24" s="217"/>
      <c r="D24" s="217"/>
      <c r="E24" s="217"/>
      <c r="F24" s="217"/>
      <c r="G24" s="12"/>
      <c r="H24" s="12"/>
      <c r="I24" s="156"/>
      <c r="J24" s="156"/>
      <c r="K24" s="157" t="str">
        <f t="shared" si="0"/>
        <v/>
      </c>
      <c r="L24" s="157" t="str">
        <f t="shared" si="1"/>
        <v/>
      </c>
      <c r="M24" s="12"/>
    </row>
    <row r="25" spans="2:13">
      <c r="B25" s="121">
        <v>18</v>
      </c>
      <c r="C25" s="217"/>
      <c r="D25" s="217"/>
      <c r="E25" s="217"/>
      <c r="F25" s="217"/>
      <c r="G25" s="12"/>
      <c r="H25" s="12"/>
      <c r="I25" s="156"/>
      <c r="J25" s="156"/>
      <c r="K25" s="157" t="str">
        <f t="shared" si="0"/>
        <v/>
      </c>
      <c r="L25" s="157" t="str">
        <f t="shared" si="1"/>
        <v/>
      </c>
      <c r="M25" s="12"/>
    </row>
    <row r="26" spans="2:13">
      <c r="B26" s="121">
        <v>19</v>
      </c>
      <c r="C26" s="217"/>
      <c r="D26" s="217"/>
      <c r="E26" s="217"/>
      <c r="F26" s="217"/>
      <c r="G26" s="12"/>
      <c r="H26" s="12"/>
      <c r="I26" s="156"/>
      <c r="J26" s="156"/>
      <c r="K26" s="157" t="str">
        <f t="shared" si="0"/>
        <v/>
      </c>
      <c r="L26" s="157" t="str">
        <f t="shared" si="1"/>
        <v/>
      </c>
      <c r="M26" s="12"/>
    </row>
    <row r="27" spans="2:13">
      <c r="B27" s="121">
        <v>20</v>
      </c>
      <c r="C27" s="217"/>
      <c r="D27" s="217"/>
      <c r="E27" s="217"/>
      <c r="F27" s="217"/>
      <c r="G27" s="12"/>
      <c r="H27" s="12"/>
      <c r="I27" s="156"/>
      <c r="J27" s="156"/>
      <c r="K27" s="157" t="str">
        <f t="shared" si="0"/>
        <v/>
      </c>
      <c r="L27" s="157" t="str">
        <f t="shared" si="1"/>
        <v/>
      </c>
      <c r="M27" s="12"/>
    </row>
    <row r="28" spans="2:13">
      <c r="B28" s="121">
        <v>21</v>
      </c>
      <c r="C28" s="217"/>
      <c r="D28" s="217"/>
      <c r="E28" s="217"/>
      <c r="F28" s="217"/>
      <c r="G28" s="12"/>
      <c r="H28" s="12"/>
      <c r="I28" s="156"/>
      <c r="J28" s="156"/>
      <c r="K28" s="157" t="str">
        <f t="shared" si="0"/>
        <v/>
      </c>
      <c r="L28" s="157" t="str">
        <f t="shared" si="1"/>
        <v/>
      </c>
      <c r="M28" s="12"/>
    </row>
    <row r="29" spans="2:13">
      <c r="B29" s="121">
        <v>22</v>
      </c>
      <c r="C29" s="217"/>
      <c r="D29" s="217"/>
      <c r="E29" s="217"/>
      <c r="F29" s="217"/>
      <c r="G29" s="12"/>
      <c r="H29" s="12"/>
      <c r="I29" s="156"/>
      <c r="J29" s="156"/>
      <c r="K29" s="157" t="str">
        <f t="shared" si="0"/>
        <v/>
      </c>
      <c r="L29" s="157" t="str">
        <f t="shared" si="1"/>
        <v/>
      </c>
      <c r="M29" s="12"/>
    </row>
    <row r="30" spans="2:13">
      <c r="B30" s="121">
        <v>23</v>
      </c>
      <c r="C30" s="217"/>
      <c r="D30" s="217"/>
      <c r="E30" s="217"/>
      <c r="F30" s="217"/>
      <c r="G30" s="12"/>
      <c r="H30" s="12"/>
      <c r="I30" s="156"/>
      <c r="J30" s="156"/>
      <c r="K30" s="157" t="str">
        <f t="shared" si="0"/>
        <v/>
      </c>
      <c r="L30" s="157" t="str">
        <f t="shared" si="1"/>
        <v/>
      </c>
      <c r="M30" s="12"/>
    </row>
    <row r="31" spans="2:13">
      <c r="B31" s="121">
        <v>24</v>
      </c>
      <c r="C31" s="217"/>
      <c r="D31" s="217"/>
      <c r="E31" s="217"/>
      <c r="F31" s="217"/>
      <c r="G31" s="12"/>
      <c r="H31" s="12"/>
      <c r="I31" s="156"/>
      <c r="J31" s="156"/>
      <c r="K31" s="157" t="str">
        <f t="shared" si="0"/>
        <v/>
      </c>
      <c r="L31" s="157" t="str">
        <f t="shared" si="1"/>
        <v/>
      </c>
      <c r="M31" s="12"/>
    </row>
    <row r="32" spans="2:13">
      <c r="B32" s="121">
        <v>25</v>
      </c>
      <c r="C32" s="217"/>
      <c r="D32" s="217"/>
      <c r="E32" s="217"/>
      <c r="F32" s="217"/>
      <c r="G32" s="12"/>
      <c r="H32" s="12"/>
      <c r="I32" s="156"/>
      <c r="J32" s="156"/>
      <c r="K32" s="157" t="str">
        <f t="shared" si="0"/>
        <v/>
      </c>
      <c r="L32" s="157" t="str">
        <f t="shared" si="1"/>
        <v/>
      </c>
      <c r="M32" s="12"/>
    </row>
    <row r="33" spans="2:13">
      <c r="B33" s="121">
        <v>26</v>
      </c>
      <c r="C33" s="217"/>
      <c r="D33" s="217"/>
      <c r="E33" s="217"/>
      <c r="F33" s="217"/>
      <c r="G33" s="12"/>
      <c r="H33" s="12"/>
      <c r="I33" s="156"/>
      <c r="J33" s="156"/>
      <c r="K33" s="157" t="str">
        <f t="shared" si="0"/>
        <v/>
      </c>
      <c r="L33" s="157" t="str">
        <f t="shared" si="1"/>
        <v/>
      </c>
      <c r="M33" s="12"/>
    </row>
    <row r="34" spans="2:13">
      <c r="B34" s="121">
        <v>27</v>
      </c>
      <c r="C34" s="217"/>
      <c r="D34" s="217"/>
      <c r="E34" s="217"/>
      <c r="F34" s="217"/>
      <c r="G34" s="12"/>
      <c r="H34" s="12"/>
      <c r="I34" s="156"/>
      <c r="J34" s="156"/>
      <c r="K34" s="157" t="str">
        <f t="shared" si="0"/>
        <v/>
      </c>
      <c r="L34" s="157" t="str">
        <f t="shared" si="1"/>
        <v/>
      </c>
      <c r="M34" s="12"/>
    </row>
    <row r="35" spans="2:13">
      <c r="B35" s="121">
        <v>28</v>
      </c>
      <c r="C35" s="217"/>
      <c r="D35" s="217"/>
      <c r="E35" s="217"/>
      <c r="F35" s="217"/>
      <c r="G35" s="12"/>
      <c r="H35" s="12"/>
      <c r="I35" s="156"/>
      <c r="J35" s="156"/>
      <c r="K35" s="157" t="str">
        <f t="shared" si="0"/>
        <v/>
      </c>
      <c r="L35" s="157" t="str">
        <f t="shared" si="1"/>
        <v/>
      </c>
      <c r="M35" s="12"/>
    </row>
    <row r="36" spans="2:13">
      <c r="B36" s="121">
        <v>29</v>
      </c>
      <c r="C36" s="217"/>
      <c r="D36" s="217"/>
      <c r="E36" s="217"/>
      <c r="F36" s="217"/>
      <c r="G36" s="12"/>
      <c r="H36" s="12"/>
      <c r="I36" s="156"/>
      <c r="J36" s="156"/>
      <c r="K36" s="157" t="str">
        <f t="shared" si="0"/>
        <v/>
      </c>
      <c r="L36" s="157" t="str">
        <f t="shared" si="1"/>
        <v/>
      </c>
      <c r="M36" s="12"/>
    </row>
    <row r="37" spans="2:13">
      <c r="B37" s="121">
        <v>30</v>
      </c>
      <c r="C37" s="217"/>
      <c r="D37" s="217"/>
      <c r="E37" s="217"/>
      <c r="F37" s="217"/>
      <c r="G37" s="12"/>
      <c r="H37" s="12"/>
      <c r="I37" s="156"/>
      <c r="J37" s="156"/>
      <c r="K37" s="157" t="str">
        <f t="shared" ref="K37" si="2">IF(AND(I37="Almost Certain",J37="Minimal"),"Moderate",IF(AND(I37="Almost Certain",J37="Minor"),"Major",IF(AND(I37="Almost Certain",J37="Moderate"),"Major",IF(AND(I37="Almost Certain",J37="Significant"),"Critical",IF(AND(I37="Almost Certain",J37="Severe"),"Critical",IF(AND(I37="Likely",J37="Minimal"),"Moderate",IF(AND(I37="Likely",J37="Minor"),"Moderate",IF(AND(I37="Likely",J37="Moderate"),"Major",IF(AND(I37="Likely",J37="Significant"),"Major",IF(AND(I37="Likely",J37="Severe"),"Critical",IF(AND(I37="Possible",J37="Minimal"),"Low",IF(AND(I37="Possible",J37="Minor"),"Moderate",IF(AND(I37="Possible",J37="Moderate"),"Moderate",IF(AND(I37="Possible",J37="Significant"),"Major",IF(AND(I37="Possible",J37="Severe"),"Major",IF(AND(I37="Unlikely",J37="Minimal"),"Very Low",IF(AND(I37="Unlikely",J37="Minor"),"Low",IF(AND(I37="Unlikely",J37="Moderate"),"Moderate",IF(AND(I37="Unlikely",J37="Significant"),"Moderate",IF(AND(I37="Unlikely",J37="Severe"),"Major",IF(AND(I37="Rare",J37="Minimal"),"Very Low",IF(AND(I37="Rare",J37="Minor"),"Very Low",IF(AND(I37="Rare",J37="Moderate"),"Low",IF(AND(I37="Rare",J37="Significant"),"Moderate",IF(AND(I37="Rare",J37="Severe"),"Moderate",""))))) ))))) ))))) ))))) )))))</f>
        <v/>
      </c>
      <c r="L37" s="157" t="str">
        <f t="shared" ref="L37" si="3">IF(K37="Very Low",1,IF(K37="Low",2,IF(K37="Moderate",3,IF(K37="Major",4,IF(K37="Critical",5,"")))))</f>
        <v/>
      </c>
      <c r="M37" s="12"/>
    </row>
    <row r="38" spans="2:13">
      <c r="B38" s="105"/>
      <c r="C38" s="96"/>
      <c r="D38" s="96"/>
      <c r="E38" s="96"/>
      <c r="F38" s="96"/>
      <c r="G38" s="96"/>
      <c r="H38" s="96"/>
      <c r="I38" s="158"/>
      <c r="J38" s="158"/>
      <c r="K38" s="159"/>
      <c r="L38" s="159"/>
      <c r="M38" s="96"/>
    </row>
    <row r="39" spans="2:13">
      <c r="B39" s="105"/>
      <c r="C39" s="96"/>
      <c r="D39" s="96"/>
      <c r="E39" s="96"/>
      <c r="F39" s="96"/>
      <c r="G39" s="96"/>
      <c r="H39" s="96"/>
      <c r="I39" s="158"/>
      <c r="J39" s="158"/>
      <c r="K39" s="159"/>
      <c r="L39" s="159"/>
      <c r="M39" s="96"/>
    </row>
    <row r="40" spans="2:13">
      <c r="B40" s="96"/>
      <c r="C40" s="96"/>
      <c r="D40" s="96"/>
      <c r="E40" s="96"/>
      <c r="F40" s="96"/>
      <c r="G40" s="96"/>
      <c r="H40" s="96"/>
      <c r="I40" s="158"/>
      <c r="J40" s="158"/>
      <c r="K40" s="159"/>
      <c r="L40" s="159"/>
      <c r="M40" s="96"/>
    </row>
    <row r="41" spans="2:13">
      <c r="B41" s="96"/>
      <c r="C41" s="96"/>
      <c r="D41" s="96"/>
      <c r="E41" s="96"/>
      <c r="F41" s="96"/>
      <c r="G41" s="96"/>
      <c r="H41" s="96"/>
      <c r="I41" s="158"/>
      <c r="J41" s="158"/>
      <c r="K41" s="159"/>
      <c r="L41" s="159"/>
      <c r="M41" s="96"/>
    </row>
    <row r="42" spans="2:13">
      <c r="B42" s="96"/>
      <c r="C42" s="96"/>
      <c r="D42" s="96"/>
      <c r="E42" s="96"/>
      <c r="F42" s="96"/>
      <c r="G42" s="96"/>
      <c r="H42" s="96"/>
      <c r="I42" s="158"/>
      <c r="J42" s="158"/>
      <c r="K42" s="159"/>
      <c r="L42" s="159"/>
      <c r="M42" s="96"/>
    </row>
    <row r="43" spans="2:13">
      <c r="B43" s="96"/>
      <c r="C43" s="96"/>
      <c r="D43" s="96"/>
      <c r="E43" s="96"/>
      <c r="F43" s="96"/>
      <c r="G43" s="96"/>
      <c r="H43" s="96"/>
      <c r="I43" s="158"/>
      <c r="J43" s="158"/>
      <c r="K43" s="159"/>
      <c r="L43" s="159"/>
      <c r="M43" s="96"/>
    </row>
    <row r="44" spans="2:13">
      <c r="B44" s="96"/>
      <c r="C44" s="96"/>
      <c r="D44" s="96"/>
      <c r="E44" s="96"/>
      <c r="F44" s="96"/>
      <c r="G44" s="96"/>
      <c r="H44" s="96"/>
      <c r="I44" s="158"/>
      <c r="J44" s="158"/>
      <c r="K44" s="159"/>
      <c r="L44" s="159"/>
      <c r="M44" s="96"/>
    </row>
    <row r="45" spans="2:13">
      <c r="B45" s="96"/>
      <c r="C45" s="96"/>
      <c r="D45" s="96"/>
      <c r="E45" s="96"/>
      <c r="F45" s="96"/>
      <c r="G45" s="96"/>
      <c r="H45" s="96"/>
      <c r="I45" s="158"/>
      <c r="J45" s="158"/>
      <c r="K45" s="159"/>
      <c r="L45" s="159"/>
      <c r="M45" s="96"/>
    </row>
    <row r="46" spans="2:13">
      <c r="B46" s="96"/>
      <c r="C46" s="96"/>
      <c r="D46" s="96"/>
      <c r="E46" s="96"/>
      <c r="F46" s="96"/>
      <c r="G46" s="96"/>
      <c r="H46" s="96"/>
      <c r="I46" s="158"/>
      <c r="J46" s="158"/>
      <c r="K46" s="159"/>
      <c r="L46" s="159"/>
      <c r="M46" s="96"/>
    </row>
    <row r="47" spans="2:13">
      <c r="B47" s="96"/>
      <c r="C47" s="96"/>
      <c r="D47" s="96"/>
      <c r="E47" s="96"/>
      <c r="F47" s="96"/>
      <c r="G47" s="96"/>
      <c r="H47" s="96"/>
      <c r="I47" s="158"/>
      <c r="J47" s="158"/>
      <c r="K47" s="159"/>
      <c r="L47" s="159"/>
      <c r="M47" s="96"/>
    </row>
    <row r="48" spans="2:13">
      <c r="I48" s="158"/>
      <c r="J48" s="158"/>
      <c r="K48" s="159"/>
      <c r="L48" s="159"/>
    </row>
    <row r="49" spans="9:12">
      <c r="I49" s="158"/>
      <c r="J49" s="158"/>
      <c r="K49" s="159"/>
      <c r="L49" s="159"/>
    </row>
    <row r="50" spans="9:12">
      <c r="K50" s="158" t="str">
        <f t="shared" ref="K50" si="4">IF(AND(I51="Almost Certain",J51="Minimal"),"Moderate",IF(AND(I51="Almost Certain",J51="Minor"),"Major",IF(AND(I51="Almost Certain",J51="Moderate"),"Major",IF(AND(I51="Almost Certain",J51="Significant"),"Critical",IF(AND(I51="Almost Certain",J51="Severe"),"Critical",IF(AND(I51="Likely",J51="Minimal"),"Moderate",IF(AND(I51="Likely",J51="Minor"),"Moderate",IF(AND(I51="Likely",J51="Moderate"),"Major",IF(AND(I51="Likely",J51="Significant"),"Major",IF(AND(I51="Likely",J51="Severe"),"Critical",IF(AND(I51="Possible",J51="Minimal"),"Low",IF(AND(I51="Possible",J51="Minor"),"Moderate",IF(AND(I51="Possible",J51="Moderate"),"Moderate",IF(AND(I51="Possible",J51="Significant"),"Major",IF(AND(I51="Possible",J51="Severe"),"Major",IF(AND(I51="Unlikely",J51="Minimal"),"Very Low",IF(AND(I51="Unlikely",J51="Minor"),"Low",IF(AND(I51="Unlikely",J51="Moderate"),"Moderate",IF(AND(I51="Unlikely",J51="Significant"),"Moderate",IF(AND(I51="Unlikely",J51="Severe"),"Major",IF(AND(I51="Rare",J51="Minimal"),"Very Low",IF(AND(I51="Rare",J51="Minor"),"Very Low",IF(AND(I51="Rare",J51="Moderate"),"Low",IF(AND(I51="Rare",J51="Significant"),"Moderate",IF(AND(I51="Rare",J51="Severe"),"Moderate",""))))) ))))) ))))) ))))) )))))</f>
        <v/>
      </c>
    </row>
  </sheetData>
  <mergeCells count="7">
    <mergeCell ref="B6:C6"/>
    <mergeCell ref="R12:U12"/>
    <mergeCell ref="R7:U7"/>
    <mergeCell ref="R8:U8"/>
    <mergeCell ref="R9:U9"/>
    <mergeCell ref="R10:U10"/>
    <mergeCell ref="R11:U11"/>
  </mergeCells>
  <dataValidations count="4">
    <dataValidation type="list" allowBlank="1" showInputMessage="1" showErrorMessage="1" sqref="E8:E37" xr:uid="{9ED56543-143E-4D29-ADD8-D3CCE3A96194}">
      <formula1>OFFSET(Risk_Category,0,0,COUNTA(Risk_Category),1)</formula1>
    </dataValidation>
    <dataValidation type="list" allowBlank="1" showInputMessage="1" showErrorMessage="1" sqref="C8:C37" xr:uid="{4EB33810-6D61-4B81-B99A-747FD37C1CED}">
      <formula1>OFFSET(Digital_Objective,0,0,COUNTA(Digital_Objective),1)</formula1>
    </dataValidation>
    <dataValidation type="list" allowBlank="1" showInputMessage="1" showErrorMessage="1" sqref="D8:D37" xr:uid="{EAE58FE7-EF2B-4A20-94BE-C923895E1771}">
      <formula1>OFFSET(Project,0,0,COUNTA(Project),1)</formula1>
    </dataValidation>
    <dataValidation type="list" allowBlank="1" showInputMessage="1" showErrorMessage="1" sqref="F8:F37" xr:uid="{E94E40EF-7C41-4B5A-ABDE-C057D5C0C07C}">
      <formula1>OFFSET(Risk_Factor,0,0,COUNTA(Risk_Factor),1)</formula1>
    </dataValidation>
  </dataValidations>
  <pageMargins left="0.25" right="0.25" top="0.75" bottom="0.75" header="0.3" footer="0.3"/>
  <pageSetup paperSize="8"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4E0B14CC-D7AC-4BC1-B1CE-92DDE029FEAC}">
          <x14:formula1>
            <xm:f>Config!$BC$5:$BC$9</xm:f>
          </x14:formula1>
          <xm:sqref>I8:I49</xm:sqref>
        </x14:dataValidation>
        <x14:dataValidation type="list" allowBlank="1" showInputMessage="1" showErrorMessage="1" xr:uid="{ACC9D2AD-D98D-4D5F-83AA-EED0785CE330}">
          <x14:formula1>
            <xm:f>Config!$BD$5:$BD$9</xm:f>
          </x14:formula1>
          <xm:sqref>J8:J49</xm:sqref>
        </x14:dataValidation>
        <x14:dataValidation type="list" allowBlank="1" showInputMessage="1" showErrorMessage="1" xr:uid="{4D8F774E-D9FA-4D7C-9A48-B9135F794662}">
          <x14:formula1>
            <xm:f>'8. Prioritising Objectives'!$U$11:$U$20</xm:f>
          </x14:formula1>
          <xm:sqref>C38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C739A-55E0-4173-AE98-706907B79B79}">
  <dimension ref="B1:BT56"/>
  <sheetViews>
    <sheetView showGridLines="0" topLeftCell="A2" workbookViewId="0">
      <selection activeCell="E21" sqref="E20:E21"/>
    </sheetView>
  </sheetViews>
  <sheetFormatPr defaultColWidth="9.140625" defaultRowHeight="14.25"/>
  <cols>
    <col min="1" max="1" width="2.85546875" customWidth="1"/>
    <col min="2" max="2" width="5.7109375" customWidth="1"/>
    <col min="3" max="3" width="94.85546875" customWidth="1"/>
    <col min="4" max="4" width="44.5703125" bestFit="1" customWidth="1"/>
    <col min="5" max="5" width="11.140625" customWidth="1"/>
    <col min="6" max="6" width="9.85546875" customWidth="1"/>
    <col min="7" max="7" width="11" customWidth="1"/>
    <col min="8" max="8" width="9.140625" customWidth="1"/>
    <col min="9" max="9" width="1.7109375" customWidth="1"/>
    <col min="10" max="63" width="8.28515625" customWidth="1"/>
  </cols>
  <sheetData>
    <row r="1" spans="2:72" ht="15" customHeight="1">
      <c r="F1" s="119"/>
      <c r="G1" s="119"/>
      <c r="H1" s="119"/>
    </row>
    <row r="2" spans="2:72" ht="30" customHeight="1">
      <c r="B2" s="261" t="s">
        <v>439</v>
      </c>
      <c r="C2" s="262"/>
      <c r="D2" s="262"/>
      <c r="E2" s="262"/>
      <c r="F2" s="262"/>
      <c r="G2" s="262"/>
      <c r="H2" s="262"/>
      <c r="I2" s="262"/>
      <c r="J2" s="262"/>
      <c r="K2" s="262"/>
      <c r="L2" s="262"/>
      <c r="M2" s="262"/>
      <c r="N2" s="262"/>
      <c r="O2" s="262"/>
      <c r="P2" s="262"/>
      <c r="Q2" s="262"/>
      <c r="R2" s="262"/>
      <c r="S2" s="262"/>
      <c r="T2" s="262"/>
      <c r="U2" s="262"/>
      <c r="V2" s="262"/>
      <c r="W2" s="122"/>
      <c r="X2" s="122"/>
      <c r="Y2" s="122"/>
    </row>
    <row r="3" spans="2:72" ht="30" customHeight="1">
      <c r="B3" s="263" t="s">
        <v>440</v>
      </c>
      <c r="C3" s="263"/>
      <c r="D3" s="263"/>
      <c r="E3" s="263"/>
      <c r="F3" s="263"/>
      <c r="G3" s="263"/>
      <c r="H3" s="263"/>
    </row>
    <row r="4" spans="2:72">
      <c r="B4" t="s">
        <v>441</v>
      </c>
      <c r="F4" s="119"/>
      <c r="G4" s="119"/>
      <c r="H4" s="119"/>
    </row>
    <row r="5" spans="2:72">
      <c r="F5" s="119"/>
      <c r="G5" s="119"/>
      <c r="H5" s="119"/>
    </row>
    <row r="6" spans="2:72" ht="53.45" customHeight="1" thickBot="1">
      <c r="B6" s="125" t="s">
        <v>395</v>
      </c>
      <c r="C6" s="126" t="s">
        <v>442</v>
      </c>
      <c r="D6" s="126" t="s">
        <v>396</v>
      </c>
      <c r="E6" s="126" t="s">
        <v>366</v>
      </c>
      <c r="F6" s="125" t="s">
        <v>443</v>
      </c>
      <c r="G6" s="125" t="s">
        <v>444</v>
      </c>
      <c r="H6" s="61" t="s">
        <v>445</v>
      </c>
      <c r="J6" s="123">
        <v>44927</v>
      </c>
      <c r="K6" s="123">
        <v>44958</v>
      </c>
      <c r="L6" s="123">
        <v>44986</v>
      </c>
      <c r="M6" s="123">
        <v>45017</v>
      </c>
      <c r="N6" s="123">
        <v>45047</v>
      </c>
      <c r="O6" s="123">
        <v>45078</v>
      </c>
      <c r="P6" s="123">
        <v>45108</v>
      </c>
      <c r="Q6" s="123">
        <v>45139</v>
      </c>
      <c r="R6" s="123">
        <v>45170</v>
      </c>
      <c r="S6" s="123">
        <v>45200</v>
      </c>
      <c r="T6" s="123">
        <v>45231</v>
      </c>
      <c r="U6" s="123">
        <v>45261</v>
      </c>
      <c r="V6" s="123">
        <v>45292</v>
      </c>
      <c r="W6" s="123">
        <v>45323</v>
      </c>
      <c r="X6" s="123">
        <v>45352</v>
      </c>
      <c r="Y6" s="123">
        <v>45383</v>
      </c>
      <c r="Z6" s="123">
        <v>45413</v>
      </c>
      <c r="AA6" s="123">
        <v>45444</v>
      </c>
      <c r="AB6" s="123">
        <v>45474</v>
      </c>
      <c r="AC6" s="123">
        <v>45505</v>
      </c>
      <c r="AD6" s="123">
        <v>45536</v>
      </c>
      <c r="AE6" s="123">
        <v>45566</v>
      </c>
      <c r="AF6" s="123">
        <v>45597</v>
      </c>
      <c r="AG6" s="123">
        <v>45627</v>
      </c>
      <c r="AH6" s="123">
        <v>45658</v>
      </c>
      <c r="AI6" s="123">
        <v>45689</v>
      </c>
      <c r="AJ6" s="123">
        <v>45717</v>
      </c>
      <c r="AK6" s="123">
        <v>45748</v>
      </c>
      <c r="AL6" s="123">
        <v>45778</v>
      </c>
      <c r="AM6" s="123">
        <v>45809</v>
      </c>
      <c r="AN6" s="123">
        <v>45839</v>
      </c>
      <c r="AO6" s="123">
        <v>45870</v>
      </c>
      <c r="AP6" s="123">
        <v>45901</v>
      </c>
      <c r="AQ6" s="123">
        <v>45931</v>
      </c>
      <c r="AR6" s="123">
        <v>45962</v>
      </c>
      <c r="AS6" s="123">
        <v>45992</v>
      </c>
      <c r="AT6" s="123">
        <v>46023</v>
      </c>
      <c r="AU6" s="123">
        <v>46054</v>
      </c>
      <c r="AV6" s="123">
        <v>46082</v>
      </c>
      <c r="AW6" s="123">
        <v>46113</v>
      </c>
      <c r="AX6" s="123">
        <v>46143</v>
      </c>
      <c r="AY6" s="123">
        <v>46174</v>
      </c>
      <c r="AZ6" s="123">
        <v>46204</v>
      </c>
      <c r="BA6" s="123">
        <v>46235</v>
      </c>
      <c r="BB6" s="123">
        <v>46266</v>
      </c>
      <c r="BC6" s="123">
        <v>46296</v>
      </c>
      <c r="BD6" s="123">
        <v>46327</v>
      </c>
      <c r="BE6" s="123">
        <v>46357</v>
      </c>
      <c r="BF6" s="123"/>
      <c r="BG6" s="123"/>
      <c r="BH6" s="123"/>
      <c r="BI6" s="123"/>
      <c r="BJ6" s="123"/>
      <c r="BK6" s="123"/>
      <c r="BL6" s="123"/>
      <c r="BM6" s="123"/>
      <c r="BN6" s="123"/>
      <c r="BO6" s="123"/>
      <c r="BP6" s="123"/>
      <c r="BQ6" s="123"/>
      <c r="BR6" s="124"/>
      <c r="BS6" s="124"/>
      <c r="BT6" s="124"/>
    </row>
    <row r="7" spans="2:72" s="119" customFormat="1" ht="20.100000000000001" customHeight="1">
      <c r="B7" s="128">
        <v>1</v>
      </c>
      <c r="C7" s="129" t="str">
        <f>IF('9. Project Planning'!C14="","",'9. Project Planning'!C14)</f>
        <v>Journey Example: Operations: establish collaborative working across teams to improve customer enquiry process</v>
      </c>
      <c r="D7" s="129" t="str">
        <f>IF('9. Project Planning'!D14="","",'9. Project Planning'!D14)</f>
        <v>001 Train staff on new ways of working</v>
      </c>
      <c r="E7" s="128" t="str">
        <f>IF('9. Project Planning'!E14="","",'9. Project Planning'!E14)</f>
        <v>People</v>
      </c>
      <c r="F7" s="130">
        <v>45078</v>
      </c>
      <c r="G7" s="130">
        <v>45261</v>
      </c>
      <c r="H7" s="128">
        <f>IF(G7-F7=0,"",G7-F7)</f>
        <v>183</v>
      </c>
      <c r="I7" s="127"/>
      <c r="J7" s="143" t="str">
        <f t="shared" ref="J7:BE11" si="0">IF(AND(J$6&gt;=$F7,J$6&lt;=$G7),$E7,"")</f>
        <v/>
      </c>
      <c r="K7" s="143" t="str">
        <f t="shared" si="0"/>
        <v/>
      </c>
      <c r="L7" s="143" t="str">
        <f t="shared" si="0"/>
        <v/>
      </c>
      <c r="M7" s="143" t="str">
        <f t="shared" si="0"/>
        <v/>
      </c>
      <c r="N7" s="143" t="str">
        <f t="shared" si="0"/>
        <v/>
      </c>
      <c r="O7" s="143" t="str">
        <f t="shared" si="0"/>
        <v>People</v>
      </c>
      <c r="P7" s="143" t="str">
        <f t="shared" si="0"/>
        <v>People</v>
      </c>
      <c r="Q7" s="143" t="str">
        <f t="shared" si="0"/>
        <v>People</v>
      </c>
      <c r="R7" s="143" t="str">
        <f t="shared" si="0"/>
        <v>People</v>
      </c>
      <c r="S7" s="143" t="str">
        <f t="shared" si="0"/>
        <v>People</v>
      </c>
      <c r="T7" s="143" t="str">
        <f t="shared" si="0"/>
        <v>People</v>
      </c>
      <c r="U7" s="143" t="str">
        <f t="shared" si="0"/>
        <v>People</v>
      </c>
      <c r="V7" s="143" t="str">
        <f t="shared" si="0"/>
        <v/>
      </c>
      <c r="W7" s="143" t="str">
        <f t="shared" si="0"/>
        <v/>
      </c>
      <c r="X7" s="143" t="str">
        <f t="shared" si="0"/>
        <v/>
      </c>
      <c r="Y7" s="143" t="str">
        <f t="shared" si="0"/>
        <v/>
      </c>
      <c r="Z7" s="143" t="str">
        <f t="shared" si="0"/>
        <v/>
      </c>
      <c r="AA7" s="143" t="str">
        <f t="shared" si="0"/>
        <v/>
      </c>
      <c r="AB7" s="143" t="str">
        <f t="shared" si="0"/>
        <v/>
      </c>
      <c r="AC7" s="143" t="str">
        <f t="shared" si="0"/>
        <v/>
      </c>
      <c r="AD7" s="143" t="str">
        <f t="shared" si="0"/>
        <v/>
      </c>
      <c r="AE7" s="143" t="str">
        <f t="shared" si="0"/>
        <v/>
      </c>
      <c r="AF7" s="143" t="str">
        <f t="shared" si="0"/>
        <v/>
      </c>
      <c r="AG7" s="143" t="str">
        <f t="shared" si="0"/>
        <v/>
      </c>
      <c r="AH7" s="143" t="str">
        <f t="shared" si="0"/>
        <v/>
      </c>
      <c r="AI7" s="143" t="str">
        <f t="shared" si="0"/>
        <v/>
      </c>
      <c r="AJ7" s="143" t="str">
        <f t="shared" si="0"/>
        <v/>
      </c>
      <c r="AK7" s="143" t="str">
        <f t="shared" si="0"/>
        <v/>
      </c>
      <c r="AL7" s="143" t="str">
        <f t="shared" si="0"/>
        <v/>
      </c>
      <c r="AM7" s="143" t="str">
        <f t="shared" si="0"/>
        <v/>
      </c>
      <c r="AN7" s="143" t="str">
        <f t="shared" si="0"/>
        <v/>
      </c>
      <c r="AO7" s="143" t="str">
        <f t="shared" si="0"/>
        <v/>
      </c>
      <c r="AP7" s="143" t="str">
        <f t="shared" si="0"/>
        <v/>
      </c>
      <c r="AQ7" s="143" t="str">
        <f t="shared" si="0"/>
        <v/>
      </c>
      <c r="AR7" s="143" t="str">
        <f t="shared" si="0"/>
        <v/>
      </c>
      <c r="AS7" s="143" t="str">
        <f t="shared" si="0"/>
        <v/>
      </c>
      <c r="AT7" s="143" t="str">
        <f t="shared" si="0"/>
        <v/>
      </c>
      <c r="AU7" s="143" t="str">
        <f t="shared" si="0"/>
        <v/>
      </c>
      <c r="AV7" s="143" t="str">
        <f t="shared" si="0"/>
        <v/>
      </c>
      <c r="AW7" s="143" t="str">
        <f t="shared" si="0"/>
        <v/>
      </c>
      <c r="AX7" s="143" t="str">
        <f t="shared" si="0"/>
        <v/>
      </c>
      <c r="AY7" s="143" t="str">
        <f t="shared" si="0"/>
        <v/>
      </c>
      <c r="AZ7" s="143" t="str">
        <f t="shared" si="0"/>
        <v/>
      </c>
      <c r="BA7" s="143" t="str">
        <f t="shared" si="0"/>
        <v/>
      </c>
      <c r="BB7" s="143" t="str">
        <f t="shared" si="0"/>
        <v/>
      </c>
      <c r="BC7" s="143" t="str">
        <f t="shared" si="0"/>
        <v/>
      </c>
      <c r="BD7" s="143" t="str">
        <f t="shared" si="0"/>
        <v/>
      </c>
      <c r="BE7" s="143" t="str">
        <f t="shared" si="0"/>
        <v/>
      </c>
    </row>
    <row r="8" spans="2:72" s="119" customFormat="1" ht="20.100000000000001" customHeight="1">
      <c r="B8" s="128">
        <v>2</v>
      </c>
      <c r="C8" s="129" t="str">
        <f>IF('9. Project Planning'!C15="","",'9. Project Planning'!C15)</f>
        <v xml:space="preserve">Journey Example: Technology - implement self-service app </v>
      </c>
      <c r="D8" s="129" t="str">
        <f>IF('9. Project Planning'!D15="","",'9. Project Planning'!D15)</f>
        <v>002 Revise customer facing business processes</v>
      </c>
      <c r="E8" s="128" t="str">
        <f>IF('9. Project Planning'!E15="","",'9. Project Planning'!E15)</f>
        <v>Processes</v>
      </c>
      <c r="F8" s="130">
        <v>45047</v>
      </c>
      <c r="G8" s="130">
        <v>45108</v>
      </c>
      <c r="H8" s="128">
        <f t="shared" ref="H8:H56" si="1">IF(G8-F8=0,"",G8-F8)</f>
        <v>61</v>
      </c>
      <c r="I8" s="127"/>
      <c r="J8" s="143" t="str">
        <f t="shared" si="0"/>
        <v/>
      </c>
      <c r="K8" s="143" t="str">
        <f t="shared" si="0"/>
        <v/>
      </c>
      <c r="L8" s="143" t="str">
        <f t="shared" si="0"/>
        <v/>
      </c>
      <c r="M8" s="143" t="str">
        <f t="shared" si="0"/>
        <v/>
      </c>
      <c r="N8" s="143" t="str">
        <f t="shared" si="0"/>
        <v>Processes</v>
      </c>
      <c r="O8" s="143" t="str">
        <f t="shared" si="0"/>
        <v>Processes</v>
      </c>
      <c r="P8" s="143" t="str">
        <f t="shared" si="0"/>
        <v>Processes</v>
      </c>
      <c r="Q8" s="143" t="str">
        <f t="shared" si="0"/>
        <v/>
      </c>
      <c r="R8" s="143" t="str">
        <f t="shared" si="0"/>
        <v/>
      </c>
      <c r="S8" s="143" t="str">
        <f t="shared" si="0"/>
        <v/>
      </c>
      <c r="T8" s="143" t="str">
        <f t="shared" si="0"/>
        <v/>
      </c>
      <c r="U8" s="143" t="str">
        <f t="shared" si="0"/>
        <v/>
      </c>
      <c r="V8" s="143" t="str">
        <f t="shared" si="0"/>
        <v/>
      </c>
      <c r="W8" s="143" t="str">
        <f t="shared" si="0"/>
        <v/>
      </c>
      <c r="X8" s="143" t="str">
        <f t="shared" si="0"/>
        <v/>
      </c>
      <c r="Y8" s="143" t="str">
        <f t="shared" si="0"/>
        <v/>
      </c>
      <c r="Z8" s="143" t="str">
        <f t="shared" si="0"/>
        <v/>
      </c>
      <c r="AA8" s="143" t="str">
        <f t="shared" si="0"/>
        <v/>
      </c>
      <c r="AB8" s="143" t="str">
        <f t="shared" si="0"/>
        <v/>
      </c>
      <c r="AC8" s="143" t="str">
        <f t="shared" si="0"/>
        <v/>
      </c>
      <c r="AD8" s="143" t="str">
        <f t="shared" si="0"/>
        <v/>
      </c>
      <c r="AE8" s="143" t="str">
        <f t="shared" si="0"/>
        <v/>
      </c>
      <c r="AF8" s="143" t="str">
        <f t="shared" si="0"/>
        <v/>
      </c>
      <c r="AG8" s="143" t="str">
        <f t="shared" si="0"/>
        <v/>
      </c>
      <c r="AH8" s="143" t="str">
        <f t="shared" si="0"/>
        <v/>
      </c>
      <c r="AI8" s="143" t="str">
        <f t="shared" si="0"/>
        <v/>
      </c>
      <c r="AJ8" s="143" t="str">
        <f t="shared" si="0"/>
        <v/>
      </c>
      <c r="AK8" s="143" t="str">
        <f t="shared" si="0"/>
        <v/>
      </c>
      <c r="AL8" s="143" t="str">
        <f t="shared" si="0"/>
        <v/>
      </c>
      <c r="AM8" s="143" t="str">
        <f t="shared" si="0"/>
        <v/>
      </c>
      <c r="AN8" s="143" t="str">
        <f t="shared" si="0"/>
        <v/>
      </c>
      <c r="AO8" s="143" t="str">
        <f t="shared" si="0"/>
        <v/>
      </c>
      <c r="AP8" s="143" t="str">
        <f t="shared" si="0"/>
        <v/>
      </c>
      <c r="AQ8" s="143" t="str">
        <f t="shared" si="0"/>
        <v/>
      </c>
      <c r="AR8" s="143" t="str">
        <f t="shared" si="0"/>
        <v/>
      </c>
      <c r="AS8" s="143" t="str">
        <f t="shared" si="0"/>
        <v/>
      </c>
      <c r="AT8" s="143" t="str">
        <f t="shared" si="0"/>
        <v/>
      </c>
      <c r="AU8" s="143" t="str">
        <f t="shared" si="0"/>
        <v/>
      </c>
      <c r="AV8" s="143" t="str">
        <f t="shared" si="0"/>
        <v/>
      </c>
      <c r="AW8" s="143" t="str">
        <f t="shared" si="0"/>
        <v/>
      </c>
      <c r="AX8" s="143" t="str">
        <f t="shared" si="0"/>
        <v/>
      </c>
      <c r="AY8" s="143" t="str">
        <f t="shared" si="0"/>
        <v/>
      </c>
      <c r="AZ8" s="143" t="str">
        <f t="shared" si="0"/>
        <v/>
      </c>
      <c r="BA8" s="143" t="str">
        <f t="shared" si="0"/>
        <v/>
      </c>
      <c r="BB8" s="143" t="str">
        <f t="shared" si="0"/>
        <v/>
      </c>
      <c r="BC8" s="143" t="str">
        <f t="shared" si="0"/>
        <v/>
      </c>
      <c r="BD8" s="143" t="str">
        <f t="shared" si="0"/>
        <v/>
      </c>
      <c r="BE8" s="143" t="str">
        <f t="shared" si="0"/>
        <v/>
      </c>
    </row>
    <row r="9" spans="2:72" s="119" customFormat="1" ht="20.100000000000001" customHeight="1">
      <c r="B9" s="128">
        <v>3</v>
      </c>
      <c r="C9" s="129" t="str">
        <f>IF('9. Project Planning'!C16="","",'9. Project Planning'!C16)</f>
        <v/>
      </c>
      <c r="D9" s="129" t="str">
        <f>IF('9. Project Planning'!D16="","",'9. Project Planning'!D16)</f>
        <v>003 Implement workflows to support collaborative working</v>
      </c>
      <c r="E9" s="128" t="str">
        <f>IF('9. Project Planning'!E16="","",'9. Project Planning'!E16)</f>
        <v>Technology</v>
      </c>
      <c r="F9" s="130"/>
      <c r="G9" s="130"/>
      <c r="H9" s="128" t="str">
        <f t="shared" si="1"/>
        <v/>
      </c>
      <c r="I9" s="127"/>
      <c r="J9" s="143" t="str">
        <f t="shared" si="0"/>
        <v/>
      </c>
      <c r="K9" s="143" t="str">
        <f t="shared" si="0"/>
        <v/>
      </c>
      <c r="L9" s="143" t="str">
        <f t="shared" si="0"/>
        <v/>
      </c>
      <c r="M9" s="143" t="str">
        <f t="shared" si="0"/>
        <v/>
      </c>
      <c r="N9" s="143" t="str">
        <f t="shared" si="0"/>
        <v/>
      </c>
      <c r="O9" s="143" t="str">
        <f t="shared" si="0"/>
        <v/>
      </c>
      <c r="P9" s="143" t="str">
        <f t="shared" si="0"/>
        <v/>
      </c>
      <c r="Q9" s="143" t="str">
        <f t="shared" si="0"/>
        <v/>
      </c>
      <c r="R9" s="143" t="str">
        <f t="shared" si="0"/>
        <v/>
      </c>
      <c r="S9" s="143" t="str">
        <f t="shared" si="0"/>
        <v/>
      </c>
      <c r="T9" s="143" t="str">
        <f t="shared" si="0"/>
        <v/>
      </c>
      <c r="U9" s="143" t="str">
        <f t="shared" si="0"/>
        <v/>
      </c>
      <c r="V9" s="143" t="str">
        <f t="shared" si="0"/>
        <v/>
      </c>
      <c r="W9" s="143" t="str">
        <f t="shared" si="0"/>
        <v/>
      </c>
      <c r="X9" s="143" t="str">
        <f t="shared" si="0"/>
        <v/>
      </c>
      <c r="Y9" s="143" t="str">
        <f t="shared" si="0"/>
        <v/>
      </c>
      <c r="Z9" s="143" t="str">
        <f t="shared" si="0"/>
        <v/>
      </c>
      <c r="AA9" s="143" t="str">
        <f t="shared" si="0"/>
        <v/>
      </c>
      <c r="AB9" s="143" t="str">
        <f t="shared" si="0"/>
        <v/>
      </c>
      <c r="AC9" s="143" t="str">
        <f t="shared" si="0"/>
        <v/>
      </c>
      <c r="AD9" s="143" t="str">
        <f t="shared" si="0"/>
        <v/>
      </c>
      <c r="AE9" s="143" t="str">
        <f t="shared" si="0"/>
        <v/>
      </c>
      <c r="AF9" s="143" t="str">
        <f t="shared" si="0"/>
        <v/>
      </c>
      <c r="AG9" s="143" t="str">
        <f t="shared" si="0"/>
        <v/>
      </c>
      <c r="AH9" s="143" t="str">
        <f t="shared" si="0"/>
        <v/>
      </c>
      <c r="AI9" s="143" t="str">
        <f t="shared" si="0"/>
        <v/>
      </c>
      <c r="AJ9" s="143" t="str">
        <f t="shared" si="0"/>
        <v/>
      </c>
      <c r="AK9" s="143" t="str">
        <f t="shared" si="0"/>
        <v/>
      </c>
      <c r="AL9" s="143" t="str">
        <f t="shared" si="0"/>
        <v/>
      </c>
      <c r="AM9" s="143" t="str">
        <f t="shared" si="0"/>
        <v/>
      </c>
      <c r="AN9" s="143" t="str">
        <f t="shared" si="0"/>
        <v/>
      </c>
      <c r="AO9" s="143" t="str">
        <f t="shared" si="0"/>
        <v/>
      </c>
      <c r="AP9" s="143" t="str">
        <f t="shared" si="0"/>
        <v/>
      </c>
      <c r="AQ9" s="143" t="str">
        <f t="shared" si="0"/>
        <v/>
      </c>
      <c r="AR9" s="143" t="str">
        <f t="shared" si="0"/>
        <v/>
      </c>
      <c r="AS9" s="143" t="str">
        <f t="shared" si="0"/>
        <v/>
      </c>
      <c r="AT9" s="143" t="str">
        <f t="shared" si="0"/>
        <v/>
      </c>
      <c r="AU9" s="143" t="str">
        <f t="shared" si="0"/>
        <v/>
      </c>
      <c r="AV9" s="143" t="str">
        <f t="shared" si="0"/>
        <v/>
      </c>
      <c r="AW9" s="143" t="str">
        <f t="shared" si="0"/>
        <v/>
      </c>
      <c r="AX9" s="143" t="str">
        <f t="shared" si="0"/>
        <v/>
      </c>
      <c r="AY9" s="143" t="str">
        <f t="shared" si="0"/>
        <v/>
      </c>
      <c r="AZ9" s="143" t="str">
        <f t="shared" si="0"/>
        <v/>
      </c>
      <c r="BA9" s="143" t="str">
        <f t="shared" si="0"/>
        <v/>
      </c>
      <c r="BB9" s="143" t="str">
        <f t="shared" si="0"/>
        <v/>
      </c>
      <c r="BC9" s="143" t="str">
        <f t="shared" si="0"/>
        <v/>
      </c>
      <c r="BD9" s="143" t="str">
        <f t="shared" si="0"/>
        <v/>
      </c>
      <c r="BE9" s="143" t="str">
        <f t="shared" si="0"/>
        <v/>
      </c>
    </row>
    <row r="10" spans="2:72" s="119" customFormat="1" ht="20.100000000000001" customHeight="1">
      <c r="B10" s="128">
        <v>4</v>
      </c>
      <c r="C10" s="129" t="str">
        <f>IF('9. Project Planning'!C17="","",'9. Project Planning'!C17)</f>
        <v/>
      </c>
      <c r="D10" s="129" t="str">
        <f>IF('9. Project Planning'!D17="","",'9. Project Planning'!D17)</f>
        <v>004 Project  JKL</v>
      </c>
      <c r="E10" s="128" t="str">
        <f>IF('9. Project Planning'!E17="","",'9. Project Planning'!E17)</f>
        <v/>
      </c>
      <c r="F10" s="130"/>
      <c r="G10" s="130"/>
      <c r="H10" s="128" t="str">
        <f t="shared" si="1"/>
        <v/>
      </c>
      <c r="I10" s="127"/>
      <c r="J10" s="143" t="str">
        <f t="shared" si="0"/>
        <v/>
      </c>
      <c r="K10" s="143" t="str">
        <f t="shared" si="0"/>
        <v/>
      </c>
      <c r="L10" s="143" t="str">
        <f t="shared" si="0"/>
        <v/>
      </c>
      <c r="M10" s="143" t="str">
        <f t="shared" si="0"/>
        <v/>
      </c>
      <c r="N10" s="143" t="str">
        <f t="shared" si="0"/>
        <v/>
      </c>
      <c r="O10" s="143" t="str">
        <f t="shared" si="0"/>
        <v/>
      </c>
      <c r="P10" s="143" t="str">
        <f t="shared" si="0"/>
        <v/>
      </c>
      <c r="Q10" s="143" t="str">
        <f t="shared" si="0"/>
        <v/>
      </c>
      <c r="R10" s="143" t="str">
        <f t="shared" si="0"/>
        <v/>
      </c>
      <c r="S10" s="143" t="str">
        <f t="shared" si="0"/>
        <v/>
      </c>
      <c r="T10" s="143" t="str">
        <f t="shared" si="0"/>
        <v/>
      </c>
      <c r="U10" s="143" t="str">
        <f t="shared" si="0"/>
        <v/>
      </c>
      <c r="V10" s="143" t="str">
        <f t="shared" si="0"/>
        <v/>
      </c>
      <c r="W10" s="143" t="str">
        <f t="shared" si="0"/>
        <v/>
      </c>
      <c r="X10" s="143" t="str">
        <f t="shared" si="0"/>
        <v/>
      </c>
      <c r="Y10" s="143" t="str">
        <f t="shared" si="0"/>
        <v/>
      </c>
      <c r="Z10" s="143" t="str">
        <f t="shared" si="0"/>
        <v/>
      </c>
      <c r="AA10" s="143" t="str">
        <f t="shared" si="0"/>
        <v/>
      </c>
      <c r="AB10" s="143" t="str">
        <f t="shared" si="0"/>
        <v/>
      </c>
      <c r="AC10" s="143" t="str">
        <f t="shared" si="0"/>
        <v/>
      </c>
      <c r="AD10" s="143" t="str">
        <f t="shared" si="0"/>
        <v/>
      </c>
      <c r="AE10" s="143" t="str">
        <f t="shared" si="0"/>
        <v/>
      </c>
      <c r="AF10" s="143" t="str">
        <f t="shared" si="0"/>
        <v/>
      </c>
      <c r="AG10" s="143" t="str">
        <f t="shared" si="0"/>
        <v/>
      </c>
      <c r="AH10" s="143" t="str">
        <f t="shared" si="0"/>
        <v/>
      </c>
      <c r="AI10" s="143" t="str">
        <f t="shared" si="0"/>
        <v/>
      </c>
      <c r="AJ10" s="143" t="str">
        <f t="shared" si="0"/>
        <v/>
      </c>
      <c r="AK10" s="143" t="str">
        <f t="shared" si="0"/>
        <v/>
      </c>
      <c r="AL10" s="143" t="str">
        <f t="shared" si="0"/>
        <v/>
      </c>
      <c r="AM10" s="143" t="str">
        <f t="shared" si="0"/>
        <v/>
      </c>
      <c r="AN10" s="143" t="str">
        <f t="shared" si="0"/>
        <v/>
      </c>
      <c r="AO10" s="143" t="str">
        <f t="shared" si="0"/>
        <v/>
      </c>
      <c r="AP10" s="143" t="str">
        <f t="shared" si="0"/>
        <v/>
      </c>
      <c r="AQ10" s="143" t="str">
        <f t="shared" si="0"/>
        <v/>
      </c>
      <c r="AR10" s="143" t="str">
        <f t="shared" si="0"/>
        <v/>
      </c>
      <c r="AS10" s="143" t="str">
        <f t="shared" si="0"/>
        <v/>
      </c>
      <c r="AT10" s="143" t="str">
        <f t="shared" si="0"/>
        <v/>
      </c>
      <c r="AU10" s="143" t="str">
        <f t="shared" si="0"/>
        <v/>
      </c>
      <c r="AV10" s="143" t="str">
        <f t="shared" si="0"/>
        <v/>
      </c>
      <c r="AW10" s="143" t="str">
        <f t="shared" si="0"/>
        <v/>
      </c>
      <c r="AX10" s="143" t="str">
        <f t="shared" si="0"/>
        <v/>
      </c>
      <c r="AY10" s="143" t="str">
        <f t="shared" si="0"/>
        <v/>
      </c>
      <c r="AZ10" s="143" t="str">
        <f t="shared" si="0"/>
        <v/>
      </c>
      <c r="BA10" s="143" t="str">
        <f t="shared" si="0"/>
        <v/>
      </c>
      <c r="BB10" s="143" t="str">
        <f t="shared" si="0"/>
        <v/>
      </c>
      <c r="BC10" s="143" t="str">
        <f t="shared" si="0"/>
        <v/>
      </c>
      <c r="BD10" s="143" t="str">
        <f t="shared" si="0"/>
        <v/>
      </c>
      <c r="BE10" s="143" t="str">
        <f t="shared" si="0"/>
        <v/>
      </c>
    </row>
    <row r="11" spans="2:72" s="119" customFormat="1" ht="20.100000000000001" customHeight="1">
      <c r="B11" s="128">
        <v>5</v>
      </c>
      <c r="C11" s="129" t="str">
        <f>IF('9. Project Planning'!C18="","",'9. Project Planning'!C18)</f>
        <v/>
      </c>
      <c r="D11" s="129" t="str">
        <f>IF('9. Project Planning'!D18="","",'9. Project Planning'!D18)</f>
        <v>005 Project MNO</v>
      </c>
      <c r="E11" s="128" t="str">
        <f>IF('9. Project Planning'!E18="","",'9. Project Planning'!E18)</f>
        <v/>
      </c>
      <c r="F11" s="130"/>
      <c r="G11" s="130"/>
      <c r="H11" s="128" t="str">
        <f t="shared" si="1"/>
        <v/>
      </c>
      <c r="I11" s="127"/>
      <c r="J11" s="143" t="str">
        <f t="shared" si="0"/>
        <v/>
      </c>
      <c r="K11" s="143" t="str">
        <f t="shared" si="0"/>
        <v/>
      </c>
      <c r="L11" s="143" t="str">
        <f t="shared" si="0"/>
        <v/>
      </c>
      <c r="M11" s="143" t="str">
        <f t="shared" si="0"/>
        <v/>
      </c>
      <c r="N11" s="143" t="str">
        <f t="shared" si="0"/>
        <v/>
      </c>
      <c r="O11" s="143" t="str">
        <f t="shared" si="0"/>
        <v/>
      </c>
      <c r="P11" s="143" t="str">
        <f t="shared" si="0"/>
        <v/>
      </c>
      <c r="Q11" s="143" t="str">
        <f t="shared" si="0"/>
        <v/>
      </c>
      <c r="R11" s="143" t="str">
        <f t="shared" si="0"/>
        <v/>
      </c>
      <c r="S11" s="143" t="str">
        <f t="shared" si="0"/>
        <v/>
      </c>
      <c r="T11" s="143" t="str">
        <f t="shared" si="0"/>
        <v/>
      </c>
      <c r="U11" s="143" t="str">
        <f t="shared" si="0"/>
        <v/>
      </c>
      <c r="V11" s="143" t="str">
        <f t="shared" si="0"/>
        <v/>
      </c>
      <c r="W11" s="143" t="str">
        <f t="shared" si="0"/>
        <v/>
      </c>
      <c r="X11" s="143" t="str">
        <f t="shared" si="0"/>
        <v/>
      </c>
      <c r="Y11" s="143" t="str">
        <f t="shared" si="0"/>
        <v/>
      </c>
      <c r="Z11" s="143" t="str">
        <f t="shared" si="0"/>
        <v/>
      </c>
      <c r="AA11" s="143" t="str">
        <f t="shared" ref="AA11:BE11" si="2">IF(AND(AA$6&gt;=$F11,AA$6&lt;=$G11),$E11,"")</f>
        <v/>
      </c>
      <c r="AB11" s="143" t="str">
        <f t="shared" si="2"/>
        <v/>
      </c>
      <c r="AC11" s="143" t="str">
        <f t="shared" si="2"/>
        <v/>
      </c>
      <c r="AD11" s="143" t="str">
        <f t="shared" si="2"/>
        <v/>
      </c>
      <c r="AE11" s="143" t="str">
        <f t="shared" si="2"/>
        <v/>
      </c>
      <c r="AF11" s="143" t="str">
        <f t="shared" si="2"/>
        <v/>
      </c>
      <c r="AG11" s="143" t="str">
        <f t="shared" si="2"/>
        <v/>
      </c>
      <c r="AH11" s="143" t="str">
        <f t="shared" si="2"/>
        <v/>
      </c>
      <c r="AI11" s="143" t="str">
        <f t="shared" si="2"/>
        <v/>
      </c>
      <c r="AJ11" s="143" t="str">
        <f t="shared" si="2"/>
        <v/>
      </c>
      <c r="AK11" s="143" t="str">
        <f t="shared" si="2"/>
        <v/>
      </c>
      <c r="AL11" s="143" t="str">
        <f t="shared" si="2"/>
        <v/>
      </c>
      <c r="AM11" s="143" t="str">
        <f t="shared" si="2"/>
        <v/>
      </c>
      <c r="AN11" s="143" t="str">
        <f t="shared" si="2"/>
        <v/>
      </c>
      <c r="AO11" s="143" t="str">
        <f t="shared" si="2"/>
        <v/>
      </c>
      <c r="AP11" s="143" t="str">
        <f t="shared" si="2"/>
        <v/>
      </c>
      <c r="AQ11" s="143" t="str">
        <f t="shared" si="2"/>
        <v/>
      </c>
      <c r="AR11" s="143" t="str">
        <f t="shared" si="2"/>
        <v/>
      </c>
      <c r="AS11" s="143" t="str">
        <f t="shared" si="2"/>
        <v/>
      </c>
      <c r="AT11" s="143" t="str">
        <f t="shared" si="2"/>
        <v/>
      </c>
      <c r="AU11" s="143" t="str">
        <f t="shared" si="2"/>
        <v/>
      </c>
      <c r="AV11" s="143" t="str">
        <f t="shared" si="2"/>
        <v/>
      </c>
      <c r="AW11" s="143" t="str">
        <f t="shared" si="2"/>
        <v/>
      </c>
      <c r="AX11" s="143" t="str">
        <f t="shared" si="2"/>
        <v/>
      </c>
      <c r="AY11" s="143" t="str">
        <f t="shared" si="2"/>
        <v/>
      </c>
      <c r="AZ11" s="143" t="str">
        <f t="shared" si="2"/>
        <v/>
      </c>
      <c r="BA11" s="143" t="str">
        <f t="shared" si="2"/>
        <v/>
      </c>
      <c r="BB11" s="143" t="str">
        <f t="shared" si="2"/>
        <v/>
      </c>
      <c r="BC11" s="143" t="str">
        <f t="shared" si="2"/>
        <v/>
      </c>
      <c r="BD11" s="143" t="str">
        <f t="shared" si="2"/>
        <v/>
      </c>
      <c r="BE11" s="143" t="str">
        <f t="shared" si="2"/>
        <v/>
      </c>
    </row>
    <row r="12" spans="2:72" s="119" customFormat="1" ht="20.100000000000001" customHeight="1">
      <c r="B12" s="128">
        <v>6</v>
      </c>
      <c r="C12" s="129" t="str">
        <f>IF('9. Project Planning'!C19="","",'9. Project Planning'!C19)</f>
        <v/>
      </c>
      <c r="D12" s="129" t="str">
        <f>IF('9. Project Planning'!D19="","",'9. Project Planning'!D19)</f>
        <v/>
      </c>
      <c r="E12" s="128" t="str">
        <f>IF('9. Project Planning'!E19="","",'9. Project Planning'!E19)</f>
        <v/>
      </c>
      <c r="F12" s="130"/>
      <c r="G12" s="130"/>
      <c r="H12" s="128" t="str">
        <f t="shared" si="1"/>
        <v/>
      </c>
      <c r="I12" s="127"/>
      <c r="J12" s="143" t="str">
        <f t="shared" ref="J12:BE17" si="3">IF(AND(J$6&gt;=$F12,J$6&lt;=$G12),$E12,"")</f>
        <v/>
      </c>
      <c r="K12" s="143" t="str">
        <f t="shared" si="3"/>
        <v/>
      </c>
      <c r="L12" s="143" t="str">
        <f t="shared" si="3"/>
        <v/>
      </c>
      <c r="M12" s="143" t="str">
        <f t="shared" si="3"/>
        <v/>
      </c>
      <c r="N12" s="143" t="str">
        <f t="shared" si="3"/>
        <v/>
      </c>
      <c r="O12" s="143" t="str">
        <f t="shared" si="3"/>
        <v/>
      </c>
      <c r="P12" s="143" t="str">
        <f t="shared" si="3"/>
        <v/>
      </c>
      <c r="Q12" s="143" t="str">
        <f t="shared" si="3"/>
        <v/>
      </c>
      <c r="R12" s="143" t="str">
        <f t="shared" si="3"/>
        <v/>
      </c>
      <c r="S12" s="143" t="str">
        <f t="shared" si="3"/>
        <v/>
      </c>
      <c r="T12" s="143" t="str">
        <f t="shared" si="3"/>
        <v/>
      </c>
      <c r="U12" s="143" t="str">
        <f t="shared" si="3"/>
        <v/>
      </c>
      <c r="V12" s="143" t="str">
        <f t="shared" si="3"/>
        <v/>
      </c>
      <c r="W12" s="143" t="str">
        <f t="shared" si="3"/>
        <v/>
      </c>
      <c r="X12" s="143" t="str">
        <f t="shared" si="3"/>
        <v/>
      </c>
      <c r="Y12" s="143" t="str">
        <f t="shared" si="3"/>
        <v/>
      </c>
      <c r="Z12" s="143" t="str">
        <f t="shared" si="3"/>
        <v/>
      </c>
      <c r="AA12" s="143" t="str">
        <f t="shared" si="3"/>
        <v/>
      </c>
      <c r="AB12" s="143" t="str">
        <f t="shared" si="3"/>
        <v/>
      </c>
      <c r="AC12" s="143" t="str">
        <f t="shared" si="3"/>
        <v/>
      </c>
      <c r="AD12" s="143" t="str">
        <f t="shared" si="3"/>
        <v/>
      </c>
      <c r="AE12" s="143" t="str">
        <f t="shared" si="3"/>
        <v/>
      </c>
      <c r="AF12" s="143" t="str">
        <f t="shared" si="3"/>
        <v/>
      </c>
      <c r="AG12" s="143" t="str">
        <f t="shared" si="3"/>
        <v/>
      </c>
      <c r="AH12" s="143" t="str">
        <f t="shared" si="3"/>
        <v/>
      </c>
      <c r="AI12" s="143" t="str">
        <f t="shared" si="3"/>
        <v/>
      </c>
      <c r="AJ12" s="143" t="str">
        <f t="shared" si="3"/>
        <v/>
      </c>
      <c r="AK12" s="143" t="str">
        <f t="shared" si="3"/>
        <v/>
      </c>
      <c r="AL12" s="143" t="str">
        <f t="shared" si="3"/>
        <v/>
      </c>
      <c r="AM12" s="143" t="str">
        <f t="shared" si="3"/>
        <v/>
      </c>
      <c r="AN12" s="143" t="str">
        <f t="shared" si="3"/>
        <v/>
      </c>
      <c r="AO12" s="143" t="str">
        <f t="shared" si="3"/>
        <v/>
      </c>
      <c r="AP12" s="143" t="str">
        <f t="shared" si="3"/>
        <v/>
      </c>
      <c r="AQ12" s="143" t="str">
        <f t="shared" si="3"/>
        <v/>
      </c>
      <c r="AR12" s="143" t="str">
        <f t="shared" si="3"/>
        <v/>
      </c>
      <c r="AS12" s="143" t="str">
        <f t="shared" si="3"/>
        <v/>
      </c>
      <c r="AT12" s="143" t="str">
        <f t="shared" si="3"/>
        <v/>
      </c>
      <c r="AU12" s="143" t="str">
        <f t="shared" si="3"/>
        <v/>
      </c>
      <c r="AV12" s="143" t="str">
        <f t="shared" si="3"/>
        <v/>
      </c>
      <c r="AW12" s="143" t="str">
        <f t="shared" si="3"/>
        <v/>
      </c>
      <c r="AX12" s="143" t="str">
        <f t="shared" si="3"/>
        <v/>
      </c>
      <c r="AY12" s="143" t="str">
        <f t="shared" si="3"/>
        <v/>
      </c>
      <c r="AZ12" s="143" t="str">
        <f t="shared" si="3"/>
        <v/>
      </c>
      <c r="BA12" s="143" t="str">
        <f t="shared" si="3"/>
        <v/>
      </c>
      <c r="BB12" s="143" t="str">
        <f t="shared" si="3"/>
        <v/>
      </c>
      <c r="BC12" s="143" t="str">
        <f t="shared" si="3"/>
        <v/>
      </c>
      <c r="BD12" s="143" t="str">
        <f t="shared" si="3"/>
        <v/>
      </c>
      <c r="BE12" s="143" t="str">
        <f t="shared" si="3"/>
        <v/>
      </c>
    </row>
    <row r="13" spans="2:72" s="119" customFormat="1" ht="20.100000000000001" customHeight="1">
      <c r="B13" s="128">
        <v>7</v>
      </c>
      <c r="C13" s="129" t="str">
        <f>IF('9. Project Planning'!C20="","",'9. Project Planning'!C20)</f>
        <v/>
      </c>
      <c r="D13" s="129" t="str">
        <f>IF('9. Project Planning'!D20="","",'9. Project Planning'!D20)</f>
        <v/>
      </c>
      <c r="E13" s="128" t="str">
        <f>IF('9. Project Planning'!E20="","",'9. Project Planning'!E20)</f>
        <v/>
      </c>
      <c r="F13" s="130"/>
      <c r="G13" s="130"/>
      <c r="H13" s="128" t="str">
        <f t="shared" si="1"/>
        <v/>
      </c>
      <c r="I13" s="127"/>
      <c r="J13" s="143" t="str">
        <f t="shared" si="3"/>
        <v/>
      </c>
      <c r="K13" s="143" t="str">
        <f t="shared" si="3"/>
        <v/>
      </c>
      <c r="L13" s="143" t="str">
        <f t="shared" si="3"/>
        <v/>
      </c>
      <c r="M13" s="143" t="str">
        <f t="shared" si="3"/>
        <v/>
      </c>
      <c r="N13" s="143" t="str">
        <f t="shared" si="3"/>
        <v/>
      </c>
      <c r="O13" s="143" t="str">
        <f t="shared" si="3"/>
        <v/>
      </c>
      <c r="P13" s="143" t="str">
        <f t="shared" si="3"/>
        <v/>
      </c>
      <c r="Q13" s="143" t="str">
        <f t="shared" si="3"/>
        <v/>
      </c>
      <c r="R13" s="143" t="str">
        <f t="shared" si="3"/>
        <v/>
      </c>
      <c r="S13" s="143" t="str">
        <f t="shared" si="3"/>
        <v/>
      </c>
      <c r="T13" s="143" t="str">
        <f t="shared" si="3"/>
        <v/>
      </c>
      <c r="U13" s="143" t="str">
        <f t="shared" si="3"/>
        <v/>
      </c>
      <c r="V13" s="143" t="str">
        <f t="shared" si="3"/>
        <v/>
      </c>
      <c r="W13" s="143" t="str">
        <f t="shared" si="3"/>
        <v/>
      </c>
      <c r="X13" s="143" t="str">
        <f t="shared" si="3"/>
        <v/>
      </c>
      <c r="Y13" s="143" t="str">
        <f t="shared" si="3"/>
        <v/>
      </c>
      <c r="Z13" s="143" t="str">
        <f t="shared" si="3"/>
        <v/>
      </c>
      <c r="AA13" s="143" t="str">
        <f t="shared" si="3"/>
        <v/>
      </c>
      <c r="AB13" s="143" t="str">
        <f t="shared" si="3"/>
        <v/>
      </c>
      <c r="AC13" s="143" t="str">
        <f t="shared" si="3"/>
        <v/>
      </c>
      <c r="AD13" s="143" t="str">
        <f t="shared" si="3"/>
        <v/>
      </c>
      <c r="AE13" s="143" t="str">
        <f t="shared" si="3"/>
        <v/>
      </c>
      <c r="AF13" s="143" t="str">
        <f t="shared" si="3"/>
        <v/>
      </c>
      <c r="AG13" s="143" t="str">
        <f t="shared" si="3"/>
        <v/>
      </c>
      <c r="AH13" s="143" t="str">
        <f t="shared" si="3"/>
        <v/>
      </c>
      <c r="AI13" s="143" t="str">
        <f t="shared" si="3"/>
        <v/>
      </c>
      <c r="AJ13" s="143" t="str">
        <f t="shared" si="3"/>
        <v/>
      </c>
      <c r="AK13" s="143" t="str">
        <f t="shared" si="3"/>
        <v/>
      </c>
      <c r="AL13" s="143" t="str">
        <f t="shared" si="3"/>
        <v/>
      </c>
      <c r="AM13" s="143" t="str">
        <f t="shared" si="3"/>
        <v/>
      </c>
      <c r="AN13" s="143" t="str">
        <f t="shared" si="3"/>
        <v/>
      </c>
      <c r="AO13" s="143" t="str">
        <f t="shared" si="3"/>
        <v/>
      </c>
      <c r="AP13" s="143" t="str">
        <f t="shared" si="3"/>
        <v/>
      </c>
      <c r="AQ13" s="143" t="str">
        <f t="shared" si="3"/>
        <v/>
      </c>
      <c r="AR13" s="143" t="str">
        <f t="shared" si="3"/>
        <v/>
      </c>
      <c r="AS13" s="143" t="str">
        <f t="shared" si="3"/>
        <v/>
      </c>
      <c r="AT13" s="143" t="str">
        <f t="shared" si="3"/>
        <v/>
      </c>
      <c r="AU13" s="143" t="str">
        <f t="shared" si="3"/>
        <v/>
      </c>
      <c r="AV13" s="143" t="str">
        <f t="shared" si="3"/>
        <v/>
      </c>
      <c r="AW13" s="143" t="str">
        <f t="shared" si="3"/>
        <v/>
      </c>
      <c r="AX13" s="143" t="str">
        <f t="shared" si="3"/>
        <v/>
      </c>
      <c r="AY13" s="143" t="str">
        <f t="shared" si="3"/>
        <v/>
      </c>
      <c r="AZ13" s="143" t="str">
        <f t="shared" si="3"/>
        <v/>
      </c>
      <c r="BA13" s="143" t="str">
        <f t="shared" si="3"/>
        <v/>
      </c>
      <c r="BB13" s="143" t="str">
        <f t="shared" si="3"/>
        <v/>
      </c>
      <c r="BC13" s="143" t="str">
        <f t="shared" si="3"/>
        <v/>
      </c>
      <c r="BD13" s="143" t="str">
        <f t="shared" si="3"/>
        <v/>
      </c>
      <c r="BE13" s="143" t="str">
        <f t="shared" si="3"/>
        <v/>
      </c>
    </row>
    <row r="14" spans="2:72" s="119" customFormat="1" ht="20.100000000000001" customHeight="1">
      <c r="B14" s="128">
        <v>8</v>
      </c>
      <c r="C14" s="129" t="str">
        <f>IF('9. Project Planning'!C21="","",'9. Project Planning'!C21)</f>
        <v/>
      </c>
      <c r="D14" s="129" t="str">
        <f>IF('9. Project Planning'!D21="","",'9. Project Planning'!D21)</f>
        <v/>
      </c>
      <c r="E14" s="128" t="str">
        <f>IF('9. Project Planning'!E21="","",'9. Project Planning'!E21)</f>
        <v/>
      </c>
      <c r="F14" s="130"/>
      <c r="G14" s="130"/>
      <c r="H14" s="128" t="str">
        <f t="shared" si="1"/>
        <v/>
      </c>
      <c r="I14" s="127"/>
      <c r="J14" s="143" t="str">
        <f t="shared" si="3"/>
        <v/>
      </c>
      <c r="K14" s="143" t="str">
        <f t="shared" si="3"/>
        <v/>
      </c>
      <c r="L14" s="143" t="str">
        <f t="shared" si="3"/>
        <v/>
      </c>
      <c r="M14" s="143" t="str">
        <f t="shared" si="3"/>
        <v/>
      </c>
      <c r="N14" s="143" t="str">
        <f t="shared" si="3"/>
        <v/>
      </c>
      <c r="O14" s="143" t="str">
        <f t="shared" si="3"/>
        <v/>
      </c>
      <c r="P14" s="143" t="str">
        <f t="shared" si="3"/>
        <v/>
      </c>
      <c r="Q14" s="143" t="str">
        <f t="shared" si="3"/>
        <v/>
      </c>
      <c r="R14" s="143" t="str">
        <f t="shared" si="3"/>
        <v/>
      </c>
      <c r="S14" s="143" t="str">
        <f t="shared" si="3"/>
        <v/>
      </c>
      <c r="T14" s="143" t="str">
        <f t="shared" si="3"/>
        <v/>
      </c>
      <c r="U14" s="143" t="str">
        <f t="shared" si="3"/>
        <v/>
      </c>
      <c r="V14" s="143" t="str">
        <f t="shared" si="3"/>
        <v/>
      </c>
      <c r="W14" s="143" t="str">
        <f t="shared" si="3"/>
        <v/>
      </c>
      <c r="X14" s="143" t="str">
        <f t="shared" si="3"/>
        <v/>
      </c>
      <c r="Y14" s="143" t="str">
        <f t="shared" si="3"/>
        <v/>
      </c>
      <c r="Z14" s="143" t="str">
        <f t="shared" si="3"/>
        <v/>
      </c>
      <c r="AA14" s="143" t="str">
        <f t="shared" si="3"/>
        <v/>
      </c>
      <c r="AB14" s="143" t="str">
        <f t="shared" si="3"/>
        <v/>
      </c>
      <c r="AC14" s="143" t="str">
        <f t="shared" si="3"/>
        <v/>
      </c>
      <c r="AD14" s="143" t="str">
        <f t="shared" si="3"/>
        <v/>
      </c>
      <c r="AE14" s="143" t="str">
        <f t="shared" si="3"/>
        <v/>
      </c>
      <c r="AF14" s="143" t="str">
        <f t="shared" si="3"/>
        <v/>
      </c>
      <c r="AG14" s="143" t="str">
        <f t="shared" si="3"/>
        <v/>
      </c>
      <c r="AH14" s="143" t="str">
        <f t="shared" si="3"/>
        <v/>
      </c>
      <c r="AI14" s="143" t="str">
        <f t="shared" si="3"/>
        <v/>
      </c>
      <c r="AJ14" s="143" t="str">
        <f t="shared" si="3"/>
        <v/>
      </c>
      <c r="AK14" s="143" t="str">
        <f t="shared" si="3"/>
        <v/>
      </c>
      <c r="AL14" s="143" t="str">
        <f t="shared" si="3"/>
        <v/>
      </c>
      <c r="AM14" s="143" t="str">
        <f t="shared" si="3"/>
        <v/>
      </c>
      <c r="AN14" s="143" t="str">
        <f t="shared" si="3"/>
        <v/>
      </c>
      <c r="AO14" s="143" t="str">
        <f t="shared" si="3"/>
        <v/>
      </c>
      <c r="AP14" s="143" t="str">
        <f t="shared" si="3"/>
        <v/>
      </c>
      <c r="AQ14" s="143" t="str">
        <f t="shared" si="3"/>
        <v/>
      </c>
      <c r="AR14" s="143" t="str">
        <f t="shared" si="3"/>
        <v/>
      </c>
      <c r="AS14" s="143" t="str">
        <f t="shared" si="3"/>
        <v/>
      </c>
      <c r="AT14" s="143" t="str">
        <f t="shared" si="3"/>
        <v/>
      </c>
      <c r="AU14" s="143" t="str">
        <f t="shared" si="3"/>
        <v/>
      </c>
      <c r="AV14" s="143" t="str">
        <f t="shared" si="3"/>
        <v/>
      </c>
      <c r="AW14" s="143" t="str">
        <f t="shared" si="3"/>
        <v/>
      </c>
      <c r="AX14" s="143" t="str">
        <f t="shared" si="3"/>
        <v/>
      </c>
      <c r="AY14" s="143" t="str">
        <f t="shared" si="3"/>
        <v/>
      </c>
      <c r="AZ14" s="143" t="str">
        <f t="shared" si="3"/>
        <v/>
      </c>
      <c r="BA14" s="143" t="str">
        <f t="shared" si="3"/>
        <v/>
      </c>
      <c r="BB14" s="143" t="str">
        <f t="shared" si="3"/>
        <v/>
      </c>
      <c r="BC14" s="143" t="str">
        <f t="shared" si="3"/>
        <v/>
      </c>
      <c r="BD14" s="143" t="str">
        <f t="shared" si="3"/>
        <v/>
      </c>
      <c r="BE14" s="143" t="str">
        <f t="shared" si="3"/>
        <v/>
      </c>
    </row>
    <row r="15" spans="2:72" s="119" customFormat="1" ht="20.100000000000001" customHeight="1">
      <c r="B15" s="128">
        <v>9</v>
      </c>
      <c r="C15" s="129" t="str">
        <f>IF('9. Project Planning'!C22="","",'9. Project Planning'!C22)</f>
        <v/>
      </c>
      <c r="D15" s="129" t="str">
        <f>IF('9. Project Planning'!D22="","",'9. Project Planning'!D22)</f>
        <v/>
      </c>
      <c r="E15" s="128" t="str">
        <f>IF('9. Project Planning'!E22="","",'9. Project Planning'!E22)</f>
        <v/>
      </c>
      <c r="F15" s="130"/>
      <c r="G15" s="130"/>
      <c r="H15" s="128" t="str">
        <f t="shared" si="1"/>
        <v/>
      </c>
      <c r="I15" s="127"/>
      <c r="J15" s="143" t="str">
        <f t="shared" si="3"/>
        <v/>
      </c>
      <c r="K15" s="143" t="str">
        <f t="shared" si="3"/>
        <v/>
      </c>
      <c r="L15" s="143" t="str">
        <f t="shared" si="3"/>
        <v/>
      </c>
      <c r="M15" s="143" t="str">
        <f t="shared" si="3"/>
        <v/>
      </c>
      <c r="N15" s="143" t="str">
        <f t="shared" si="3"/>
        <v/>
      </c>
      <c r="O15" s="143" t="str">
        <f t="shared" si="3"/>
        <v/>
      </c>
      <c r="P15" s="143" t="str">
        <f t="shared" si="3"/>
        <v/>
      </c>
      <c r="Q15" s="143" t="str">
        <f t="shared" si="3"/>
        <v/>
      </c>
      <c r="R15" s="143" t="str">
        <f t="shared" si="3"/>
        <v/>
      </c>
      <c r="S15" s="143" t="str">
        <f t="shared" si="3"/>
        <v/>
      </c>
      <c r="T15" s="143" t="str">
        <f t="shared" si="3"/>
        <v/>
      </c>
      <c r="U15" s="143" t="str">
        <f t="shared" si="3"/>
        <v/>
      </c>
      <c r="V15" s="143" t="str">
        <f t="shared" si="3"/>
        <v/>
      </c>
      <c r="W15" s="143" t="str">
        <f t="shared" si="3"/>
        <v/>
      </c>
      <c r="X15" s="143" t="str">
        <f t="shared" si="3"/>
        <v/>
      </c>
      <c r="Y15" s="143" t="str">
        <f t="shared" si="3"/>
        <v/>
      </c>
      <c r="Z15" s="143" t="str">
        <f t="shared" si="3"/>
        <v/>
      </c>
      <c r="AA15" s="143" t="str">
        <f t="shared" si="3"/>
        <v/>
      </c>
      <c r="AB15" s="143" t="str">
        <f t="shared" si="3"/>
        <v/>
      </c>
      <c r="AC15" s="143" t="str">
        <f t="shared" si="3"/>
        <v/>
      </c>
      <c r="AD15" s="143" t="str">
        <f t="shared" si="3"/>
        <v/>
      </c>
      <c r="AE15" s="143" t="str">
        <f t="shared" si="3"/>
        <v/>
      </c>
      <c r="AF15" s="143" t="str">
        <f t="shared" si="3"/>
        <v/>
      </c>
      <c r="AG15" s="143" t="str">
        <f t="shared" si="3"/>
        <v/>
      </c>
      <c r="AH15" s="143" t="str">
        <f t="shared" si="3"/>
        <v/>
      </c>
      <c r="AI15" s="143" t="str">
        <f t="shared" si="3"/>
        <v/>
      </c>
      <c r="AJ15" s="143" t="str">
        <f t="shared" si="3"/>
        <v/>
      </c>
      <c r="AK15" s="143" t="str">
        <f t="shared" si="3"/>
        <v/>
      </c>
      <c r="AL15" s="143" t="str">
        <f t="shared" si="3"/>
        <v/>
      </c>
      <c r="AM15" s="143" t="str">
        <f t="shared" si="3"/>
        <v/>
      </c>
      <c r="AN15" s="143" t="str">
        <f t="shared" si="3"/>
        <v/>
      </c>
      <c r="AO15" s="143" t="str">
        <f t="shared" si="3"/>
        <v/>
      </c>
      <c r="AP15" s="143" t="str">
        <f t="shared" si="3"/>
        <v/>
      </c>
      <c r="AQ15" s="143" t="str">
        <f t="shared" si="3"/>
        <v/>
      </c>
      <c r="AR15" s="143" t="str">
        <f t="shared" si="3"/>
        <v/>
      </c>
      <c r="AS15" s="143" t="str">
        <f t="shared" si="3"/>
        <v/>
      </c>
      <c r="AT15" s="143" t="str">
        <f t="shared" si="3"/>
        <v/>
      </c>
      <c r="AU15" s="143" t="str">
        <f t="shared" si="3"/>
        <v/>
      </c>
      <c r="AV15" s="143" t="str">
        <f t="shared" si="3"/>
        <v/>
      </c>
      <c r="AW15" s="143" t="str">
        <f t="shared" si="3"/>
        <v/>
      </c>
      <c r="AX15" s="143" t="str">
        <f t="shared" si="3"/>
        <v/>
      </c>
      <c r="AY15" s="143" t="str">
        <f t="shared" si="3"/>
        <v/>
      </c>
      <c r="AZ15" s="143" t="str">
        <f t="shared" si="3"/>
        <v/>
      </c>
      <c r="BA15" s="143" t="str">
        <f t="shared" si="3"/>
        <v/>
      </c>
      <c r="BB15" s="143" t="str">
        <f t="shared" si="3"/>
        <v/>
      </c>
      <c r="BC15" s="143" t="str">
        <f t="shared" si="3"/>
        <v/>
      </c>
      <c r="BD15" s="143" t="str">
        <f t="shared" si="3"/>
        <v/>
      </c>
      <c r="BE15" s="143" t="str">
        <f t="shared" si="3"/>
        <v/>
      </c>
    </row>
    <row r="16" spans="2:72" s="119" customFormat="1" ht="20.100000000000001" customHeight="1">
      <c r="B16" s="128">
        <v>11</v>
      </c>
      <c r="C16" s="129" t="str">
        <f>IF('9. Project Planning'!C23="","",'9. Project Planning'!C23)</f>
        <v/>
      </c>
      <c r="D16" s="129" t="str">
        <f>IF('9. Project Planning'!D23="","",'9. Project Planning'!D23)</f>
        <v/>
      </c>
      <c r="E16" s="128" t="str">
        <f>IF('9. Project Planning'!E23="","",'9. Project Planning'!E23)</f>
        <v/>
      </c>
      <c r="F16" s="130"/>
      <c r="G16" s="130"/>
      <c r="H16" s="128" t="str">
        <f t="shared" si="1"/>
        <v/>
      </c>
      <c r="I16" s="127"/>
      <c r="J16" s="143" t="str">
        <f t="shared" si="3"/>
        <v/>
      </c>
      <c r="K16" s="143" t="str">
        <f t="shared" si="3"/>
        <v/>
      </c>
      <c r="L16" s="143" t="str">
        <f t="shared" si="3"/>
        <v/>
      </c>
      <c r="M16" s="143" t="str">
        <f t="shared" si="3"/>
        <v/>
      </c>
      <c r="N16" s="143" t="str">
        <f t="shared" si="3"/>
        <v/>
      </c>
      <c r="O16" s="143" t="str">
        <f t="shared" si="3"/>
        <v/>
      </c>
      <c r="P16" s="143" t="str">
        <f t="shared" si="3"/>
        <v/>
      </c>
      <c r="Q16" s="143" t="str">
        <f t="shared" si="3"/>
        <v/>
      </c>
      <c r="R16" s="143" t="str">
        <f t="shared" si="3"/>
        <v/>
      </c>
      <c r="S16" s="143" t="str">
        <f t="shared" si="3"/>
        <v/>
      </c>
      <c r="T16" s="143" t="str">
        <f t="shared" si="3"/>
        <v/>
      </c>
      <c r="U16" s="143" t="str">
        <f t="shared" si="3"/>
        <v/>
      </c>
      <c r="V16" s="143" t="str">
        <f t="shared" si="3"/>
        <v/>
      </c>
      <c r="W16" s="143" t="str">
        <f t="shared" si="3"/>
        <v/>
      </c>
      <c r="X16" s="143" t="str">
        <f t="shared" si="3"/>
        <v/>
      </c>
      <c r="Y16" s="143" t="str">
        <f t="shared" si="3"/>
        <v/>
      </c>
      <c r="Z16" s="143" t="str">
        <f t="shared" si="3"/>
        <v/>
      </c>
      <c r="AA16" s="143" t="str">
        <f t="shared" si="3"/>
        <v/>
      </c>
      <c r="AB16" s="143" t="str">
        <f t="shared" si="3"/>
        <v/>
      </c>
      <c r="AC16" s="143" t="str">
        <f t="shared" si="3"/>
        <v/>
      </c>
      <c r="AD16" s="143" t="str">
        <f t="shared" si="3"/>
        <v/>
      </c>
      <c r="AE16" s="143" t="str">
        <f t="shared" si="3"/>
        <v/>
      </c>
      <c r="AF16" s="143" t="str">
        <f t="shared" si="3"/>
        <v/>
      </c>
      <c r="AG16" s="143" t="str">
        <f t="shared" si="3"/>
        <v/>
      </c>
      <c r="AH16" s="143" t="str">
        <f t="shared" si="3"/>
        <v/>
      </c>
      <c r="AI16" s="143" t="str">
        <f t="shared" si="3"/>
        <v/>
      </c>
      <c r="AJ16" s="143" t="str">
        <f t="shared" si="3"/>
        <v/>
      </c>
      <c r="AK16" s="143" t="str">
        <f t="shared" si="3"/>
        <v/>
      </c>
      <c r="AL16" s="143" t="str">
        <f t="shared" si="3"/>
        <v/>
      </c>
      <c r="AM16" s="143" t="str">
        <f t="shared" si="3"/>
        <v/>
      </c>
      <c r="AN16" s="143" t="str">
        <f t="shared" si="3"/>
        <v/>
      </c>
      <c r="AO16" s="143" t="str">
        <f t="shared" si="3"/>
        <v/>
      </c>
      <c r="AP16" s="143" t="str">
        <f t="shared" si="3"/>
        <v/>
      </c>
      <c r="AQ16" s="143" t="str">
        <f t="shared" si="3"/>
        <v/>
      </c>
      <c r="AR16" s="143" t="str">
        <f t="shared" si="3"/>
        <v/>
      </c>
      <c r="AS16" s="143" t="str">
        <f t="shared" si="3"/>
        <v/>
      </c>
      <c r="AT16" s="143" t="str">
        <f t="shared" si="3"/>
        <v/>
      </c>
      <c r="AU16" s="143" t="str">
        <f t="shared" si="3"/>
        <v/>
      </c>
      <c r="AV16" s="143" t="str">
        <f t="shared" si="3"/>
        <v/>
      </c>
      <c r="AW16" s="143" t="str">
        <f t="shared" si="3"/>
        <v/>
      </c>
      <c r="AX16" s="143" t="str">
        <f t="shared" si="3"/>
        <v/>
      </c>
      <c r="AY16" s="143" t="str">
        <f t="shared" si="3"/>
        <v/>
      </c>
      <c r="AZ16" s="143" t="str">
        <f t="shared" si="3"/>
        <v/>
      </c>
      <c r="BA16" s="143" t="str">
        <f t="shared" si="3"/>
        <v/>
      </c>
      <c r="BB16" s="143" t="str">
        <f t="shared" si="3"/>
        <v/>
      </c>
      <c r="BC16" s="143" t="str">
        <f t="shared" si="3"/>
        <v/>
      </c>
      <c r="BD16" s="143" t="str">
        <f t="shared" si="3"/>
        <v/>
      </c>
      <c r="BE16" s="143" t="str">
        <f t="shared" si="3"/>
        <v/>
      </c>
    </row>
    <row r="17" spans="2:69" s="119" customFormat="1" ht="20.100000000000001" customHeight="1">
      <c r="B17" s="128">
        <v>12</v>
      </c>
      <c r="C17" s="129" t="str">
        <f>IF('9. Project Planning'!C24="","",'9. Project Planning'!C24)</f>
        <v/>
      </c>
      <c r="D17" s="129" t="str">
        <f>IF('9. Project Planning'!D24="","",'9. Project Planning'!D24)</f>
        <v/>
      </c>
      <c r="E17" s="128" t="str">
        <f>IF('9. Project Planning'!E24="","",'9. Project Planning'!E24)</f>
        <v/>
      </c>
      <c r="F17" s="130"/>
      <c r="G17" s="130"/>
      <c r="H17" s="128" t="str">
        <f t="shared" si="1"/>
        <v/>
      </c>
      <c r="I17" s="127"/>
      <c r="J17" s="143" t="str">
        <f t="shared" si="3"/>
        <v/>
      </c>
      <c r="K17" s="143" t="str">
        <f t="shared" si="3"/>
        <v/>
      </c>
      <c r="L17" s="143" t="str">
        <f t="shared" si="3"/>
        <v/>
      </c>
      <c r="M17" s="143" t="str">
        <f t="shared" si="3"/>
        <v/>
      </c>
      <c r="N17" s="143" t="str">
        <f t="shared" si="3"/>
        <v/>
      </c>
      <c r="O17" s="143" t="str">
        <f t="shared" si="3"/>
        <v/>
      </c>
      <c r="P17" s="143" t="str">
        <f t="shared" si="3"/>
        <v/>
      </c>
      <c r="Q17" s="143" t="str">
        <f t="shared" si="3"/>
        <v/>
      </c>
      <c r="R17" s="143" t="str">
        <f t="shared" si="3"/>
        <v/>
      </c>
      <c r="S17" s="143" t="str">
        <f t="shared" si="3"/>
        <v/>
      </c>
      <c r="T17" s="143" t="str">
        <f t="shared" si="3"/>
        <v/>
      </c>
      <c r="U17" s="143" t="str">
        <f t="shared" si="3"/>
        <v/>
      </c>
      <c r="V17" s="143" t="str">
        <f t="shared" si="3"/>
        <v/>
      </c>
      <c r="W17" s="143" t="str">
        <f t="shared" si="3"/>
        <v/>
      </c>
      <c r="X17" s="143" t="str">
        <f t="shared" si="3"/>
        <v/>
      </c>
      <c r="Y17" s="143" t="str">
        <f t="shared" ref="Y17:BE17" si="4">IF(AND(Y$6&gt;=$F17,Y$6&lt;=$G17),$E17,"")</f>
        <v/>
      </c>
      <c r="Z17" s="143" t="str">
        <f t="shared" si="4"/>
        <v/>
      </c>
      <c r="AA17" s="143" t="str">
        <f t="shared" si="4"/>
        <v/>
      </c>
      <c r="AB17" s="143" t="str">
        <f t="shared" si="4"/>
        <v/>
      </c>
      <c r="AC17" s="143" t="str">
        <f t="shared" si="4"/>
        <v/>
      </c>
      <c r="AD17" s="143" t="str">
        <f t="shared" si="4"/>
        <v/>
      </c>
      <c r="AE17" s="143" t="str">
        <f t="shared" si="4"/>
        <v/>
      </c>
      <c r="AF17" s="143" t="str">
        <f t="shared" si="4"/>
        <v/>
      </c>
      <c r="AG17" s="143" t="str">
        <f t="shared" si="4"/>
        <v/>
      </c>
      <c r="AH17" s="143" t="str">
        <f t="shared" si="4"/>
        <v/>
      </c>
      <c r="AI17" s="143" t="str">
        <f t="shared" si="4"/>
        <v/>
      </c>
      <c r="AJ17" s="143" t="str">
        <f t="shared" si="4"/>
        <v/>
      </c>
      <c r="AK17" s="143" t="str">
        <f t="shared" si="4"/>
        <v/>
      </c>
      <c r="AL17" s="143" t="str">
        <f t="shared" si="4"/>
        <v/>
      </c>
      <c r="AM17" s="143" t="str">
        <f t="shared" si="4"/>
        <v/>
      </c>
      <c r="AN17" s="143" t="str">
        <f t="shared" si="4"/>
        <v/>
      </c>
      <c r="AO17" s="143" t="str">
        <f t="shared" si="4"/>
        <v/>
      </c>
      <c r="AP17" s="143" t="str">
        <f t="shared" si="4"/>
        <v/>
      </c>
      <c r="AQ17" s="143" t="str">
        <f t="shared" si="4"/>
        <v/>
      </c>
      <c r="AR17" s="143" t="str">
        <f t="shared" si="4"/>
        <v/>
      </c>
      <c r="AS17" s="143" t="str">
        <f t="shared" si="4"/>
        <v/>
      </c>
      <c r="AT17" s="143" t="str">
        <f t="shared" si="4"/>
        <v/>
      </c>
      <c r="AU17" s="143" t="str">
        <f t="shared" si="4"/>
        <v/>
      </c>
      <c r="AV17" s="143" t="str">
        <f t="shared" si="4"/>
        <v/>
      </c>
      <c r="AW17" s="143" t="str">
        <f t="shared" si="4"/>
        <v/>
      </c>
      <c r="AX17" s="143" t="str">
        <f t="shared" si="4"/>
        <v/>
      </c>
      <c r="AY17" s="143" t="str">
        <f t="shared" si="4"/>
        <v/>
      </c>
      <c r="AZ17" s="143" t="str">
        <f t="shared" si="4"/>
        <v/>
      </c>
      <c r="BA17" s="143" t="str">
        <f t="shared" si="4"/>
        <v/>
      </c>
      <c r="BB17" s="143" t="str">
        <f t="shared" si="4"/>
        <v/>
      </c>
      <c r="BC17" s="143" t="str">
        <f t="shared" si="4"/>
        <v/>
      </c>
      <c r="BD17" s="143" t="str">
        <f t="shared" si="4"/>
        <v/>
      </c>
      <c r="BE17" s="143" t="str">
        <f t="shared" si="4"/>
        <v/>
      </c>
    </row>
    <row r="18" spans="2:69" s="119" customFormat="1" ht="20.100000000000001" customHeight="1">
      <c r="B18" s="128">
        <v>13</v>
      </c>
      <c r="C18" s="129" t="str">
        <f>IF('9. Project Planning'!C25="","",'9. Project Planning'!C25)</f>
        <v/>
      </c>
      <c r="D18" s="129" t="str">
        <f>IF('9. Project Planning'!D25="","",'9. Project Planning'!D25)</f>
        <v/>
      </c>
      <c r="E18" s="128" t="str">
        <f>IF('9. Project Planning'!E25="","",'9. Project Planning'!E25)</f>
        <v/>
      </c>
      <c r="F18" s="130"/>
      <c r="G18" s="130"/>
      <c r="H18" s="128" t="str">
        <f t="shared" si="1"/>
        <v/>
      </c>
      <c r="I18" s="127"/>
      <c r="J18" s="143" t="str">
        <f t="shared" ref="J18:BE23" si="5">IF(AND(J$6&gt;=$F18,J$6&lt;=$G18),$E18,"")</f>
        <v/>
      </c>
      <c r="K18" s="143" t="str">
        <f t="shared" si="5"/>
        <v/>
      </c>
      <c r="L18" s="143" t="str">
        <f t="shared" si="5"/>
        <v/>
      </c>
      <c r="M18" s="143" t="str">
        <f t="shared" si="5"/>
        <v/>
      </c>
      <c r="N18" s="143" t="str">
        <f t="shared" si="5"/>
        <v/>
      </c>
      <c r="O18" s="143" t="str">
        <f t="shared" si="5"/>
        <v/>
      </c>
      <c r="P18" s="143" t="str">
        <f t="shared" si="5"/>
        <v/>
      </c>
      <c r="Q18" s="143" t="str">
        <f t="shared" si="5"/>
        <v/>
      </c>
      <c r="R18" s="143" t="str">
        <f t="shared" si="5"/>
        <v/>
      </c>
      <c r="S18" s="143" t="str">
        <f t="shared" si="5"/>
        <v/>
      </c>
      <c r="T18" s="143" t="str">
        <f t="shared" si="5"/>
        <v/>
      </c>
      <c r="U18" s="143" t="str">
        <f t="shared" si="5"/>
        <v/>
      </c>
      <c r="V18" s="143" t="str">
        <f t="shared" si="5"/>
        <v/>
      </c>
      <c r="W18" s="143" t="str">
        <f t="shared" si="5"/>
        <v/>
      </c>
      <c r="X18" s="143" t="str">
        <f t="shared" si="5"/>
        <v/>
      </c>
      <c r="Y18" s="143" t="str">
        <f t="shared" si="5"/>
        <v/>
      </c>
      <c r="Z18" s="143" t="str">
        <f t="shared" si="5"/>
        <v/>
      </c>
      <c r="AA18" s="143" t="str">
        <f t="shared" si="5"/>
        <v/>
      </c>
      <c r="AB18" s="143" t="str">
        <f t="shared" si="5"/>
        <v/>
      </c>
      <c r="AC18" s="143" t="str">
        <f t="shared" si="5"/>
        <v/>
      </c>
      <c r="AD18" s="143" t="str">
        <f t="shared" si="5"/>
        <v/>
      </c>
      <c r="AE18" s="143" t="str">
        <f t="shared" si="5"/>
        <v/>
      </c>
      <c r="AF18" s="143" t="str">
        <f t="shared" si="5"/>
        <v/>
      </c>
      <c r="AG18" s="143" t="str">
        <f t="shared" si="5"/>
        <v/>
      </c>
      <c r="AH18" s="143" t="str">
        <f t="shared" si="5"/>
        <v/>
      </c>
      <c r="AI18" s="143" t="str">
        <f t="shared" si="5"/>
        <v/>
      </c>
      <c r="AJ18" s="143" t="str">
        <f t="shared" si="5"/>
        <v/>
      </c>
      <c r="AK18" s="143" t="str">
        <f t="shared" si="5"/>
        <v/>
      </c>
      <c r="AL18" s="143" t="str">
        <f t="shared" si="5"/>
        <v/>
      </c>
      <c r="AM18" s="143" t="str">
        <f t="shared" si="5"/>
        <v/>
      </c>
      <c r="AN18" s="143" t="str">
        <f t="shared" si="5"/>
        <v/>
      </c>
      <c r="AO18" s="143" t="str">
        <f t="shared" si="5"/>
        <v/>
      </c>
      <c r="AP18" s="143" t="str">
        <f t="shared" si="5"/>
        <v/>
      </c>
      <c r="AQ18" s="143" t="str">
        <f t="shared" si="5"/>
        <v/>
      </c>
      <c r="AR18" s="143" t="str">
        <f t="shared" si="5"/>
        <v/>
      </c>
      <c r="AS18" s="143" t="str">
        <f t="shared" si="5"/>
        <v/>
      </c>
      <c r="AT18" s="143" t="str">
        <f t="shared" si="5"/>
        <v/>
      </c>
      <c r="AU18" s="143" t="str">
        <f t="shared" si="5"/>
        <v/>
      </c>
      <c r="AV18" s="143" t="str">
        <f t="shared" si="5"/>
        <v/>
      </c>
      <c r="AW18" s="143" t="str">
        <f t="shared" si="5"/>
        <v/>
      </c>
      <c r="AX18" s="143" t="str">
        <f t="shared" si="5"/>
        <v/>
      </c>
      <c r="AY18" s="143" t="str">
        <f t="shared" si="5"/>
        <v/>
      </c>
      <c r="AZ18" s="143" t="str">
        <f t="shared" si="5"/>
        <v/>
      </c>
      <c r="BA18" s="143" t="str">
        <f t="shared" si="5"/>
        <v/>
      </c>
      <c r="BB18" s="143" t="str">
        <f t="shared" si="5"/>
        <v/>
      </c>
      <c r="BC18" s="143" t="str">
        <f t="shared" si="5"/>
        <v/>
      </c>
      <c r="BD18" s="143" t="str">
        <f t="shared" si="5"/>
        <v/>
      </c>
      <c r="BE18" s="143" t="str">
        <f t="shared" si="5"/>
        <v/>
      </c>
    </row>
    <row r="19" spans="2:69" s="119" customFormat="1" ht="20.100000000000001" customHeight="1">
      <c r="B19" s="128">
        <v>15</v>
      </c>
      <c r="C19" s="129" t="str">
        <f>IF('9. Project Planning'!C26="","",'9. Project Planning'!C26)</f>
        <v/>
      </c>
      <c r="D19" s="129" t="str">
        <f>IF('9. Project Planning'!D26="","",'9. Project Planning'!D26)</f>
        <v/>
      </c>
      <c r="E19" s="128" t="str">
        <f>IF('9. Project Planning'!E26="","",'9. Project Planning'!E26)</f>
        <v/>
      </c>
      <c r="F19" s="130"/>
      <c r="G19" s="130"/>
      <c r="H19" s="128" t="str">
        <f t="shared" si="1"/>
        <v/>
      </c>
      <c r="I19" s="127"/>
      <c r="J19" s="143" t="str">
        <f t="shared" si="5"/>
        <v/>
      </c>
      <c r="K19" s="143" t="str">
        <f t="shared" si="5"/>
        <v/>
      </c>
      <c r="L19" s="143" t="str">
        <f t="shared" si="5"/>
        <v/>
      </c>
      <c r="M19" s="143" t="str">
        <f t="shared" si="5"/>
        <v/>
      </c>
      <c r="N19" s="143" t="str">
        <f t="shared" si="5"/>
        <v/>
      </c>
      <c r="O19" s="143" t="str">
        <f t="shared" si="5"/>
        <v/>
      </c>
      <c r="P19" s="143" t="str">
        <f t="shared" si="5"/>
        <v/>
      </c>
      <c r="Q19" s="143" t="str">
        <f t="shared" si="5"/>
        <v/>
      </c>
      <c r="R19" s="143" t="str">
        <f t="shared" si="5"/>
        <v/>
      </c>
      <c r="S19" s="143" t="str">
        <f t="shared" si="5"/>
        <v/>
      </c>
      <c r="T19" s="143" t="str">
        <f t="shared" si="5"/>
        <v/>
      </c>
      <c r="U19" s="143" t="str">
        <f t="shared" si="5"/>
        <v/>
      </c>
      <c r="V19" s="143" t="str">
        <f t="shared" si="5"/>
        <v/>
      </c>
      <c r="W19" s="143" t="str">
        <f t="shared" si="5"/>
        <v/>
      </c>
      <c r="X19" s="143" t="str">
        <f t="shared" si="5"/>
        <v/>
      </c>
      <c r="Y19" s="143" t="str">
        <f t="shared" si="5"/>
        <v/>
      </c>
      <c r="Z19" s="143" t="str">
        <f t="shared" si="5"/>
        <v/>
      </c>
      <c r="AA19" s="143" t="str">
        <f t="shared" si="5"/>
        <v/>
      </c>
      <c r="AB19" s="143" t="str">
        <f t="shared" si="5"/>
        <v/>
      </c>
      <c r="AC19" s="143" t="str">
        <f t="shared" si="5"/>
        <v/>
      </c>
      <c r="AD19" s="143" t="str">
        <f t="shared" si="5"/>
        <v/>
      </c>
      <c r="AE19" s="143" t="str">
        <f t="shared" si="5"/>
        <v/>
      </c>
      <c r="AF19" s="143" t="str">
        <f t="shared" si="5"/>
        <v/>
      </c>
      <c r="AG19" s="143" t="str">
        <f t="shared" si="5"/>
        <v/>
      </c>
      <c r="AH19" s="143" t="str">
        <f t="shared" si="5"/>
        <v/>
      </c>
      <c r="AI19" s="143" t="str">
        <f t="shared" si="5"/>
        <v/>
      </c>
      <c r="AJ19" s="143" t="str">
        <f t="shared" si="5"/>
        <v/>
      </c>
      <c r="AK19" s="143" t="str">
        <f t="shared" si="5"/>
        <v/>
      </c>
      <c r="AL19" s="143" t="str">
        <f t="shared" si="5"/>
        <v/>
      </c>
      <c r="AM19" s="143" t="str">
        <f t="shared" si="5"/>
        <v/>
      </c>
      <c r="AN19" s="143" t="str">
        <f t="shared" si="5"/>
        <v/>
      </c>
      <c r="AO19" s="143" t="str">
        <f t="shared" si="5"/>
        <v/>
      </c>
      <c r="AP19" s="143" t="str">
        <f t="shared" si="5"/>
        <v/>
      </c>
      <c r="AQ19" s="143" t="str">
        <f t="shared" si="5"/>
        <v/>
      </c>
      <c r="AR19" s="143" t="str">
        <f t="shared" si="5"/>
        <v/>
      </c>
      <c r="AS19" s="143" t="str">
        <f t="shared" si="5"/>
        <v/>
      </c>
      <c r="AT19" s="143" t="str">
        <f t="shared" si="5"/>
        <v/>
      </c>
      <c r="AU19" s="143" t="str">
        <f t="shared" si="5"/>
        <v/>
      </c>
      <c r="AV19" s="143" t="str">
        <f t="shared" si="5"/>
        <v/>
      </c>
      <c r="AW19" s="143" t="str">
        <f t="shared" si="5"/>
        <v/>
      </c>
      <c r="AX19" s="143" t="str">
        <f t="shared" si="5"/>
        <v/>
      </c>
      <c r="AY19" s="143" t="str">
        <f t="shared" si="5"/>
        <v/>
      </c>
      <c r="AZ19" s="143" t="str">
        <f t="shared" si="5"/>
        <v/>
      </c>
      <c r="BA19" s="143" t="str">
        <f t="shared" si="5"/>
        <v/>
      </c>
      <c r="BB19" s="143" t="str">
        <f t="shared" si="5"/>
        <v/>
      </c>
      <c r="BC19" s="143" t="str">
        <f t="shared" si="5"/>
        <v/>
      </c>
      <c r="BD19" s="143" t="str">
        <f t="shared" si="5"/>
        <v/>
      </c>
      <c r="BE19" s="143" t="str">
        <f t="shared" si="5"/>
        <v/>
      </c>
    </row>
    <row r="20" spans="2:69" s="119" customFormat="1" ht="20.100000000000001" customHeight="1">
      <c r="B20" s="128">
        <v>16</v>
      </c>
      <c r="C20" s="129" t="str">
        <f>IF('9. Project Planning'!C27="","",'9. Project Planning'!C27)</f>
        <v/>
      </c>
      <c r="D20" s="129" t="str">
        <f>IF('9. Project Planning'!D27="","",'9. Project Planning'!D27)</f>
        <v/>
      </c>
      <c r="E20" s="128" t="str">
        <f>IF('9. Project Planning'!E27="","",'9. Project Planning'!E27)</f>
        <v/>
      </c>
      <c r="F20" s="130"/>
      <c r="G20" s="130"/>
      <c r="H20" s="128" t="str">
        <f t="shared" si="1"/>
        <v/>
      </c>
      <c r="I20" s="127"/>
      <c r="J20" s="143" t="str">
        <f t="shared" si="5"/>
        <v/>
      </c>
      <c r="K20" s="143" t="str">
        <f t="shared" si="5"/>
        <v/>
      </c>
      <c r="L20" s="143" t="str">
        <f t="shared" si="5"/>
        <v/>
      </c>
      <c r="M20" s="143" t="str">
        <f t="shared" si="5"/>
        <v/>
      </c>
      <c r="N20" s="143" t="str">
        <f t="shared" si="5"/>
        <v/>
      </c>
      <c r="O20" s="143" t="str">
        <f t="shared" si="5"/>
        <v/>
      </c>
      <c r="P20" s="143" t="str">
        <f t="shared" si="5"/>
        <v/>
      </c>
      <c r="Q20" s="143" t="str">
        <f t="shared" si="5"/>
        <v/>
      </c>
      <c r="R20" s="143" t="str">
        <f t="shared" si="5"/>
        <v/>
      </c>
      <c r="S20" s="143" t="str">
        <f t="shared" si="5"/>
        <v/>
      </c>
      <c r="T20" s="143" t="str">
        <f t="shared" si="5"/>
        <v/>
      </c>
      <c r="U20" s="143" t="str">
        <f t="shared" si="5"/>
        <v/>
      </c>
      <c r="V20" s="143" t="str">
        <f t="shared" si="5"/>
        <v/>
      </c>
      <c r="W20" s="143" t="str">
        <f t="shared" si="5"/>
        <v/>
      </c>
      <c r="X20" s="143" t="str">
        <f t="shared" si="5"/>
        <v/>
      </c>
      <c r="Y20" s="143" t="str">
        <f t="shared" si="5"/>
        <v/>
      </c>
      <c r="Z20" s="143" t="str">
        <f t="shared" si="5"/>
        <v/>
      </c>
      <c r="AA20" s="143" t="str">
        <f t="shared" si="5"/>
        <v/>
      </c>
      <c r="AB20" s="143" t="str">
        <f t="shared" si="5"/>
        <v/>
      </c>
      <c r="AC20" s="143" t="str">
        <f t="shared" si="5"/>
        <v/>
      </c>
      <c r="AD20" s="143" t="str">
        <f t="shared" si="5"/>
        <v/>
      </c>
      <c r="AE20" s="143" t="str">
        <f t="shared" si="5"/>
        <v/>
      </c>
      <c r="AF20" s="143" t="str">
        <f t="shared" si="5"/>
        <v/>
      </c>
      <c r="AG20" s="143" t="str">
        <f t="shared" si="5"/>
        <v/>
      </c>
      <c r="AH20" s="143" t="str">
        <f t="shared" si="5"/>
        <v/>
      </c>
      <c r="AI20" s="143" t="str">
        <f t="shared" si="5"/>
        <v/>
      </c>
      <c r="AJ20" s="143" t="str">
        <f t="shared" si="5"/>
        <v/>
      </c>
      <c r="AK20" s="143" t="str">
        <f t="shared" si="5"/>
        <v/>
      </c>
      <c r="AL20" s="143" t="str">
        <f t="shared" si="5"/>
        <v/>
      </c>
      <c r="AM20" s="143" t="str">
        <f t="shared" si="5"/>
        <v/>
      </c>
      <c r="AN20" s="143" t="str">
        <f t="shared" si="5"/>
        <v/>
      </c>
      <c r="AO20" s="143" t="str">
        <f t="shared" si="5"/>
        <v/>
      </c>
      <c r="AP20" s="143" t="str">
        <f t="shared" si="5"/>
        <v/>
      </c>
      <c r="AQ20" s="143" t="str">
        <f t="shared" si="5"/>
        <v/>
      </c>
      <c r="AR20" s="143" t="str">
        <f t="shared" si="5"/>
        <v/>
      </c>
      <c r="AS20" s="143" t="str">
        <f t="shared" si="5"/>
        <v/>
      </c>
      <c r="AT20" s="143" t="str">
        <f t="shared" si="5"/>
        <v/>
      </c>
      <c r="AU20" s="143" t="str">
        <f t="shared" si="5"/>
        <v/>
      </c>
      <c r="AV20" s="143" t="str">
        <f t="shared" si="5"/>
        <v/>
      </c>
      <c r="AW20" s="143" t="str">
        <f t="shared" si="5"/>
        <v/>
      </c>
      <c r="AX20" s="143" t="str">
        <f t="shared" si="5"/>
        <v/>
      </c>
      <c r="AY20" s="143" t="str">
        <f t="shared" si="5"/>
        <v/>
      </c>
      <c r="AZ20" s="143" t="str">
        <f t="shared" si="5"/>
        <v/>
      </c>
      <c r="BA20" s="143" t="str">
        <f t="shared" si="5"/>
        <v/>
      </c>
      <c r="BB20" s="143" t="str">
        <f t="shared" si="5"/>
        <v/>
      </c>
      <c r="BC20" s="143" t="str">
        <f t="shared" si="5"/>
        <v/>
      </c>
      <c r="BD20" s="143" t="str">
        <f t="shared" si="5"/>
        <v/>
      </c>
      <c r="BE20" s="143" t="str">
        <f t="shared" si="5"/>
        <v/>
      </c>
    </row>
    <row r="21" spans="2:69" s="119" customFormat="1" ht="20.100000000000001" customHeight="1">
      <c r="B21" s="128">
        <v>17</v>
      </c>
      <c r="C21" s="129" t="str">
        <f>IF('9. Project Planning'!C28="","",'9. Project Planning'!C28)</f>
        <v/>
      </c>
      <c r="D21" s="129" t="str">
        <f>IF('9. Project Planning'!D28="","",'9. Project Planning'!D28)</f>
        <v/>
      </c>
      <c r="E21" s="128" t="str">
        <f>IF('9. Project Planning'!E28="","",'9. Project Planning'!E28)</f>
        <v/>
      </c>
      <c r="F21" s="130"/>
      <c r="G21" s="130"/>
      <c r="H21" s="128" t="str">
        <f t="shared" si="1"/>
        <v/>
      </c>
      <c r="I21" s="127"/>
      <c r="J21" s="143" t="str">
        <f t="shared" si="5"/>
        <v/>
      </c>
      <c r="K21" s="143" t="str">
        <f t="shared" si="5"/>
        <v/>
      </c>
      <c r="L21" s="143" t="str">
        <f t="shared" si="5"/>
        <v/>
      </c>
      <c r="M21" s="143" t="str">
        <f t="shared" si="5"/>
        <v/>
      </c>
      <c r="N21" s="143" t="str">
        <f t="shared" si="5"/>
        <v/>
      </c>
      <c r="O21" s="143" t="str">
        <f t="shared" si="5"/>
        <v/>
      </c>
      <c r="P21" s="143" t="str">
        <f t="shared" si="5"/>
        <v/>
      </c>
      <c r="Q21" s="143" t="str">
        <f t="shared" si="5"/>
        <v/>
      </c>
      <c r="R21" s="143" t="str">
        <f t="shared" si="5"/>
        <v/>
      </c>
      <c r="S21" s="143" t="str">
        <f t="shared" si="5"/>
        <v/>
      </c>
      <c r="T21" s="143" t="str">
        <f t="shared" si="5"/>
        <v/>
      </c>
      <c r="U21" s="143" t="str">
        <f t="shared" si="5"/>
        <v/>
      </c>
      <c r="V21" s="143" t="str">
        <f t="shared" si="5"/>
        <v/>
      </c>
      <c r="W21" s="143" t="str">
        <f t="shared" si="5"/>
        <v/>
      </c>
      <c r="X21" s="143" t="str">
        <f t="shared" si="5"/>
        <v/>
      </c>
      <c r="Y21" s="143" t="str">
        <f t="shared" si="5"/>
        <v/>
      </c>
      <c r="Z21" s="143" t="str">
        <f t="shared" si="5"/>
        <v/>
      </c>
      <c r="AA21" s="143" t="str">
        <f t="shared" si="5"/>
        <v/>
      </c>
      <c r="AB21" s="143" t="str">
        <f t="shared" si="5"/>
        <v/>
      </c>
      <c r="AC21" s="143" t="str">
        <f t="shared" si="5"/>
        <v/>
      </c>
      <c r="AD21" s="143" t="str">
        <f t="shared" si="5"/>
        <v/>
      </c>
      <c r="AE21" s="143" t="str">
        <f t="shared" si="5"/>
        <v/>
      </c>
      <c r="AF21" s="143" t="str">
        <f t="shared" si="5"/>
        <v/>
      </c>
      <c r="AG21" s="143" t="str">
        <f t="shared" si="5"/>
        <v/>
      </c>
      <c r="AH21" s="143" t="str">
        <f t="shared" si="5"/>
        <v/>
      </c>
      <c r="AI21" s="143" t="str">
        <f t="shared" si="5"/>
        <v/>
      </c>
      <c r="AJ21" s="143" t="str">
        <f t="shared" si="5"/>
        <v/>
      </c>
      <c r="AK21" s="143" t="str">
        <f t="shared" si="5"/>
        <v/>
      </c>
      <c r="AL21" s="143" t="str">
        <f t="shared" si="5"/>
        <v/>
      </c>
      <c r="AM21" s="143" t="str">
        <f t="shared" si="5"/>
        <v/>
      </c>
      <c r="AN21" s="143" t="str">
        <f t="shared" si="5"/>
        <v/>
      </c>
      <c r="AO21" s="143" t="str">
        <f t="shared" si="5"/>
        <v/>
      </c>
      <c r="AP21" s="143" t="str">
        <f t="shared" si="5"/>
        <v/>
      </c>
      <c r="AQ21" s="143" t="str">
        <f t="shared" si="5"/>
        <v/>
      </c>
      <c r="AR21" s="143" t="str">
        <f t="shared" si="5"/>
        <v/>
      </c>
      <c r="AS21" s="143" t="str">
        <f t="shared" si="5"/>
        <v/>
      </c>
      <c r="AT21" s="143" t="str">
        <f t="shared" si="5"/>
        <v/>
      </c>
      <c r="AU21" s="143" t="str">
        <f t="shared" si="5"/>
        <v/>
      </c>
      <c r="AV21" s="143" t="str">
        <f t="shared" si="5"/>
        <v/>
      </c>
      <c r="AW21" s="143" t="str">
        <f t="shared" si="5"/>
        <v/>
      </c>
      <c r="AX21" s="143" t="str">
        <f t="shared" si="5"/>
        <v/>
      </c>
      <c r="AY21" s="143" t="str">
        <f t="shared" si="5"/>
        <v/>
      </c>
      <c r="AZ21" s="143" t="str">
        <f t="shared" si="5"/>
        <v/>
      </c>
      <c r="BA21" s="143" t="str">
        <f t="shared" si="5"/>
        <v/>
      </c>
      <c r="BB21" s="143" t="str">
        <f t="shared" si="5"/>
        <v/>
      </c>
      <c r="BC21" s="143" t="str">
        <f t="shared" si="5"/>
        <v/>
      </c>
      <c r="BD21" s="143" t="str">
        <f t="shared" si="5"/>
        <v/>
      </c>
      <c r="BE21" s="143" t="str">
        <f t="shared" si="5"/>
        <v/>
      </c>
    </row>
    <row r="22" spans="2:69" s="119" customFormat="1" ht="20.100000000000001" customHeight="1">
      <c r="B22" s="128">
        <v>19</v>
      </c>
      <c r="C22" s="129" t="str">
        <f>IF('9. Project Planning'!C29="","",'9. Project Planning'!C29)</f>
        <v/>
      </c>
      <c r="D22" s="129" t="str">
        <f>IF('9. Project Planning'!D29="","",'9. Project Planning'!D29)</f>
        <v/>
      </c>
      <c r="E22" s="128" t="str">
        <f>IF('9. Project Planning'!E29="","",'9. Project Planning'!E29)</f>
        <v/>
      </c>
      <c r="F22" s="130"/>
      <c r="G22" s="130"/>
      <c r="H22" s="128" t="str">
        <f t="shared" si="1"/>
        <v/>
      </c>
      <c r="I22" s="127"/>
      <c r="J22" s="143" t="str">
        <f t="shared" si="5"/>
        <v/>
      </c>
      <c r="K22" s="143" t="str">
        <f t="shared" si="5"/>
        <v/>
      </c>
      <c r="L22" s="143" t="str">
        <f t="shared" si="5"/>
        <v/>
      </c>
      <c r="M22" s="143" t="str">
        <f t="shared" si="5"/>
        <v/>
      </c>
      <c r="N22" s="143" t="str">
        <f t="shared" si="5"/>
        <v/>
      </c>
      <c r="O22" s="143" t="str">
        <f t="shared" si="5"/>
        <v/>
      </c>
      <c r="P22" s="143" t="str">
        <f t="shared" si="5"/>
        <v/>
      </c>
      <c r="Q22" s="143" t="str">
        <f t="shared" si="5"/>
        <v/>
      </c>
      <c r="R22" s="143" t="str">
        <f t="shared" si="5"/>
        <v/>
      </c>
      <c r="S22" s="143" t="str">
        <f t="shared" si="5"/>
        <v/>
      </c>
      <c r="T22" s="143" t="str">
        <f t="shared" si="5"/>
        <v/>
      </c>
      <c r="U22" s="143" t="str">
        <f t="shared" si="5"/>
        <v/>
      </c>
      <c r="V22" s="143" t="str">
        <f t="shared" si="5"/>
        <v/>
      </c>
      <c r="W22" s="143" t="str">
        <f t="shared" si="5"/>
        <v/>
      </c>
      <c r="X22" s="143" t="str">
        <f t="shared" si="5"/>
        <v/>
      </c>
      <c r="Y22" s="143" t="str">
        <f t="shared" si="5"/>
        <v/>
      </c>
      <c r="Z22" s="143" t="str">
        <f t="shared" si="5"/>
        <v/>
      </c>
      <c r="AA22" s="143" t="str">
        <f t="shared" si="5"/>
        <v/>
      </c>
      <c r="AB22" s="143" t="str">
        <f t="shared" si="5"/>
        <v/>
      </c>
      <c r="AC22" s="143" t="str">
        <f t="shared" si="5"/>
        <v/>
      </c>
      <c r="AD22" s="143" t="str">
        <f t="shared" si="5"/>
        <v/>
      </c>
      <c r="AE22" s="143" t="str">
        <f t="shared" si="5"/>
        <v/>
      </c>
      <c r="AF22" s="143" t="str">
        <f t="shared" si="5"/>
        <v/>
      </c>
      <c r="AG22" s="143" t="str">
        <f t="shared" si="5"/>
        <v/>
      </c>
      <c r="AH22" s="143" t="str">
        <f t="shared" si="5"/>
        <v/>
      </c>
      <c r="AI22" s="143" t="str">
        <f t="shared" si="5"/>
        <v/>
      </c>
      <c r="AJ22" s="143" t="str">
        <f t="shared" si="5"/>
        <v/>
      </c>
      <c r="AK22" s="143" t="str">
        <f t="shared" si="5"/>
        <v/>
      </c>
      <c r="AL22" s="143" t="str">
        <f t="shared" si="5"/>
        <v/>
      </c>
      <c r="AM22" s="143" t="str">
        <f t="shared" si="5"/>
        <v/>
      </c>
      <c r="AN22" s="143" t="str">
        <f t="shared" si="5"/>
        <v/>
      </c>
      <c r="AO22" s="143" t="str">
        <f t="shared" si="5"/>
        <v/>
      </c>
      <c r="AP22" s="143" t="str">
        <f t="shared" si="5"/>
        <v/>
      </c>
      <c r="AQ22" s="143" t="str">
        <f t="shared" si="5"/>
        <v/>
      </c>
      <c r="AR22" s="143" t="str">
        <f t="shared" si="5"/>
        <v/>
      </c>
      <c r="AS22" s="143" t="str">
        <f t="shared" si="5"/>
        <v/>
      </c>
      <c r="AT22" s="143" t="str">
        <f t="shared" si="5"/>
        <v/>
      </c>
      <c r="AU22" s="143" t="str">
        <f t="shared" si="5"/>
        <v/>
      </c>
      <c r="AV22" s="143" t="str">
        <f t="shared" si="5"/>
        <v/>
      </c>
      <c r="AW22" s="143" t="str">
        <f t="shared" si="5"/>
        <v/>
      </c>
      <c r="AX22" s="143" t="str">
        <f t="shared" si="5"/>
        <v/>
      </c>
      <c r="AY22" s="143" t="str">
        <f t="shared" si="5"/>
        <v/>
      </c>
      <c r="AZ22" s="143" t="str">
        <f t="shared" si="5"/>
        <v/>
      </c>
      <c r="BA22" s="143" t="str">
        <f t="shared" si="5"/>
        <v/>
      </c>
      <c r="BB22" s="143" t="str">
        <f t="shared" si="5"/>
        <v/>
      </c>
      <c r="BC22" s="143" t="str">
        <f t="shared" si="5"/>
        <v/>
      </c>
      <c r="BD22" s="143" t="str">
        <f t="shared" si="5"/>
        <v/>
      </c>
      <c r="BE22" s="143" t="str">
        <f t="shared" si="5"/>
        <v/>
      </c>
    </row>
    <row r="23" spans="2:69" s="119" customFormat="1" ht="20.100000000000001" customHeight="1">
      <c r="B23" s="128">
        <v>20</v>
      </c>
      <c r="C23" s="129" t="str">
        <f>IF('9. Project Planning'!C30="","",'9. Project Planning'!C30)</f>
        <v/>
      </c>
      <c r="D23" s="129" t="str">
        <f>IF('9. Project Planning'!D30="","",'9. Project Planning'!D30)</f>
        <v/>
      </c>
      <c r="E23" s="128" t="str">
        <f>IF('9. Project Planning'!E30="","",'9. Project Planning'!E30)</f>
        <v/>
      </c>
      <c r="F23" s="130"/>
      <c r="G23" s="130"/>
      <c r="H23" s="128" t="str">
        <f t="shared" si="1"/>
        <v/>
      </c>
      <c r="I23" s="127"/>
      <c r="J23" s="143" t="str">
        <f t="shared" si="5"/>
        <v/>
      </c>
      <c r="K23" s="143" t="str">
        <f t="shared" si="5"/>
        <v/>
      </c>
      <c r="L23" s="143" t="str">
        <f t="shared" si="5"/>
        <v/>
      </c>
      <c r="M23" s="143" t="str">
        <f t="shared" si="5"/>
        <v/>
      </c>
      <c r="N23" s="143" t="str">
        <f t="shared" si="5"/>
        <v/>
      </c>
      <c r="O23" s="143" t="str">
        <f t="shared" si="5"/>
        <v/>
      </c>
      <c r="P23" s="143" t="str">
        <f t="shared" si="5"/>
        <v/>
      </c>
      <c r="Q23" s="143" t="str">
        <f t="shared" si="5"/>
        <v/>
      </c>
      <c r="R23" s="143" t="str">
        <f t="shared" si="5"/>
        <v/>
      </c>
      <c r="S23" s="143" t="str">
        <f t="shared" si="5"/>
        <v/>
      </c>
      <c r="T23" s="143" t="str">
        <f t="shared" si="5"/>
        <v/>
      </c>
      <c r="U23" s="143" t="str">
        <f t="shared" si="5"/>
        <v/>
      </c>
      <c r="V23" s="143" t="str">
        <f t="shared" si="5"/>
        <v/>
      </c>
      <c r="W23" s="143" t="str">
        <f t="shared" si="5"/>
        <v/>
      </c>
      <c r="X23" s="143" t="str">
        <f t="shared" si="5"/>
        <v/>
      </c>
      <c r="Y23" s="143" t="str">
        <f t="shared" ref="Y23:BE23" si="6">IF(AND(Y$6&gt;=$F23,Y$6&lt;=$G23),$E23,"")</f>
        <v/>
      </c>
      <c r="Z23" s="143" t="str">
        <f t="shared" si="6"/>
        <v/>
      </c>
      <c r="AA23" s="143" t="str">
        <f t="shared" si="6"/>
        <v/>
      </c>
      <c r="AB23" s="143" t="str">
        <f t="shared" si="6"/>
        <v/>
      </c>
      <c r="AC23" s="143" t="str">
        <f t="shared" si="6"/>
        <v/>
      </c>
      <c r="AD23" s="143" t="str">
        <f t="shared" si="6"/>
        <v/>
      </c>
      <c r="AE23" s="143" t="str">
        <f t="shared" si="6"/>
        <v/>
      </c>
      <c r="AF23" s="143" t="str">
        <f t="shared" si="6"/>
        <v/>
      </c>
      <c r="AG23" s="143" t="str">
        <f t="shared" si="6"/>
        <v/>
      </c>
      <c r="AH23" s="143" t="str">
        <f t="shared" si="6"/>
        <v/>
      </c>
      <c r="AI23" s="143" t="str">
        <f t="shared" si="6"/>
        <v/>
      </c>
      <c r="AJ23" s="143" t="str">
        <f t="shared" si="6"/>
        <v/>
      </c>
      <c r="AK23" s="143" t="str">
        <f t="shared" si="6"/>
        <v/>
      </c>
      <c r="AL23" s="143" t="str">
        <f t="shared" si="6"/>
        <v/>
      </c>
      <c r="AM23" s="143" t="str">
        <f t="shared" si="6"/>
        <v/>
      </c>
      <c r="AN23" s="143" t="str">
        <f t="shared" si="6"/>
        <v/>
      </c>
      <c r="AO23" s="143" t="str">
        <f t="shared" si="6"/>
        <v/>
      </c>
      <c r="AP23" s="143" t="str">
        <f t="shared" si="6"/>
        <v/>
      </c>
      <c r="AQ23" s="143" t="str">
        <f t="shared" si="6"/>
        <v/>
      </c>
      <c r="AR23" s="143" t="str">
        <f t="shared" si="6"/>
        <v/>
      </c>
      <c r="AS23" s="143" t="str">
        <f t="shared" si="6"/>
        <v/>
      </c>
      <c r="AT23" s="143" t="str">
        <f t="shared" si="6"/>
        <v/>
      </c>
      <c r="AU23" s="143" t="str">
        <f t="shared" si="6"/>
        <v/>
      </c>
      <c r="AV23" s="143" t="str">
        <f t="shared" si="6"/>
        <v/>
      </c>
      <c r="AW23" s="143" t="str">
        <f t="shared" si="6"/>
        <v/>
      </c>
      <c r="AX23" s="143" t="str">
        <f t="shared" si="6"/>
        <v/>
      </c>
      <c r="AY23" s="143" t="str">
        <f t="shared" si="6"/>
        <v/>
      </c>
      <c r="AZ23" s="143" t="str">
        <f t="shared" si="6"/>
        <v/>
      </c>
      <c r="BA23" s="143" t="str">
        <f t="shared" si="6"/>
        <v/>
      </c>
      <c r="BB23" s="143" t="str">
        <f t="shared" si="6"/>
        <v/>
      </c>
      <c r="BC23" s="143" t="str">
        <f t="shared" si="6"/>
        <v/>
      </c>
      <c r="BD23" s="143" t="str">
        <f t="shared" si="6"/>
        <v/>
      </c>
      <c r="BE23" s="143" t="str">
        <f t="shared" si="6"/>
        <v/>
      </c>
    </row>
    <row r="24" spans="2:69" s="119" customFormat="1" ht="20.100000000000001" customHeight="1">
      <c r="B24" s="128">
        <v>21</v>
      </c>
      <c r="C24" s="129" t="str">
        <f>IF('9. Project Planning'!C31="","",'9. Project Planning'!C31)</f>
        <v/>
      </c>
      <c r="D24" s="129" t="str">
        <f>IF('9. Project Planning'!D31="","",'9. Project Planning'!D31)</f>
        <v/>
      </c>
      <c r="E24" s="128" t="str">
        <f>IF('9. Project Planning'!E31="","",'9. Project Planning'!E31)</f>
        <v/>
      </c>
      <c r="F24" s="130"/>
      <c r="G24" s="130"/>
      <c r="H24" s="128" t="str">
        <f t="shared" si="1"/>
        <v/>
      </c>
      <c r="I24" s="127"/>
      <c r="J24" s="143" t="str">
        <f t="shared" ref="J24:BE29" si="7">IF(AND(J$6&gt;=$F24,J$6&lt;=$G24),$E24,"")</f>
        <v/>
      </c>
      <c r="K24" s="143" t="str">
        <f t="shared" si="7"/>
        <v/>
      </c>
      <c r="L24" s="143" t="str">
        <f t="shared" si="7"/>
        <v/>
      </c>
      <c r="M24" s="143" t="str">
        <f t="shared" si="7"/>
        <v/>
      </c>
      <c r="N24" s="143" t="str">
        <f t="shared" si="7"/>
        <v/>
      </c>
      <c r="O24" s="143" t="str">
        <f t="shared" si="7"/>
        <v/>
      </c>
      <c r="P24" s="143" t="str">
        <f t="shared" si="7"/>
        <v/>
      </c>
      <c r="Q24" s="143" t="str">
        <f t="shared" si="7"/>
        <v/>
      </c>
      <c r="R24" s="143" t="str">
        <f t="shared" si="7"/>
        <v/>
      </c>
      <c r="S24" s="143" t="str">
        <f t="shared" si="7"/>
        <v/>
      </c>
      <c r="T24" s="143" t="str">
        <f t="shared" si="7"/>
        <v/>
      </c>
      <c r="U24" s="143" t="str">
        <f t="shared" si="7"/>
        <v/>
      </c>
      <c r="V24" s="143" t="str">
        <f t="shared" si="7"/>
        <v/>
      </c>
      <c r="W24" s="143" t="str">
        <f t="shared" si="7"/>
        <v/>
      </c>
      <c r="X24" s="143" t="str">
        <f t="shared" si="7"/>
        <v/>
      </c>
      <c r="Y24" s="143" t="str">
        <f t="shared" si="7"/>
        <v/>
      </c>
      <c r="Z24" s="143" t="str">
        <f t="shared" si="7"/>
        <v/>
      </c>
      <c r="AA24" s="143" t="str">
        <f t="shared" si="7"/>
        <v/>
      </c>
      <c r="AB24" s="143" t="str">
        <f t="shared" si="7"/>
        <v/>
      </c>
      <c r="AC24" s="143" t="str">
        <f t="shared" si="7"/>
        <v/>
      </c>
      <c r="AD24" s="143" t="str">
        <f t="shared" si="7"/>
        <v/>
      </c>
      <c r="AE24" s="143" t="str">
        <f t="shared" si="7"/>
        <v/>
      </c>
      <c r="AF24" s="143" t="str">
        <f t="shared" si="7"/>
        <v/>
      </c>
      <c r="AG24" s="143" t="str">
        <f t="shared" si="7"/>
        <v/>
      </c>
      <c r="AH24" s="143" t="str">
        <f t="shared" si="7"/>
        <v/>
      </c>
      <c r="AI24" s="143" t="str">
        <f t="shared" si="7"/>
        <v/>
      </c>
      <c r="AJ24" s="143" t="str">
        <f t="shared" si="7"/>
        <v/>
      </c>
      <c r="AK24" s="143" t="str">
        <f t="shared" si="7"/>
        <v/>
      </c>
      <c r="AL24" s="143" t="str">
        <f t="shared" si="7"/>
        <v/>
      </c>
      <c r="AM24" s="143" t="str">
        <f t="shared" si="7"/>
        <v/>
      </c>
      <c r="AN24" s="143" t="str">
        <f t="shared" si="7"/>
        <v/>
      </c>
      <c r="AO24" s="143" t="str">
        <f t="shared" si="7"/>
        <v/>
      </c>
      <c r="AP24" s="143" t="str">
        <f t="shared" si="7"/>
        <v/>
      </c>
      <c r="AQ24" s="143" t="str">
        <f t="shared" si="7"/>
        <v/>
      </c>
      <c r="AR24" s="143" t="str">
        <f t="shared" si="7"/>
        <v/>
      </c>
      <c r="AS24" s="143" t="str">
        <f t="shared" si="7"/>
        <v/>
      </c>
      <c r="AT24" s="143" t="str">
        <f t="shared" si="7"/>
        <v/>
      </c>
      <c r="AU24" s="143" t="str">
        <f t="shared" si="7"/>
        <v/>
      </c>
      <c r="AV24" s="143" t="str">
        <f t="shared" si="7"/>
        <v/>
      </c>
      <c r="AW24" s="143" t="str">
        <f t="shared" si="7"/>
        <v/>
      </c>
      <c r="AX24" s="143" t="str">
        <f t="shared" si="7"/>
        <v/>
      </c>
      <c r="AY24" s="143" t="str">
        <f t="shared" si="7"/>
        <v/>
      </c>
      <c r="AZ24" s="143" t="str">
        <f t="shared" si="7"/>
        <v/>
      </c>
      <c r="BA24" s="143" t="str">
        <f t="shared" si="7"/>
        <v/>
      </c>
      <c r="BB24" s="143" t="str">
        <f t="shared" si="7"/>
        <v/>
      </c>
      <c r="BC24" s="143" t="str">
        <f t="shared" si="7"/>
        <v/>
      </c>
      <c r="BD24" s="143" t="str">
        <f t="shared" si="7"/>
        <v/>
      </c>
      <c r="BE24" s="143" t="str">
        <f t="shared" si="7"/>
        <v/>
      </c>
    </row>
    <row r="25" spans="2:69" s="119" customFormat="1" ht="20.100000000000001" customHeight="1">
      <c r="B25" s="128">
        <v>23</v>
      </c>
      <c r="C25" s="129" t="str">
        <f>IF('9. Project Planning'!C32="","",'9. Project Planning'!C32)</f>
        <v/>
      </c>
      <c r="D25" s="129" t="str">
        <f>IF('9. Project Planning'!D32="","",'9. Project Planning'!D32)</f>
        <v/>
      </c>
      <c r="E25" s="128" t="str">
        <f>IF('9. Project Planning'!E32="","",'9. Project Planning'!E32)</f>
        <v/>
      </c>
      <c r="F25" s="130"/>
      <c r="G25" s="130"/>
      <c r="H25" s="128" t="str">
        <f t="shared" si="1"/>
        <v/>
      </c>
      <c r="I25" s="127"/>
      <c r="J25" s="143" t="str">
        <f t="shared" si="7"/>
        <v/>
      </c>
      <c r="K25" s="143" t="str">
        <f t="shared" si="7"/>
        <v/>
      </c>
      <c r="L25" s="143" t="str">
        <f t="shared" si="7"/>
        <v/>
      </c>
      <c r="M25" s="143" t="str">
        <f t="shared" si="7"/>
        <v/>
      </c>
      <c r="N25" s="143" t="str">
        <f t="shared" si="7"/>
        <v/>
      </c>
      <c r="O25" s="143" t="str">
        <f t="shared" si="7"/>
        <v/>
      </c>
      <c r="P25" s="143" t="str">
        <f t="shared" si="7"/>
        <v/>
      </c>
      <c r="Q25" s="143" t="str">
        <f t="shared" si="7"/>
        <v/>
      </c>
      <c r="R25" s="143" t="str">
        <f t="shared" si="7"/>
        <v/>
      </c>
      <c r="S25" s="143" t="str">
        <f t="shared" si="7"/>
        <v/>
      </c>
      <c r="T25" s="143" t="str">
        <f t="shared" si="7"/>
        <v/>
      </c>
      <c r="U25" s="143" t="str">
        <f t="shared" si="7"/>
        <v/>
      </c>
      <c r="V25" s="143" t="str">
        <f t="shared" si="7"/>
        <v/>
      </c>
      <c r="W25" s="143" t="str">
        <f t="shared" si="7"/>
        <v/>
      </c>
      <c r="X25" s="143" t="str">
        <f t="shared" si="7"/>
        <v/>
      </c>
      <c r="Y25" s="143" t="str">
        <f t="shared" si="7"/>
        <v/>
      </c>
      <c r="Z25" s="143" t="str">
        <f t="shared" si="7"/>
        <v/>
      </c>
      <c r="AA25" s="143" t="str">
        <f t="shared" si="7"/>
        <v/>
      </c>
      <c r="AB25" s="143" t="str">
        <f t="shared" si="7"/>
        <v/>
      </c>
      <c r="AC25" s="143" t="str">
        <f t="shared" si="7"/>
        <v/>
      </c>
      <c r="AD25" s="143" t="str">
        <f t="shared" si="7"/>
        <v/>
      </c>
      <c r="AE25" s="143" t="str">
        <f t="shared" si="7"/>
        <v/>
      </c>
      <c r="AF25" s="143" t="str">
        <f t="shared" si="7"/>
        <v/>
      </c>
      <c r="AG25" s="143" t="str">
        <f t="shared" si="7"/>
        <v/>
      </c>
      <c r="AH25" s="143" t="str">
        <f t="shared" si="7"/>
        <v/>
      </c>
      <c r="AI25" s="143" t="str">
        <f t="shared" si="7"/>
        <v/>
      </c>
      <c r="AJ25" s="143" t="str">
        <f t="shared" si="7"/>
        <v/>
      </c>
      <c r="AK25" s="143" t="str">
        <f t="shared" si="7"/>
        <v/>
      </c>
      <c r="AL25" s="143" t="str">
        <f t="shared" si="7"/>
        <v/>
      </c>
      <c r="AM25" s="143" t="str">
        <f t="shared" si="7"/>
        <v/>
      </c>
      <c r="AN25" s="143" t="str">
        <f t="shared" si="7"/>
        <v/>
      </c>
      <c r="AO25" s="143" t="str">
        <f t="shared" si="7"/>
        <v/>
      </c>
      <c r="AP25" s="143" t="str">
        <f t="shared" si="7"/>
        <v/>
      </c>
      <c r="AQ25" s="143" t="str">
        <f t="shared" si="7"/>
        <v/>
      </c>
      <c r="AR25" s="143" t="str">
        <f t="shared" si="7"/>
        <v/>
      </c>
      <c r="AS25" s="143" t="str">
        <f t="shared" si="7"/>
        <v/>
      </c>
      <c r="AT25" s="143" t="str">
        <f t="shared" si="7"/>
        <v/>
      </c>
      <c r="AU25" s="143" t="str">
        <f t="shared" si="7"/>
        <v/>
      </c>
      <c r="AV25" s="143" t="str">
        <f t="shared" si="7"/>
        <v/>
      </c>
      <c r="AW25" s="143" t="str">
        <f t="shared" si="7"/>
        <v/>
      </c>
      <c r="AX25" s="143" t="str">
        <f t="shared" si="7"/>
        <v/>
      </c>
      <c r="AY25" s="143" t="str">
        <f t="shared" si="7"/>
        <v/>
      </c>
      <c r="AZ25" s="143" t="str">
        <f t="shared" si="7"/>
        <v/>
      </c>
      <c r="BA25" s="143" t="str">
        <f t="shared" si="7"/>
        <v/>
      </c>
      <c r="BB25" s="143" t="str">
        <f t="shared" si="7"/>
        <v/>
      </c>
      <c r="BC25" s="143" t="str">
        <f t="shared" si="7"/>
        <v/>
      </c>
      <c r="BD25" s="143" t="str">
        <f t="shared" si="7"/>
        <v/>
      </c>
      <c r="BE25" s="143" t="str">
        <f t="shared" si="7"/>
        <v/>
      </c>
    </row>
    <row r="26" spans="2:69" s="119" customFormat="1" ht="20.100000000000001" customHeight="1">
      <c r="B26" s="128">
        <v>24</v>
      </c>
      <c r="C26" s="129" t="str">
        <f>IF('9. Project Planning'!C33="","",'9. Project Planning'!C33)</f>
        <v/>
      </c>
      <c r="D26" s="129" t="str">
        <f>IF('9. Project Planning'!D33="","",'9. Project Planning'!D33)</f>
        <v/>
      </c>
      <c r="E26" s="128" t="str">
        <f>IF('9. Project Planning'!E33="","",'9. Project Planning'!E33)</f>
        <v/>
      </c>
      <c r="F26" s="130"/>
      <c r="G26" s="130"/>
      <c r="H26" s="128" t="str">
        <f t="shared" si="1"/>
        <v/>
      </c>
      <c r="I26" s="127"/>
      <c r="J26" s="143" t="str">
        <f t="shared" si="7"/>
        <v/>
      </c>
      <c r="K26" s="143" t="str">
        <f t="shared" si="7"/>
        <v/>
      </c>
      <c r="L26" s="143" t="str">
        <f t="shared" si="7"/>
        <v/>
      </c>
      <c r="M26" s="143" t="str">
        <f t="shared" si="7"/>
        <v/>
      </c>
      <c r="N26" s="143" t="str">
        <f t="shared" si="7"/>
        <v/>
      </c>
      <c r="O26" s="143" t="str">
        <f t="shared" si="7"/>
        <v/>
      </c>
      <c r="P26" s="143" t="str">
        <f t="shared" si="7"/>
        <v/>
      </c>
      <c r="Q26" s="143" t="str">
        <f t="shared" si="7"/>
        <v/>
      </c>
      <c r="R26" s="143" t="str">
        <f t="shared" si="7"/>
        <v/>
      </c>
      <c r="S26" s="143" t="str">
        <f t="shared" si="7"/>
        <v/>
      </c>
      <c r="T26" s="143" t="str">
        <f t="shared" si="7"/>
        <v/>
      </c>
      <c r="U26" s="143" t="str">
        <f t="shared" si="7"/>
        <v/>
      </c>
      <c r="V26" s="143" t="str">
        <f t="shared" si="7"/>
        <v/>
      </c>
      <c r="W26" s="143" t="str">
        <f t="shared" si="7"/>
        <v/>
      </c>
      <c r="X26" s="143" t="str">
        <f t="shared" si="7"/>
        <v/>
      </c>
      <c r="Y26" s="143" t="str">
        <f t="shared" si="7"/>
        <v/>
      </c>
      <c r="Z26" s="143" t="str">
        <f t="shared" si="7"/>
        <v/>
      </c>
      <c r="AA26" s="143" t="str">
        <f t="shared" si="7"/>
        <v/>
      </c>
      <c r="AB26" s="143" t="str">
        <f t="shared" si="7"/>
        <v/>
      </c>
      <c r="AC26" s="143" t="str">
        <f t="shared" si="7"/>
        <v/>
      </c>
      <c r="AD26" s="143" t="str">
        <f t="shared" si="7"/>
        <v/>
      </c>
      <c r="AE26" s="143" t="str">
        <f t="shared" si="7"/>
        <v/>
      </c>
      <c r="AF26" s="143" t="str">
        <f t="shared" si="7"/>
        <v/>
      </c>
      <c r="AG26" s="143" t="str">
        <f t="shared" si="7"/>
        <v/>
      </c>
      <c r="AH26" s="143" t="str">
        <f t="shared" si="7"/>
        <v/>
      </c>
      <c r="AI26" s="143" t="str">
        <f t="shared" si="7"/>
        <v/>
      </c>
      <c r="AJ26" s="143" t="str">
        <f t="shared" si="7"/>
        <v/>
      </c>
      <c r="AK26" s="143" t="str">
        <f t="shared" si="7"/>
        <v/>
      </c>
      <c r="AL26" s="143" t="str">
        <f t="shared" si="7"/>
        <v/>
      </c>
      <c r="AM26" s="143" t="str">
        <f t="shared" si="7"/>
        <v/>
      </c>
      <c r="AN26" s="143" t="str">
        <f t="shared" si="7"/>
        <v/>
      </c>
      <c r="AO26" s="143" t="str">
        <f t="shared" si="7"/>
        <v/>
      </c>
      <c r="AP26" s="143" t="str">
        <f t="shared" si="7"/>
        <v/>
      </c>
      <c r="AQ26" s="143" t="str">
        <f t="shared" si="7"/>
        <v/>
      </c>
      <c r="AR26" s="143" t="str">
        <f t="shared" si="7"/>
        <v/>
      </c>
      <c r="AS26" s="143" t="str">
        <f t="shared" si="7"/>
        <v/>
      </c>
      <c r="AT26" s="143" t="str">
        <f t="shared" si="7"/>
        <v/>
      </c>
      <c r="AU26" s="143" t="str">
        <f t="shared" si="7"/>
        <v/>
      </c>
      <c r="AV26" s="143" t="str">
        <f t="shared" si="7"/>
        <v/>
      </c>
      <c r="AW26" s="143" t="str">
        <f t="shared" si="7"/>
        <v/>
      </c>
      <c r="AX26" s="143" t="str">
        <f t="shared" si="7"/>
        <v/>
      </c>
      <c r="AY26" s="143" t="str">
        <f t="shared" si="7"/>
        <v/>
      </c>
      <c r="AZ26" s="143" t="str">
        <f t="shared" si="7"/>
        <v/>
      </c>
      <c r="BA26" s="143" t="str">
        <f t="shared" si="7"/>
        <v/>
      </c>
      <c r="BB26" s="143" t="str">
        <f t="shared" si="7"/>
        <v/>
      </c>
      <c r="BC26" s="143" t="str">
        <f t="shared" si="7"/>
        <v/>
      </c>
      <c r="BD26" s="143" t="str">
        <f t="shared" si="7"/>
        <v/>
      </c>
      <c r="BE26" s="143" t="str">
        <f t="shared" si="7"/>
        <v/>
      </c>
    </row>
    <row r="27" spans="2:69" s="119" customFormat="1" ht="20.100000000000001" customHeight="1">
      <c r="B27" s="128">
        <v>25</v>
      </c>
      <c r="C27" s="129" t="str">
        <f>IF('9. Project Planning'!C34="","",'9. Project Planning'!C34)</f>
        <v/>
      </c>
      <c r="D27" s="129" t="str">
        <f>IF('9. Project Planning'!D34="","",'9. Project Planning'!D34)</f>
        <v/>
      </c>
      <c r="E27" s="128" t="str">
        <f>IF('9. Project Planning'!E34="","",'9. Project Planning'!E34)</f>
        <v/>
      </c>
      <c r="F27" s="130"/>
      <c r="G27" s="130"/>
      <c r="H27" s="128" t="str">
        <f t="shared" si="1"/>
        <v/>
      </c>
      <c r="I27" s="127"/>
      <c r="J27" s="143" t="str">
        <f t="shared" si="7"/>
        <v/>
      </c>
      <c r="K27" s="143" t="str">
        <f t="shared" si="7"/>
        <v/>
      </c>
      <c r="L27" s="143" t="str">
        <f t="shared" si="7"/>
        <v/>
      </c>
      <c r="M27" s="143" t="str">
        <f t="shared" si="7"/>
        <v/>
      </c>
      <c r="N27" s="143" t="str">
        <f t="shared" si="7"/>
        <v/>
      </c>
      <c r="O27" s="143" t="str">
        <f t="shared" si="7"/>
        <v/>
      </c>
      <c r="P27" s="143" t="str">
        <f t="shared" si="7"/>
        <v/>
      </c>
      <c r="Q27" s="143" t="str">
        <f t="shared" si="7"/>
        <v/>
      </c>
      <c r="R27" s="143" t="str">
        <f t="shared" si="7"/>
        <v/>
      </c>
      <c r="S27" s="143" t="str">
        <f t="shared" si="7"/>
        <v/>
      </c>
      <c r="T27" s="143" t="str">
        <f t="shared" si="7"/>
        <v/>
      </c>
      <c r="U27" s="143" t="str">
        <f t="shared" si="7"/>
        <v/>
      </c>
      <c r="V27" s="143" t="str">
        <f t="shared" si="7"/>
        <v/>
      </c>
      <c r="W27" s="143" t="str">
        <f t="shared" si="7"/>
        <v/>
      </c>
      <c r="X27" s="143" t="str">
        <f t="shared" si="7"/>
        <v/>
      </c>
      <c r="Y27" s="143" t="str">
        <f t="shared" si="7"/>
        <v/>
      </c>
      <c r="Z27" s="143" t="str">
        <f t="shared" si="7"/>
        <v/>
      </c>
      <c r="AA27" s="143" t="str">
        <f t="shared" si="7"/>
        <v/>
      </c>
      <c r="AB27" s="143" t="str">
        <f t="shared" si="7"/>
        <v/>
      </c>
      <c r="AC27" s="143" t="str">
        <f t="shared" si="7"/>
        <v/>
      </c>
      <c r="AD27" s="143" t="str">
        <f t="shared" si="7"/>
        <v/>
      </c>
      <c r="AE27" s="143" t="str">
        <f t="shared" si="7"/>
        <v/>
      </c>
      <c r="AF27" s="143" t="str">
        <f t="shared" si="7"/>
        <v/>
      </c>
      <c r="AG27" s="143" t="str">
        <f t="shared" si="7"/>
        <v/>
      </c>
      <c r="AH27" s="143" t="str">
        <f t="shared" si="7"/>
        <v/>
      </c>
      <c r="AI27" s="143" t="str">
        <f t="shared" si="7"/>
        <v/>
      </c>
      <c r="AJ27" s="143" t="str">
        <f t="shared" si="7"/>
        <v/>
      </c>
      <c r="AK27" s="143" t="str">
        <f t="shared" si="7"/>
        <v/>
      </c>
      <c r="AL27" s="143" t="str">
        <f t="shared" si="7"/>
        <v/>
      </c>
      <c r="AM27" s="143" t="str">
        <f t="shared" si="7"/>
        <v/>
      </c>
      <c r="AN27" s="143" t="str">
        <f t="shared" si="7"/>
        <v/>
      </c>
      <c r="AO27" s="143" t="str">
        <f t="shared" si="7"/>
        <v/>
      </c>
      <c r="AP27" s="143" t="str">
        <f t="shared" si="7"/>
        <v/>
      </c>
      <c r="AQ27" s="143" t="str">
        <f t="shared" si="7"/>
        <v/>
      </c>
      <c r="AR27" s="143" t="str">
        <f t="shared" si="7"/>
        <v/>
      </c>
      <c r="AS27" s="143" t="str">
        <f t="shared" si="7"/>
        <v/>
      </c>
      <c r="AT27" s="143" t="str">
        <f t="shared" si="7"/>
        <v/>
      </c>
      <c r="AU27" s="143" t="str">
        <f t="shared" si="7"/>
        <v/>
      </c>
      <c r="AV27" s="143" t="str">
        <f t="shared" si="7"/>
        <v/>
      </c>
      <c r="AW27" s="143" t="str">
        <f t="shared" si="7"/>
        <v/>
      </c>
      <c r="AX27" s="143" t="str">
        <f t="shared" si="7"/>
        <v/>
      </c>
      <c r="AY27" s="143" t="str">
        <f t="shared" si="7"/>
        <v/>
      </c>
      <c r="AZ27" s="143" t="str">
        <f t="shared" si="7"/>
        <v/>
      </c>
      <c r="BA27" s="143" t="str">
        <f t="shared" si="7"/>
        <v/>
      </c>
      <c r="BB27" s="143" t="str">
        <f t="shared" si="7"/>
        <v/>
      </c>
      <c r="BC27" s="143" t="str">
        <f t="shared" si="7"/>
        <v/>
      </c>
      <c r="BD27" s="143" t="str">
        <f t="shared" si="7"/>
        <v/>
      </c>
      <c r="BE27" s="143" t="str">
        <f t="shared" si="7"/>
        <v/>
      </c>
    </row>
    <row r="28" spans="2:69" s="119" customFormat="1" ht="20.100000000000001" customHeight="1">
      <c r="B28" s="128">
        <v>27</v>
      </c>
      <c r="C28" s="129" t="str">
        <f>IF('9. Project Planning'!C35="","",'9. Project Planning'!C35)</f>
        <v/>
      </c>
      <c r="D28" s="129" t="str">
        <f>IF('9. Project Planning'!D35="","",'9. Project Planning'!D35)</f>
        <v/>
      </c>
      <c r="E28" s="128" t="str">
        <f>IF('9. Project Planning'!E35="","",'9. Project Planning'!E35)</f>
        <v/>
      </c>
      <c r="F28" s="130"/>
      <c r="G28" s="130"/>
      <c r="H28" s="128" t="str">
        <f t="shared" si="1"/>
        <v/>
      </c>
      <c r="I28" s="127"/>
      <c r="J28" s="143" t="str">
        <f t="shared" si="7"/>
        <v/>
      </c>
      <c r="K28" s="143" t="str">
        <f t="shared" si="7"/>
        <v/>
      </c>
      <c r="L28" s="143" t="str">
        <f t="shared" si="7"/>
        <v/>
      </c>
      <c r="M28" s="143" t="str">
        <f t="shared" si="7"/>
        <v/>
      </c>
      <c r="N28" s="143" t="str">
        <f t="shared" si="7"/>
        <v/>
      </c>
      <c r="O28" s="143" t="str">
        <f t="shared" si="7"/>
        <v/>
      </c>
      <c r="P28" s="143" t="str">
        <f t="shared" si="7"/>
        <v/>
      </c>
      <c r="Q28" s="143" t="str">
        <f t="shared" si="7"/>
        <v/>
      </c>
      <c r="R28" s="143" t="str">
        <f t="shared" si="7"/>
        <v/>
      </c>
      <c r="S28" s="143" t="str">
        <f t="shared" si="7"/>
        <v/>
      </c>
      <c r="T28" s="143" t="str">
        <f t="shared" si="7"/>
        <v/>
      </c>
      <c r="U28" s="143" t="str">
        <f t="shared" si="7"/>
        <v/>
      </c>
      <c r="V28" s="143" t="str">
        <f t="shared" si="7"/>
        <v/>
      </c>
      <c r="W28" s="143" t="str">
        <f t="shared" si="7"/>
        <v/>
      </c>
      <c r="X28" s="143" t="str">
        <f t="shared" si="7"/>
        <v/>
      </c>
      <c r="Y28" s="143" t="str">
        <f t="shared" si="7"/>
        <v/>
      </c>
      <c r="Z28" s="143" t="str">
        <f t="shared" si="7"/>
        <v/>
      </c>
      <c r="AA28" s="143" t="str">
        <f t="shared" si="7"/>
        <v/>
      </c>
      <c r="AB28" s="143" t="str">
        <f t="shared" si="7"/>
        <v/>
      </c>
      <c r="AC28" s="143" t="str">
        <f t="shared" si="7"/>
        <v/>
      </c>
      <c r="AD28" s="143" t="str">
        <f t="shared" si="7"/>
        <v/>
      </c>
      <c r="AE28" s="143" t="str">
        <f t="shared" si="7"/>
        <v/>
      </c>
      <c r="AF28" s="143" t="str">
        <f t="shared" si="7"/>
        <v/>
      </c>
      <c r="AG28" s="143" t="str">
        <f t="shared" si="7"/>
        <v/>
      </c>
      <c r="AH28" s="143" t="str">
        <f t="shared" si="7"/>
        <v/>
      </c>
      <c r="AI28" s="143" t="str">
        <f t="shared" si="7"/>
        <v/>
      </c>
      <c r="AJ28" s="143" t="str">
        <f t="shared" si="7"/>
        <v/>
      </c>
      <c r="AK28" s="143" t="str">
        <f t="shared" si="7"/>
        <v/>
      </c>
      <c r="AL28" s="143" t="str">
        <f t="shared" si="7"/>
        <v/>
      </c>
      <c r="AM28" s="143" t="str">
        <f t="shared" si="7"/>
        <v/>
      </c>
      <c r="AN28" s="143" t="str">
        <f t="shared" si="7"/>
        <v/>
      </c>
      <c r="AO28" s="143" t="str">
        <f t="shared" si="7"/>
        <v/>
      </c>
      <c r="AP28" s="143" t="str">
        <f t="shared" si="7"/>
        <v/>
      </c>
      <c r="AQ28" s="143" t="str">
        <f t="shared" si="7"/>
        <v/>
      </c>
      <c r="AR28" s="143" t="str">
        <f t="shared" si="7"/>
        <v/>
      </c>
      <c r="AS28" s="143" t="str">
        <f t="shared" si="7"/>
        <v/>
      </c>
      <c r="AT28" s="143" t="str">
        <f t="shared" si="7"/>
        <v/>
      </c>
      <c r="AU28" s="143" t="str">
        <f t="shared" si="7"/>
        <v/>
      </c>
      <c r="AV28" s="143" t="str">
        <f t="shared" si="7"/>
        <v/>
      </c>
      <c r="AW28" s="143" t="str">
        <f t="shared" si="7"/>
        <v/>
      </c>
      <c r="AX28" s="143" t="str">
        <f t="shared" si="7"/>
        <v/>
      </c>
      <c r="AY28" s="143" t="str">
        <f t="shared" si="7"/>
        <v/>
      </c>
      <c r="AZ28" s="143" t="str">
        <f t="shared" si="7"/>
        <v/>
      </c>
      <c r="BA28" s="143" t="str">
        <f t="shared" si="7"/>
        <v/>
      </c>
      <c r="BB28" s="143" t="str">
        <f t="shared" si="7"/>
        <v/>
      </c>
      <c r="BC28" s="143" t="str">
        <f t="shared" si="7"/>
        <v/>
      </c>
      <c r="BD28" s="143" t="str">
        <f t="shared" si="7"/>
        <v/>
      </c>
      <c r="BE28" s="143" t="str">
        <f t="shared" si="7"/>
        <v/>
      </c>
    </row>
    <row r="29" spans="2:69" s="119" customFormat="1" ht="20.100000000000001" customHeight="1">
      <c r="B29" s="128">
        <v>28</v>
      </c>
      <c r="C29" s="129" t="str">
        <f>IF('9. Project Planning'!C38="","",'9. Project Planning'!C38)</f>
        <v/>
      </c>
      <c r="D29" s="129" t="str">
        <f>IF('9. Project Planning'!D38="","",'9. Project Planning'!D38)</f>
        <v/>
      </c>
      <c r="E29" s="128" t="str">
        <f>IF('9. Project Planning'!E38="","",'9. Project Planning'!E38)</f>
        <v/>
      </c>
      <c r="F29" s="130"/>
      <c r="G29" s="130"/>
      <c r="H29" s="128" t="str">
        <f t="shared" si="1"/>
        <v/>
      </c>
      <c r="I29" s="127"/>
      <c r="J29" s="143" t="str">
        <f t="shared" si="7"/>
        <v/>
      </c>
      <c r="K29" s="143" t="str">
        <f t="shared" si="7"/>
        <v/>
      </c>
      <c r="L29" s="143" t="str">
        <f t="shared" si="7"/>
        <v/>
      </c>
      <c r="M29" s="143" t="str">
        <f t="shared" si="7"/>
        <v/>
      </c>
      <c r="N29" s="143" t="str">
        <f t="shared" si="7"/>
        <v/>
      </c>
      <c r="O29" s="143" t="str">
        <f t="shared" si="7"/>
        <v/>
      </c>
      <c r="P29" s="143" t="str">
        <f t="shared" si="7"/>
        <v/>
      </c>
      <c r="Q29" s="143" t="str">
        <f t="shared" si="7"/>
        <v/>
      </c>
      <c r="R29" s="143" t="str">
        <f t="shared" si="7"/>
        <v/>
      </c>
      <c r="S29" s="143" t="str">
        <f t="shared" si="7"/>
        <v/>
      </c>
      <c r="T29" s="143" t="str">
        <f t="shared" si="7"/>
        <v/>
      </c>
      <c r="U29" s="143" t="str">
        <f t="shared" si="7"/>
        <v/>
      </c>
      <c r="V29" s="143" t="str">
        <f t="shared" si="7"/>
        <v/>
      </c>
      <c r="W29" s="143" t="str">
        <f t="shared" si="7"/>
        <v/>
      </c>
      <c r="X29" s="143" t="str">
        <f t="shared" si="7"/>
        <v/>
      </c>
      <c r="Y29" s="143" t="str">
        <f t="shared" ref="Y29:BE29" si="8">IF(AND(Y$6&gt;=$F29,Y$6&lt;=$G29),$E29,"")</f>
        <v/>
      </c>
      <c r="Z29" s="143" t="str">
        <f t="shared" si="8"/>
        <v/>
      </c>
      <c r="AA29" s="143" t="str">
        <f t="shared" si="8"/>
        <v/>
      </c>
      <c r="AB29" s="143" t="str">
        <f t="shared" si="8"/>
        <v/>
      </c>
      <c r="AC29" s="143" t="str">
        <f t="shared" si="8"/>
        <v/>
      </c>
      <c r="AD29" s="143" t="str">
        <f t="shared" si="8"/>
        <v/>
      </c>
      <c r="AE29" s="143" t="str">
        <f t="shared" si="8"/>
        <v/>
      </c>
      <c r="AF29" s="143" t="str">
        <f t="shared" si="8"/>
        <v/>
      </c>
      <c r="AG29" s="143" t="str">
        <f t="shared" si="8"/>
        <v/>
      </c>
      <c r="AH29" s="143" t="str">
        <f t="shared" si="8"/>
        <v/>
      </c>
      <c r="AI29" s="143" t="str">
        <f t="shared" si="8"/>
        <v/>
      </c>
      <c r="AJ29" s="143" t="str">
        <f t="shared" si="8"/>
        <v/>
      </c>
      <c r="AK29" s="143" t="str">
        <f t="shared" si="8"/>
        <v/>
      </c>
      <c r="AL29" s="143" t="str">
        <f t="shared" si="8"/>
        <v/>
      </c>
      <c r="AM29" s="143" t="str">
        <f t="shared" si="8"/>
        <v/>
      </c>
      <c r="AN29" s="143" t="str">
        <f t="shared" si="8"/>
        <v/>
      </c>
      <c r="AO29" s="143" t="str">
        <f t="shared" si="8"/>
        <v/>
      </c>
      <c r="AP29" s="143" t="str">
        <f t="shared" si="8"/>
        <v/>
      </c>
      <c r="AQ29" s="143" t="str">
        <f t="shared" si="8"/>
        <v/>
      </c>
      <c r="AR29" s="143" t="str">
        <f t="shared" si="8"/>
        <v/>
      </c>
      <c r="AS29" s="143" t="str">
        <f t="shared" si="8"/>
        <v/>
      </c>
      <c r="AT29" s="143" t="str">
        <f t="shared" si="8"/>
        <v/>
      </c>
      <c r="AU29" s="143" t="str">
        <f t="shared" si="8"/>
        <v/>
      </c>
      <c r="AV29" s="143" t="str">
        <f t="shared" si="8"/>
        <v/>
      </c>
      <c r="AW29" s="143" t="str">
        <f t="shared" si="8"/>
        <v/>
      </c>
      <c r="AX29" s="143" t="str">
        <f t="shared" si="8"/>
        <v/>
      </c>
      <c r="AY29" s="143" t="str">
        <f t="shared" si="8"/>
        <v/>
      </c>
      <c r="AZ29" s="143" t="str">
        <f t="shared" si="8"/>
        <v/>
      </c>
      <c r="BA29" s="143" t="str">
        <f t="shared" si="8"/>
        <v/>
      </c>
      <c r="BB29" s="143" t="str">
        <f t="shared" si="8"/>
        <v/>
      </c>
      <c r="BC29" s="143" t="str">
        <f t="shared" si="8"/>
        <v/>
      </c>
      <c r="BD29" s="143" t="str">
        <f t="shared" si="8"/>
        <v/>
      </c>
      <c r="BE29" s="143" t="str">
        <f t="shared" si="8"/>
        <v/>
      </c>
    </row>
    <row r="30" spans="2:69" s="119" customFormat="1" ht="20.100000000000001" customHeight="1">
      <c r="B30" s="128">
        <v>29</v>
      </c>
      <c r="C30" s="129" t="str">
        <f>IF('9. Project Planning'!C39="","",'9. Project Planning'!C39)</f>
        <v/>
      </c>
      <c r="D30" s="129" t="str">
        <f>IF('9. Project Planning'!D39="","",'9. Project Planning'!D39)</f>
        <v/>
      </c>
      <c r="E30" s="128" t="str">
        <f>IF('9. Project Planning'!E39="","",'9. Project Planning'!E39)</f>
        <v/>
      </c>
      <c r="F30" s="130"/>
      <c r="G30" s="130"/>
      <c r="H30" s="128" t="str">
        <f t="shared" si="1"/>
        <v/>
      </c>
      <c r="I30" s="127"/>
      <c r="J30" s="143" t="str">
        <f t="shared" ref="J30:BE35" si="9">IF(AND(J$6&gt;=$F30,J$6&lt;=$G30),$E30,"")</f>
        <v/>
      </c>
      <c r="K30" s="143" t="str">
        <f t="shared" si="9"/>
        <v/>
      </c>
      <c r="L30" s="143" t="str">
        <f t="shared" si="9"/>
        <v/>
      </c>
      <c r="M30" s="143" t="str">
        <f t="shared" si="9"/>
        <v/>
      </c>
      <c r="N30" s="143" t="str">
        <f t="shared" si="9"/>
        <v/>
      </c>
      <c r="O30" s="143" t="str">
        <f t="shared" si="9"/>
        <v/>
      </c>
      <c r="P30" s="143" t="str">
        <f t="shared" si="9"/>
        <v/>
      </c>
      <c r="Q30" s="143" t="str">
        <f t="shared" si="9"/>
        <v/>
      </c>
      <c r="R30" s="143" t="str">
        <f t="shared" si="9"/>
        <v/>
      </c>
      <c r="S30" s="143" t="str">
        <f t="shared" si="9"/>
        <v/>
      </c>
      <c r="T30" s="143" t="str">
        <f t="shared" si="9"/>
        <v/>
      </c>
      <c r="U30" s="143" t="str">
        <f t="shared" si="9"/>
        <v/>
      </c>
      <c r="V30" s="143" t="str">
        <f t="shared" si="9"/>
        <v/>
      </c>
      <c r="W30" s="143" t="str">
        <f t="shared" si="9"/>
        <v/>
      </c>
      <c r="X30" s="143" t="str">
        <f t="shared" si="9"/>
        <v/>
      </c>
      <c r="Y30" s="143" t="str">
        <f t="shared" si="9"/>
        <v/>
      </c>
      <c r="Z30" s="143" t="str">
        <f t="shared" si="9"/>
        <v/>
      </c>
      <c r="AA30" s="143" t="str">
        <f t="shared" si="9"/>
        <v/>
      </c>
      <c r="AB30" s="143" t="str">
        <f t="shared" si="9"/>
        <v/>
      </c>
      <c r="AC30" s="143" t="str">
        <f t="shared" si="9"/>
        <v/>
      </c>
      <c r="AD30" s="143" t="str">
        <f t="shared" si="9"/>
        <v/>
      </c>
      <c r="AE30" s="143" t="str">
        <f t="shared" si="9"/>
        <v/>
      </c>
      <c r="AF30" s="143" t="str">
        <f t="shared" si="9"/>
        <v/>
      </c>
      <c r="AG30" s="143" t="str">
        <f t="shared" si="9"/>
        <v/>
      </c>
      <c r="AH30" s="143" t="str">
        <f t="shared" si="9"/>
        <v/>
      </c>
      <c r="AI30" s="143" t="str">
        <f t="shared" si="9"/>
        <v/>
      </c>
      <c r="AJ30" s="143" t="str">
        <f t="shared" si="9"/>
        <v/>
      </c>
      <c r="AK30" s="143" t="str">
        <f t="shared" si="9"/>
        <v/>
      </c>
      <c r="AL30" s="143" t="str">
        <f t="shared" si="9"/>
        <v/>
      </c>
      <c r="AM30" s="143" t="str">
        <f t="shared" si="9"/>
        <v/>
      </c>
      <c r="AN30" s="143" t="str">
        <f t="shared" si="9"/>
        <v/>
      </c>
      <c r="AO30" s="143" t="str">
        <f t="shared" si="9"/>
        <v/>
      </c>
      <c r="AP30" s="143" t="str">
        <f t="shared" si="9"/>
        <v/>
      </c>
      <c r="AQ30" s="143" t="str">
        <f t="shared" si="9"/>
        <v/>
      </c>
      <c r="AR30" s="143" t="str">
        <f t="shared" si="9"/>
        <v/>
      </c>
      <c r="AS30" s="143" t="str">
        <f t="shared" si="9"/>
        <v/>
      </c>
      <c r="AT30" s="143" t="str">
        <f t="shared" si="9"/>
        <v/>
      </c>
      <c r="AU30" s="143" t="str">
        <f t="shared" si="9"/>
        <v/>
      </c>
      <c r="AV30" s="143" t="str">
        <f t="shared" si="9"/>
        <v/>
      </c>
      <c r="AW30" s="143" t="str">
        <f t="shared" si="9"/>
        <v/>
      </c>
      <c r="AX30" s="143" t="str">
        <f t="shared" si="9"/>
        <v/>
      </c>
      <c r="AY30" s="143" t="str">
        <f t="shared" si="9"/>
        <v/>
      </c>
      <c r="AZ30" s="143" t="str">
        <f t="shared" si="9"/>
        <v/>
      </c>
      <c r="BA30" s="143" t="str">
        <f t="shared" si="9"/>
        <v/>
      </c>
      <c r="BB30" s="143" t="str">
        <f t="shared" si="9"/>
        <v/>
      </c>
      <c r="BC30" s="143" t="str">
        <f t="shared" si="9"/>
        <v/>
      </c>
      <c r="BD30" s="143" t="str">
        <f t="shared" si="9"/>
        <v/>
      </c>
      <c r="BE30" s="143" t="str">
        <f t="shared" si="9"/>
        <v/>
      </c>
    </row>
    <row r="31" spans="2:69" s="119" customFormat="1" ht="20.100000000000001" customHeight="1">
      <c r="B31" s="128">
        <v>30</v>
      </c>
      <c r="C31" s="129" t="str">
        <f>IF('9. Project Planning'!C40="","",'9. Project Planning'!C40)</f>
        <v/>
      </c>
      <c r="D31" s="129" t="str">
        <f>IF('9. Project Planning'!D40="","",'9. Project Planning'!D40)</f>
        <v/>
      </c>
      <c r="E31" s="128" t="str">
        <f>IF('9. Project Planning'!E40="","",'9. Project Planning'!E40)</f>
        <v/>
      </c>
      <c r="F31" s="130"/>
      <c r="G31" s="130"/>
      <c r="H31" s="128" t="str">
        <f t="shared" si="1"/>
        <v/>
      </c>
      <c r="I31" s="127"/>
      <c r="J31" s="143" t="str">
        <f t="shared" si="9"/>
        <v/>
      </c>
      <c r="K31" s="143" t="str">
        <f t="shared" si="9"/>
        <v/>
      </c>
      <c r="L31" s="143" t="str">
        <f t="shared" si="9"/>
        <v/>
      </c>
      <c r="M31" s="143" t="str">
        <f t="shared" si="9"/>
        <v/>
      </c>
      <c r="N31" s="143" t="str">
        <f t="shared" si="9"/>
        <v/>
      </c>
      <c r="O31" s="143" t="str">
        <f t="shared" si="9"/>
        <v/>
      </c>
      <c r="P31" s="143" t="str">
        <f t="shared" si="9"/>
        <v/>
      </c>
      <c r="Q31" s="143" t="str">
        <f t="shared" si="9"/>
        <v/>
      </c>
      <c r="R31" s="143" t="str">
        <f t="shared" si="9"/>
        <v/>
      </c>
      <c r="S31" s="143" t="str">
        <f t="shared" si="9"/>
        <v/>
      </c>
      <c r="T31" s="143" t="str">
        <f t="shared" si="9"/>
        <v/>
      </c>
      <c r="U31" s="143" t="str">
        <f t="shared" si="9"/>
        <v/>
      </c>
      <c r="V31" s="143" t="str">
        <f t="shared" si="9"/>
        <v/>
      </c>
      <c r="W31" s="143" t="str">
        <f t="shared" si="9"/>
        <v/>
      </c>
      <c r="X31" s="143" t="str">
        <f t="shared" si="9"/>
        <v/>
      </c>
      <c r="Y31" s="143" t="str">
        <f t="shared" si="9"/>
        <v/>
      </c>
      <c r="Z31" s="143" t="str">
        <f t="shared" si="9"/>
        <v/>
      </c>
      <c r="AA31" s="143" t="str">
        <f t="shared" si="9"/>
        <v/>
      </c>
      <c r="AB31" s="143" t="str">
        <f t="shared" si="9"/>
        <v/>
      </c>
      <c r="AC31" s="143" t="str">
        <f t="shared" si="9"/>
        <v/>
      </c>
      <c r="AD31" s="143" t="str">
        <f t="shared" si="9"/>
        <v/>
      </c>
      <c r="AE31" s="143" t="str">
        <f t="shared" si="9"/>
        <v/>
      </c>
      <c r="AF31" s="143" t="str">
        <f t="shared" si="9"/>
        <v/>
      </c>
      <c r="AG31" s="143" t="str">
        <f t="shared" si="9"/>
        <v/>
      </c>
      <c r="AH31" s="143" t="str">
        <f t="shared" si="9"/>
        <v/>
      </c>
      <c r="AI31" s="143" t="str">
        <f t="shared" si="9"/>
        <v/>
      </c>
      <c r="AJ31" s="143" t="str">
        <f t="shared" si="9"/>
        <v/>
      </c>
      <c r="AK31" s="143" t="str">
        <f t="shared" si="9"/>
        <v/>
      </c>
      <c r="AL31" s="143" t="str">
        <f t="shared" si="9"/>
        <v/>
      </c>
      <c r="AM31" s="143" t="str">
        <f t="shared" si="9"/>
        <v/>
      </c>
      <c r="AN31" s="143" t="str">
        <f t="shared" si="9"/>
        <v/>
      </c>
      <c r="AO31" s="143" t="str">
        <f t="shared" si="9"/>
        <v/>
      </c>
      <c r="AP31" s="143" t="str">
        <f t="shared" si="9"/>
        <v/>
      </c>
      <c r="AQ31" s="143" t="str">
        <f t="shared" si="9"/>
        <v/>
      </c>
      <c r="AR31" s="143" t="str">
        <f t="shared" si="9"/>
        <v/>
      </c>
      <c r="AS31" s="143" t="str">
        <f t="shared" si="9"/>
        <v/>
      </c>
      <c r="AT31" s="143" t="str">
        <f t="shared" si="9"/>
        <v/>
      </c>
      <c r="AU31" s="143" t="str">
        <f t="shared" si="9"/>
        <v/>
      </c>
      <c r="AV31" s="143" t="str">
        <f t="shared" si="9"/>
        <v/>
      </c>
      <c r="AW31" s="143" t="str">
        <f t="shared" si="9"/>
        <v/>
      </c>
      <c r="AX31" s="143" t="str">
        <f t="shared" si="9"/>
        <v/>
      </c>
      <c r="AY31" s="143" t="str">
        <f t="shared" si="9"/>
        <v/>
      </c>
      <c r="AZ31" s="143" t="str">
        <f t="shared" si="9"/>
        <v/>
      </c>
      <c r="BA31" s="143" t="str">
        <f t="shared" si="9"/>
        <v/>
      </c>
      <c r="BB31" s="143" t="str">
        <f t="shared" si="9"/>
        <v/>
      </c>
      <c r="BC31" s="143" t="str">
        <f t="shared" si="9"/>
        <v/>
      </c>
      <c r="BD31" s="143" t="str">
        <f t="shared" si="9"/>
        <v/>
      </c>
      <c r="BE31" s="143" t="str">
        <f t="shared" si="9"/>
        <v/>
      </c>
    </row>
    <row r="32" spans="2:69" ht="22.5" customHeight="1">
      <c r="B32" s="128">
        <v>31</v>
      </c>
      <c r="C32" s="129" t="str">
        <f>IF('9. Project Planning'!C41="","",'9. Project Planning'!C41)</f>
        <v/>
      </c>
      <c r="D32" s="92"/>
      <c r="E32" s="92"/>
      <c r="F32" s="142"/>
      <c r="G32" s="142"/>
      <c r="H32" s="128" t="str">
        <f t="shared" si="1"/>
        <v/>
      </c>
      <c r="J32" s="143" t="str">
        <f t="shared" si="9"/>
        <v/>
      </c>
      <c r="K32" s="143" t="str">
        <f t="shared" si="9"/>
        <v/>
      </c>
      <c r="L32" s="143" t="str">
        <f t="shared" si="9"/>
        <v/>
      </c>
      <c r="M32" s="143" t="str">
        <f t="shared" si="9"/>
        <v/>
      </c>
      <c r="N32" s="143" t="str">
        <f t="shared" si="9"/>
        <v/>
      </c>
      <c r="O32" s="143" t="str">
        <f t="shared" si="9"/>
        <v/>
      </c>
      <c r="P32" s="143" t="str">
        <f t="shared" si="9"/>
        <v/>
      </c>
      <c r="Q32" s="143" t="str">
        <f t="shared" si="9"/>
        <v/>
      </c>
      <c r="R32" s="143" t="str">
        <f t="shared" si="9"/>
        <v/>
      </c>
      <c r="S32" s="143" t="str">
        <f t="shared" si="9"/>
        <v/>
      </c>
      <c r="T32" s="143" t="str">
        <f t="shared" si="9"/>
        <v/>
      </c>
      <c r="U32" s="143" t="str">
        <f t="shared" si="9"/>
        <v/>
      </c>
      <c r="V32" s="143" t="str">
        <f t="shared" si="9"/>
        <v/>
      </c>
      <c r="W32" s="143" t="str">
        <f t="shared" si="9"/>
        <v/>
      </c>
      <c r="X32" s="143" t="str">
        <f t="shared" si="9"/>
        <v/>
      </c>
      <c r="Y32" s="143" t="str">
        <f t="shared" si="9"/>
        <v/>
      </c>
      <c r="Z32" s="143" t="str">
        <f t="shared" si="9"/>
        <v/>
      </c>
      <c r="AA32" s="143" t="str">
        <f t="shared" si="9"/>
        <v/>
      </c>
      <c r="AB32" s="143" t="str">
        <f t="shared" si="9"/>
        <v/>
      </c>
      <c r="AC32" s="143" t="str">
        <f t="shared" si="9"/>
        <v/>
      </c>
      <c r="AD32" s="143" t="str">
        <f t="shared" si="9"/>
        <v/>
      </c>
      <c r="AE32" s="143" t="str">
        <f t="shared" si="9"/>
        <v/>
      </c>
      <c r="AF32" s="143" t="str">
        <f t="shared" si="9"/>
        <v/>
      </c>
      <c r="AG32" s="143" t="str">
        <f t="shared" si="9"/>
        <v/>
      </c>
      <c r="AH32" s="143" t="str">
        <f t="shared" si="9"/>
        <v/>
      </c>
      <c r="AI32" s="143" t="str">
        <f t="shared" si="9"/>
        <v/>
      </c>
      <c r="AJ32" s="143" t="str">
        <f t="shared" si="9"/>
        <v/>
      </c>
      <c r="AK32" s="143" t="str">
        <f t="shared" si="9"/>
        <v/>
      </c>
      <c r="AL32" s="143" t="str">
        <f t="shared" si="9"/>
        <v/>
      </c>
      <c r="AM32" s="143" t="str">
        <f t="shared" si="9"/>
        <v/>
      </c>
      <c r="AN32" s="143" t="str">
        <f t="shared" si="9"/>
        <v/>
      </c>
      <c r="AO32" s="143" t="str">
        <f t="shared" si="9"/>
        <v/>
      </c>
      <c r="AP32" s="143" t="str">
        <f t="shared" si="9"/>
        <v/>
      </c>
      <c r="AQ32" s="143" t="str">
        <f t="shared" si="9"/>
        <v/>
      </c>
      <c r="AR32" s="143" t="str">
        <f t="shared" si="9"/>
        <v/>
      </c>
      <c r="AS32" s="143" t="str">
        <f t="shared" si="9"/>
        <v/>
      </c>
      <c r="AT32" s="143" t="str">
        <f t="shared" si="9"/>
        <v/>
      </c>
      <c r="AU32" s="143" t="str">
        <f t="shared" si="9"/>
        <v/>
      </c>
      <c r="AV32" s="143" t="str">
        <f t="shared" si="9"/>
        <v/>
      </c>
      <c r="AW32" s="143" t="str">
        <f t="shared" si="9"/>
        <v/>
      </c>
      <c r="AX32" s="143" t="str">
        <f t="shared" si="9"/>
        <v/>
      </c>
      <c r="AY32" s="143" t="str">
        <f t="shared" si="9"/>
        <v/>
      </c>
      <c r="AZ32" s="143" t="str">
        <f t="shared" si="9"/>
        <v/>
      </c>
      <c r="BA32" s="143" t="str">
        <f t="shared" si="9"/>
        <v/>
      </c>
      <c r="BB32" s="143" t="str">
        <f t="shared" si="9"/>
        <v/>
      </c>
      <c r="BC32" s="143" t="str">
        <f t="shared" si="9"/>
        <v/>
      </c>
      <c r="BD32" s="143" t="str">
        <f t="shared" si="9"/>
        <v/>
      </c>
      <c r="BE32" s="143" t="str">
        <f t="shared" si="9"/>
        <v/>
      </c>
      <c r="BN32" s="119"/>
      <c r="BO32" s="119"/>
      <c r="BP32" s="119"/>
      <c r="BQ32" s="119"/>
    </row>
    <row r="33" spans="2:69" ht="22.5" customHeight="1">
      <c r="B33" s="128">
        <v>32</v>
      </c>
      <c r="C33" s="129" t="str">
        <f>IF('9. Project Planning'!C42="","",'9. Project Planning'!C42)</f>
        <v/>
      </c>
      <c r="D33" s="92"/>
      <c r="E33" s="92"/>
      <c r="F33" s="92"/>
      <c r="G33" s="92"/>
      <c r="H33" s="128" t="str">
        <f t="shared" si="1"/>
        <v/>
      </c>
      <c r="J33" s="143" t="str">
        <f t="shared" si="9"/>
        <v/>
      </c>
      <c r="K33" s="143" t="str">
        <f t="shared" si="9"/>
        <v/>
      </c>
      <c r="L33" s="143" t="str">
        <f t="shared" si="9"/>
        <v/>
      </c>
      <c r="M33" s="143" t="str">
        <f t="shared" si="9"/>
        <v/>
      </c>
      <c r="N33" s="143" t="str">
        <f t="shared" si="9"/>
        <v/>
      </c>
      <c r="O33" s="143" t="str">
        <f t="shared" si="9"/>
        <v/>
      </c>
      <c r="P33" s="143" t="str">
        <f t="shared" si="9"/>
        <v/>
      </c>
      <c r="Q33" s="143" t="str">
        <f t="shared" si="9"/>
        <v/>
      </c>
      <c r="R33" s="143" t="str">
        <f t="shared" si="9"/>
        <v/>
      </c>
      <c r="S33" s="143" t="str">
        <f t="shared" si="9"/>
        <v/>
      </c>
      <c r="T33" s="143" t="str">
        <f t="shared" si="9"/>
        <v/>
      </c>
      <c r="U33" s="143" t="str">
        <f t="shared" si="9"/>
        <v/>
      </c>
      <c r="V33" s="143" t="str">
        <f t="shared" si="9"/>
        <v/>
      </c>
      <c r="W33" s="143" t="str">
        <f t="shared" si="9"/>
        <v/>
      </c>
      <c r="X33" s="143" t="str">
        <f t="shared" si="9"/>
        <v/>
      </c>
      <c r="Y33" s="143" t="str">
        <f t="shared" si="9"/>
        <v/>
      </c>
      <c r="Z33" s="143" t="str">
        <f t="shared" si="9"/>
        <v/>
      </c>
      <c r="AA33" s="143" t="str">
        <f t="shared" si="9"/>
        <v/>
      </c>
      <c r="AB33" s="143" t="str">
        <f t="shared" si="9"/>
        <v/>
      </c>
      <c r="AC33" s="143" t="str">
        <f t="shared" si="9"/>
        <v/>
      </c>
      <c r="AD33" s="143" t="str">
        <f t="shared" si="9"/>
        <v/>
      </c>
      <c r="AE33" s="143" t="str">
        <f t="shared" si="9"/>
        <v/>
      </c>
      <c r="AF33" s="143" t="str">
        <f t="shared" si="9"/>
        <v/>
      </c>
      <c r="AG33" s="143" t="str">
        <f t="shared" si="9"/>
        <v/>
      </c>
      <c r="AH33" s="143" t="str">
        <f t="shared" si="9"/>
        <v/>
      </c>
      <c r="AI33" s="143" t="str">
        <f t="shared" si="9"/>
        <v/>
      </c>
      <c r="AJ33" s="143" t="str">
        <f t="shared" si="9"/>
        <v/>
      </c>
      <c r="AK33" s="143" t="str">
        <f t="shared" si="9"/>
        <v/>
      </c>
      <c r="AL33" s="143" t="str">
        <f t="shared" si="9"/>
        <v/>
      </c>
      <c r="AM33" s="143" t="str">
        <f t="shared" si="9"/>
        <v/>
      </c>
      <c r="AN33" s="143" t="str">
        <f t="shared" si="9"/>
        <v/>
      </c>
      <c r="AO33" s="143" t="str">
        <f t="shared" si="9"/>
        <v/>
      </c>
      <c r="AP33" s="143" t="str">
        <f t="shared" si="9"/>
        <v/>
      </c>
      <c r="AQ33" s="143" t="str">
        <f t="shared" si="9"/>
        <v/>
      </c>
      <c r="AR33" s="143" t="str">
        <f t="shared" si="9"/>
        <v/>
      </c>
      <c r="AS33" s="143" t="str">
        <f t="shared" si="9"/>
        <v/>
      </c>
      <c r="AT33" s="143" t="str">
        <f t="shared" si="9"/>
        <v/>
      </c>
      <c r="AU33" s="143" t="str">
        <f t="shared" si="9"/>
        <v/>
      </c>
      <c r="AV33" s="143" t="str">
        <f t="shared" si="9"/>
        <v/>
      </c>
      <c r="AW33" s="143" t="str">
        <f t="shared" si="9"/>
        <v/>
      </c>
      <c r="AX33" s="143" t="str">
        <f t="shared" si="9"/>
        <v/>
      </c>
      <c r="AY33" s="143" t="str">
        <f t="shared" si="9"/>
        <v/>
      </c>
      <c r="AZ33" s="143" t="str">
        <f t="shared" si="9"/>
        <v/>
      </c>
      <c r="BA33" s="143" t="str">
        <f t="shared" si="9"/>
        <v/>
      </c>
      <c r="BB33" s="143" t="str">
        <f t="shared" si="9"/>
        <v/>
      </c>
      <c r="BC33" s="143" t="str">
        <f t="shared" si="9"/>
        <v/>
      </c>
      <c r="BD33" s="143" t="str">
        <f t="shared" si="9"/>
        <v/>
      </c>
      <c r="BE33" s="143" t="str">
        <f t="shared" si="9"/>
        <v/>
      </c>
      <c r="BN33" s="119"/>
      <c r="BO33" s="119"/>
      <c r="BP33" s="119"/>
      <c r="BQ33" s="119"/>
    </row>
    <row r="34" spans="2:69" ht="22.5" customHeight="1">
      <c r="B34" s="128">
        <v>33</v>
      </c>
      <c r="C34" s="129" t="str">
        <f>IF('9. Project Planning'!C43="","",'9. Project Planning'!C43)</f>
        <v/>
      </c>
      <c r="D34" s="92"/>
      <c r="E34" s="92"/>
      <c r="F34" s="92"/>
      <c r="G34" s="92"/>
      <c r="H34" s="128" t="str">
        <f t="shared" si="1"/>
        <v/>
      </c>
      <c r="J34" s="143" t="str">
        <f t="shared" si="9"/>
        <v/>
      </c>
      <c r="K34" s="143" t="str">
        <f t="shared" si="9"/>
        <v/>
      </c>
      <c r="L34" s="143" t="str">
        <f t="shared" si="9"/>
        <v/>
      </c>
      <c r="M34" s="143" t="str">
        <f t="shared" si="9"/>
        <v/>
      </c>
      <c r="N34" s="143" t="str">
        <f t="shared" si="9"/>
        <v/>
      </c>
      <c r="O34" s="143" t="str">
        <f t="shared" si="9"/>
        <v/>
      </c>
      <c r="P34" s="143" t="str">
        <f t="shared" si="9"/>
        <v/>
      </c>
      <c r="Q34" s="143" t="str">
        <f t="shared" si="9"/>
        <v/>
      </c>
      <c r="R34" s="143" t="str">
        <f t="shared" si="9"/>
        <v/>
      </c>
      <c r="S34" s="143" t="str">
        <f t="shared" si="9"/>
        <v/>
      </c>
      <c r="T34" s="143" t="str">
        <f t="shared" si="9"/>
        <v/>
      </c>
      <c r="U34" s="143" t="str">
        <f t="shared" si="9"/>
        <v/>
      </c>
      <c r="V34" s="143" t="str">
        <f t="shared" si="9"/>
        <v/>
      </c>
      <c r="W34" s="143" t="str">
        <f t="shared" si="9"/>
        <v/>
      </c>
      <c r="X34" s="143" t="str">
        <f t="shared" si="9"/>
        <v/>
      </c>
      <c r="Y34" s="143" t="str">
        <f t="shared" si="9"/>
        <v/>
      </c>
      <c r="Z34" s="143" t="str">
        <f t="shared" si="9"/>
        <v/>
      </c>
      <c r="AA34" s="143" t="str">
        <f t="shared" si="9"/>
        <v/>
      </c>
      <c r="AB34" s="143" t="str">
        <f t="shared" si="9"/>
        <v/>
      </c>
      <c r="AC34" s="143" t="str">
        <f t="shared" si="9"/>
        <v/>
      </c>
      <c r="AD34" s="143" t="str">
        <f t="shared" si="9"/>
        <v/>
      </c>
      <c r="AE34" s="143" t="str">
        <f t="shared" si="9"/>
        <v/>
      </c>
      <c r="AF34" s="143" t="str">
        <f t="shared" si="9"/>
        <v/>
      </c>
      <c r="AG34" s="143" t="str">
        <f t="shared" si="9"/>
        <v/>
      </c>
      <c r="AH34" s="143" t="str">
        <f t="shared" si="9"/>
        <v/>
      </c>
      <c r="AI34" s="143" t="str">
        <f t="shared" si="9"/>
        <v/>
      </c>
      <c r="AJ34" s="143" t="str">
        <f t="shared" si="9"/>
        <v/>
      </c>
      <c r="AK34" s="143" t="str">
        <f t="shared" si="9"/>
        <v/>
      </c>
      <c r="AL34" s="143" t="str">
        <f t="shared" si="9"/>
        <v/>
      </c>
      <c r="AM34" s="143" t="str">
        <f t="shared" si="9"/>
        <v/>
      </c>
      <c r="AN34" s="143" t="str">
        <f t="shared" si="9"/>
        <v/>
      </c>
      <c r="AO34" s="143" t="str">
        <f t="shared" si="9"/>
        <v/>
      </c>
      <c r="AP34" s="143" t="str">
        <f t="shared" si="9"/>
        <v/>
      </c>
      <c r="AQ34" s="143" t="str">
        <f t="shared" si="9"/>
        <v/>
      </c>
      <c r="AR34" s="143" t="str">
        <f t="shared" si="9"/>
        <v/>
      </c>
      <c r="AS34" s="143" t="str">
        <f t="shared" si="9"/>
        <v/>
      </c>
      <c r="AT34" s="143" t="str">
        <f t="shared" si="9"/>
        <v/>
      </c>
      <c r="AU34" s="143" t="str">
        <f t="shared" si="9"/>
        <v/>
      </c>
      <c r="AV34" s="143" t="str">
        <f t="shared" si="9"/>
        <v/>
      </c>
      <c r="AW34" s="143" t="str">
        <f t="shared" si="9"/>
        <v/>
      </c>
      <c r="AX34" s="143" t="str">
        <f t="shared" si="9"/>
        <v/>
      </c>
      <c r="AY34" s="143" t="str">
        <f t="shared" si="9"/>
        <v/>
      </c>
      <c r="AZ34" s="143" t="str">
        <f t="shared" si="9"/>
        <v/>
      </c>
      <c r="BA34" s="143" t="str">
        <f t="shared" si="9"/>
        <v/>
      </c>
      <c r="BB34" s="143" t="str">
        <f t="shared" si="9"/>
        <v/>
      </c>
      <c r="BC34" s="143" t="str">
        <f t="shared" si="9"/>
        <v/>
      </c>
      <c r="BD34" s="143" t="str">
        <f t="shared" si="9"/>
        <v/>
      </c>
      <c r="BE34" s="143" t="str">
        <f t="shared" si="9"/>
        <v/>
      </c>
      <c r="BN34" s="119"/>
      <c r="BO34" s="119"/>
      <c r="BP34" s="119"/>
      <c r="BQ34" s="119"/>
    </row>
    <row r="35" spans="2:69" ht="22.5" customHeight="1">
      <c r="B35" s="128">
        <v>34</v>
      </c>
      <c r="C35" s="129" t="str">
        <f>IF('9. Project Planning'!C44="","",'9. Project Planning'!C44)</f>
        <v/>
      </c>
      <c r="D35" s="92"/>
      <c r="E35" s="92"/>
      <c r="F35" s="92"/>
      <c r="G35" s="92"/>
      <c r="H35" s="128" t="str">
        <f t="shared" si="1"/>
        <v/>
      </c>
      <c r="J35" s="143" t="str">
        <f t="shared" si="9"/>
        <v/>
      </c>
      <c r="K35" s="143" t="str">
        <f t="shared" si="9"/>
        <v/>
      </c>
      <c r="L35" s="143" t="str">
        <f t="shared" si="9"/>
        <v/>
      </c>
      <c r="M35" s="143" t="str">
        <f t="shared" si="9"/>
        <v/>
      </c>
      <c r="N35" s="143" t="str">
        <f t="shared" si="9"/>
        <v/>
      </c>
      <c r="O35" s="143" t="str">
        <f t="shared" si="9"/>
        <v/>
      </c>
      <c r="P35" s="143" t="str">
        <f t="shared" si="9"/>
        <v/>
      </c>
      <c r="Q35" s="143" t="str">
        <f t="shared" si="9"/>
        <v/>
      </c>
      <c r="R35" s="143" t="str">
        <f t="shared" si="9"/>
        <v/>
      </c>
      <c r="S35" s="143" t="str">
        <f t="shared" si="9"/>
        <v/>
      </c>
      <c r="T35" s="143" t="str">
        <f t="shared" si="9"/>
        <v/>
      </c>
      <c r="U35" s="143" t="str">
        <f t="shared" si="9"/>
        <v/>
      </c>
      <c r="V35" s="143" t="str">
        <f t="shared" si="9"/>
        <v/>
      </c>
      <c r="W35" s="143" t="str">
        <f t="shared" si="9"/>
        <v/>
      </c>
      <c r="X35" s="143" t="str">
        <f t="shared" si="9"/>
        <v/>
      </c>
      <c r="Y35" s="143" t="str">
        <f t="shared" ref="Y35:BE35" si="10">IF(AND(Y$6&gt;=$F35,Y$6&lt;=$G35),$E35,"")</f>
        <v/>
      </c>
      <c r="Z35" s="143" t="str">
        <f t="shared" si="10"/>
        <v/>
      </c>
      <c r="AA35" s="143" t="str">
        <f t="shared" si="10"/>
        <v/>
      </c>
      <c r="AB35" s="143" t="str">
        <f t="shared" si="10"/>
        <v/>
      </c>
      <c r="AC35" s="143" t="str">
        <f t="shared" si="10"/>
        <v/>
      </c>
      <c r="AD35" s="143" t="str">
        <f t="shared" si="10"/>
        <v/>
      </c>
      <c r="AE35" s="143" t="str">
        <f t="shared" si="10"/>
        <v/>
      </c>
      <c r="AF35" s="143" t="str">
        <f t="shared" si="10"/>
        <v/>
      </c>
      <c r="AG35" s="143" t="str">
        <f t="shared" si="10"/>
        <v/>
      </c>
      <c r="AH35" s="143" t="str">
        <f t="shared" si="10"/>
        <v/>
      </c>
      <c r="AI35" s="143" t="str">
        <f t="shared" si="10"/>
        <v/>
      </c>
      <c r="AJ35" s="143" t="str">
        <f t="shared" si="10"/>
        <v/>
      </c>
      <c r="AK35" s="143" t="str">
        <f t="shared" si="10"/>
        <v/>
      </c>
      <c r="AL35" s="143" t="str">
        <f t="shared" si="10"/>
        <v/>
      </c>
      <c r="AM35" s="143" t="str">
        <f t="shared" si="10"/>
        <v/>
      </c>
      <c r="AN35" s="143" t="str">
        <f t="shared" si="10"/>
        <v/>
      </c>
      <c r="AO35" s="143" t="str">
        <f t="shared" si="10"/>
        <v/>
      </c>
      <c r="AP35" s="143" t="str">
        <f t="shared" si="10"/>
        <v/>
      </c>
      <c r="AQ35" s="143" t="str">
        <f t="shared" si="10"/>
        <v/>
      </c>
      <c r="AR35" s="143" t="str">
        <f t="shared" si="10"/>
        <v/>
      </c>
      <c r="AS35" s="143" t="str">
        <f t="shared" si="10"/>
        <v/>
      </c>
      <c r="AT35" s="143" t="str">
        <f t="shared" si="10"/>
        <v/>
      </c>
      <c r="AU35" s="143" t="str">
        <f t="shared" si="10"/>
        <v/>
      </c>
      <c r="AV35" s="143" t="str">
        <f t="shared" si="10"/>
        <v/>
      </c>
      <c r="AW35" s="143" t="str">
        <f t="shared" si="10"/>
        <v/>
      </c>
      <c r="AX35" s="143" t="str">
        <f t="shared" si="10"/>
        <v/>
      </c>
      <c r="AY35" s="143" t="str">
        <f t="shared" si="10"/>
        <v/>
      </c>
      <c r="AZ35" s="143" t="str">
        <f t="shared" si="10"/>
        <v/>
      </c>
      <c r="BA35" s="143" t="str">
        <f t="shared" si="10"/>
        <v/>
      </c>
      <c r="BB35" s="143" t="str">
        <f t="shared" si="10"/>
        <v/>
      </c>
      <c r="BC35" s="143" t="str">
        <f t="shared" si="10"/>
        <v/>
      </c>
      <c r="BD35" s="143" t="str">
        <f t="shared" si="10"/>
        <v/>
      </c>
      <c r="BE35" s="143" t="str">
        <f t="shared" si="10"/>
        <v/>
      </c>
      <c r="BN35" s="119"/>
      <c r="BO35" s="119"/>
      <c r="BP35" s="119"/>
      <c r="BQ35" s="119"/>
    </row>
    <row r="36" spans="2:69" ht="22.5" customHeight="1">
      <c r="B36" s="128">
        <v>35</v>
      </c>
      <c r="C36" s="129" t="str">
        <f>IF('9. Project Planning'!C45="","",'9. Project Planning'!C45)</f>
        <v/>
      </c>
      <c r="D36" s="92"/>
      <c r="E36" s="92"/>
      <c r="F36" s="92"/>
      <c r="G36" s="92"/>
      <c r="H36" s="128" t="str">
        <f t="shared" si="1"/>
        <v/>
      </c>
      <c r="J36" s="143" t="str">
        <f t="shared" ref="J36:BE41" si="11">IF(AND(J$6&gt;=$F36,J$6&lt;=$G36),$E36,"")</f>
        <v/>
      </c>
      <c r="K36" s="143" t="str">
        <f t="shared" si="11"/>
        <v/>
      </c>
      <c r="L36" s="143" t="str">
        <f t="shared" si="11"/>
        <v/>
      </c>
      <c r="M36" s="143" t="str">
        <f t="shared" si="11"/>
        <v/>
      </c>
      <c r="N36" s="143" t="str">
        <f t="shared" si="11"/>
        <v/>
      </c>
      <c r="O36" s="143" t="str">
        <f t="shared" si="11"/>
        <v/>
      </c>
      <c r="P36" s="143" t="str">
        <f t="shared" si="11"/>
        <v/>
      </c>
      <c r="Q36" s="143" t="str">
        <f t="shared" si="11"/>
        <v/>
      </c>
      <c r="R36" s="143" t="str">
        <f t="shared" si="11"/>
        <v/>
      </c>
      <c r="S36" s="143" t="str">
        <f t="shared" si="11"/>
        <v/>
      </c>
      <c r="T36" s="143" t="str">
        <f t="shared" si="11"/>
        <v/>
      </c>
      <c r="U36" s="143" t="str">
        <f t="shared" si="11"/>
        <v/>
      </c>
      <c r="V36" s="143" t="str">
        <f t="shared" si="11"/>
        <v/>
      </c>
      <c r="W36" s="143" t="str">
        <f t="shared" si="11"/>
        <v/>
      </c>
      <c r="X36" s="143" t="str">
        <f t="shared" si="11"/>
        <v/>
      </c>
      <c r="Y36" s="143" t="str">
        <f t="shared" si="11"/>
        <v/>
      </c>
      <c r="Z36" s="143" t="str">
        <f t="shared" si="11"/>
        <v/>
      </c>
      <c r="AA36" s="143" t="str">
        <f t="shared" si="11"/>
        <v/>
      </c>
      <c r="AB36" s="143" t="str">
        <f t="shared" si="11"/>
        <v/>
      </c>
      <c r="AC36" s="143" t="str">
        <f t="shared" si="11"/>
        <v/>
      </c>
      <c r="AD36" s="143" t="str">
        <f t="shared" si="11"/>
        <v/>
      </c>
      <c r="AE36" s="143" t="str">
        <f t="shared" si="11"/>
        <v/>
      </c>
      <c r="AF36" s="143" t="str">
        <f t="shared" si="11"/>
        <v/>
      </c>
      <c r="AG36" s="143" t="str">
        <f t="shared" si="11"/>
        <v/>
      </c>
      <c r="AH36" s="143" t="str">
        <f t="shared" si="11"/>
        <v/>
      </c>
      <c r="AI36" s="143" t="str">
        <f t="shared" si="11"/>
        <v/>
      </c>
      <c r="AJ36" s="143" t="str">
        <f t="shared" si="11"/>
        <v/>
      </c>
      <c r="AK36" s="143" t="str">
        <f t="shared" si="11"/>
        <v/>
      </c>
      <c r="AL36" s="143" t="str">
        <f t="shared" si="11"/>
        <v/>
      </c>
      <c r="AM36" s="143" t="str">
        <f t="shared" si="11"/>
        <v/>
      </c>
      <c r="AN36" s="143" t="str">
        <f t="shared" si="11"/>
        <v/>
      </c>
      <c r="AO36" s="143" t="str">
        <f t="shared" si="11"/>
        <v/>
      </c>
      <c r="AP36" s="143" t="str">
        <f t="shared" si="11"/>
        <v/>
      </c>
      <c r="AQ36" s="143" t="str">
        <f t="shared" si="11"/>
        <v/>
      </c>
      <c r="AR36" s="143" t="str">
        <f t="shared" si="11"/>
        <v/>
      </c>
      <c r="AS36" s="143" t="str">
        <f t="shared" si="11"/>
        <v/>
      </c>
      <c r="AT36" s="143" t="str">
        <f t="shared" si="11"/>
        <v/>
      </c>
      <c r="AU36" s="143" t="str">
        <f t="shared" si="11"/>
        <v/>
      </c>
      <c r="AV36" s="143" t="str">
        <f t="shared" si="11"/>
        <v/>
      </c>
      <c r="AW36" s="143" t="str">
        <f t="shared" si="11"/>
        <v/>
      </c>
      <c r="AX36" s="143" t="str">
        <f t="shared" si="11"/>
        <v/>
      </c>
      <c r="AY36" s="143" t="str">
        <f t="shared" si="11"/>
        <v/>
      </c>
      <c r="AZ36" s="143" t="str">
        <f t="shared" si="11"/>
        <v/>
      </c>
      <c r="BA36" s="143" t="str">
        <f t="shared" si="11"/>
        <v/>
      </c>
      <c r="BB36" s="143" t="str">
        <f t="shared" si="11"/>
        <v/>
      </c>
      <c r="BC36" s="143" t="str">
        <f t="shared" si="11"/>
        <v/>
      </c>
      <c r="BD36" s="143" t="str">
        <f t="shared" si="11"/>
        <v/>
      </c>
      <c r="BE36" s="143" t="str">
        <f t="shared" si="11"/>
        <v/>
      </c>
      <c r="BN36" s="119"/>
      <c r="BO36" s="119"/>
      <c r="BP36" s="119"/>
      <c r="BQ36" s="119"/>
    </row>
    <row r="37" spans="2:69" ht="22.5" customHeight="1">
      <c r="B37" s="128">
        <v>36</v>
      </c>
      <c r="C37" s="129" t="str">
        <f>IF('9. Project Planning'!C46="","",'9. Project Planning'!C46)</f>
        <v/>
      </c>
      <c r="D37" s="92"/>
      <c r="E37" s="92"/>
      <c r="F37" s="92"/>
      <c r="G37" s="92"/>
      <c r="H37" s="128" t="str">
        <f t="shared" si="1"/>
        <v/>
      </c>
      <c r="J37" s="143" t="str">
        <f t="shared" si="11"/>
        <v/>
      </c>
      <c r="K37" s="143" t="str">
        <f t="shared" si="11"/>
        <v/>
      </c>
      <c r="L37" s="143" t="str">
        <f t="shared" si="11"/>
        <v/>
      </c>
      <c r="M37" s="143" t="str">
        <f t="shared" si="11"/>
        <v/>
      </c>
      <c r="N37" s="143" t="str">
        <f t="shared" si="11"/>
        <v/>
      </c>
      <c r="O37" s="143" t="str">
        <f t="shared" si="11"/>
        <v/>
      </c>
      <c r="P37" s="143" t="str">
        <f t="shared" si="11"/>
        <v/>
      </c>
      <c r="Q37" s="143" t="str">
        <f t="shared" si="11"/>
        <v/>
      </c>
      <c r="R37" s="143" t="str">
        <f t="shared" si="11"/>
        <v/>
      </c>
      <c r="S37" s="143" t="str">
        <f t="shared" si="11"/>
        <v/>
      </c>
      <c r="T37" s="143" t="str">
        <f t="shared" si="11"/>
        <v/>
      </c>
      <c r="U37" s="143" t="str">
        <f t="shared" si="11"/>
        <v/>
      </c>
      <c r="V37" s="143" t="str">
        <f t="shared" si="11"/>
        <v/>
      </c>
      <c r="W37" s="143" t="str">
        <f t="shared" si="11"/>
        <v/>
      </c>
      <c r="X37" s="143" t="str">
        <f t="shared" si="11"/>
        <v/>
      </c>
      <c r="Y37" s="143" t="str">
        <f t="shared" si="11"/>
        <v/>
      </c>
      <c r="Z37" s="143" t="str">
        <f t="shared" si="11"/>
        <v/>
      </c>
      <c r="AA37" s="143" t="str">
        <f t="shared" si="11"/>
        <v/>
      </c>
      <c r="AB37" s="143" t="str">
        <f t="shared" si="11"/>
        <v/>
      </c>
      <c r="AC37" s="143" t="str">
        <f t="shared" si="11"/>
        <v/>
      </c>
      <c r="AD37" s="143" t="str">
        <f t="shared" si="11"/>
        <v/>
      </c>
      <c r="AE37" s="143" t="str">
        <f t="shared" si="11"/>
        <v/>
      </c>
      <c r="AF37" s="143" t="str">
        <f t="shared" si="11"/>
        <v/>
      </c>
      <c r="AG37" s="143" t="str">
        <f t="shared" si="11"/>
        <v/>
      </c>
      <c r="AH37" s="143" t="str">
        <f t="shared" si="11"/>
        <v/>
      </c>
      <c r="AI37" s="143" t="str">
        <f t="shared" si="11"/>
        <v/>
      </c>
      <c r="AJ37" s="143" t="str">
        <f t="shared" si="11"/>
        <v/>
      </c>
      <c r="AK37" s="143" t="str">
        <f t="shared" si="11"/>
        <v/>
      </c>
      <c r="AL37" s="143" t="str">
        <f t="shared" si="11"/>
        <v/>
      </c>
      <c r="AM37" s="143" t="str">
        <f t="shared" si="11"/>
        <v/>
      </c>
      <c r="AN37" s="143" t="str">
        <f t="shared" si="11"/>
        <v/>
      </c>
      <c r="AO37" s="143" t="str">
        <f t="shared" si="11"/>
        <v/>
      </c>
      <c r="AP37" s="143" t="str">
        <f t="shared" si="11"/>
        <v/>
      </c>
      <c r="AQ37" s="143" t="str">
        <f t="shared" si="11"/>
        <v/>
      </c>
      <c r="AR37" s="143" t="str">
        <f t="shared" si="11"/>
        <v/>
      </c>
      <c r="AS37" s="143" t="str">
        <f t="shared" si="11"/>
        <v/>
      </c>
      <c r="AT37" s="143" t="str">
        <f t="shared" si="11"/>
        <v/>
      </c>
      <c r="AU37" s="143" t="str">
        <f t="shared" si="11"/>
        <v/>
      </c>
      <c r="AV37" s="143" t="str">
        <f t="shared" si="11"/>
        <v/>
      </c>
      <c r="AW37" s="143" t="str">
        <f t="shared" si="11"/>
        <v/>
      </c>
      <c r="AX37" s="143" t="str">
        <f t="shared" si="11"/>
        <v/>
      </c>
      <c r="AY37" s="143" t="str">
        <f t="shared" si="11"/>
        <v/>
      </c>
      <c r="AZ37" s="143" t="str">
        <f t="shared" si="11"/>
        <v/>
      </c>
      <c r="BA37" s="143" t="str">
        <f t="shared" si="11"/>
        <v/>
      </c>
      <c r="BB37" s="143" t="str">
        <f t="shared" si="11"/>
        <v/>
      </c>
      <c r="BC37" s="143" t="str">
        <f t="shared" si="11"/>
        <v/>
      </c>
      <c r="BD37" s="143" t="str">
        <f t="shared" si="11"/>
        <v/>
      </c>
      <c r="BE37" s="143" t="str">
        <f t="shared" si="11"/>
        <v/>
      </c>
      <c r="BN37" s="119"/>
      <c r="BO37" s="119"/>
      <c r="BP37" s="119"/>
      <c r="BQ37" s="119"/>
    </row>
    <row r="38" spans="2:69" ht="22.5" customHeight="1">
      <c r="B38" s="128">
        <v>37</v>
      </c>
      <c r="C38" s="129" t="str">
        <f>IF('9. Project Planning'!C47="","",'9. Project Planning'!C47)</f>
        <v/>
      </c>
      <c r="D38" s="92"/>
      <c r="E38" s="92"/>
      <c r="F38" s="92"/>
      <c r="G38" s="92"/>
      <c r="H38" s="128" t="str">
        <f t="shared" si="1"/>
        <v/>
      </c>
      <c r="J38" s="143" t="str">
        <f t="shared" si="11"/>
        <v/>
      </c>
      <c r="K38" s="143" t="str">
        <f t="shared" si="11"/>
        <v/>
      </c>
      <c r="L38" s="143" t="str">
        <f t="shared" si="11"/>
        <v/>
      </c>
      <c r="M38" s="143" t="str">
        <f t="shared" si="11"/>
        <v/>
      </c>
      <c r="N38" s="143" t="str">
        <f t="shared" si="11"/>
        <v/>
      </c>
      <c r="O38" s="143" t="str">
        <f t="shared" si="11"/>
        <v/>
      </c>
      <c r="P38" s="143" t="str">
        <f t="shared" si="11"/>
        <v/>
      </c>
      <c r="Q38" s="143" t="str">
        <f t="shared" si="11"/>
        <v/>
      </c>
      <c r="R38" s="143" t="str">
        <f t="shared" si="11"/>
        <v/>
      </c>
      <c r="S38" s="143" t="str">
        <f t="shared" si="11"/>
        <v/>
      </c>
      <c r="T38" s="143" t="str">
        <f t="shared" si="11"/>
        <v/>
      </c>
      <c r="U38" s="143" t="str">
        <f t="shared" si="11"/>
        <v/>
      </c>
      <c r="V38" s="143" t="str">
        <f t="shared" si="11"/>
        <v/>
      </c>
      <c r="W38" s="143" t="str">
        <f t="shared" si="11"/>
        <v/>
      </c>
      <c r="X38" s="143" t="str">
        <f t="shared" si="11"/>
        <v/>
      </c>
      <c r="Y38" s="143" t="str">
        <f t="shared" si="11"/>
        <v/>
      </c>
      <c r="Z38" s="143" t="str">
        <f t="shared" si="11"/>
        <v/>
      </c>
      <c r="AA38" s="143" t="str">
        <f t="shared" si="11"/>
        <v/>
      </c>
      <c r="AB38" s="143" t="str">
        <f t="shared" si="11"/>
        <v/>
      </c>
      <c r="AC38" s="143" t="str">
        <f t="shared" si="11"/>
        <v/>
      </c>
      <c r="AD38" s="143" t="str">
        <f t="shared" si="11"/>
        <v/>
      </c>
      <c r="AE38" s="143" t="str">
        <f t="shared" si="11"/>
        <v/>
      </c>
      <c r="AF38" s="143" t="str">
        <f t="shared" si="11"/>
        <v/>
      </c>
      <c r="AG38" s="143" t="str">
        <f t="shared" si="11"/>
        <v/>
      </c>
      <c r="AH38" s="143" t="str">
        <f t="shared" si="11"/>
        <v/>
      </c>
      <c r="AI38" s="143" t="str">
        <f t="shared" si="11"/>
        <v/>
      </c>
      <c r="AJ38" s="143" t="str">
        <f t="shared" si="11"/>
        <v/>
      </c>
      <c r="AK38" s="143" t="str">
        <f t="shared" si="11"/>
        <v/>
      </c>
      <c r="AL38" s="143" t="str">
        <f t="shared" si="11"/>
        <v/>
      </c>
      <c r="AM38" s="143" t="str">
        <f t="shared" si="11"/>
        <v/>
      </c>
      <c r="AN38" s="143" t="str">
        <f t="shared" si="11"/>
        <v/>
      </c>
      <c r="AO38" s="143" t="str">
        <f t="shared" si="11"/>
        <v/>
      </c>
      <c r="AP38" s="143" t="str">
        <f t="shared" si="11"/>
        <v/>
      </c>
      <c r="AQ38" s="143" t="str">
        <f t="shared" si="11"/>
        <v/>
      </c>
      <c r="AR38" s="143" t="str">
        <f t="shared" si="11"/>
        <v/>
      </c>
      <c r="AS38" s="143" t="str">
        <f t="shared" si="11"/>
        <v/>
      </c>
      <c r="AT38" s="143" t="str">
        <f t="shared" si="11"/>
        <v/>
      </c>
      <c r="AU38" s="143" t="str">
        <f t="shared" si="11"/>
        <v/>
      </c>
      <c r="AV38" s="143" t="str">
        <f t="shared" si="11"/>
        <v/>
      </c>
      <c r="AW38" s="143" t="str">
        <f t="shared" si="11"/>
        <v/>
      </c>
      <c r="AX38" s="143" t="str">
        <f t="shared" si="11"/>
        <v/>
      </c>
      <c r="AY38" s="143" t="str">
        <f t="shared" si="11"/>
        <v/>
      </c>
      <c r="AZ38" s="143" t="str">
        <f t="shared" si="11"/>
        <v/>
      </c>
      <c r="BA38" s="143" t="str">
        <f t="shared" si="11"/>
        <v/>
      </c>
      <c r="BB38" s="143" t="str">
        <f t="shared" si="11"/>
        <v/>
      </c>
      <c r="BC38" s="143" t="str">
        <f t="shared" si="11"/>
        <v/>
      </c>
      <c r="BD38" s="143" t="str">
        <f t="shared" si="11"/>
        <v/>
      </c>
      <c r="BE38" s="143" t="str">
        <f t="shared" si="11"/>
        <v/>
      </c>
      <c r="BN38" s="119"/>
      <c r="BO38" s="119"/>
      <c r="BP38" s="119"/>
      <c r="BQ38" s="119"/>
    </row>
    <row r="39" spans="2:69" ht="22.5" customHeight="1">
      <c r="B39" s="128">
        <v>38</v>
      </c>
      <c r="C39" s="129" t="str">
        <f>IF('9. Project Planning'!C48="","",'9. Project Planning'!C48)</f>
        <v/>
      </c>
      <c r="D39" s="92"/>
      <c r="E39" s="92"/>
      <c r="F39" s="92"/>
      <c r="G39" s="92"/>
      <c r="H39" s="128" t="str">
        <f t="shared" si="1"/>
        <v/>
      </c>
      <c r="J39" s="143" t="str">
        <f t="shared" si="11"/>
        <v/>
      </c>
      <c r="K39" s="143" t="str">
        <f t="shared" si="11"/>
        <v/>
      </c>
      <c r="L39" s="143" t="str">
        <f t="shared" si="11"/>
        <v/>
      </c>
      <c r="M39" s="143" t="str">
        <f t="shared" si="11"/>
        <v/>
      </c>
      <c r="N39" s="143" t="str">
        <f t="shared" si="11"/>
        <v/>
      </c>
      <c r="O39" s="143" t="str">
        <f t="shared" si="11"/>
        <v/>
      </c>
      <c r="P39" s="143" t="str">
        <f t="shared" si="11"/>
        <v/>
      </c>
      <c r="Q39" s="143" t="str">
        <f t="shared" si="11"/>
        <v/>
      </c>
      <c r="R39" s="143" t="str">
        <f t="shared" si="11"/>
        <v/>
      </c>
      <c r="S39" s="143" t="str">
        <f t="shared" si="11"/>
        <v/>
      </c>
      <c r="T39" s="143" t="str">
        <f t="shared" si="11"/>
        <v/>
      </c>
      <c r="U39" s="143" t="str">
        <f t="shared" si="11"/>
        <v/>
      </c>
      <c r="V39" s="143" t="str">
        <f t="shared" si="11"/>
        <v/>
      </c>
      <c r="W39" s="143" t="str">
        <f t="shared" si="11"/>
        <v/>
      </c>
      <c r="X39" s="143" t="str">
        <f t="shared" si="11"/>
        <v/>
      </c>
      <c r="Y39" s="143" t="str">
        <f t="shared" si="11"/>
        <v/>
      </c>
      <c r="Z39" s="143" t="str">
        <f t="shared" si="11"/>
        <v/>
      </c>
      <c r="AA39" s="143" t="str">
        <f t="shared" si="11"/>
        <v/>
      </c>
      <c r="AB39" s="143" t="str">
        <f t="shared" si="11"/>
        <v/>
      </c>
      <c r="AC39" s="143" t="str">
        <f t="shared" si="11"/>
        <v/>
      </c>
      <c r="AD39" s="143" t="str">
        <f t="shared" si="11"/>
        <v/>
      </c>
      <c r="AE39" s="143" t="str">
        <f t="shared" si="11"/>
        <v/>
      </c>
      <c r="AF39" s="143" t="str">
        <f t="shared" si="11"/>
        <v/>
      </c>
      <c r="AG39" s="143" t="str">
        <f t="shared" si="11"/>
        <v/>
      </c>
      <c r="AH39" s="143" t="str">
        <f t="shared" si="11"/>
        <v/>
      </c>
      <c r="AI39" s="143" t="str">
        <f t="shared" si="11"/>
        <v/>
      </c>
      <c r="AJ39" s="143" t="str">
        <f t="shared" si="11"/>
        <v/>
      </c>
      <c r="AK39" s="143" t="str">
        <f t="shared" si="11"/>
        <v/>
      </c>
      <c r="AL39" s="143" t="str">
        <f t="shared" si="11"/>
        <v/>
      </c>
      <c r="AM39" s="143" t="str">
        <f t="shared" si="11"/>
        <v/>
      </c>
      <c r="AN39" s="143" t="str">
        <f t="shared" si="11"/>
        <v/>
      </c>
      <c r="AO39" s="143" t="str">
        <f t="shared" si="11"/>
        <v/>
      </c>
      <c r="AP39" s="143" t="str">
        <f t="shared" si="11"/>
        <v/>
      </c>
      <c r="AQ39" s="143" t="str">
        <f t="shared" si="11"/>
        <v/>
      </c>
      <c r="AR39" s="143" t="str">
        <f t="shared" si="11"/>
        <v/>
      </c>
      <c r="AS39" s="143" t="str">
        <f t="shared" si="11"/>
        <v/>
      </c>
      <c r="AT39" s="143" t="str">
        <f t="shared" si="11"/>
        <v/>
      </c>
      <c r="AU39" s="143" t="str">
        <f t="shared" si="11"/>
        <v/>
      </c>
      <c r="AV39" s="143" t="str">
        <f t="shared" si="11"/>
        <v/>
      </c>
      <c r="AW39" s="143" t="str">
        <f t="shared" si="11"/>
        <v/>
      </c>
      <c r="AX39" s="143" t="str">
        <f t="shared" si="11"/>
        <v/>
      </c>
      <c r="AY39" s="143" t="str">
        <f t="shared" si="11"/>
        <v/>
      </c>
      <c r="AZ39" s="143" t="str">
        <f t="shared" si="11"/>
        <v/>
      </c>
      <c r="BA39" s="143" t="str">
        <f t="shared" si="11"/>
        <v/>
      </c>
      <c r="BB39" s="143" t="str">
        <f t="shared" si="11"/>
        <v/>
      </c>
      <c r="BC39" s="143" t="str">
        <f t="shared" si="11"/>
        <v/>
      </c>
      <c r="BD39" s="143" t="str">
        <f t="shared" si="11"/>
        <v/>
      </c>
      <c r="BE39" s="143" t="str">
        <f t="shared" si="11"/>
        <v/>
      </c>
      <c r="BN39" s="119"/>
      <c r="BO39" s="119"/>
      <c r="BP39" s="119"/>
      <c r="BQ39" s="119"/>
    </row>
    <row r="40" spans="2:69" ht="22.5" customHeight="1">
      <c r="B40" s="128">
        <v>39</v>
      </c>
      <c r="C40" s="129" t="str">
        <f>IF('9. Project Planning'!C49="","",'9. Project Planning'!C49)</f>
        <v/>
      </c>
      <c r="D40" s="92"/>
      <c r="E40" s="92"/>
      <c r="F40" s="92"/>
      <c r="G40" s="92"/>
      <c r="H40" s="128" t="str">
        <f t="shared" si="1"/>
        <v/>
      </c>
      <c r="J40" s="143" t="str">
        <f t="shared" si="11"/>
        <v/>
      </c>
      <c r="K40" s="143" t="str">
        <f t="shared" si="11"/>
        <v/>
      </c>
      <c r="L40" s="143" t="str">
        <f t="shared" si="11"/>
        <v/>
      </c>
      <c r="M40" s="143" t="str">
        <f t="shared" si="11"/>
        <v/>
      </c>
      <c r="N40" s="143" t="str">
        <f t="shared" si="11"/>
        <v/>
      </c>
      <c r="O40" s="143" t="str">
        <f t="shared" si="11"/>
        <v/>
      </c>
      <c r="P40" s="143" t="str">
        <f t="shared" si="11"/>
        <v/>
      </c>
      <c r="Q40" s="143" t="str">
        <f t="shared" si="11"/>
        <v/>
      </c>
      <c r="R40" s="143" t="str">
        <f t="shared" si="11"/>
        <v/>
      </c>
      <c r="S40" s="143" t="str">
        <f t="shared" si="11"/>
        <v/>
      </c>
      <c r="T40" s="143" t="str">
        <f t="shared" si="11"/>
        <v/>
      </c>
      <c r="U40" s="143" t="str">
        <f t="shared" si="11"/>
        <v/>
      </c>
      <c r="V40" s="143" t="str">
        <f t="shared" si="11"/>
        <v/>
      </c>
      <c r="W40" s="143" t="str">
        <f t="shared" si="11"/>
        <v/>
      </c>
      <c r="X40" s="143" t="str">
        <f t="shared" si="11"/>
        <v/>
      </c>
      <c r="Y40" s="143" t="str">
        <f t="shared" si="11"/>
        <v/>
      </c>
      <c r="Z40" s="143" t="str">
        <f t="shared" si="11"/>
        <v/>
      </c>
      <c r="AA40" s="143" t="str">
        <f t="shared" si="11"/>
        <v/>
      </c>
      <c r="AB40" s="143" t="str">
        <f t="shared" si="11"/>
        <v/>
      </c>
      <c r="AC40" s="143" t="str">
        <f t="shared" si="11"/>
        <v/>
      </c>
      <c r="AD40" s="143" t="str">
        <f t="shared" si="11"/>
        <v/>
      </c>
      <c r="AE40" s="143" t="str">
        <f t="shared" si="11"/>
        <v/>
      </c>
      <c r="AF40" s="143" t="str">
        <f t="shared" si="11"/>
        <v/>
      </c>
      <c r="AG40" s="143" t="str">
        <f t="shared" si="11"/>
        <v/>
      </c>
      <c r="AH40" s="143" t="str">
        <f t="shared" si="11"/>
        <v/>
      </c>
      <c r="AI40" s="143" t="str">
        <f t="shared" si="11"/>
        <v/>
      </c>
      <c r="AJ40" s="143" t="str">
        <f t="shared" si="11"/>
        <v/>
      </c>
      <c r="AK40" s="143" t="str">
        <f t="shared" si="11"/>
        <v/>
      </c>
      <c r="AL40" s="143" t="str">
        <f t="shared" si="11"/>
        <v/>
      </c>
      <c r="AM40" s="143" t="str">
        <f t="shared" si="11"/>
        <v/>
      </c>
      <c r="AN40" s="143" t="str">
        <f t="shared" si="11"/>
        <v/>
      </c>
      <c r="AO40" s="143" t="str">
        <f t="shared" si="11"/>
        <v/>
      </c>
      <c r="AP40" s="143" t="str">
        <f t="shared" si="11"/>
        <v/>
      </c>
      <c r="AQ40" s="143" t="str">
        <f t="shared" si="11"/>
        <v/>
      </c>
      <c r="AR40" s="143" t="str">
        <f t="shared" si="11"/>
        <v/>
      </c>
      <c r="AS40" s="143" t="str">
        <f t="shared" si="11"/>
        <v/>
      </c>
      <c r="AT40" s="143" t="str">
        <f t="shared" si="11"/>
        <v/>
      </c>
      <c r="AU40" s="143" t="str">
        <f t="shared" si="11"/>
        <v/>
      </c>
      <c r="AV40" s="143" t="str">
        <f t="shared" si="11"/>
        <v/>
      </c>
      <c r="AW40" s="143" t="str">
        <f t="shared" si="11"/>
        <v/>
      </c>
      <c r="AX40" s="143" t="str">
        <f t="shared" si="11"/>
        <v/>
      </c>
      <c r="AY40" s="143" t="str">
        <f t="shared" si="11"/>
        <v/>
      </c>
      <c r="AZ40" s="143" t="str">
        <f t="shared" si="11"/>
        <v/>
      </c>
      <c r="BA40" s="143" t="str">
        <f t="shared" si="11"/>
        <v/>
      </c>
      <c r="BB40" s="143" t="str">
        <f t="shared" si="11"/>
        <v/>
      </c>
      <c r="BC40" s="143" t="str">
        <f t="shared" si="11"/>
        <v/>
      </c>
      <c r="BD40" s="143" t="str">
        <f t="shared" si="11"/>
        <v/>
      </c>
      <c r="BE40" s="143" t="str">
        <f t="shared" si="11"/>
        <v/>
      </c>
      <c r="BN40" s="119"/>
      <c r="BO40" s="119"/>
      <c r="BP40" s="119"/>
      <c r="BQ40" s="119"/>
    </row>
    <row r="41" spans="2:69" ht="22.5" customHeight="1">
      <c r="B41" s="128">
        <v>40</v>
      </c>
      <c r="C41" s="129" t="str">
        <f>IF('9. Project Planning'!C50="","",'9. Project Planning'!C50)</f>
        <v/>
      </c>
      <c r="D41" s="92"/>
      <c r="E41" s="92"/>
      <c r="F41" s="92"/>
      <c r="G41" s="92"/>
      <c r="H41" s="128" t="str">
        <f t="shared" si="1"/>
        <v/>
      </c>
      <c r="J41" s="143" t="str">
        <f t="shared" si="11"/>
        <v/>
      </c>
      <c r="K41" s="143" t="str">
        <f t="shared" si="11"/>
        <v/>
      </c>
      <c r="L41" s="143" t="str">
        <f t="shared" si="11"/>
        <v/>
      </c>
      <c r="M41" s="143" t="str">
        <f t="shared" si="11"/>
        <v/>
      </c>
      <c r="N41" s="143" t="str">
        <f t="shared" si="11"/>
        <v/>
      </c>
      <c r="O41" s="143" t="str">
        <f t="shared" si="11"/>
        <v/>
      </c>
      <c r="P41" s="143" t="str">
        <f t="shared" si="11"/>
        <v/>
      </c>
      <c r="Q41" s="143" t="str">
        <f t="shared" si="11"/>
        <v/>
      </c>
      <c r="R41" s="143" t="str">
        <f t="shared" si="11"/>
        <v/>
      </c>
      <c r="S41" s="143" t="str">
        <f t="shared" si="11"/>
        <v/>
      </c>
      <c r="T41" s="143" t="str">
        <f t="shared" si="11"/>
        <v/>
      </c>
      <c r="U41" s="143" t="str">
        <f t="shared" si="11"/>
        <v/>
      </c>
      <c r="V41" s="143" t="str">
        <f t="shared" si="11"/>
        <v/>
      </c>
      <c r="W41" s="143" t="str">
        <f t="shared" si="11"/>
        <v/>
      </c>
      <c r="X41" s="143" t="str">
        <f t="shared" si="11"/>
        <v/>
      </c>
      <c r="Y41" s="143" t="str">
        <f t="shared" ref="Y41:BE41" si="12">IF(AND(Y$6&gt;=$F41,Y$6&lt;=$G41),$E41,"")</f>
        <v/>
      </c>
      <c r="Z41" s="143" t="str">
        <f t="shared" si="12"/>
        <v/>
      </c>
      <c r="AA41" s="143" t="str">
        <f t="shared" si="12"/>
        <v/>
      </c>
      <c r="AB41" s="143" t="str">
        <f t="shared" si="12"/>
        <v/>
      </c>
      <c r="AC41" s="143" t="str">
        <f t="shared" si="12"/>
        <v/>
      </c>
      <c r="AD41" s="143" t="str">
        <f t="shared" si="12"/>
        <v/>
      </c>
      <c r="AE41" s="143" t="str">
        <f t="shared" si="12"/>
        <v/>
      </c>
      <c r="AF41" s="143" t="str">
        <f t="shared" si="12"/>
        <v/>
      </c>
      <c r="AG41" s="143" t="str">
        <f t="shared" si="12"/>
        <v/>
      </c>
      <c r="AH41" s="143" t="str">
        <f t="shared" si="12"/>
        <v/>
      </c>
      <c r="AI41" s="143" t="str">
        <f t="shared" si="12"/>
        <v/>
      </c>
      <c r="AJ41" s="143" t="str">
        <f t="shared" si="12"/>
        <v/>
      </c>
      <c r="AK41" s="143" t="str">
        <f t="shared" si="12"/>
        <v/>
      </c>
      <c r="AL41" s="143" t="str">
        <f t="shared" si="12"/>
        <v/>
      </c>
      <c r="AM41" s="143" t="str">
        <f t="shared" si="12"/>
        <v/>
      </c>
      <c r="AN41" s="143" t="str">
        <f t="shared" si="12"/>
        <v/>
      </c>
      <c r="AO41" s="143" t="str">
        <f t="shared" si="12"/>
        <v/>
      </c>
      <c r="AP41" s="143" t="str">
        <f t="shared" si="12"/>
        <v/>
      </c>
      <c r="AQ41" s="143" t="str">
        <f t="shared" si="12"/>
        <v/>
      </c>
      <c r="AR41" s="143" t="str">
        <f t="shared" si="12"/>
        <v/>
      </c>
      <c r="AS41" s="143" t="str">
        <f t="shared" si="12"/>
        <v/>
      </c>
      <c r="AT41" s="143" t="str">
        <f t="shared" si="12"/>
        <v/>
      </c>
      <c r="AU41" s="143" t="str">
        <f t="shared" si="12"/>
        <v/>
      </c>
      <c r="AV41" s="143" t="str">
        <f t="shared" si="12"/>
        <v/>
      </c>
      <c r="AW41" s="143" t="str">
        <f t="shared" si="12"/>
        <v/>
      </c>
      <c r="AX41" s="143" t="str">
        <f t="shared" si="12"/>
        <v/>
      </c>
      <c r="AY41" s="143" t="str">
        <f t="shared" si="12"/>
        <v/>
      </c>
      <c r="AZ41" s="143" t="str">
        <f t="shared" si="12"/>
        <v/>
      </c>
      <c r="BA41" s="143" t="str">
        <f t="shared" si="12"/>
        <v/>
      </c>
      <c r="BB41" s="143" t="str">
        <f t="shared" si="12"/>
        <v/>
      </c>
      <c r="BC41" s="143" t="str">
        <f t="shared" si="12"/>
        <v/>
      </c>
      <c r="BD41" s="143" t="str">
        <f t="shared" si="12"/>
        <v/>
      </c>
      <c r="BE41" s="143" t="str">
        <f t="shared" si="12"/>
        <v/>
      </c>
      <c r="BN41" s="119"/>
      <c r="BO41" s="119"/>
      <c r="BP41" s="119"/>
      <c r="BQ41" s="119"/>
    </row>
    <row r="42" spans="2:69" ht="22.5" customHeight="1">
      <c r="B42" s="128">
        <v>41</v>
      </c>
      <c r="C42" s="129" t="str">
        <f>IF('9. Project Planning'!C51="","",'9. Project Planning'!C51)</f>
        <v/>
      </c>
      <c r="D42" s="92"/>
      <c r="E42" s="92"/>
      <c r="F42" s="92"/>
      <c r="G42" s="92"/>
      <c r="H42" s="128" t="str">
        <f t="shared" si="1"/>
        <v/>
      </c>
      <c r="J42" s="143" t="str">
        <f t="shared" ref="J42:BE47" si="13">IF(AND(J$6&gt;=$F42,J$6&lt;=$G42),$E42,"")</f>
        <v/>
      </c>
      <c r="K42" s="143" t="str">
        <f t="shared" si="13"/>
        <v/>
      </c>
      <c r="L42" s="143" t="str">
        <f t="shared" si="13"/>
        <v/>
      </c>
      <c r="M42" s="143" t="str">
        <f t="shared" si="13"/>
        <v/>
      </c>
      <c r="N42" s="143" t="str">
        <f t="shared" si="13"/>
        <v/>
      </c>
      <c r="O42" s="143" t="str">
        <f t="shared" si="13"/>
        <v/>
      </c>
      <c r="P42" s="143" t="str">
        <f t="shared" si="13"/>
        <v/>
      </c>
      <c r="Q42" s="143" t="str">
        <f t="shared" si="13"/>
        <v/>
      </c>
      <c r="R42" s="143" t="str">
        <f t="shared" si="13"/>
        <v/>
      </c>
      <c r="S42" s="143" t="str">
        <f t="shared" si="13"/>
        <v/>
      </c>
      <c r="T42" s="143" t="str">
        <f t="shared" si="13"/>
        <v/>
      </c>
      <c r="U42" s="143" t="str">
        <f t="shared" si="13"/>
        <v/>
      </c>
      <c r="V42" s="143" t="str">
        <f t="shared" si="13"/>
        <v/>
      </c>
      <c r="W42" s="143" t="str">
        <f t="shared" si="13"/>
        <v/>
      </c>
      <c r="X42" s="143" t="str">
        <f t="shared" si="13"/>
        <v/>
      </c>
      <c r="Y42" s="143" t="str">
        <f t="shared" si="13"/>
        <v/>
      </c>
      <c r="Z42" s="143" t="str">
        <f t="shared" si="13"/>
        <v/>
      </c>
      <c r="AA42" s="143" t="str">
        <f t="shared" si="13"/>
        <v/>
      </c>
      <c r="AB42" s="143" t="str">
        <f t="shared" si="13"/>
        <v/>
      </c>
      <c r="AC42" s="143" t="str">
        <f t="shared" si="13"/>
        <v/>
      </c>
      <c r="AD42" s="143" t="str">
        <f t="shared" si="13"/>
        <v/>
      </c>
      <c r="AE42" s="143" t="str">
        <f t="shared" si="13"/>
        <v/>
      </c>
      <c r="AF42" s="143" t="str">
        <f t="shared" si="13"/>
        <v/>
      </c>
      <c r="AG42" s="143" t="str">
        <f t="shared" si="13"/>
        <v/>
      </c>
      <c r="AH42" s="143" t="str">
        <f t="shared" si="13"/>
        <v/>
      </c>
      <c r="AI42" s="143" t="str">
        <f t="shared" si="13"/>
        <v/>
      </c>
      <c r="AJ42" s="143" t="str">
        <f t="shared" si="13"/>
        <v/>
      </c>
      <c r="AK42" s="143" t="str">
        <f t="shared" si="13"/>
        <v/>
      </c>
      <c r="AL42" s="143" t="str">
        <f t="shared" si="13"/>
        <v/>
      </c>
      <c r="AM42" s="143" t="str">
        <f t="shared" si="13"/>
        <v/>
      </c>
      <c r="AN42" s="143" t="str">
        <f t="shared" si="13"/>
        <v/>
      </c>
      <c r="AO42" s="143" t="str">
        <f t="shared" si="13"/>
        <v/>
      </c>
      <c r="AP42" s="143" t="str">
        <f t="shared" si="13"/>
        <v/>
      </c>
      <c r="AQ42" s="143" t="str">
        <f t="shared" si="13"/>
        <v/>
      </c>
      <c r="AR42" s="143" t="str">
        <f t="shared" si="13"/>
        <v/>
      </c>
      <c r="AS42" s="143" t="str">
        <f t="shared" si="13"/>
        <v/>
      </c>
      <c r="AT42" s="143" t="str">
        <f t="shared" si="13"/>
        <v/>
      </c>
      <c r="AU42" s="143" t="str">
        <f t="shared" si="13"/>
        <v/>
      </c>
      <c r="AV42" s="143" t="str">
        <f t="shared" si="13"/>
        <v/>
      </c>
      <c r="AW42" s="143" t="str">
        <f t="shared" si="13"/>
        <v/>
      </c>
      <c r="AX42" s="143" t="str">
        <f t="shared" si="13"/>
        <v/>
      </c>
      <c r="AY42" s="143" t="str">
        <f t="shared" si="13"/>
        <v/>
      </c>
      <c r="AZ42" s="143" t="str">
        <f t="shared" si="13"/>
        <v/>
      </c>
      <c r="BA42" s="143" t="str">
        <f t="shared" si="13"/>
        <v/>
      </c>
      <c r="BB42" s="143" t="str">
        <f t="shared" si="13"/>
        <v/>
      </c>
      <c r="BC42" s="143" t="str">
        <f t="shared" si="13"/>
        <v/>
      </c>
      <c r="BD42" s="143" t="str">
        <f t="shared" si="13"/>
        <v/>
      </c>
      <c r="BE42" s="143" t="str">
        <f t="shared" si="13"/>
        <v/>
      </c>
      <c r="BN42" s="119"/>
      <c r="BO42" s="119"/>
      <c r="BP42" s="119"/>
      <c r="BQ42" s="119"/>
    </row>
    <row r="43" spans="2:69" ht="22.5" customHeight="1">
      <c r="B43" s="128">
        <v>42</v>
      </c>
      <c r="C43" s="129" t="str">
        <f>IF('9. Project Planning'!C52="","",'9. Project Planning'!C52)</f>
        <v/>
      </c>
      <c r="D43" s="92"/>
      <c r="E43" s="92"/>
      <c r="F43" s="92"/>
      <c r="G43" s="92"/>
      <c r="H43" s="128" t="str">
        <f t="shared" si="1"/>
        <v/>
      </c>
      <c r="J43" s="143" t="str">
        <f t="shared" si="13"/>
        <v/>
      </c>
      <c r="K43" s="143" t="str">
        <f t="shared" si="13"/>
        <v/>
      </c>
      <c r="L43" s="143" t="str">
        <f t="shared" si="13"/>
        <v/>
      </c>
      <c r="M43" s="143" t="str">
        <f t="shared" si="13"/>
        <v/>
      </c>
      <c r="N43" s="143" t="str">
        <f t="shared" si="13"/>
        <v/>
      </c>
      <c r="O43" s="143" t="str">
        <f t="shared" si="13"/>
        <v/>
      </c>
      <c r="P43" s="143" t="str">
        <f t="shared" si="13"/>
        <v/>
      </c>
      <c r="Q43" s="143" t="str">
        <f t="shared" si="13"/>
        <v/>
      </c>
      <c r="R43" s="143" t="str">
        <f t="shared" si="13"/>
        <v/>
      </c>
      <c r="S43" s="143" t="str">
        <f t="shared" si="13"/>
        <v/>
      </c>
      <c r="T43" s="143" t="str">
        <f t="shared" si="13"/>
        <v/>
      </c>
      <c r="U43" s="143" t="str">
        <f t="shared" si="13"/>
        <v/>
      </c>
      <c r="V43" s="143" t="str">
        <f t="shared" si="13"/>
        <v/>
      </c>
      <c r="W43" s="143" t="str">
        <f t="shared" si="13"/>
        <v/>
      </c>
      <c r="X43" s="143" t="str">
        <f t="shared" si="13"/>
        <v/>
      </c>
      <c r="Y43" s="143" t="str">
        <f t="shared" si="13"/>
        <v/>
      </c>
      <c r="Z43" s="143" t="str">
        <f t="shared" si="13"/>
        <v/>
      </c>
      <c r="AA43" s="143" t="str">
        <f t="shared" si="13"/>
        <v/>
      </c>
      <c r="AB43" s="143" t="str">
        <f t="shared" si="13"/>
        <v/>
      </c>
      <c r="AC43" s="143" t="str">
        <f t="shared" si="13"/>
        <v/>
      </c>
      <c r="AD43" s="143" t="str">
        <f t="shared" si="13"/>
        <v/>
      </c>
      <c r="AE43" s="143" t="str">
        <f t="shared" si="13"/>
        <v/>
      </c>
      <c r="AF43" s="143" t="str">
        <f t="shared" si="13"/>
        <v/>
      </c>
      <c r="AG43" s="143" t="str">
        <f t="shared" si="13"/>
        <v/>
      </c>
      <c r="AH43" s="143" t="str">
        <f t="shared" si="13"/>
        <v/>
      </c>
      <c r="AI43" s="143" t="str">
        <f t="shared" si="13"/>
        <v/>
      </c>
      <c r="AJ43" s="143" t="str">
        <f t="shared" si="13"/>
        <v/>
      </c>
      <c r="AK43" s="143" t="str">
        <f t="shared" si="13"/>
        <v/>
      </c>
      <c r="AL43" s="143" t="str">
        <f t="shared" si="13"/>
        <v/>
      </c>
      <c r="AM43" s="143" t="str">
        <f t="shared" si="13"/>
        <v/>
      </c>
      <c r="AN43" s="143" t="str">
        <f t="shared" si="13"/>
        <v/>
      </c>
      <c r="AO43" s="143" t="str">
        <f t="shared" si="13"/>
        <v/>
      </c>
      <c r="AP43" s="143" t="str">
        <f t="shared" si="13"/>
        <v/>
      </c>
      <c r="AQ43" s="143" t="str">
        <f t="shared" si="13"/>
        <v/>
      </c>
      <c r="AR43" s="143" t="str">
        <f t="shared" si="13"/>
        <v/>
      </c>
      <c r="AS43" s="143" t="str">
        <f t="shared" si="13"/>
        <v/>
      </c>
      <c r="AT43" s="143" t="str">
        <f t="shared" si="13"/>
        <v/>
      </c>
      <c r="AU43" s="143" t="str">
        <f t="shared" si="13"/>
        <v/>
      </c>
      <c r="AV43" s="143" t="str">
        <f t="shared" si="13"/>
        <v/>
      </c>
      <c r="AW43" s="143" t="str">
        <f t="shared" si="13"/>
        <v/>
      </c>
      <c r="AX43" s="143" t="str">
        <f t="shared" si="13"/>
        <v/>
      </c>
      <c r="AY43" s="143" t="str">
        <f t="shared" si="13"/>
        <v/>
      </c>
      <c r="AZ43" s="143" t="str">
        <f t="shared" si="13"/>
        <v/>
      </c>
      <c r="BA43" s="143" t="str">
        <f t="shared" si="13"/>
        <v/>
      </c>
      <c r="BB43" s="143" t="str">
        <f t="shared" si="13"/>
        <v/>
      </c>
      <c r="BC43" s="143" t="str">
        <f t="shared" si="13"/>
        <v/>
      </c>
      <c r="BD43" s="143" t="str">
        <f t="shared" si="13"/>
        <v/>
      </c>
      <c r="BE43" s="143" t="str">
        <f t="shared" si="13"/>
        <v/>
      </c>
      <c r="BN43" s="119"/>
      <c r="BO43" s="119"/>
      <c r="BP43" s="119"/>
      <c r="BQ43" s="119"/>
    </row>
    <row r="44" spans="2:69" ht="22.5" customHeight="1">
      <c r="B44" s="128">
        <v>43</v>
      </c>
      <c r="C44" s="129" t="str">
        <f>IF('9. Project Planning'!C53="","",'9. Project Planning'!C53)</f>
        <v/>
      </c>
      <c r="D44" s="92"/>
      <c r="E44" s="92"/>
      <c r="F44" s="92"/>
      <c r="G44" s="92"/>
      <c r="H44" s="128" t="str">
        <f t="shared" si="1"/>
        <v/>
      </c>
      <c r="J44" s="143" t="str">
        <f t="shared" si="13"/>
        <v/>
      </c>
      <c r="K44" s="143" t="str">
        <f t="shared" si="13"/>
        <v/>
      </c>
      <c r="L44" s="143" t="str">
        <f t="shared" si="13"/>
        <v/>
      </c>
      <c r="M44" s="143" t="str">
        <f t="shared" si="13"/>
        <v/>
      </c>
      <c r="N44" s="143" t="str">
        <f t="shared" si="13"/>
        <v/>
      </c>
      <c r="O44" s="143" t="str">
        <f t="shared" si="13"/>
        <v/>
      </c>
      <c r="P44" s="143" t="str">
        <f t="shared" si="13"/>
        <v/>
      </c>
      <c r="Q44" s="143" t="str">
        <f t="shared" si="13"/>
        <v/>
      </c>
      <c r="R44" s="143" t="str">
        <f t="shared" si="13"/>
        <v/>
      </c>
      <c r="S44" s="143" t="str">
        <f t="shared" si="13"/>
        <v/>
      </c>
      <c r="T44" s="143" t="str">
        <f t="shared" si="13"/>
        <v/>
      </c>
      <c r="U44" s="143" t="str">
        <f t="shared" si="13"/>
        <v/>
      </c>
      <c r="V44" s="143" t="str">
        <f t="shared" si="13"/>
        <v/>
      </c>
      <c r="W44" s="143" t="str">
        <f t="shared" si="13"/>
        <v/>
      </c>
      <c r="X44" s="143" t="str">
        <f t="shared" si="13"/>
        <v/>
      </c>
      <c r="Y44" s="143" t="str">
        <f t="shared" si="13"/>
        <v/>
      </c>
      <c r="Z44" s="143" t="str">
        <f t="shared" si="13"/>
        <v/>
      </c>
      <c r="AA44" s="143" t="str">
        <f t="shared" si="13"/>
        <v/>
      </c>
      <c r="AB44" s="143" t="str">
        <f t="shared" si="13"/>
        <v/>
      </c>
      <c r="AC44" s="143" t="str">
        <f t="shared" si="13"/>
        <v/>
      </c>
      <c r="AD44" s="143" t="str">
        <f t="shared" si="13"/>
        <v/>
      </c>
      <c r="AE44" s="143" t="str">
        <f t="shared" si="13"/>
        <v/>
      </c>
      <c r="AF44" s="143" t="str">
        <f t="shared" si="13"/>
        <v/>
      </c>
      <c r="AG44" s="143" t="str">
        <f t="shared" si="13"/>
        <v/>
      </c>
      <c r="AH44" s="143" t="str">
        <f t="shared" si="13"/>
        <v/>
      </c>
      <c r="AI44" s="143" t="str">
        <f t="shared" si="13"/>
        <v/>
      </c>
      <c r="AJ44" s="143" t="str">
        <f t="shared" si="13"/>
        <v/>
      </c>
      <c r="AK44" s="143" t="str">
        <f t="shared" si="13"/>
        <v/>
      </c>
      <c r="AL44" s="143" t="str">
        <f t="shared" si="13"/>
        <v/>
      </c>
      <c r="AM44" s="143" t="str">
        <f t="shared" si="13"/>
        <v/>
      </c>
      <c r="AN44" s="143" t="str">
        <f t="shared" si="13"/>
        <v/>
      </c>
      <c r="AO44" s="143" t="str">
        <f t="shared" si="13"/>
        <v/>
      </c>
      <c r="AP44" s="143" t="str">
        <f t="shared" si="13"/>
        <v/>
      </c>
      <c r="AQ44" s="143" t="str">
        <f t="shared" si="13"/>
        <v/>
      </c>
      <c r="AR44" s="143" t="str">
        <f t="shared" si="13"/>
        <v/>
      </c>
      <c r="AS44" s="143" t="str">
        <f t="shared" si="13"/>
        <v/>
      </c>
      <c r="AT44" s="143" t="str">
        <f t="shared" si="13"/>
        <v/>
      </c>
      <c r="AU44" s="143" t="str">
        <f t="shared" si="13"/>
        <v/>
      </c>
      <c r="AV44" s="143" t="str">
        <f t="shared" si="13"/>
        <v/>
      </c>
      <c r="AW44" s="143" t="str">
        <f t="shared" si="13"/>
        <v/>
      </c>
      <c r="AX44" s="143" t="str">
        <f t="shared" si="13"/>
        <v/>
      </c>
      <c r="AY44" s="143" t="str">
        <f t="shared" si="13"/>
        <v/>
      </c>
      <c r="AZ44" s="143" t="str">
        <f t="shared" si="13"/>
        <v/>
      </c>
      <c r="BA44" s="143" t="str">
        <f t="shared" si="13"/>
        <v/>
      </c>
      <c r="BB44" s="143" t="str">
        <f t="shared" si="13"/>
        <v/>
      </c>
      <c r="BC44" s="143" t="str">
        <f t="shared" si="13"/>
        <v/>
      </c>
      <c r="BD44" s="143" t="str">
        <f t="shared" si="13"/>
        <v/>
      </c>
      <c r="BE44" s="143" t="str">
        <f t="shared" si="13"/>
        <v/>
      </c>
      <c r="BN44" s="119"/>
      <c r="BO44" s="119"/>
      <c r="BP44" s="119"/>
      <c r="BQ44" s="119"/>
    </row>
    <row r="45" spans="2:69" ht="22.5" customHeight="1">
      <c r="B45" s="128">
        <v>44</v>
      </c>
      <c r="C45" s="129" t="str">
        <f>IF('9. Project Planning'!C54="","",'9. Project Planning'!C54)</f>
        <v/>
      </c>
      <c r="D45" s="92"/>
      <c r="E45" s="92"/>
      <c r="F45" s="92"/>
      <c r="G45" s="92"/>
      <c r="H45" s="128" t="str">
        <f t="shared" si="1"/>
        <v/>
      </c>
      <c r="J45" s="143" t="str">
        <f t="shared" si="13"/>
        <v/>
      </c>
      <c r="K45" s="143" t="str">
        <f t="shared" si="13"/>
        <v/>
      </c>
      <c r="L45" s="143" t="str">
        <f t="shared" si="13"/>
        <v/>
      </c>
      <c r="M45" s="143" t="str">
        <f t="shared" si="13"/>
        <v/>
      </c>
      <c r="N45" s="143" t="str">
        <f t="shared" si="13"/>
        <v/>
      </c>
      <c r="O45" s="143" t="str">
        <f t="shared" si="13"/>
        <v/>
      </c>
      <c r="P45" s="143" t="str">
        <f t="shared" si="13"/>
        <v/>
      </c>
      <c r="Q45" s="143" t="str">
        <f t="shared" si="13"/>
        <v/>
      </c>
      <c r="R45" s="143" t="str">
        <f t="shared" si="13"/>
        <v/>
      </c>
      <c r="S45" s="143" t="str">
        <f t="shared" si="13"/>
        <v/>
      </c>
      <c r="T45" s="143" t="str">
        <f t="shared" si="13"/>
        <v/>
      </c>
      <c r="U45" s="143" t="str">
        <f t="shared" si="13"/>
        <v/>
      </c>
      <c r="V45" s="143" t="str">
        <f t="shared" si="13"/>
        <v/>
      </c>
      <c r="W45" s="143" t="str">
        <f t="shared" si="13"/>
        <v/>
      </c>
      <c r="X45" s="143" t="str">
        <f t="shared" si="13"/>
        <v/>
      </c>
      <c r="Y45" s="143" t="str">
        <f t="shared" si="13"/>
        <v/>
      </c>
      <c r="Z45" s="143" t="str">
        <f t="shared" si="13"/>
        <v/>
      </c>
      <c r="AA45" s="143" t="str">
        <f t="shared" si="13"/>
        <v/>
      </c>
      <c r="AB45" s="143" t="str">
        <f t="shared" si="13"/>
        <v/>
      </c>
      <c r="AC45" s="143" t="str">
        <f t="shared" si="13"/>
        <v/>
      </c>
      <c r="AD45" s="143" t="str">
        <f t="shared" si="13"/>
        <v/>
      </c>
      <c r="AE45" s="143" t="str">
        <f t="shared" si="13"/>
        <v/>
      </c>
      <c r="AF45" s="143" t="str">
        <f t="shared" si="13"/>
        <v/>
      </c>
      <c r="AG45" s="143" t="str">
        <f t="shared" si="13"/>
        <v/>
      </c>
      <c r="AH45" s="143" t="str">
        <f t="shared" si="13"/>
        <v/>
      </c>
      <c r="AI45" s="143" t="str">
        <f t="shared" si="13"/>
        <v/>
      </c>
      <c r="AJ45" s="143" t="str">
        <f t="shared" si="13"/>
        <v/>
      </c>
      <c r="AK45" s="143" t="str">
        <f t="shared" si="13"/>
        <v/>
      </c>
      <c r="AL45" s="143" t="str">
        <f t="shared" si="13"/>
        <v/>
      </c>
      <c r="AM45" s="143" t="str">
        <f t="shared" si="13"/>
        <v/>
      </c>
      <c r="AN45" s="143" t="str">
        <f t="shared" si="13"/>
        <v/>
      </c>
      <c r="AO45" s="143" t="str">
        <f t="shared" si="13"/>
        <v/>
      </c>
      <c r="AP45" s="143" t="str">
        <f t="shared" si="13"/>
        <v/>
      </c>
      <c r="AQ45" s="143" t="str">
        <f t="shared" si="13"/>
        <v/>
      </c>
      <c r="AR45" s="143" t="str">
        <f t="shared" si="13"/>
        <v/>
      </c>
      <c r="AS45" s="143" t="str">
        <f t="shared" si="13"/>
        <v/>
      </c>
      <c r="AT45" s="143" t="str">
        <f t="shared" si="13"/>
        <v/>
      </c>
      <c r="AU45" s="143" t="str">
        <f t="shared" si="13"/>
        <v/>
      </c>
      <c r="AV45" s="143" t="str">
        <f t="shared" si="13"/>
        <v/>
      </c>
      <c r="AW45" s="143" t="str">
        <f t="shared" si="13"/>
        <v/>
      </c>
      <c r="AX45" s="143" t="str">
        <f t="shared" si="13"/>
        <v/>
      </c>
      <c r="AY45" s="143" t="str">
        <f t="shared" si="13"/>
        <v/>
      </c>
      <c r="AZ45" s="143" t="str">
        <f t="shared" si="13"/>
        <v/>
      </c>
      <c r="BA45" s="143" t="str">
        <f t="shared" si="13"/>
        <v/>
      </c>
      <c r="BB45" s="143" t="str">
        <f t="shared" si="13"/>
        <v/>
      </c>
      <c r="BC45" s="143" t="str">
        <f t="shared" si="13"/>
        <v/>
      </c>
      <c r="BD45" s="143" t="str">
        <f t="shared" si="13"/>
        <v/>
      </c>
      <c r="BE45" s="143" t="str">
        <f t="shared" si="13"/>
        <v/>
      </c>
      <c r="BN45" s="119"/>
      <c r="BO45" s="119"/>
      <c r="BP45" s="119"/>
      <c r="BQ45" s="119"/>
    </row>
    <row r="46" spans="2:69" ht="22.5" customHeight="1">
      <c r="B46" s="128">
        <v>45</v>
      </c>
      <c r="C46" s="129" t="str">
        <f>IF('9. Project Planning'!C55="","",'9. Project Planning'!C55)</f>
        <v/>
      </c>
      <c r="D46" s="92"/>
      <c r="E46" s="92"/>
      <c r="F46" s="92"/>
      <c r="G46" s="92"/>
      <c r="H46" s="128" t="str">
        <f t="shared" si="1"/>
        <v/>
      </c>
      <c r="J46" s="143" t="str">
        <f t="shared" si="13"/>
        <v/>
      </c>
      <c r="K46" s="143" t="str">
        <f t="shared" si="13"/>
        <v/>
      </c>
      <c r="L46" s="143" t="str">
        <f t="shared" si="13"/>
        <v/>
      </c>
      <c r="M46" s="143" t="str">
        <f t="shared" si="13"/>
        <v/>
      </c>
      <c r="N46" s="143" t="str">
        <f t="shared" si="13"/>
        <v/>
      </c>
      <c r="O46" s="143" t="str">
        <f t="shared" si="13"/>
        <v/>
      </c>
      <c r="P46" s="143" t="str">
        <f t="shared" si="13"/>
        <v/>
      </c>
      <c r="Q46" s="143" t="str">
        <f t="shared" si="13"/>
        <v/>
      </c>
      <c r="R46" s="143" t="str">
        <f t="shared" si="13"/>
        <v/>
      </c>
      <c r="S46" s="143" t="str">
        <f t="shared" si="13"/>
        <v/>
      </c>
      <c r="T46" s="143" t="str">
        <f t="shared" si="13"/>
        <v/>
      </c>
      <c r="U46" s="143" t="str">
        <f t="shared" si="13"/>
        <v/>
      </c>
      <c r="V46" s="143" t="str">
        <f t="shared" si="13"/>
        <v/>
      </c>
      <c r="W46" s="143" t="str">
        <f t="shared" si="13"/>
        <v/>
      </c>
      <c r="X46" s="143" t="str">
        <f t="shared" si="13"/>
        <v/>
      </c>
      <c r="Y46" s="143" t="str">
        <f t="shared" si="13"/>
        <v/>
      </c>
      <c r="Z46" s="143" t="str">
        <f t="shared" si="13"/>
        <v/>
      </c>
      <c r="AA46" s="143" t="str">
        <f t="shared" si="13"/>
        <v/>
      </c>
      <c r="AB46" s="143" t="str">
        <f t="shared" si="13"/>
        <v/>
      </c>
      <c r="AC46" s="143" t="str">
        <f t="shared" si="13"/>
        <v/>
      </c>
      <c r="AD46" s="143" t="str">
        <f t="shared" si="13"/>
        <v/>
      </c>
      <c r="AE46" s="143" t="str">
        <f t="shared" si="13"/>
        <v/>
      </c>
      <c r="AF46" s="143" t="str">
        <f t="shared" si="13"/>
        <v/>
      </c>
      <c r="AG46" s="143" t="str">
        <f t="shared" si="13"/>
        <v/>
      </c>
      <c r="AH46" s="143" t="str">
        <f t="shared" si="13"/>
        <v/>
      </c>
      <c r="AI46" s="143" t="str">
        <f t="shared" si="13"/>
        <v/>
      </c>
      <c r="AJ46" s="143" t="str">
        <f t="shared" si="13"/>
        <v/>
      </c>
      <c r="AK46" s="143" t="str">
        <f t="shared" si="13"/>
        <v/>
      </c>
      <c r="AL46" s="143" t="str">
        <f t="shared" si="13"/>
        <v/>
      </c>
      <c r="AM46" s="143" t="str">
        <f t="shared" si="13"/>
        <v/>
      </c>
      <c r="AN46" s="143" t="str">
        <f t="shared" si="13"/>
        <v/>
      </c>
      <c r="AO46" s="143" t="str">
        <f t="shared" si="13"/>
        <v/>
      </c>
      <c r="AP46" s="143" t="str">
        <f t="shared" si="13"/>
        <v/>
      </c>
      <c r="AQ46" s="143" t="str">
        <f t="shared" si="13"/>
        <v/>
      </c>
      <c r="AR46" s="143" t="str">
        <f t="shared" si="13"/>
        <v/>
      </c>
      <c r="AS46" s="143" t="str">
        <f t="shared" si="13"/>
        <v/>
      </c>
      <c r="AT46" s="143" t="str">
        <f t="shared" si="13"/>
        <v/>
      </c>
      <c r="AU46" s="143" t="str">
        <f t="shared" si="13"/>
        <v/>
      </c>
      <c r="AV46" s="143" t="str">
        <f t="shared" si="13"/>
        <v/>
      </c>
      <c r="AW46" s="143" t="str">
        <f t="shared" si="13"/>
        <v/>
      </c>
      <c r="AX46" s="143" t="str">
        <f t="shared" si="13"/>
        <v/>
      </c>
      <c r="AY46" s="143" t="str">
        <f t="shared" si="13"/>
        <v/>
      </c>
      <c r="AZ46" s="143" t="str">
        <f t="shared" si="13"/>
        <v/>
      </c>
      <c r="BA46" s="143" t="str">
        <f t="shared" si="13"/>
        <v/>
      </c>
      <c r="BB46" s="143" t="str">
        <f t="shared" si="13"/>
        <v/>
      </c>
      <c r="BC46" s="143" t="str">
        <f t="shared" si="13"/>
        <v/>
      </c>
      <c r="BD46" s="143" t="str">
        <f t="shared" si="13"/>
        <v/>
      </c>
      <c r="BE46" s="143" t="str">
        <f t="shared" si="13"/>
        <v/>
      </c>
      <c r="BN46" s="119"/>
      <c r="BO46" s="119"/>
      <c r="BP46" s="119"/>
      <c r="BQ46" s="119"/>
    </row>
    <row r="47" spans="2:69" ht="22.5" customHeight="1">
      <c r="B47" s="128">
        <v>46</v>
      </c>
      <c r="C47" s="129" t="str">
        <f>IF('9. Project Planning'!C56="","",'9. Project Planning'!C56)</f>
        <v/>
      </c>
      <c r="D47" s="92"/>
      <c r="E47" s="92"/>
      <c r="F47" s="92"/>
      <c r="G47" s="92"/>
      <c r="H47" s="128" t="str">
        <f t="shared" si="1"/>
        <v/>
      </c>
      <c r="J47" s="143" t="str">
        <f t="shared" si="13"/>
        <v/>
      </c>
      <c r="K47" s="143" t="str">
        <f t="shared" si="13"/>
        <v/>
      </c>
      <c r="L47" s="143" t="str">
        <f t="shared" si="13"/>
        <v/>
      </c>
      <c r="M47" s="143" t="str">
        <f t="shared" si="13"/>
        <v/>
      </c>
      <c r="N47" s="143" t="str">
        <f t="shared" si="13"/>
        <v/>
      </c>
      <c r="O47" s="143" t="str">
        <f t="shared" si="13"/>
        <v/>
      </c>
      <c r="P47" s="143" t="str">
        <f t="shared" si="13"/>
        <v/>
      </c>
      <c r="Q47" s="143" t="str">
        <f t="shared" si="13"/>
        <v/>
      </c>
      <c r="R47" s="143" t="str">
        <f t="shared" si="13"/>
        <v/>
      </c>
      <c r="S47" s="143" t="str">
        <f t="shared" si="13"/>
        <v/>
      </c>
      <c r="T47" s="143" t="str">
        <f t="shared" si="13"/>
        <v/>
      </c>
      <c r="U47" s="143" t="str">
        <f t="shared" si="13"/>
        <v/>
      </c>
      <c r="V47" s="143" t="str">
        <f t="shared" si="13"/>
        <v/>
      </c>
      <c r="W47" s="143" t="str">
        <f t="shared" si="13"/>
        <v/>
      </c>
      <c r="X47" s="143" t="str">
        <f t="shared" si="13"/>
        <v/>
      </c>
      <c r="Y47" s="143" t="str">
        <f t="shared" ref="Y47:BE47" si="14">IF(AND(Y$6&gt;=$F47,Y$6&lt;=$G47),$E47,"")</f>
        <v/>
      </c>
      <c r="Z47" s="143" t="str">
        <f t="shared" si="14"/>
        <v/>
      </c>
      <c r="AA47" s="143" t="str">
        <f t="shared" si="14"/>
        <v/>
      </c>
      <c r="AB47" s="143" t="str">
        <f t="shared" si="14"/>
        <v/>
      </c>
      <c r="AC47" s="143" t="str">
        <f t="shared" si="14"/>
        <v/>
      </c>
      <c r="AD47" s="143" t="str">
        <f t="shared" si="14"/>
        <v/>
      </c>
      <c r="AE47" s="143" t="str">
        <f t="shared" si="14"/>
        <v/>
      </c>
      <c r="AF47" s="143" t="str">
        <f t="shared" si="14"/>
        <v/>
      </c>
      <c r="AG47" s="143" t="str">
        <f t="shared" si="14"/>
        <v/>
      </c>
      <c r="AH47" s="143" t="str">
        <f t="shared" si="14"/>
        <v/>
      </c>
      <c r="AI47" s="143" t="str">
        <f t="shared" si="14"/>
        <v/>
      </c>
      <c r="AJ47" s="143" t="str">
        <f t="shared" si="14"/>
        <v/>
      </c>
      <c r="AK47" s="143" t="str">
        <f t="shared" si="14"/>
        <v/>
      </c>
      <c r="AL47" s="143" t="str">
        <f t="shared" si="14"/>
        <v/>
      </c>
      <c r="AM47" s="143" t="str">
        <f t="shared" si="14"/>
        <v/>
      </c>
      <c r="AN47" s="143" t="str">
        <f t="shared" si="14"/>
        <v/>
      </c>
      <c r="AO47" s="143" t="str">
        <f t="shared" si="14"/>
        <v/>
      </c>
      <c r="AP47" s="143" t="str">
        <f t="shared" si="14"/>
        <v/>
      </c>
      <c r="AQ47" s="143" t="str">
        <f t="shared" si="14"/>
        <v/>
      </c>
      <c r="AR47" s="143" t="str">
        <f t="shared" si="14"/>
        <v/>
      </c>
      <c r="AS47" s="143" t="str">
        <f t="shared" si="14"/>
        <v/>
      </c>
      <c r="AT47" s="143" t="str">
        <f t="shared" si="14"/>
        <v/>
      </c>
      <c r="AU47" s="143" t="str">
        <f t="shared" si="14"/>
        <v/>
      </c>
      <c r="AV47" s="143" t="str">
        <f t="shared" si="14"/>
        <v/>
      </c>
      <c r="AW47" s="143" t="str">
        <f t="shared" si="14"/>
        <v/>
      </c>
      <c r="AX47" s="143" t="str">
        <f t="shared" si="14"/>
        <v/>
      </c>
      <c r="AY47" s="143" t="str">
        <f t="shared" si="14"/>
        <v/>
      </c>
      <c r="AZ47" s="143" t="str">
        <f t="shared" si="14"/>
        <v/>
      </c>
      <c r="BA47" s="143" t="str">
        <f t="shared" si="14"/>
        <v/>
      </c>
      <c r="BB47" s="143" t="str">
        <f t="shared" si="14"/>
        <v/>
      </c>
      <c r="BC47" s="143" t="str">
        <f t="shared" si="14"/>
        <v/>
      </c>
      <c r="BD47" s="143" t="str">
        <f t="shared" si="14"/>
        <v/>
      </c>
      <c r="BE47" s="143" t="str">
        <f t="shared" si="14"/>
        <v/>
      </c>
      <c r="BN47" s="119"/>
      <c r="BO47" s="119"/>
      <c r="BP47" s="119"/>
      <c r="BQ47" s="119"/>
    </row>
    <row r="48" spans="2:69" ht="22.5" customHeight="1">
      <c r="B48" s="128">
        <v>47</v>
      </c>
      <c r="C48" s="129" t="str">
        <f>IF('9. Project Planning'!C57="","",'9. Project Planning'!C57)</f>
        <v/>
      </c>
      <c r="D48" s="92"/>
      <c r="E48" s="92"/>
      <c r="F48" s="92"/>
      <c r="G48" s="92"/>
      <c r="H48" s="128" t="str">
        <f t="shared" si="1"/>
        <v/>
      </c>
      <c r="J48" s="143" t="str">
        <f t="shared" ref="J48:BE53" si="15">IF(AND(J$6&gt;=$F48,J$6&lt;=$G48),$E48,"")</f>
        <v/>
      </c>
      <c r="K48" s="143" t="str">
        <f t="shared" si="15"/>
        <v/>
      </c>
      <c r="L48" s="143" t="str">
        <f t="shared" si="15"/>
        <v/>
      </c>
      <c r="M48" s="143" t="str">
        <f t="shared" si="15"/>
        <v/>
      </c>
      <c r="N48" s="143" t="str">
        <f t="shared" si="15"/>
        <v/>
      </c>
      <c r="O48" s="143" t="str">
        <f t="shared" si="15"/>
        <v/>
      </c>
      <c r="P48" s="143" t="str">
        <f t="shared" si="15"/>
        <v/>
      </c>
      <c r="Q48" s="143" t="str">
        <f t="shared" si="15"/>
        <v/>
      </c>
      <c r="R48" s="143" t="str">
        <f t="shared" si="15"/>
        <v/>
      </c>
      <c r="S48" s="143" t="str">
        <f t="shared" si="15"/>
        <v/>
      </c>
      <c r="T48" s="143" t="str">
        <f t="shared" si="15"/>
        <v/>
      </c>
      <c r="U48" s="143" t="str">
        <f t="shared" si="15"/>
        <v/>
      </c>
      <c r="V48" s="143" t="str">
        <f t="shared" si="15"/>
        <v/>
      </c>
      <c r="W48" s="143" t="str">
        <f t="shared" si="15"/>
        <v/>
      </c>
      <c r="X48" s="143" t="str">
        <f t="shared" si="15"/>
        <v/>
      </c>
      <c r="Y48" s="143" t="str">
        <f t="shared" si="15"/>
        <v/>
      </c>
      <c r="Z48" s="143" t="str">
        <f t="shared" si="15"/>
        <v/>
      </c>
      <c r="AA48" s="143" t="str">
        <f t="shared" si="15"/>
        <v/>
      </c>
      <c r="AB48" s="143" t="str">
        <f t="shared" si="15"/>
        <v/>
      </c>
      <c r="AC48" s="143" t="str">
        <f t="shared" si="15"/>
        <v/>
      </c>
      <c r="AD48" s="143" t="str">
        <f t="shared" si="15"/>
        <v/>
      </c>
      <c r="AE48" s="143" t="str">
        <f t="shared" si="15"/>
        <v/>
      </c>
      <c r="AF48" s="143" t="str">
        <f t="shared" si="15"/>
        <v/>
      </c>
      <c r="AG48" s="143" t="str">
        <f t="shared" si="15"/>
        <v/>
      </c>
      <c r="AH48" s="143" t="str">
        <f t="shared" si="15"/>
        <v/>
      </c>
      <c r="AI48" s="143" t="str">
        <f t="shared" si="15"/>
        <v/>
      </c>
      <c r="AJ48" s="143" t="str">
        <f t="shared" si="15"/>
        <v/>
      </c>
      <c r="AK48" s="143" t="str">
        <f t="shared" si="15"/>
        <v/>
      </c>
      <c r="AL48" s="143" t="str">
        <f t="shared" si="15"/>
        <v/>
      </c>
      <c r="AM48" s="143" t="str">
        <f t="shared" si="15"/>
        <v/>
      </c>
      <c r="AN48" s="143" t="str">
        <f t="shared" si="15"/>
        <v/>
      </c>
      <c r="AO48" s="143" t="str">
        <f t="shared" si="15"/>
        <v/>
      </c>
      <c r="AP48" s="143" t="str">
        <f t="shared" si="15"/>
        <v/>
      </c>
      <c r="AQ48" s="143" t="str">
        <f t="shared" si="15"/>
        <v/>
      </c>
      <c r="AR48" s="143" t="str">
        <f t="shared" si="15"/>
        <v/>
      </c>
      <c r="AS48" s="143" t="str">
        <f t="shared" si="15"/>
        <v/>
      </c>
      <c r="AT48" s="143" t="str">
        <f t="shared" si="15"/>
        <v/>
      </c>
      <c r="AU48" s="143" t="str">
        <f t="shared" si="15"/>
        <v/>
      </c>
      <c r="AV48" s="143" t="str">
        <f t="shared" si="15"/>
        <v/>
      </c>
      <c r="AW48" s="143" t="str">
        <f t="shared" si="15"/>
        <v/>
      </c>
      <c r="AX48" s="143" t="str">
        <f t="shared" si="15"/>
        <v/>
      </c>
      <c r="AY48" s="143" t="str">
        <f t="shared" si="15"/>
        <v/>
      </c>
      <c r="AZ48" s="143" t="str">
        <f t="shared" si="15"/>
        <v/>
      </c>
      <c r="BA48" s="143" t="str">
        <f t="shared" si="15"/>
        <v/>
      </c>
      <c r="BB48" s="143" t="str">
        <f t="shared" si="15"/>
        <v/>
      </c>
      <c r="BC48" s="143" t="str">
        <f t="shared" si="15"/>
        <v/>
      </c>
      <c r="BD48" s="143" t="str">
        <f t="shared" si="15"/>
        <v/>
      </c>
      <c r="BE48" s="143" t="str">
        <f t="shared" si="15"/>
        <v/>
      </c>
      <c r="BN48" s="119"/>
      <c r="BO48" s="119"/>
      <c r="BP48" s="119"/>
      <c r="BQ48" s="119"/>
    </row>
    <row r="49" spans="2:69" ht="22.5" customHeight="1">
      <c r="B49" s="128">
        <v>48</v>
      </c>
      <c r="C49" s="129" t="str">
        <f>IF('9. Project Planning'!C58="","",'9. Project Planning'!C58)</f>
        <v/>
      </c>
      <c r="D49" s="92"/>
      <c r="E49" s="92"/>
      <c r="F49" s="92"/>
      <c r="G49" s="92"/>
      <c r="H49" s="128" t="str">
        <f t="shared" si="1"/>
        <v/>
      </c>
      <c r="J49" s="143" t="str">
        <f t="shared" si="15"/>
        <v/>
      </c>
      <c r="K49" s="143" t="str">
        <f t="shared" si="15"/>
        <v/>
      </c>
      <c r="L49" s="143" t="str">
        <f t="shared" si="15"/>
        <v/>
      </c>
      <c r="M49" s="143" t="str">
        <f t="shared" si="15"/>
        <v/>
      </c>
      <c r="N49" s="143" t="str">
        <f t="shared" si="15"/>
        <v/>
      </c>
      <c r="O49" s="143" t="str">
        <f t="shared" si="15"/>
        <v/>
      </c>
      <c r="P49" s="143" t="str">
        <f t="shared" si="15"/>
        <v/>
      </c>
      <c r="Q49" s="143" t="str">
        <f t="shared" si="15"/>
        <v/>
      </c>
      <c r="R49" s="143" t="str">
        <f t="shared" si="15"/>
        <v/>
      </c>
      <c r="S49" s="143" t="str">
        <f t="shared" si="15"/>
        <v/>
      </c>
      <c r="T49" s="143" t="str">
        <f t="shared" si="15"/>
        <v/>
      </c>
      <c r="U49" s="143" t="str">
        <f t="shared" si="15"/>
        <v/>
      </c>
      <c r="V49" s="143" t="str">
        <f t="shared" si="15"/>
        <v/>
      </c>
      <c r="W49" s="143" t="str">
        <f t="shared" si="15"/>
        <v/>
      </c>
      <c r="X49" s="143" t="str">
        <f t="shared" si="15"/>
        <v/>
      </c>
      <c r="Y49" s="143" t="str">
        <f t="shared" si="15"/>
        <v/>
      </c>
      <c r="Z49" s="143" t="str">
        <f t="shared" si="15"/>
        <v/>
      </c>
      <c r="AA49" s="143" t="str">
        <f t="shared" si="15"/>
        <v/>
      </c>
      <c r="AB49" s="143" t="str">
        <f t="shared" si="15"/>
        <v/>
      </c>
      <c r="AC49" s="143" t="str">
        <f t="shared" si="15"/>
        <v/>
      </c>
      <c r="AD49" s="143" t="str">
        <f t="shared" si="15"/>
        <v/>
      </c>
      <c r="AE49" s="143" t="str">
        <f t="shared" si="15"/>
        <v/>
      </c>
      <c r="AF49" s="143" t="str">
        <f t="shared" si="15"/>
        <v/>
      </c>
      <c r="AG49" s="143" t="str">
        <f t="shared" si="15"/>
        <v/>
      </c>
      <c r="AH49" s="143" t="str">
        <f t="shared" si="15"/>
        <v/>
      </c>
      <c r="AI49" s="143" t="str">
        <f t="shared" si="15"/>
        <v/>
      </c>
      <c r="AJ49" s="143" t="str">
        <f t="shared" si="15"/>
        <v/>
      </c>
      <c r="AK49" s="143" t="str">
        <f t="shared" si="15"/>
        <v/>
      </c>
      <c r="AL49" s="143" t="str">
        <f t="shared" si="15"/>
        <v/>
      </c>
      <c r="AM49" s="143" t="str">
        <f t="shared" si="15"/>
        <v/>
      </c>
      <c r="AN49" s="143" t="str">
        <f t="shared" si="15"/>
        <v/>
      </c>
      <c r="AO49" s="143" t="str">
        <f t="shared" si="15"/>
        <v/>
      </c>
      <c r="AP49" s="143" t="str">
        <f t="shared" si="15"/>
        <v/>
      </c>
      <c r="AQ49" s="143" t="str">
        <f t="shared" si="15"/>
        <v/>
      </c>
      <c r="AR49" s="143" t="str">
        <f t="shared" si="15"/>
        <v/>
      </c>
      <c r="AS49" s="143" t="str">
        <f t="shared" si="15"/>
        <v/>
      </c>
      <c r="AT49" s="143" t="str">
        <f t="shared" si="15"/>
        <v/>
      </c>
      <c r="AU49" s="143" t="str">
        <f t="shared" si="15"/>
        <v/>
      </c>
      <c r="AV49" s="143" t="str">
        <f t="shared" si="15"/>
        <v/>
      </c>
      <c r="AW49" s="143" t="str">
        <f t="shared" si="15"/>
        <v/>
      </c>
      <c r="AX49" s="143" t="str">
        <f t="shared" si="15"/>
        <v/>
      </c>
      <c r="AY49" s="143" t="str">
        <f t="shared" si="15"/>
        <v/>
      </c>
      <c r="AZ49" s="143" t="str">
        <f t="shared" si="15"/>
        <v/>
      </c>
      <c r="BA49" s="143" t="str">
        <f t="shared" si="15"/>
        <v/>
      </c>
      <c r="BB49" s="143" t="str">
        <f t="shared" si="15"/>
        <v/>
      </c>
      <c r="BC49" s="143" t="str">
        <f t="shared" si="15"/>
        <v/>
      </c>
      <c r="BD49" s="143" t="str">
        <f t="shared" si="15"/>
        <v/>
      </c>
      <c r="BE49" s="143" t="str">
        <f t="shared" si="15"/>
        <v/>
      </c>
      <c r="BN49" s="119"/>
      <c r="BO49" s="119"/>
      <c r="BP49" s="119"/>
      <c r="BQ49" s="119"/>
    </row>
    <row r="50" spans="2:69" ht="22.5" customHeight="1">
      <c r="B50" s="128">
        <v>49</v>
      </c>
      <c r="C50" s="129" t="str">
        <f>IF('9. Project Planning'!C59="","",'9. Project Planning'!C59)</f>
        <v/>
      </c>
      <c r="D50" s="92"/>
      <c r="E50" s="92"/>
      <c r="F50" s="92"/>
      <c r="G50" s="92"/>
      <c r="H50" s="128" t="str">
        <f t="shared" si="1"/>
        <v/>
      </c>
      <c r="J50" s="143" t="str">
        <f t="shared" si="15"/>
        <v/>
      </c>
      <c r="K50" s="143" t="str">
        <f t="shared" si="15"/>
        <v/>
      </c>
      <c r="L50" s="143" t="str">
        <f t="shared" si="15"/>
        <v/>
      </c>
      <c r="M50" s="143" t="str">
        <f t="shared" si="15"/>
        <v/>
      </c>
      <c r="N50" s="143" t="str">
        <f t="shared" si="15"/>
        <v/>
      </c>
      <c r="O50" s="143" t="str">
        <f t="shared" si="15"/>
        <v/>
      </c>
      <c r="P50" s="143" t="str">
        <f t="shared" si="15"/>
        <v/>
      </c>
      <c r="Q50" s="143" t="str">
        <f t="shared" si="15"/>
        <v/>
      </c>
      <c r="R50" s="143" t="str">
        <f t="shared" si="15"/>
        <v/>
      </c>
      <c r="S50" s="143" t="str">
        <f t="shared" si="15"/>
        <v/>
      </c>
      <c r="T50" s="143" t="str">
        <f t="shared" si="15"/>
        <v/>
      </c>
      <c r="U50" s="143" t="str">
        <f t="shared" si="15"/>
        <v/>
      </c>
      <c r="V50" s="143" t="str">
        <f t="shared" si="15"/>
        <v/>
      </c>
      <c r="W50" s="143" t="str">
        <f t="shared" si="15"/>
        <v/>
      </c>
      <c r="X50" s="143" t="str">
        <f t="shared" si="15"/>
        <v/>
      </c>
      <c r="Y50" s="143" t="str">
        <f t="shared" si="15"/>
        <v/>
      </c>
      <c r="Z50" s="143" t="str">
        <f t="shared" si="15"/>
        <v/>
      </c>
      <c r="AA50" s="143" t="str">
        <f t="shared" si="15"/>
        <v/>
      </c>
      <c r="AB50" s="143" t="str">
        <f t="shared" si="15"/>
        <v/>
      </c>
      <c r="AC50" s="143" t="str">
        <f t="shared" si="15"/>
        <v/>
      </c>
      <c r="AD50" s="143" t="str">
        <f t="shared" si="15"/>
        <v/>
      </c>
      <c r="AE50" s="143" t="str">
        <f t="shared" si="15"/>
        <v/>
      </c>
      <c r="AF50" s="143" t="str">
        <f t="shared" si="15"/>
        <v/>
      </c>
      <c r="AG50" s="143" t="str">
        <f t="shared" si="15"/>
        <v/>
      </c>
      <c r="AH50" s="143" t="str">
        <f t="shared" si="15"/>
        <v/>
      </c>
      <c r="AI50" s="143" t="str">
        <f t="shared" si="15"/>
        <v/>
      </c>
      <c r="AJ50" s="143" t="str">
        <f t="shared" si="15"/>
        <v/>
      </c>
      <c r="AK50" s="143" t="str">
        <f t="shared" si="15"/>
        <v/>
      </c>
      <c r="AL50" s="143" t="str">
        <f t="shared" si="15"/>
        <v/>
      </c>
      <c r="AM50" s="143" t="str">
        <f t="shared" si="15"/>
        <v/>
      </c>
      <c r="AN50" s="143" t="str">
        <f t="shared" si="15"/>
        <v/>
      </c>
      <c r="AO50" s="143" t="str">
        <f t="shared" si="15"/>
        <v/>
      </c>
      <c r="AP50" s="143" t="str">
        <f t="shared" si="15"/>
        <v/>
      </c>
      <c r="AQ50" s="143" t="str">
        <f t="shared" si="15"/>
        <v/>
      </c>
      <c r="AR50" s="143" t="str">
        <f t="shared" si="15"/>
        <v/>
      </c>
      <c r="AS50" s="143" t="str">
        <f t="shared" si="15"/>
        <v/>
      </c>
      <c r="AT50" s="143" t="str">
        <f t="shared" si="15"/>
        <v/>
      </c>
      <c r="AU50" s="143" t="str">
        <f t="shared" si="15"/>
        <v/>
      </c>
      <c r="AV50" s="143" t="str">
        <f t="shared" si="15"/>
        <v/>
      </c>
      <c r="AW50" s="143" t="str">
        <f t="shared" si="15"/>
        <v/>
      </c>
      <c r="AX50" s="143" t="str">
        <f t="shared" si="15"/>
        <v/>
      </c>
      <c r="AY50" s="143" t="str">
        <f t="shared" si="15"/>
        <v/>
      </c>
      <c r="AZ50" s="143" t="str">
        <f t="shared" si="15"/>
        <v/>
      </c>
      <c r="BA50" s="143" t="str">
        <f t="shared" si="15"/>
        <v/>
      </c>
      <c r="BB50" s="143" t="str">
        <f t="shared" si="15"/>
        <v/>
      </c>
      <c r="BC50" s="143" t="str">
        <f t="shared" si="15"/>
        <v/>
      </c>
      <c r="BD50" s="143" t="str">
        <f t="shared" si="15"/>
        <v/>
      </c>
      <c r="BE50" s="143" t="str">
        <f t="shared" si="15"/>
        <v/>
      </c>
      <c r="BN50" s="119"/>
      <c r="BO50" s="119"/>
      <c r="BP50" s="119"/>
      <c r="BQ50" s="119"/>
    </row>
    <row r="51" spans="2:69" ht="22.5" customHeight="1">
      <c r="B51" s="128">
        <v>50</v>
      </c>
      <c r="C51" s="129" t="str">
        <f>IF('9. Project Planning'!C60="","",'9. Project Planning'!C60)</f>
        <v/>
      </c>
      <c r="D51" s="92"/>
      <c r="E51" s="92"/>
      <c r="F51" s="92"/>
      <c r="G51" s="92"/>
      <c r="H51" s="128" t="str">
        <f t="shared" si="1"/>
        <v/>
      </c>
      <c r="J51" s="143" t="str">
        <f t="shared" si="15"/>
        <v/>
      </c>
      <c r="K51" s="143" t="str">
        <f t="shared" si="15"/>
        <v/>
      </c>
      <c r="L51" s="143" t="str">
        <f t="shared" si="15"/>
        <v/>
      </c>
      <c r="M51" s="143" t="str">
        <f t="shared" si="15"/>
        <v/>
      </c>
      <c r="N51" s="143" t="str">
        <f t="shared" si="15"/>
        <v/>
      </c>
      <c r="O51" s="143" t="str">
        <f t="shared" si="15"/>
        <v/>
      </c>
      <c r="P51" s="143" t="str">
        <f t="shared" si="15"/>
        <v/>
      </c>
      <c r="Q51" s="143" t="str">
        <f t="shared" si="15"/>
        <v/>
      </c>
      <c r="R51" s="143" t="str">
        <f t="shared" si="15"/>
        <v/>
      </c>
      <c r="S51" s="143" t="str">
        <f t="shared" si="15"/>
        <v/>
      </c>
      <c r="T51" s="143" t="str">
        <f t="shared" si="15"/>
        <v/>
      </c>
      <c r="U51" s="143" t="str">
        <f t="shared" si="15"/>
        <v/>
      </c>
      <c r="V51" s="143" t="str">
        <f t="shared" si="15"/>
        <v/>
      </c>
      <c r="W51" s="143" t="str">
        <f t="shared" si="15"/>
        <v/>
      </c>
      <c r="X51" s="143" t="str">
        <f t="shared" si="15"/>
        <v/>
      </c>
      <c r="Y51" s="143" t="str">
        <f t="shared" si="15"/>
        <v/>
      </c>
      <c r="Z51" s="143" t="str">
        <f t="shared" si="15"/>
        <v/>
      </c>
      <c r="AA51" s="143" t="str">
        <f t="shared" si="15"/>
        <v/>
      </c>
      <c r="AB51" s="143" t="str">
        <f t="shared" si="15"/>
        <v/>
      </c>
      <c r="AC51" s="143" t="str">
        <f t="shared" si="15"/>
        <v/>
      </c>
      <c r="AD51" s="143" t="str">
        <f t="shared" si="15"/>
        <v/>
      </c>
      <c r="AE51" s="143" t="str">
        <f t="shared" si="15"/>
        <v/>
      </c>
      <c r="AF51" s="143" t="str">
        <f t="shared" si="15"/>
        <v/>
      </c>
      <c r="AG51" s="143" t="str">
        <f t="shared" si="15"/>
        <v/>
      </c>
      <c r="AH51" s="143" t="str">
        <f t="shared" si="15"/>
        <v/>
      </c>
      <c r="AI51" s="143" t="str">
        <f t="shared" si="15"/>
        <v/>
      </c>
      <c r="AJ51" s="143" t="str">
        <f t="shared" si="15"/>
        <v/>
      </c>
      <c r="AK51" s="143" t="str">
        <f t="shared" si="15"/>
        <v/>
      </c>
      <c r="AL51" s="143" t="str">
        <f t="shared" si="15"/>
        <v/>
      </c>
      <c r="AM51" s="143" t="str">
        <f t="shared" si="15"/>
        <v/>
      </c>
      <c r="AN51" s="143" t="str">
        <f t="shared" si="15"/>
        <v/>
      </c>
      <c r="AO51" s="143" t="str">
        <f t="shared" si="15"/>
        <v/>
      </c>
      <c r="AP51" s="143" t="str">
        <f t="shared" si="15"/>
        <v/>
      </c>
      <c r="AQ51" s="143" t="str">
        <f t="shared" si="15"/>
        <v/>
      </c>
      <c r="AR51" s="143" t="str">
        <f t="shared" si="15"/>
        <v/>
      </c>
      <c r="AS51" s="143" t="str">
        <f t="shared" si="15"/>
        <v/>
      </c>
      <c r="AT51" s="143" t="str">
        <f t="shared" si="15"/>
        <v/>
      </c>
      <c r="AU51" s="143" t="str">
        <f t="shared" si="15"/>
        <v/>
      </c>
      <c r="AV51" s="143" t="str">
        <f t="shared" si="15"/>
        <v/>
      </c>
      <c r="AW51" s="143" t="str">
        <f t="shared" si="15"/>
        <v/>
      </c>
      <c r="AX51" s="143" t="str">
        <f t="shared" si="15"/>
        <v/>
      </c>
      <c r="AY51" s="143" t="str">
        <f t="shared" si="15"/>
        <v/>
      </c>
      <c r="AZ51" s="143" t="str">
        <f t="shared" si="15"/>
        <v/>
      </c>
      <c r="BA51" s="143" t="str">
        <f t="shared" si="15"/>
        <v/>
      </c>
      <c r="BB51" s="143" t="str">
        <f t="shared" si="15"/>
        <v/>
      </c>
      <c r="BC51" s="143" t="str">
        <f t="shared" si="15"/>
        <v/>
      </c>
      <c r="BD51" s="143" t="str">
        <f t="shared" si="15"/>
        <v/>
      </c>
      <c r="BE51" s="143" t="str">
        <f t="shared" si="15"/>
        <v/>
      </c>
      <c r="BN51" s="119"/>
      <c r="BO51" s="119"/>
      <c r="BP51" s="119"/>
      <c r="BQ51" s="119"/>
    </row>
    <row r="52" spans="2:69" ht="22.5" customHeight="1">
      <c r="B52" s="128">
        <v>51</v>
      </c>
      <c r="C52" s="129" t="str">
        <f>IF('9. Project Planning'!C61="","",'9. Project Planning'!C61)</f>
        <v/>
      </c>
      <c r="D52" s="92"/>
      <c r="E52" s="92"/>
      <c r="F52" s="92"/>
      <c r="G52" s="92"/>
      <c r="H52" s="128" t="str">
        <f t="shared" si="1"/>
        <v/>
      </c>
      <c r="J52" s="143" t="str">
        <f t="shared" si="15"/>
        <v/>
      </c>
      <c r="K52" s="143" t="str">
        <f t="shared" si="15"/>
        <v/>
      </c>
      <c r="L52" s="143" t="str">
        <f t="shared" si="15"/>
        <v/>
      </c>
      <c r="M52" s="143" t="str">
        <f t="shared" si="15"/>
        <v/>
      </c>
      <c r="N52" s="143" t="str">
        <f t="shared" si="15"/>
        <v/>
      </c>
      <c r="O52" s="143" t="str">
        <f t="shared" si="15"/>
        <v/>
      </c>
      <c r="P52" s="143" t="str">
        <f t="shared" si="15"/>
        <v/>
      </c>
      <c r="Q52" s="143" t="str">
        <f t="shared" si="15"/>
        <v/>
      </c>
      <c r="R52" s="143" t="str">
        <f t="shared" si="15"/>
        <v/>
      </c>
      <c r="S52" s="143" t="str">
        <f t="shared" si="15"/>
        <v/>
      </c>
      <c r="T52" s="143" t="str">
        <f t="shared" si="15"/>
        <v/>
      </c>
      <c r="U52" s="143" t="str">
        <f t="shared" si="15"/>
        <v/>
      </c>
      <c r="V52" s="143" t="str">
        <f t="shared" si="15"/>
        <v/>
      </c>
      <c r="W52" s="143" t="str">
        <f t="shared" si="15"/>
        <v/>
      </c>
      <c r="X52" s="143" t="str">
        <f t="shared" si="15"/>
        <v/>
      </c>
      <c r="Y52" s="143" t="str">
        <f t="shared" si="15"/>
        <v/>
      </c>
      <c r="Z52" s="143" t="str">
        <f t="shared" si="15"/>
        <v/>
      </c>
      <c r="AA52" s="143" t="str">
        <f t="shared" si="15"/>
        <v/>
      </c>
      <c r="AB52" s="143" t="str">
        <f t="shared" si="15"/>
        <v/>
      </c>
      <c r="AC52" s="143" t="str">
        <f t="shared" si="15"/>
        <v/>
      </c>
      <c r="AD52" s="143" t="str">
        <f t="shared" si="15"/>
        <v/>
      </c>
      <c r="AE52" s="143" t="str">
        <f t="shared" si="15"/>
        <v/>
      </c>
      <c r="AF52" s="143" t="str">
        <f t="shared" si="15"/>
        <v/>
      </c>
      <c r="AG52" s="143" t="str">
        <f t="shared" si="15"/>
        <v/>
      </c>
      <c r="AH52" s="143" t="str">
        <f t="shared" si="15"/>
        <v/>
      </c>
      <c r="AI52" s="143" t="str">
        <f t="shared" si="15"/>
        <v/>
      </c>
      <c r="AJ52" s="143" t="str">
        <f t="shared" si="15"/>
        <v/>
      </c>
      <c r="AK52" s="143" t="str">
        <f t="shared" si="15"/>
        <v/>
      </c>
      <c r="AL52" s="143" t="str">
        <f t="shared" si="15"/>
        <v/>
      </c>
      <c r="AM52" s="143" t="str">
        <f t="shared" si="15"/>
        <v/>
      </c>
      <c r="AN52" s="143" t="str">
        <f t="shared" si="15"/>
        <v/>
      </c>
      <c r="AO52" s="143" t="str">
        <f t="shared" si="15"/>
        <v/>
      </c>
      <c r="AP52" s="143" t="str">
        <f t="shared" si="15"/>
        <v/>
      </c>
      <c r="AQ52" s="143" t="str">
        <f t="shared" si="15"/>
        <v/>
      </c>
      <c r="AR52" s="143" t="str">
        <f t="shared" si="15"/>
        <v/>
      </c>
      <c r="AS52" s="143" t="str">
        <f t="shared" si="15"/>
        <v/>
      </c>
      <c r="AT52" s="143" t="str">
        <f t="shared" si="15"/>
        <v/>
      </c>
      <c r="AU52" s="143" t="str">
        <f t="shared" si="15"/>
        <v/>
      </c>
      <c r="AV52" s="143" t="str">
        <f t="shared" si="15"/>
        <v/>
      </c>
      <c r="AW52" s="143" t="str">
        <f t="shared" si="15"/>
        <v/>
      </c>
      <c r="AX52" s="143" t="str">
        <f t="shared" si="15"/>
        <v/>
      </c>
      <c r="AY52" s="143" t="str">
        <f t="shared" si="15"/>
        <v/>
      </c>
      <c r="AZ52" s="143" t="str">
        <f t="shared" si="15"/>
        <v/>
      </c>
      <c r="BA52" s="143" t="str">
        <f t="shared" si="15"/>
        <v/>
      </c>
      <c r="BB52" s="143" t="str">
        <f t="shared" si="15"/>
        <v/>
      </c>
      <c r="BC52" s="143" t="str">
        <f t="shared" si="15"/>
        <v/>
      </c>
      <c r="BD52" s="143" t="str">
        <f t="shared" si="15"/>
        <v/>
      </c>
      <c r="BE52" s="143" t="str">
        <f t="shared" si="15"/>
        <v/>
      </c>
      <c r="BN52" s="119"/>
      <c r="BO52" s="119"/>
      <c r="BP52" s="119"/>
      <c r="BQ52" s="119"/>
    </row>
    <row r="53" spans="2:69" ht="22.5" customHeight="1">
      <c r="B53" s="128">
        <v>52</v>
      </c>
      <c r="C53" s="129" t="str">
        <f>IF('9. Project Planning'!C62="","",'9. Project Planning'!C62)</f>
        <v/>
      </c>
      <c r="D53" s="92"/>
      <c r="E53" s="92"/>
      <c r="F53" s="92"/>
      <c r="G53" s="92"/>
      <c r="H53" s="128" t="str">
        <f t="shared" si="1"/>
        <v/>
      </c>
      <c r="J53" s="143" t="str">
        <f t="shared" si="15"/>
        <v/>
      </c>
      <c r="K53" s="143" t="str">
        <f t="shared" si="15"/>
        <v/>
      </c>
      <c r="L53" s="143" t="str">
        <f t="shared" si="15"/>
        <v/>
      </c>
      <c r="M53" s="143" t="str">
        <f t="shared" si="15"/>
        <v/>
      </c>
      <c r="N53" s="143" t="str">
        <f t="shared" si="15"/>
        <v/>
      </c>
      <c r="O53" s="143" t="str">
        <f t="shared" si="15"/>
        <v/>
      </c>
      <c r="P53" s="143" t="str">
        <f t="shared" si="15"/>
        <v/>
      </c>
      <c r="Q53" s="143" t="str">
        <f t="shared" si="15"/>
        <v/>
      </c>
      <c r="R53" s="143" t="str">
        <f t="shared" si="15"/>
        <v/>
      </c>
      <c r="S53" s="143" t="str">
        <f t="shared" si="15"/>
        <v/>
      </c>
      <c r="T53" s="143" t="str">
        <f t="shared" si="15"/>
        <v/>
      </c>
      <c r="U53" s="143" t="str">
        <f t="shared" si="15"/>
        <v/>
      </c>
      <c r="V53" s="143" t="str">
        <f t="shared" si="15"/>
        <v/>
      </c>
      <c r="W53" s="143" t="str">
        <f t="shared" si="15"/>
        <v/>
      </c>
      <c r="X53" s="143" t="str">
        <f t="shared" si="15"/>
        <v/>
      </c>
      <c r="Y53" s="143" t="str">
        <f t="shared" ref="Y53:BE53" si="16">IF(AND(Y$6&gt;=$F53,Y$6&lt;=$G53),$E53,"")</f>
        <v/>
      </c>
      <c r="Z53" s="143" t="str">
        <f t="shared" si="16"/>
        <v/>
      </c>
      <c r="AA53" s="143" t="str">
        <f t="shared" si="16"/>
        <v/>
      </c>
      <c r="AB53" s="143" t="str">
        <f t="shared" si="16"/>
        <v/>
      </c>
      <c r="AC53" s="143" t="str">
        <f t="shared" si="16"/>
        <v/>
      </c>
      <c r="AD53" s="143" t="str">
        <f t="shared" si="16"/>
        <v/>
      </c>
      <c r="AE53" s="143" t="str">
        <f t="shared" si="16"/>
        <v/>
      </c>
      <c r="AF53" s="143" t="str">
        <f t="shared" si="16"/>
        <v/>
      </c>
      <c r="AG53" s="143" t="str">
        <f t="shared" si="16"/>
        <v/>
      </c>
      <c r="AH53" s="143" t="str">
        <f t="shared" si="16"/>
        <v/>
      </c>
      <c r="AI53" s="143" t="str">
        <f t="shared" si="16"/>
        <v/>
      </c>
      <c r="AJ53" s="143" t="str">
        <f t="shared" si="16"/>
        <v/>
      </c>
      <c r="AK53" s="143" t="str">
        <f t="shared" si="16"/>
        <v/>
      </c>
      <c r="AL53" s="143" t="str">
        <f t="shared" si="16"/>
        <v/>
      </c>
      <c r="AM53" s="143" t="str">
        <f t="shared" si="16"/>
        <v/>
      </c>
      <c r="AN53" s="143" t="str">
        <f t="shared" si="16"/>
        <v/>
      </c>
      <c r="AO53" s="143" t="str">
        <f t="shared" si="16"/>
        <v/>
      </c>
      <c r="AP53" s="143" t="str">
        <f t="shared" si="16"/>
        <v/>
      </c>
      <c r="AQ53" s="143" t="str">
        <f t="shared" si="16"/>
        <v/>
      </c>
      <c r="AR53" s="143" t="str">
        <f t="shared" si="16"/>
        <v/>
      </c>
      <c r="AS53" s="143" t="str">
        <f t="shared" si="16"/>
        <v/>
      </c>
      <c r="AT53" s="143" t="str">
        <f t="shared" si="16"/>
        <v/>
      </c>
      <c r="AU53" s="143" t="str">
        <f t="shared" si="16"/>
        <v/>
      </c>
      <c r="AV53" s="143" t="str">
        <f t="shared" si="16"/>
        <v/>
      </c>
      <c r="AW53" s="143" t="str">
        <f t="shared" si="16"/>
        <v/>
      </c>
      <c r="AX53" s="143" t="str">
        <f t="shared" si="16"/>
        <v/>
      </c>
      <c r="AY53" s="143" t="str">
        <f t="shared" si="16"/>
        <v/>
      </c>
      <c r="AZ53" s="143" t="str">
        <f t="shared" si="16"/>
        <v/>
      </c>
      <c r="BA53" s="143" t="str">
        <f t="shared" si="16"/>
        <v/>
      </c>
      <c r="BB53" s="143" t="str">
        <f t="shared" si="16"/>
        <v/>
      </c>
      <c r="BC53" s="143" t="str">
        <f t="shared" si="16"/>
        <v/>
      </c>
      <c r="BD53" s="143" t="str">
        <f t="shared" si="16"/>
        <v/>
      </c>
      <c r="BE53" s="143" t="str">
        <f t="shared" si="16"/>
        <v/>
      </c>
      <c r="BN53" s="119"/>
      <c r="BO53" s="119"/>
      <c r="BP53" s="119"/>
      <c r="BQ53" s="119"/>
    </row>
    <row r="54" spans="2:69" ht="22.5" customHeight="1">
      <c r="B54" s="128">
        <v>53</v>
      </c>
      <c r="C54" s="129" t="str">
        <f>IF('9. Project Planning'!C63="","",'9. Project Planning'!C63)</f>
        <v/>
      </c>
      <c r="D54" s="92"/>
      <c r="E54" s="92"/>
      <c r="F54" s="92"/>
      <c r="G54" s="92"/>
      <c r="H54" s="128" t="str">
        <f t="shared" si="1"/>
        <v/>
      </c>
      <c r="J54" s="143" t="str">
        <f t="shared" ref="J54:BE56" si="17">IF(AND(J$6&gt;=$F54,J$6&lt;=$G54),$E54,"")</f>
        <v/>
      </c>
      <c r="K54" s="143" t="str">
        <f t="shared" si="17"/>
        <v/>
      </c>
      <c r="L54" s="143" t="str">
        <f t="shared" si="17"/>
        <v/>
      </c>
      <c r="M54" s="143" t="str">
        <f t="shared" si="17"/>
        <v/>
      </c>
      <c r="N54" s="143" t="str">
        <f t="shared" si="17"/>
        <v/>
      </c>
      <c r="O54" s="143" t="str">
        <f t="shared" si="17"/>
        <v/>
      </c>
      <c r="P54" s="143" t="str">
        <f t="shared" si="17"/>
        <v/>
      </c>
      <c r="Q54" s="143" t="str">
        <f t="shared" si="17"/>
        <v/>
      </c>
      <c r="R54" s="143" t="str">
        <f t="shared" si="17"/>
        <v/>
      </c>
      <c r="S54" s="143" t="str">
        <f t="shared" si="17"/>
        <v/>
      </c>
      <c r="T54" s="143" t="str">
        <f t="shared" si="17"/>
        <v/>
      </c>
      <c r="U54" s="143" t="str">
        <f t="shared" si="17"/>
        <v/>
      </c>
      <c r="V54" s="143" t="str">
        <f t="shared" si="17"/>
        <v/>
      </c>
      <c r="W54" s="143" t="str">
        <f t="shared" si="17"/>
        <v/>
      </c>
      <c r="X54" s="143" t="str">
        <f t="shared" si="17"/>
        <v/>
      </c>
      <c r="Y54" s="143" t="str">
        <f t="shared" si="17"/>
        <v/>
      </c>
      <c r="Z54" s="143" t="str">
        <f t="shared" si="17"/>
        <v/>
      </c>
      <c r="AA54" s="143" t="str">
        <f t="shared" si="17"/>
        <v/>
      </c>
      <c r="AB54" s="143" t="str">
        <f t="shared" si="17"/>
        <v/>
      </c>
      <c r="AC54" s="143" t="str">
        <f t="shared" si="17"/>
        <v/>
      </c>
      <c r="AD54" s="143" t="str">
        <f t="shared" si="17"/>
        <v/>
      </c>
      <c r="AE54" s="143" t="str">
        <f t="shared" si="17"/>
        <v/>
      </c>
      <c r="AF54" s="143" t="str">
        <f t="shared" si="17"/>
        <v/>
      </c>
      <c r="AG54" s="143" t="str">
        <f t="shared" si="17"/>
        <v/>
      </c>
      <c r="AH54" s="143" t="str">
        <f t="shared" si="17"/>
        <v/>
      </c>
      <c r="AI54" s="143" t="str">
        <f t="shared" si="17"/>
        <v/>
      </c>
      <c r="AJ54" s="143" t="str">
        <f t="shared" si="17"/>
        <v/>
      </c>
      <c r="AK54" s="143" t="str">
        <f t="shared" si="17"/>
        <v/>
      </c>
      <c r="AL54" s="143" t="str">
        <f t="shared" si="17"/>
        <v/>
      </c>
      <c r="AM54" s="143" t="str">
        <f t="shared" si="17"/>
        <v/>
      </c>
      <c r="AN54" s="143" t="str">
        <f t="shared" si="17"/>
        <v/>
      </c>
      <c r="AO54" s="143" t="str">
        <f t="shared" si="17"/>
        <v/>
      </c>
      <c r="AP54" s="143" t="str">
        <f t="shared" si="17"/>
        <v/>
      </c>
      <c r="AQ54" s="143" t="str">
        <f t="shared" si="17"/>
        <v/>
      </c>
      <c r="AR54" s="143" t="str">
        <f t="shared" si="17"/>
        <v/>
      </c>
      <c r="AS54" s="143" t="str">
        <f t="shared" si="17"/>
        <v/>
      </c>
      <c r="AT54" s="143" t="str">
        <f t="shared" si="17"/>
        <v/>
      </c>
      <c r="AU54" s="143" t="str">
        <f t="shared" si="17"/>
        <v/>
      </c>
      <c r="AV54" s="143" t="str">
        <f t="shared" si="17"/>
        <v/>
      </c>
      <c r="AW54" s="143" t="str">
        <f t="shared" si="17"/>
        <v/>
      </c>
      <c r="AX54" s="143" t="str">
        <f t="shared" si="17"/>
        <v/>
      </c>
      <c r="AY54" s="143" t="str">
        <f t="shared" si="17"/>
        <v/>
      </c>
      <c r="AZ54" s="143" t="str">
        <f t="shared" si="17"/>
        <v/>
      </c>
      <c r="BA54" s="143" t="str">
        <f t="shared" si="17"/>
        <v/>
      </c>
      <c r="BB54" s="143" t="str">
        <f t="shared" si="17"/>
        <v/>
      </c>
      <c r="BC54" s="143" t="str">
        <f t="shared" si="17"/>
        <v/>
      </c>
      <c r="BD54" s="143" t="str">
        <f t="shared" si="17"/>
        <v/>
      </c>
      <c r="BE54" s="143" t="str">
        <f t="shared" si="17"/>
        <v/>
      </c>
      <c r="BN54" s="119"/>
      <c r="BO54" s="119"/>
      <c r="BP54" s="119"/>
      <c r="BQ54" s="119"/>
    </row>
    <row r="55" spans="2:69" ht="22.5" customHeight="1">
      <c r="B55" s="128">
        <v>54</v>
      </c>
      <c r="C55" s="129" t="str">
        <f>IF('9. Project Planning'!C64="","",'9. Project Planning'!C64)</f>
        <v/>
      </c>
      <c r="D55" s="92"/>
      <c r="E55" s="92"/>
      <c r="F55" s="92"/>
      <c r="G55" s="92"/>
      <c r="H55" s="128" t="str">
        <f t="shared" si="1"/>
        <v/>
      </c>
      <c r="J55" s="143" t="str">
        <f t="shared" si="17"/>
        <v/>
      </c>
      <c r="K55" s="143" t="str">
        <f t="shared" si="17"/>
        <v/>
      </c>
      <c r="L55" s="143" t="str">
        <f t="shared" si="17"/>
        <v/>
      </c>
      <c r="M55" s="143" t="str">
        <f t="shared" si="17"/>
        <v/>
      </c>
      <c r="N55" s="143" t="str">
        <f t="shared" si="17"/>
        <v/>
      </c>
      <c r="O55" s="143" t="str">
        <f t="shared" si="17"/>
        <v/>
      </c>
      <c r="P55" s="143" t="str">
        <f t="shared" si="17"/>
        <v/>
      </c>
      <c r="Q55" s="143" t="str">
        <f t="shared" si="17"/>
        <v/>
      </c>
      <c r="R55" s="143" t="str">
        <f t="shared" si="17"/>
        <v/>
      </c>
      <c r="S55" s="143" t="str">
        <f t="shared" si="17"/>
        <v/>
      </c>
      <c r="T55" s="143" t="str">
        <f t="shared" si="17"/>
        <v/>
      </c>
      <c r="U55" s="143" t="str">
        <f t="shared" si="17"/>
        <v/>
      </c>
      <c r="V55" s="143" t="str">
        <f t="shared" si="17"/>
        <v/>
      </c>
      <c r="W55" s="143" t="str">
        <f t="shared" si="17"/>
        <v/>
      </c>
      <c r="X55" s="143" t="str">
        <f t="shared" si="17"/>
        <v/>
      </c>
      <c r="Y55" s="143" t="str">
        <f t="shared" si="17"/>
        <v/>
      </c>
      <c r="Z55" s="143" t="str">
        <f t="shared" si="17"/>
        <v/>
      </c>
      <c r="AA55" s="143" t="str">
        <f t="shared" si="17"/>
        <v/>
      </c>
      <c r="AB55" s="143" t="str">
        <f t="shared" si="17"/>
        <v/>
      </c>
      <c r="AC55" s="143" t="str">
        <f t="shared" si="17"/>
        <v/>
      </c>
      <c r="AD55" s="143" t="str">
        <f t="shared" si="17"/>
        <v/>
      </c>
      <c r="AE55" s="143" t="str">
        <f t="shared" si="17"/>
        <v/>
      </c>
      <c r="AF55" s="143" t="str">
        <f t="shared" si="17"/>
        <v/>
      </c>
      <c r="AG55" s="143" t="str">
        <f t="shared" si="17"/>
        <v/>
      </c>
      <c r="AH55" s="143" t="str">
        <f t="shared" si="17"/>
        <v/>
      </c>
      <c r="AI55" s="143" t="str">
        <f t="shared" si="17"/>
        <v/>
      </c>
      <c r="AJ55" s="143" t="str">
        <f t="shared" si="17"/>
        <v/>
      </c>
      <c r="AK55" s="143" t="str">
        <f t="shared" si="17"/>
        <v/>
      </c>
      <c r="AL55" s="143" t="str">
        <f t="shared" si="17"/>
        <v/>
      </c>
      <c r="AM55" s="143" t="str">
        <f t="shared" si="17"/>
        <v/>
      </c>
      <c r="AN55" s="143" t="str">
        <f t="shared" si="17"/>
        <v/>
      </c>
      <c r="AO55" s="143" t="str">
        <f t="shared" si="17"/>
        <v/>
      </c>
      <c r="AP55" s="143" t="str">
        <f t="shared" si="17"/>
        <v/>
      </c>
      <c r="AQ55" s="143" t="str">
        <f t="shared" si="17"/>
        <v/>
      </c>
      <c r="AR55" s="143" t="str">
        <f t="shared" si="17"/>
        <v/>
      </c>
      <c r="AS55" s="143" t="str">
        <f t="shared" si="17"/>
        <v/>
      </c>
      <c r="AT55" s="143" t="str">
        <f t="shared" si="17"/>
        <v/>
      </c>
      <c r="AU55" s="143" t="str">
        <f t="shared" si="17"/>
        <v/>
      </c>
      <c r="AV55" s="143" t="str">
        <f t="shared" si="17"/>
        <v/>
      </c>
      <c r="AW55" s="143" t="str">
        <f t="shared" si="17"/>
        <v/>
      </c>
      <c r="AX55" s="143" t="str">
        <f t="shared" si="17"/>
        <v/>
      </c>
      <c r="AY55" s="143" t="str">
        <f t="shared" si="17"/>
        <v/>
      </c>
      <c r="AZ55" s="143" t="str">
        <f t="shared" si="17"/>
        <v/>
      </c>
      <c r="BA55" s="143" t="str">
        <f t="shared" si="17"/>
        <v/>
      </c>
      <c r="BB55" s="143" t="str">
        <f t="shared" si="17"/>
        <v/>
      </c>
      <c r="BC55" s="143" t="str">
        <f t="shared" si="17"/>
        <v/>
      </c>
      <c r="BD55" s="143" t="str">
        <f t="shared" si="17"/>
        <v/>
      </c>
      <c r="BE55" s="143" t="str">
        <f t="shared" si="17"/>
        <v/>
      </c>
      <c r="BN55" s="119"/>
      <c r="BO55" s="119"/>
      <c r="BP55" s="119"/>
      <c r="BQ55" s="119"/>
    </row>
    <row r="56" spans="2:69" ht="22.5" customHeight="1">
      <c r="B56" s="128">
        <v>55</v>
      </c>
      <c r="C56" s="129" t="str">
        <f>IF('9. Project Planning'!C65="","",'9. Project Planning'!C65)</f>
        <v/>
      </c>
      <c r="D56" s="92"/>
      <c r="E56" s="92"/>
      <c r="F56" s="92"/>
      <c r="G56" s="92"/>
      <c r="H56" s="128" t="str">
        <f t="shared" si="1"/>
        <v/>
      </c>
      <c r="J56" s="143" t="str">
        <f t="shared" si="17"/>
        <v/>
      </c>
      <c r="K56" s="143" t="str">
        <f t="shared" si="17"/>
        <v/>
      </c>
      <c r="L56" s="143" t="str">
        <f t="shared" si="17"/>
        <v/>
      </c>
      <c r="M56" s="143" t="str">
        <f t="shared" si="17"/>
        <v/>
      </c>
      <c r="N56" s="143" t="str">
        <f t="shared" si="17"/>
        <v/>
      </c>
      <c r="O56" s="143" t="str">
        <f t="shared" si="17"/>
        <v/>
      </c>
      <c r="P56" s="143" t="str">
        <f t="shared" si="17"/>
        <v/>
      </c>
      <c r="Q56" s="143" t="str">
        <f t="shared" si="17"/>
        <v/>
      </c>
      <c r="R56" s="143" t="str">
        <f t="shared" si="17"/>
        <v/>
      </c>
      <c r="S56" s="143" t="str">
        <f t="shared" si="17"/>
        <v/>
      </c>
      <c r="T56" s="143" t="str">
        <f t="shared" si="17"/>
        <v/>
      </c>
      <c r="U56" s="143" t="str">
        <f t="shared" si="17"/>
        <v/>
      </c>
      <c r="V56" s="143" t="str">
        <f t="shared" si="17"/>
        <v/>
      </c>
      <c r="W56" s="143" t="str">
        <f t="shared" si="17"/>
        <v/>
      </c>
      <c r="X56" s="143" t="str">
        <f t="shared" si="17"/>
        <v/>
      </c>
      <c r="Y56" s="143" t="str">
        <f t="shared" si="17"/>
        <v/>
      </c>
      <c r="Z56" s="143" t="str">
        <f t="shared" si="17"/>
        <v/>
      </c>
      <c r="AA56" s="143" t="str">
        <f t="shared" si="17"/>
        <v/>
      </c>
      <c r="AB56" s="143" t="str">
        <f t="shared" si="17"/>
        <v/>
      </c>
      <c r="AC56" s="143" t="str">
        <f t="shared" si="17"/>
        <v/>
      </c>
      <c r="AD56" s="143" t="str">
        <f t="shared" si="17"/>
        <v/>
      </c>
      <c r="AE56" s="143" t="str">
        <f t="shared" si="17"/>
        <v/>
      </c>
      <c r="AF56" s="143" t="str">
        <f t="shared" si="17"/>
        <v/>
      </c>
      <c r="AG56" s="143" t="str">
        <f t="shared" si="17"/>
        <v/>
      </c>
      <c r="AH56" s="143" t="str">
        <f t="shared" si="17"/>
        <v/>
      </c>
      <c r="AI56" s="143" t="str">
        <f t="shared" si="17"/>
        <v/>
      </c>
      <c r="AJ56" s="143" t="str">
        <f t="shared" si="17"/>
        <v/>
      </c>
      <c r="AK56" s="143" t="str">
        <f t="shared" si="17"/>
        <v/>
      </c>
      <c r="AL56" s="143" t="str">
        <f t="shared" si="17"/>
        <v/>
      </c>
      <c r="AM56" s="143" t="str">
        <f t="shared" si="17"/>
        <v/>
      </c>
      <c r="AN56" s="143" t="str">
        <f t="shared" si="17"/>
        <v/>
      </c>
      <c r="AO56" s="143" t="str">
        <f t="shared" si="17"/>
        <v/>
      </c>
      <c r="AP56" s="143" t="str">
        <f t="shared" si="17"/>
        <v/>
      </c>
      <c r="AQ56" s="143" t="str">
        <f t="shared" si="17"/>
        <v/>
      </c>
      <c r="AR56" s="143" t="str">
        <f t="shared" si="17"/>
        <v/>
      </c>
      <c r="AS56" s="143" t="str">
        <f t="shared" si="17"/>
        <v/>
      </c>
      <c r="AT56" s="143" t="str">
        <f t="shared" si="17"/>
        <v/>
      </c>
      <c r="AU56" s="143" t="str">
        <f t="shared" si="17"/>
        <v/>
      </c>
      <c r="AV56" s="143" t="str">
        <f t="shared" si="17"/>
        <v/>
      </c>
      <c r="AW56" s="143" t="str">
        <f t="shared" si="17"/>
        <v/>
      </c>
      <c r="AX56" s="143" t="str">
        <f t="shared" si="17"/>
        <v/>
      </c>
      <c r="AY56" s="143" t="str">
        <f t="shared" si="17"/>
        <v/>
      </c>
      <c r="AZ56" s="143" t="str">
        <f t="shared" si="17"/>
        <v/>
      </c>
      <c r="BA56" s="143" t="str">
        <f t="shared" si="17"/>
        <v/>
      </c>
      <c r="BB56" s="143" t="str">
        <f t="shared" si="17"/>
        <v/>
      </c>
      <c r="BC56" s="143" t="str">
        <f t="shared" si="17"/>
        <v/>
      </c>
      <c r="BD56" s="143" t="str">
        <f t="shared" si="17"/>
        <v/>
      </c>
      <c r="BE56" s="143" t="str">
        <f t="shared" si="17"/>
        <v/>
      </c>
      <c r="BN56" s="119"/>
      <c r="BO56" s="119"/>
      <c r="BP56" s="119"/>
      <c r="BQ56" s="119"/>
    </row>
  </sheetData>
  <mergeCells count="2">
    <mergeCell ref="B2:V2"/>
    <mergeCell ref="B3:H3"/>
  </mergeCells>
  <conditionalFormatting sqref="J7:BE56">
    <cfRule type="cellIs" dxfId="2" priority="2" operator="equal">
      <formula>"Technology"</formula>
    </cfRule>
    <cfRule type="cellIs" dxfId="1" priority="3" operator="equal">
      <formula>"Processes"</formula>
    </cfRule>
    <cfRule type="cellIs" dxfId="0" priority="4" operator="equal">
      <formula>"People"</formula>
    </cfRule>
  </conditionalFormatting>
  <pageMargins left="0.25" right="0.25" top="0.75" bottom="0.75" header="0.3" footer="0.3"/>
  <pageSetup paperSize="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8C4B-1A64-4CF9-880D-A9A6358BC9FB}">
  <sheetPr codeName="Sheet4"/>
  <dimension ref="A3:E66"/>
  <sheetViews>
    <sheetView showGridLines="0" topLeftCell="A10" workbookViewId="0">
      <selection activeCell="D40" sqref="D40"/>
    </sheetView>
  </sheetViews>
  <sheetFormatPr defaultRowHeight="14.25"/>
  <cols>
    <col min="1" max="1" width="24.140625" bestFit="1" customWidth="1"/>
    <col min="2" max="2" width="13.42578125" bestFit="1" customWidth="1"/>
    <col min="4" max="4" width="48.140625" bestFit="1" customWidth="1"/>
    <col min="5" max="5" width="12.7109375" bestFit="1" customWidth="1"/>
    <col min="8" max="8" width="8.85546875" customWidth="1"/>
  </cols>
  <sheetData>
    <row r="3" spans="1:5">
      <c r="A3" s="6" t="s">
        <v>446</v>
      </c>
      <c r="B3" t="s">
        <v>447</v>
      </c>
      <c r="D3" s="6" t="s">
        <v>446</v>
      </c>
      <c r="E3" t="s">
        <v>447</v>
      </c>
    </row>
    <row r="4" spans="1:5">
      <c r="A4" s="7" t="s">
        <v>96</v>
      </c>
      <c r="B4">
        <v>2</v>
      </c>
      <c r="D4" s="7" t="s">
        <v>96</v>
      </c>
      <c r="E4">
        <v>2</v>
      </c>
    </row>
    <row r="5" spans="1:5">
      <c r="A5" s="7" t="s">
        <v>128</v>
      </c>
      <c r="B5">
        <v>2</v>
      </c>
      <c r="D5" s="208" t="s">
        <v>81</v>
      </c>
      <c r="E5">
        <v>2</v>
      </c>
    </row>
    <row r="6" spans="1:5">
      <c r="A6" s="7" t="s">
        <v>49</v>
      </c>
      <c r="B6">
        <v>6</v>
      </c>
      <c r="D6" s="7" t="s">
        <v>128</v>
      </c>
      <c r="E6">
        <v>2</v>
      </c>
    </row>
    <row r="7" spans="1:5">
      <c r="A7" s="7" t="s">
        <v>45</v>
      </c>
      <c r="B7">
        <v>2</v>
      </c>
      <c r="D7" s="208" t="s">
        <v>118</v>
      </c>
      <c r="E7">
        <v>2</v>
      </c>
    </row>
    <row r="8" spans="1:5">
      <c r="A8" s="7" t="s">
        <v>84</v>
      </c>
      <c r="B8">
        <v>6</v>
      </c>
      <c r="D8" s="7" t="s">
        <v>49</v>
      </c>
      <c r="E8">
        <v>6</v>
      </c>
    </row>
    <row r="9" spans="1:5">
      <c r="A9" s="7" t="s">
        <v>56</v>
      </c>
      <c r="B9">
        <v>6</v>
      </c>
      <c r="D9" s="208" t="s">
        <v>44</v>
      </c>
      <c r="E9">
        <v>4</v>
      </c>
    </row>
    <row r="10" spans="1:5">
      <c r="A10" s="7" t="s">
        <v>141</v>
      </c>
      <c r="B10">
        <v>3</v>
      </c>
      <c r="D10" s="208" t="s">
        <v>190</v>
      </c>
      <c r="E10">
        <v>2</v>
      </c>
    </row>
    <row r="11" spans="1:5">
      <c r="A11" s="7" t="s">
        <v>115</v>
      </c>
      <c r="B11">
        <v>4</v>
      </c>
      <c r="D11" s="7" t="s">
        <v>45</v>
      </c>
      <c r="E11">
        <v>2</v>
      </c>
    </row>
    <row r="12" spans="1:5">
      <c r="A12" s="7" t="s">
        <v>119</v>
      </c>
      <c r="B12">
        <v>4</v>
      </c>
      <c r="D12" s="208" t="s">
        <v>44</v>
      </c>
      <c r="E12">
        <v>2</v>
      </c>
    </row>
    <row r="13" spans="1:5">
      <c r="A13" s="7" t="s">
        <v>59</v>
      </c>
      <c r="B13">
        <v>7</v>
      </c>
      <c r="D13" s="7" t="s">
        <v>84</v>
      </c>
      <c r="E13">
        <v>6</v>
      </c>
    </row>
    <row r="14" spans="1:5">
      <c r="A14" s="7" t="s">
        <v>191</v>
      </c>
      <c r="B14">
        <v>2</v>
      </c>
      <c r="D14" s="208" t="s">
        <v>81</v>
      </c>
      <c r="E14">
        <v>2</v>
      </c>
    </row>
    <row r="15" spans="1:5">
      <c r="A15" s="7" t="s">
        <v>185</v>
      </c>
      <c r="B15">
        <v>2</v>
      </c>
      <c r="D15" s="208" t="s">
        <v>153</v>
      </c>
      <c r="E15">
        <v>4</v>
      </c>
    </row>
    <row r="16" spans="1:5">
      <c r="A16" s="7" t="s">
        <v>87</v>
      </c>
      <c r="B16">
        <v>4</v>
      </c>
      <c r="D16" s="7" t="s">
        <v>56</v>
      </c>
      <c r="E16">
        <v>6</v>
      </c>
    </row>
    <row r="17" spans="1:5">
      <c r="A17" s="7" t="s">
        <v>66</v>
      </c>
      <c r="B17">
        <v>4</v>
      </c>
      <c r="D17" s="208" t="s">
        <v>44</v>
      </c>
      <c r="E17">
        <v>2</v>
      </c>
    </row>
    <row r="18" spans="1:5">
      <c r="A18" s="7" t="s">
        <v>103</v>
      </c>
      <c r="B18">
        <v>6</v>
      </c>
      <c r="D18" s="208" t="s">
        <v>81</v>
      </c>
      <c r="E18">
        <v>2</v>
      </c>
    </row>
    <row r="19" spans="1:5">
      <c r="A19" s="7" t="s">
        <v>106</v>
      </c>
      <c r="B19">
        <v>3</v>
      </c>
      <c r="D19" s="208" t="s">
        <v>190</v>
      </c>
      <c r="E19">
        <v>2</v>
      </c>
    </row>
    <row r="20" spans="1:5">
      <c r="A20" s="7" t="s">
        <v>69</v>
      </c>
      <c r="B20">
        <v>4</v>
      </c>
      <c r="D20" s="7" t="s">
        <v>141</v>
      </c>
      <c r="E20">
        <v>3</v>
      </c>
    </row>
    <row r="21" spans="1:5">
      <c r="A21" s="7" t="s">
        <v>148</v>
      </c>
      <c r="B21">
        <v>2</v>
      </c>
      <c r="D21" s="208" t="s">
        <v>118</v>
      </c>
      <c r="E21">
        <v>3</v>
      </c>
    </row>
    <row r="22" spans="1:5">
      <c r="A22" s="7" t="s">
        <v>168</v>
      </c>
      <c r="B22">
        <v>3</v>
      </c>
      <c r="D22" s="7" t="s">
        <v>115</v>
      </c>
      <c r="E22">
        <v>4</v>
      </c>
    </row>
    <row r="23" spans="1:5">
      <c r="A23" s="7" t="s">
        <v>165</v>
      </c>
      <c r="B23">
        <v>1</v>
      </c>
      <c r="D23" s="208" t="s">
        <v>81</v>
      </c>
      <c r="E23">
        <v>1</v>
      </c>
    </row>
    <row r="24" spans="1:5">
      <c r="A24" s="7" t="s">
        <v>222</v>
      </c>
      <c r="B24">
        <v>1</v>
      </c>
      <c r="D24" s="208" t="s">
        <v>118</v>
      </c>
      <c r="E24">
        <v>1</v>
      </c>
    </row>
    <row r="25" spans="1:5">
      <c r="A25" s="7" t="s">
        <v>154</v>
      </c>
      <c r="B25">
        <v>3</v>
      </c>
      <c r="D25" s="208" t="s">
        <v>190</v>
      </c>
      <c r="E25">
        <v>2</v>
      </c>
    </row>
    <row r="26" spans="1:5">
      <c r="A26" s="7" t="s">
        <v>239</v>
      </c>
      <c r="B26">
        <v>77</v>
      </c>
      <c r="D26" s="7" t="s">
        <v>119</v>
      </c>
      <c r="E26">
        <v>4</v>
      </c>
    </row>
    <row r="27" spans="1:5">
      <c r="D27" s="208" t="s">
        <v>118</v>
      </c>
      <c r="E27">
        <v>4</v>
      </c>
    </row>
    <row r="28" spans="1:5">
      <c r="D28" s="7" t="s">
        <v>59</v>
      </c>
      <c r="E28">
        <v>7</v>
      </c>
    </row>
    <row r="29" spans="1:5">
      <c r="D29" s="208" t="s">
        <v>44</v>
      </c>
      <c r="E29">
        <v>4</v>
      </c>
    </row>
    <row r="30" spans="1:5">
      <c r="D30" s="208" t="s">
        <v>190</v>
      </c>
      <c r="E30">
        <v>2</v>
      </c>
    </row>
    <row r="31" spans="1:5">
      <c r="D31" s="208" t="s">
        <v>153</v>
      </c>
      <c r="E31">
        <v>1</v>
      </c>
    </row>
    <row r="32" spans="1:5">
      <c r="D32" s="7" t="s">
        <v>191</v>
      </c>
      <c r="E32">
        <v>2</v>
      </c>
    </row>
    <row r="33" spans="4:5">
      <c r="D33" s="208" t="s">
        <v>190</v>
      </c>
      <c r="E33">
        <v>2</v>
      </c>
    </row>
    <row r="34" spans="4:5">
      <c r="D34" s="7" t="s">
        <v>185</v>
      </c>
      <c r="E34">
        <v>2</v>
      </c>
    </row>
    <row r="35" spans="4:5">
      <c r="D35" s="208" t="s">
        <v>153</v>
      </c>
      <c r="E35">
        <v>2</v>
      </c>
    </row>
    <row r="36" spans="4:5">
      <c r="D36" s="7" t="s">
        <v>87</v>
      </c>
      <c r="E36">
        <v>4</v>
      </c>
    </row>
    <row r="37" spans="4:5">
      <c r="D37" s="208" t="s">
        <v>81</v>
      </c>
      <c r="E37">
        <v>3</v>
      </c>
    </row>
    <row r="38" spans="4:5">
      <c r="D38" s="208" t="s">
        <v>190</v>
      </c>
      <c r="E38">
        <v>1</v>
      </c>
    </row>
    <row r="39" spans="4:5">
      <c r="D39" s="7" t="s">
        <v>66</v>
      </c>
      <c r="E39">
        <v>4</v>
      </c>
    </row>
    <row r="40" spans="4:5">
      <c r="D40" s="208" t="s">
        <v>44</v>
      </c>
      <c r="E40">
        <v>1</v>
      </c>
    </row>
    <row r="41" spans="4:5">
      <c r="D41" s="208" t="s">
        <v>190</v>
      </c>
      <c r="E41">
        <v>2</v>
      </c>
    </row>
    <row r="42" spans="4:5">
      <c r="D42" s="208" t="s">
        <v>153</v>
      </c>
      <c r="E42">
        <v>1</v>
      </c>
    </row>
    <row r="43" spans="4:5">
      <c r="D43" s="7" t="s">
        <v>103</v>
      </c>
      <c r="E43">
        <v>6</v>
      </c>
    </row>
    <row r="44" spans="4:5">
      <c r="D44" s="208" t="s">
        <v>81</v>
      </c>
      <c r="E44">
        <v>1</v>
      </c>
    </row>
    <row r="45" spans="4:5">
      <c r="D45" s="208" t="s">
        <v>118</v>
      </c>
      <c r="E45">
        <v>2</v>
      </c>
    </row>
    <row r="46" spans="4:5">
      <c r="D46" s="208" t="s">
        <v>190</v>
      </c>
      <c r="E46">
        <v>2</v>
      </c>
    </row>
    <row r="47" spans="4:5">
      <c r="D47" s="208" t="s">
        <v>153</v>
      </c>
      <c r="E47">
        <v>1</v>
      </c>
    </row>
    <row r="48" spans="4:5">
      <c r="D48" s="7" t="s">
        <v>106</v>
      </c>
      <c r="E48">
        <v>3</v>
      </c>
    </row>
    <row r="49" spans="4:5">
      <c r="D49" s="208" t="s">
        <v>81</v>
      </c>
      <c r="E49">
        <v>1</v>
      </c>
    </row>
    <row r="50" spans="4:5">
      <c r="D50" s="208" t="s">
        <v>118</v>
      </c>
      <c r="E50">
        <v>1</v>
      </c>
    </row>
    <row r="51" spans="4:5">
      <c r="D51" s="208" t="s">
        <v>153</v>
      </c>
      <c r="E51">
        <v>1</v>
      </c>
    </row>
    <row r="52" spans="4:5">
      <c r="D52" s="7" t="s">
        <v>69</v>
      </c>
      <c r="E52">
        <v>4</v>
      </c>
    </row>
    <row r="53" spans="4:5">
      <c r="D53" s="208" t="s">
        <v>44</v>
      </c>
      <c r="E53">
        <v>1</v>
      </c>
    </row>
    <row r="54" spans="4:5">
      <c r="D54" s="208" t="s">
        <v>81</v>
      </c>
      <c r="E54">
        <v>3</v>
      </c>
    </row>
    <row r="55" spans="4:5">
      <c r="D55" s="7" t="s">
        <v>148</v>
      </c>
      <c r="E55">
        <v>2</v>
      </c>
    </row>
    <row r="56" spans="4:5">
      <c r="D56" s="208" t="s">
        <v>118</v>
      </c>
      <c r="E56">
        <v>2</v>
      </c>
    </row>
    <row r="57" spans="4:5">
      <c r="D57" s="7" t="s">
        <v>168</v>
      </c>
      <c r="E57">
        <v>3</v>
      </c>
    </row>
    <row r="58" spans="4:5">
      <c r="D58" s="208" t="s">
        <v>153</v>
      </c>
      <c r="E58">
        <v>3</v>
      </c>
    </row>
    <row r="59" spans="4:5">
      <c r="D59" s="7" t="s">
        <v>165</v>
      </c>
      <c r="E59">
        <v>1</v>
      </c>
    </row>
    <row r="60" spans="4:5">
      <c r="D60" s="208" t="s">
        <v>153</v>
      </c>
      <c r="E60">
        <v>1</v>
      </c>
    </row>
    <row r="61" spans="4:5">
      <c r="D61" s="7" t="s">
        <v>222</v>
      </c>
      <c r="E61">
        <v>1</v>
      </c>
    </row>
    <row r="62" spans="4:5">
      <c r="D62" s="208" t="s">
        <v>190</v>
      </c>
      <c r="E62">
        <v>1</v>
      </c>
    </row>
    <row r="63" spans="4:5">
      <c r="D63" s="7" t="s">
        <v>154</v>
      </c>
      <c r="E63">
        <v>3</v>
      </c>
    </row>
    <row r="64" spans="4:5">
      <c r="D64" s="208" t="s">
        <v>190</v>
      </c>
      <c r="E64">
        <v>1</v>
      </c>
    </row>
    <row r="65" spans="4:5">
      <c r="D65" s="208" t="s">
        <v>153</v>
      </c>
      <c r="E65">
        <v>2</v>
      </c>
    </row>
    <row r="66" spans="4:5">
      <c r="D66" s="7" t="s">
        <v>239</v>
      </c>
      <c r="E66">
        <v>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E51C4-417E-4DAA-AC94-A8326C54E219}">
  <sheetPr codeName="Sheet3"/>
  <dimension ref="B1:BQ38"/>
  <sheetViews>
    <sheetView showGridLines="0" workbookViewId="0">
      <selection activeCell="B1" sqref="B1"/>
    </sheetView>
  </sheetViews>
  <sheetFormatPr defaultColWidth="8.85546875" defaultRowHeight="14.25"/>
  <cols>
    <col min="1" max="1" width="2.5703125" style="10" customWidth="1"/>
    <col min="2" max="2" width="28" style="10" customWidth="1"/>
    <col min="3" max="3" width="3.5703125" style="10" customWidth="1"/>
    <col min="4" max="5" width="3.140625" style="10" customWidth="1"/>
    <col min="6" max="6" width="11.42578125" style="10" customWidth="1"/>
    <col min="7" max="7" width="13.28515625" style="10" customWidth="1"/>
    <col min="8" max="8" width="3.5703125" style="10" customWidth="1"/>
    <col min="9" max="9" width="20.85546875" style="10" customWidth="1"/>
    <col min="10" max="10" width="29.28515625" style="10" customWidth="1"/>
    <col min="11" max="11" width="46.28515625" style="10" customWidth="1"/>
    <col min="12" max="12" width="77.7109375" style="10" customWidth="1"/>
    <col min="13" max="13" width="7.140625" style="10" customWidth="1"/>
    <col min="14" max="14" width="25.42578125" style="10" customWidth="1"/>
    <col min="15" max="15" width="22.42578125" style="10" customWidth="1"/>
    <col min="16" max="16" width="7.140625" style="10" customWidth="1"/>
    <col min="18" max="18" width="3.85546875" style="10" customWidth="1"/>
    <col min="19" max="19" width="2.7109375" style="10" customWidth="1"/>
    <col min="20" max="20" width="19.28515625" style="10" customWidth="1"/>
    <col min="21" max="22" width="20" style="10" customWidth="1"/>
    <col min="23" max="23" width="3.28515625" style="10" customWidth="1"/>
    <col min="24" max="24" width="15.140625" style="10" customWidth="1"/>
    <col min="25" max="25" width="19.85546875" style="10" customWidth="1"/>
    <col min="26" max="26" width="3.28515625" style="10" customWidth="1"/>
    <col min="27" max="27" width="23.140625" style="10" customWidth="1"/>
    <col min="28" max="28" width="4.7109375" style="10" customWidth="1"/>
    <col min="29" max="30" width="5.28515625" style="10" customWidth="1"/>
    <col min="31" max="31" width="16.42578125" style="10" customWidth="1"/>
    <col min="32" max="36" width="5.28515625" style="10" customWidth="1"/>
    <col min="37" max="37" width="7.140625" style="10" customWidth="1"/>
    <col min="38" max="38" width="18.7109375" style="10" customWidth="1"/>
    <col min="39" max="39" width="3.42578125" style="10" customWidth="1"/>
    <col min="40" max="40" width="13.140625" style="10" customWidth="1"/>
    <col min="41" max="41" width="8.140625" style="10" customWidth="1"/>
    <col min="42" max="42" width="3.140625" style="10" customWidth="1"/>
    <col min="43" max="43" width="9.42578125" style="22" customWidth="1"/>
    <col min="44" max="45" width="4.28515625" style="10" customWidth="1"/>
    <col min="46" max="46" width="4.5703125" style="10" customWidth="1"/>
    <col min="47" max="50" width="8.85546875" style="10"/>
    <col min="51" max="51" width="13.140625" style="10" customWidth="1"/>
    <col min="52" max="52" width="8.85546875" style="10"/>
    <col min="53" max="53" width="4.7109375" style="10" customWidth="1"/>
    <col min="54" max="54" width="4.28515625" style="10" customWidth="1"/>
    <col min="55" max="59" width="8.85546875" style="10"/>
    <col min="60" max="60" width="14.140625" style="10" customWidth="1"/>
    <col min="61" max="61" width="12.140625" style="10" customWidth="1"/>
    <col min="62" max="16384" width="8.85546875" style="10"/>
  </cols>
  <sheetData>
    <row r="1" spans="2:69" ht="42">
      <c r="B1" s="181" t="s">
        <v>14</v>
      </c>
      <c r="C1" s="181"/>
      <c r="D1" s="182"/>
      <c r="F1" s="183" t="s">
        <v>15</v>
      </c>
      <c r="R1" s="176"/>
      <c r="T1" s="180" t="s">
        <v>17</v>
      </c>
      <c r="AC1" s="176"/>
      <c r="AE1" s="180" t="s">
        <v>20</v>
      </c>
      <c r="AJ1" s="176"/>
      <c r="AL1" s="180" t="s">
        <v>21</v>
      </c>
      <c r="AS1" s="176"/>
      <c r="AU1" s="186" t="s">
        <v>448</v>
      </c>
      <c r="BA1" s="176"/>
      <c r="BC1" s="180" t="s">
        <v>449</v>
      </c>
    </row>
    <row r="2" spans="2:69">
      <c r="D2" s="176"/>
      <c r="R2" s="176"/>
      <c r="AC2" s="176"/>
      <c r="AJ2" s="176"/>
      <c r="AS2" s="176"/>
      <c r="BA2" s="176"/>
    </row>
    <row r="3" spans="2:69" ht="14.65" thickBot="1">
      <c r="B3" s="13" t="s">
        <v>450</v>
      </c>
      <c r="C3" s="179"/>
      <c r="D3" s="177"/>
      <c r="F3" s="274" t="s">
        <v>451</v>
      </c>
      <c r="G3" s="274"/>
      <c r="R3" s="176"/>
      <c r="AC3" s="176"/>
      <c r="AJ3" s="176"/>
      <c r="AS3" s="176"/>
      <c r="BA3" s="176"/>
    </row>
    <row r="4" spans="2:69" ht="28.9" thickBot="1">
      <c r="B4" s="11" t="s">
        <v>37</v>
      </c>
      <c r="D4" s="176"/>
      <c r="F4" s="13" t="s">
        <v>452</v>
      </c>
      <c r="G4" s="13" t="s">
        <v>431</v>
      </c>
      <c r="I4" s="275" t="s">
        <v>453</v>
      </c>
      <c r="J4" s="276"/>
      <c r="K4" s="276"/>
      <c r="L4" s="276"/>
      <c r="N4" s="13" t="s">
        <v>454</v>
      </c>
      <c r="O4" s="13" t="s">
        <v>455</v>
      </c>
      <c r="R4" s="177"/>
      <c r="T4" s="21" t="s">
        <v>456</v>
      </c>
      <c r="U4" s="21" t="s">
        <v>457</v>
      </c>
      <c r="V4" s="21" t="s">
        <v>458</v>
      </c>
      <c r="W4" s="60"/>
      <c r="X4" s="21" t="s">
        <v>459</v>
      </c>
      <c r="Y4" s="21" t="s">
        <v>270</v>
      </c>
      <c r="Z4" s="60"/>
      <c r="AA4" s="21" t="s">
        <v>267</v>
      </c>
      <c r="AB4" s="40"/>
      <c r="AC4" s="185"/>
      <c r="AD4" s="60"/>
      <c r="AE4" s="16" t="s">
        <v>460</v>
      </c>
      <c r="AF4" s="60"/>
      <c r="AG4" s="60"/>
      <c r="AH4" s="60"/>
      <c r="AI4" s="60"/>
      <c r="AJ4" s="185"/>
      <c r="AK4" s="40"/>
      <c r="AL4" s="21" t="s">
        <v>461</v>
      </c>
      <c r="AM4" s="40"/>
      <c r="AN4" s="41" t="s">
        <v>462</v>
      </c>
      <c r="AO4" s="41" t="s">
        <v>232</v>
      </c>
      <c r="AP4" s="179"/>
      <c r="AS4" s="176"/>
      <c r="AU4" s="120" t="s">
        <v>366</v>
      </c>
      <c r="AV4" s="120" t="s">
        <v>369</v>
      </c>
      <c r="AW4" s="187" t="s">
        <v>370</v>
      </c>
      <c r="AX4" s="206"/>
      <c r="AY4" s="120" t="s">
        <v>463</v>
      </c>
      <c r="BA4" s="176"/>
      <c r="BC4" s="189" t="s">
        <v>425</v>
      </c>
      <c r="BD4" s="189" t="s">
        <v>426</v>
      </c>
      <c r="BE4" s="189" t="s">
        <v>427</v>
      </c>
      <c r="BF4" s="189" t="s">
        <v>317</v>
      </c>
      <c r="BG4" s="83"/>
      <c r="BH4" s="120" t="s">
        <v>421</v>
      </c>
      <c r="BI4" s="120" t="s">
        <v>422</v>
      </c>
      <c r="BK4" s="264" t="s">
        <v>464</v>
      </c>
      <c r="BL4" s="265"/>
      <c r="BM4" s="268" t="s">
        <v>426</v>
      </c>
      <c r="BN4" s="269"/>
      <c r="BO4" s="269"/>
      <c r="BP4" s="269"/>
      <c r="BQ4" s="270"/>
    </row>
    <row r="5" spans="2:69" ht="70.150000000000006" thickBot="1">
      <c r="B5" s="11" t="s">
        <v>38</v>
      </c>
      <c r="D5" s="176"/>
      <c r="F5" s="5">
        <v>56</v>
      </c>
      <c r="G5" s="11" t="s">
        <v>465</v>
      </c>
      <c r="I5" s="14" t="s">
        <v>44</v>
      </c>
      <c r="J5" s="14" t="s">
        <v>465</v>
      </c>
      <c r="K5" s="14" t="str">
        <f>I5&amp;" "&amp;J5</f>
        <v>Customer Experience Basic</v>
      </c>
      <c r="L5" s="15" t="s">
        <v>466</v>
      </c>
      <c r="N5" s="11" t="s">
        <v>44</v>
      </c>
      <c r="O5" s="53" t="s">
        <v>96</v>
      </c>
      <c r="R5" s="178"/>
      <c r="T5" s="59" t="s">
        <v>467</v>
      </c>
      <c r="U5" s="5" t="s">
        <v>468</v>
      </c>
      <c r="V5" s="5">
        <v>5</v>
      </c>
      <c r="W5" s="22"/>
      <c r="X5" s="5" t="s">
        <v>468</v>
      </c>
      <c r="Y5" s="5">
        <v>5</v>
      </c>
      <c r="Z5" s="22"/>
      <c r="AA5" s="5" t="s">
        <v>469</v>
      </c>
      <c r="AB5" s="184"/>
      <c r="AC5" s="178"/>
      <c r="AD5" s="22"/>
      <c r="AE5" s="11" t="s">
        <v>344</v>
      </c>
      <c r="AF5" s="22"/>
      <c r="AG5" s="22"/>
      <c r="AH5" s="22"/>
      <c r="AI5" s="22"/>
      <c r="AJ5" s="178"/>
      <c r="AK5" s="184"/>
      <c r="AL5" s="11" t="s">
        <v>344</v>
      </c>
      <c r="AN5" s="11" t="s">
        <v>279</v>
      </c>
      <c r="AO5" s="5">
        <v>3</v>
      </c>
      <c r="AP5" s="22"/>
      <c r="AS5" s="176"/>
      <c r="AU5" s="38" t="s">
        <v>381</v>
      </c>
      <c r="AV5" s="38" t="s">
        <v>470</v>
      </c>
      <c r="AW5" s="38" t="s">
        <v>471</v>
      </c>
      <c r="AX5" s="29"/>
      <c r="AY5" s="42" t="s">
        <v>472</v>
      </c>
      <c r="BA5" s="176"/>
      <c r="BC5" s="39" t="s">
        <v>473</v>
      </c>
      <c r="BD5" s="39" t="s">
        <v>474</v>
      </c>
      <c r="BE5" s="39" t="s">
        <v>411</v>
      </c>
      <c r="BF5" s="39">
        <v>1</v>
      </c>
      <c r="BG5" s="83"/>
      <c r="BH5" s="39" t="s">
        <v>475</v>
      </c>
      <c r="BI5" s="39" t="s">
        <v>397</v>
      </c>
      <c r="BK5" s="266"/>
      <c r="BL5" s="267"/>
      <c r="BM5" s="107" t="s">
        <v>474</v>
      </c>
      <c r="BN5" s="107" t="s">
        <v>476</v>
      </c>
      <c r="BO5" s="107" t="s">
        <v>434</v>
      </c>
      <c r="BP5" s="107" t="s">
        <v>477</v>
      </c>
      <c r="BQ5" s="107" t="s">
        <v>478</v>
      </c>
    </row>
    <row r="6" spans="2:69" ht="46.9" thickBot="1">
      <c r="B6" s="11" t="s">
        <v>39</v>
      </c>
      <c r="D6" s="176"/>
      <c r="F6" s="5">
        <v>66</v>
      </c>
      <c r="G6" s="11" t="s">
        <v>479</v>
      </c>
      <c r="I6" s="14" t="s">
        <v>44</v>
      </c>
      <c r="J6" s="14" t="s">
        <v>479</v>
      </c>
      <c r="K6" s="14" t="str">
        <f t="shared" ref="K6:K16" si="0">I6&amp;" "&amp;J6</f>
        <v>Customer Experience Developing</v>
      </c>
      <c r="L6" s="15" t="s">
        <v>480</v>
      </c>
      <c r="N6" s="11" t="s">
        <v>81</v>
      </c>
      <c r="O6" s="53" t="s">
        <v>128</v>
      </c>
      <c r="R6" s="178"/>
      <c r="T6" s="59" t="s">
        <v>278</v>
      </c>
      <c r="U6" s="5" t="s">
        <v>279</v>
      </c>
      <c r="V6" s="5">
        <v>4</v>
      </c>
      <c r="W6" s="22"/>
      <c r="X6" s="5" t="s">
        <v>279</v>
      </c>
      <c r="Y6" s="5">
        <v>4</v>
      </c>
      <c r="Z6" s="22"/>
      <c r="AA6" s="5" t="s">
        <v>481</v>
      </c>
      <c r="AB6" s="184"/>
      <c r="AC6" s="178"/>
      <c r="AD6" s="22"/>
      <c r="AE6" s="11" t="s">
        <v>279</v>
      </c>
      <c r="AF6" s="22"/>
      <c r="AG6" s="22"/>
      <c r="AH6" s="22"/>
      <c r="AI6" s="22"/>
      <c r="AJ6" s="178"/>
      <c r="AK6" s="184"/>
      <c r="AL6" s="11" t="s">
        <v>279</v>
      </c>
      <c r="AN6" s="11" t="s">
        <v>408</v>
      </c>
      <c r="AO6" s="5">
        <v>2</v>
      </c>
      <c r="AP6" s="22"/>
      <c r="AS6" s="176"/>
      <c r="AU6" s="38" t="s">
        <v>87</v>
      </c>
      <c r="AV6" s="38" t="s">
        <v>482</v>
      </c>
      <c r="AW6" s="38" t="s">
        <v>483</v>
      </c>
      <c r="AX6" s="29"/>
      <c r="AY6" s="42" t="s">
        <v>484</v>
      </c>
      <c r="BA6" s="176"/>
      <c r="BC6" s="39" t="s">
        <v>485</v>
      </c>
      <c r="BD6" s="39" t="s">
        <v>476</v>
      </c>
      <c r="BE6" s="39" t="s">
        <v>343</v>
      </c>
      <c r="BF6" s="39">
        <v>2</v>
      </c>
      <c r="BG6" s="83"/>
      <c r="BH6" s="42" t="s">
        <v>486</v>
      </c>
      <c r="BI6" s="39" t="s">
        <v>487</v>
      </c>
      <c r="BK6" s="271" t="s">
        <v>425</v>
      </c>
      <c r="BL6" s="107" t="s">
        <v>473</v>
      </c>
      <c r="BM6" s="108" t="s">
        <v>434</v>
      </c>
      <c r="BN6" s="109" t="s">
        <v>436</v>
      </c>
      <c r="BO6" s="109" t="s">
        <v>436</v>
      </c>
      <c r="BP6" s="110" t="s">
        <v>344</v>
      </c>
      <c r="BQ6" s="110" t="s">
        <v>344</v>
      </c>
    </row>
    <row r="7" spans="2:69" ht="46.9" thickBot="1">
      <c r="B7" s="11" t="s">
        <v>40</v>
      </c>
      <c r="D7" s="176"/>
      <c r="F7" s="5">
        <v>76</v>
      </c>
      <c r="G7" s="11" t="s">
        <v>488</v>
      </c>
      <c r="I7" s="14" t="s">
        <v>44</v>
      </c>
      <c r="J7" s="14" t="s">
        <v>488</v>
      </c>
      <c r="K7" s="14" t="str">
        <f t="shared" si="0"/>
        <v>Customer Experience Established</v>
      </c>
      <c r="L7" s="15" t="s">
        <v>489</v>
      </c>
      <c r="N7" s="11" t="s">
        <v>118</v>
      </c>
      <c r="O7" s="53" t="s">
        <v>49</v>
      </c>
      <c r="R7" s="178"/>
      <c r="T7" s="59" t="s">
        <v>490</v>
      </c>
      <c r="U7" s="5" t="s">
        <v>434</v>
      </c>
      <c r="V7" s="5">
        <v>3</v>
      </c>
      <c r="W7" s="22"/>
      <c r="X7" s="5" t="s">
        <v>434</v>
      </c>
      <c r="Y7" s="5">
        <v>3</v>
      </c>
      <c r="Z7" s="22"/>
      <c r="AC7" s="176"/>
      <c r="AE7" s="11" t="s">
        <v>408</v>
      </c>
      <c r="AJ7" s="176"/>
      <c r="AL7" s="11" t="s">
        <v>408</v>
      </c>
      <c r="AN7" s="11" t="s">
        <v>343</v>
      </c>
      <c r="AO7" s="5">
        <v>1</v>
      </c>
      <c r="AP7" s="22"/>
      <c r="AS7" s="176"/>
      <c r="AU7" s="38" t="s">
        <v>153</v>
      </c>
      <c r="AV7" s="38" t="s">
        <v>491</v>
      </c>
      <c r="AW7" s="38" t="s">
        <v>492</v>
      </c>
      <c r="AX7" s="29"/>
      <c r="AY7" s="29"/>
      <c r="BA7" s="176"/>
      <c r="BC7" s="39" t="s">
        <v>493</v>
      </c>
      <c r="BD7" s="39" t="s">
        <v>434</v>
      </c>
      <c r="BE7" s="39" t="s">
        <v>434</v>
      </c>
      <c r="BF7" s="39">
        <v>3</v>
      </c>
      <c r="BG7" s="83"/>
      <c r="BH7" s="42" t="s">
        <v>494</v>
      </c>
      <c r="BI7" s="3" t="s">
        <v>495</v>
      </c>
      <c r="BK7" s="272"/>
      <c r="BL7" s="107" t="s">
        <v>485</v>
      </c>
      <c r="BM7" s="111" t="s">
        <v>434</v>
      </c>
      <c r="BN7" s="112" t="s">
        <v>434</v>
      </c>
      <c r="BO7" s="113" t="s">
        <v>436</v>
      </c>
      <c r="BP7" s="113" t="s">
        <v>436</v>
      </c>
      <c r="BQ7" s="114" t="s">
        <v>344</v>
      </c>
    </row>
    <row r="8" spans="2:69" ht="70.150000000000006" thickBot="1">
      <c r="B8" s="11" t="s">
        <v>41</v>
      </c>
      <c r="D8" s="176"/>
      <c r="F8" s="5">
        <v>86</v>
      </c>
      <c r="G8" s="11" t="s">
        <v>496</v>
      </c>
      <c r="I8" s="14" t="s">
        <v>44</v>
      </c>
      <c r="J8" s="14" t="s">
        <v>496</v>
      </c>
      <c r="K8" s="14" t="str">
        <f t="shared" si="0"/>
        <v>Customer Experience Advanced</v>
      </c>
      <c r="L8" s="15" t="s">
        <v>497</v>
      </c>
      <c r="N8" s="11" t="s">
        <v>153</v>
      </c>
      <c r="O8" s="53" t="s">
        <v>45</v>
      </c>
      <c r="R8" s="176"/>
      <c r="T8" s="59" t="s">
        <v>498</v>
      </c>
      <c r="U8" s="5" t="s">
        <v>343</v>
      </c>
      <c r="V8" s="5">
        <v>2</v>
      </c>
      <c r="W8" s="22"/>
      <c r="X8" s="5" t="s">
        <v>343</v>
      </c>
      <c r="Y8" s="5">
        <v>2</v>
      </c>
      <c r="Z8" s="22"/>
      <c r="AC8" s="176"/>
      <c r="AE8" s="11" t="s">
        <v>343</v>
      </c>
      <c r="AJ8" s="176"/>
      <c r="AL8" s="11" t="s">
        <v>343</v>
      </c>
      <c r="AN8" s="11" t="s">
        <v>499</v>
      </c>
      <c r="AO8" s="11">
        <v>0</v>
      </c>
      <c r="AS8" s="176"/>
      <c r="AU8" s="29"/>
      <c r="AV8" s="38" t="s">
        <v>500</v>
      </c>
      <c r="AW8" s="38" t="s">
        <v>501</v>
      </c>
      <c r="AX8" s="29"/>
      <c r="AY8" s="29"/>
      <c r="BA8" s="176"/>
      <c r="BC8" s="39" t="s">
        <v>502</v>
      </c>
      <c r="BD8" s="39" t="s">
        <v>477</v>
      </c>
      <c r="BE8" s="39" t="s">
        <v>436</v>
      </c>
      <c r="BF8" s="39">
        <v>4</v>
      </c>
      <c r="BG8" s="83"/>
      <c r="BH8" s="42" t="s">
        <v>503</v>
      </c>
      <c r="BI8" s="39" t="s">
        <v>504</v>
      </c>
      <c r="BK8" s="272"/>
      <c r="BL8" s="107" t="s">
        <v>493</v>
      </c>
      <c r="BM8" s="115" t="s">
        <v>343</v>
      </c>
      <c r="BN8" s="112" t="s">
        <v>434</v>
      </c>
      <c r="BO8" s="112" t="s">
        <v>434</v>
      </c>
      <c r="BP8" s="113" t="s">
        <v>436</v>
      </c>
      <c r="BQ8" s="113" t="s">
        <v>436</v>
      </c>
    </row>
    <row r="9" spans="2:69" ht="58.5" thickBot="1">
      <c r="D9" s="176"/>
      <c r="F9" s="5">
        <v>200</v>
      </c>
      <c r="G9" s="11" t="s">
        <v>505</v>
      </c>
      <c r="I9" s="14" t="s">
        <v>44</v>
      </c>
      <c r="J9" s="14" t="s">
        <v>505</v>
      </c>
      <c r="K9" s="14" t="str">
        <f t="shared" si="0"/>
        <v>Customer Experience Leading</v>
      </c>
      <c r="L9" s="15" t="s">
        <v>506</v>
      </c>
      <c r="N9" s="11" t="s">
        <v>190</v>
      </c>
      <c r="O9" s="53" t="s">
        <v>84</v>
      </c>
      <c r="R9" s="176"/>
      <c r="U9" s="5" t="s">
        <v>411</v>
      </c>
      <c r="V9" s="5">
        <v>1</v>
      </c>
      <c r="W9" s="22"/>
      <c r="X9" s="5" t="s">
        <v>411</v>
      </c>
      <c r="Y9" s="5">
        <v>1</v>
      </c>
      <c r="Z9" s="22"/>
      <c r="AC9" s="176"/>
      <c r="AE9" s="11" t="s">
        <v>507</v>
      </c>
      <c r="AJ9" s="176"/>
      <c r="AL9" s="11" t="s">
        <v>507</v>
      </c>
      <c r="AS9" s="176"/>
      <c r="AU9" s="29"/>
      <c r="AV9" s="29"/>
      <c r="AW9" s="38" t="s">
        <v>508</v>
      </c>
      <c r="AX9" s="29"/>
      <c r="AY9" s="29"/>
      <c r="BA9" s="176"/>
      <c r="BC9" s="39" t="s">
        <v>509</v>
      </c>
      <c r="BD9" s="39" t="s">
        <v>478</v>
      </c>
      <c r="BE9" s="39" t="s">
        <v>344</v>
      </c>
      <c r="BF9" s="39">
        <v>5</v>
      </c>
      <c r="BG9" s="83"/>
      <c r="BH9" s="39" t="s">
        <v>510</v>
      </c>
      <c r="BI9" s="39" t="s">
        <v>511</v>
      </c>
      <c r="BK9" s="272"/>
      <c r="BL9" s="107" t="s">
        <v>502</v>
      </c>
      <c r="BM9" s="116" t="s">
        <v>411</v>
      </c>
      <c r="BN9" s="117" t="s">
        <v>343</v>
      </c>
      <c r="BO9" s="112" t="s">
        <v>434</v>
      </c>
      <c r="BP9" s="112" t="s">
        <v>434</v>
      </c>
      <c r="BQ9" s="113" t="s">
        <v>436</v>
      </c>
    </row>
    <row r="10" spans="2:69" ht="81.75" thickBot="1">
      <c r="D10" s="176"/>
      <c r="I10" s="14" t="s">
        <v>81</v>
      </c>
      <c r="J10" s="14" t="s">
        <v>465</v>
      </c>
      <c r="K10" s="14" t="str">
        <f t="shared" si="0"/>
        <v>Operations Basic</v>
      </c>
      <c r="L10" s="15" t="s">
        <v>512</v>
      </c>
      <c r="O10" s="53" t="s">
        <v>56</v>
      </c>
      <c r="R10" s="176"/>
      <c r="AC10" s="176"/>
      <c r="AE10" s="11" t="s">
        <v>499</v>
      </c>
      <c r="AJ10" s="176"/>
      <c r="AL10" s="11" t="s">
        <v>499</v>
      </c>
      <c r="AS10" s="176"/>
      <c r="AU10" s="29"/>
      <c r="AV10" s="29"/>
      <c r="AW10" s="38" t="s">
        <v>513</v>
      </c>
      <c r="AX10" s="29"/>
      <c r="AY10" s="29"/>
      <c r="BA10" s="176"/>
      <c r="BC10" s="22"/>
      <c r="BD10" s="22"/>
      <c r="BE10" s="22"/>
      <c r="BF10" s="22"/>
      <c r="BG10" s="83"/>
      <c r="BH10" s="11"/>
      <c r="BI10" s="39" t="s">
        <v>514</v>
      </c>
      <c r="BK10" s="273"/>
      <c r="BL10" s="107" t="s">
        <v>509</v>
      </c>
      <c r="BM10" s="116" t="s">
        <v>411</v>
      </c>
      <c r="BN10" s="118" t="s">
        <v>411</v>
      </c>
      <c r="BO10" s="117" t="s">
        <v>343</v>
      </c>
      <c r="BP10" s="112" t="s">
        <v>434</v>
      </c>
      <c r="BQ10" s="112" t="s">
        <v>434</v>
      </c>
    </row>
    <row r="11" spans="2:69" ht="69.75">
      <c r="D11" s="176"/>
      <c r="I11" s="14" t="s">
        <v>81</v>
      </c>
      <c r="J11" s="14" t="s">
        <v>479</v>
      </c>
      <c r="K11" s="14" t="str">
        <f t="shared" si="0"/>
        <v>Operations Developing</v>
      </c>
      <c r="L11" s="15" t="s">
        <v>515</v>
      </c>
      <c r="O11" s="53" t="s">
        <v>141</v>
      </c>
      <c r="R11" s="176"/>
      <c r="AC11" s="176"/>
      <c r="AJ11" s="176"/>
      <c r="AS11" s="176"/>
      <c r="AU11" s="29"/>
      <c r="AV11" s="29"/>
      <c r="AW11" s="38" t="s">
        <v>516</v>
      </c>
      <c r="AX11" s="29"/>
      <c r="AY11" s="29"/>
      <c r="BA11" s="176"/>
      <c r="BC11" s="22"/>
      <c r="BD11" s="22"/>
      <c r="BE11" s="22"/>
      <c r="BF11" s="22"/>
      <c r="BH11" s="42"/>
      <c r="BI11" s="3" t="s">
        <v>517</v>
      </c>
    </row>
    <row r="12" spans="2:69" ht="69.75">
      <c r="D12" s="176"/>
      <c r="I12" s="14" t="s">
        <v>81</v>
      </c>
      <c r="J12" s="14" t="s">
        <v>488</v>
      </c>
      <c r="K12" s="14" t="str">
        <f t="shared" si="0"/>
        <v>Operations Established</v>
      </c>
      <c r="L12" s="15" t="s">
        <v>518</v>
      </c>
      <c r="O12" s="53" t="s">
        <v>115</v>
      </c>
      <c r="R12" s="176"/>
      <c r="AC12" s="176"/>
      <c r="AJ12" s="176"/>
      <c r="AS12" s="176"/>
      <c r="AU12" s="29"/>
      <c r="AV12" s="29"/>
      <c r="AW12" s="38" t="s">
        <v>519</v>
      </c>
      <c r="AX12" s="29"/>
      <c r="AY12" s="29"/>
      <c r="BA12" s="176"/>
      <c r="BC12" s="22"/>
      <c r="BD12" s="22"/>
      <c r="BE12" s="22"/>
      <c r="BF12" s="22"/>
      <c r="BH12" s="42"/>
      <c r="BI12" s="39" t="s">
        <v>520</v>
      </c>
    </row>
    <row r="13" spans="2:69" ht="81.400000000000006">
      <c r="D13" s="176"/>
      <c r="I13" s="14" t="s">
        <v>81</v>
      </c>
      <c r="J13" s="14" t="s">
        <v>496</v>
      </c>
      <c r="K13" s="14" t="str">
        <f t="shared" si="0"/>
        <v>Operations Advanced</v>
      </c>
      <c r="L13" s="15" t="s">
        <v>521</v>
      </c>
      <c r="O13" s="53" t="s">
        <v>119</v>
      </c>
      <c r="R13" s="176"/>
      <c r="AC13" s="176"/>
      <c r="AJ13" s="176"/>
      <c r="AL13" s="21" t="s">
        <v>321</v>
      </c>
      <c r="AS13" s="176"/>
      <c r="AU13" s="29"/>
      <c r="AV13" s="29"/>
      <c r="AW13" s="38" t="s">
        <v>522</v>
      </c>
      <c r="AX13" s="29"/>
      <c r="AY13" s="29"/>
      <c r="BA13" s="176"/>
      <c r="BC13" s="22"/>
      <c r="BD13" s="22"/>
      <c r="BE13" s="22"/>
      <c r="BF13" s="22"/>
      <c r="BH13" s="42"/>
      <c r="BI13" s="39" t="s">
        <v>523</v>
      </c>
    </row>
    <row r="14" spans="2:69" ht="58.15">
      <c r="D14" s="176"/>
      <c r="I14" s="14" t="s">
        <v>81</v>
      </c>
      <c r="J14" s="14" t="s">
        <v>505</v>
      </c>
      <c r="K14" s="14" t="str">
        <f t="shared" si="0"/>
        <v>Operations Leading</v>
      </c>
      <c r="L14" s="15" t="s">
        <v>524</v>
      </c>
      <c r="O14" s="53" t="s">
        <v>59</v>
      </c>
      <c r="R14" s="176"/>
      <c r="AC14" s="176"/>
      <c r="AJ14" s="176"/>
      <c r="AL14" s="11" t="s">
        <v>279</v>
      </c>
      <c r="AS14" s="176"/>
      <c r="AU14" s="29"/>
      <c r="AV14" s="29"/>
      <c r="AW14" s="38" t="s">
        <v>525</v>
      </c>
      <c r="AX14" s="29"/>
      <c r="AY14" s="29"/>
      <c r="BA14" s="176"/>
      <c r="BC14" s="22"/>
      <c r="BD14" s="22"/>
      <c r="BE14" s="22"/>
      <c r="BF14" s="22"/>
      <c r="BH14" s="106"/>
      <c r="BI14" s="39" t="s">
        <v>526</v>
      </c>
    </row>
    <row r="15" spans="2:69" ht="81.400000000000006">
      <c r="D15" s="176"/>
      <c r="I15" s="14" t="s">
        <v>118</v>
      </c>
      <c r="J15" s="14" t="s">
        <v>465</v>
      </c>
      <c r="K15" s="14" t="str">
        <f t="shared" si="0"/>
        <v>Organisation, Culture, Governance, Risk &amp; Security Basic</v>
      </c>
      <c r="L15" s="15" t="s">
        <v>527</v>
      </c>
      <c r="O15" s="53" t="s">
        <v>191</v>
      </c>
      <c r="R15" s="176"/>
      <c r="AC15" s="176"/>
      <c r="AJ15" s="176"/>
      <c r="AL15" s="11" t="s">
        <v>343</v>
      </c>
      <c r="AS15" s="176"/>
      <c r="AU15" s="29"/>
      <c r="AV15" s="29"/>
      <c r="AW15" s="38" t="s">
        <v>528</v>
      </c>
      <c r="AX15" s="29"/>
      <c r="AY15" s="29"/>
      <c r="BA15" s="176"/>
      <c r="BC15" s="22"/>
      <c r="BD15" s="22"/>
      <c r="BE15" s="22"/>
      <c r="BF15" s="22"/>
      <c r="BH15" s="106"/>
      <c r="BI15" s="39" t="s">
        <v>529</v>
      </c>
    </row>
    <row r="16" spans="2:69" ht="81.400000000000006">
      <c r="D16" s="176"/>
      <c r="I16" s="14" t="s">
        <v>118</v>
      </c>
      <c r="J16" s="14" t="s">
        <v>479</v>
      </c>
      <c r="K16" s="14" t="str">
        <f t="shared" si="0"/>
        <v>Organisation, Culture, Governance, Risk &amp; Security Developing</v>
      </c>
      <c r="L16" s="15" t="s">
        <v>530</v>
      </c>
      <c r="O16" s="53" t="s">
        <v>185</v>
      </c>
      <c r="R16" s="176"/>
      <c r="AC16" s="176"/>
      <c r="AJ16" s="176"/>
      <c r="AS16" s="176"/>
      <c r="AU16" s="29"/>
      <c r="AV16" s="29"/>
      <c r="AW16" s="38" t="s">
        <v>531</v>
      </c>
      <c r="AX16" s="29"/>
      <c r="AY16" s="29"/>
      <c r="BA16" s="176"/>
      <c r="BC16" s="22"/>
      <c r="BD16" s="22"/>
      <c r="BE16" s="22"/>
      <c r="BF16" s="22"/>
      <c r="BI16" s="39" t="s">
        <v>532</v>
      </c>
    </row>
    <row r="17" spans="4:61" ht="58.15">
      <c r="D17" s="176"/>
      <c r="I17" s="14" t="s">
        <v>118</v>
      </c>
      <c r="J17" s="14" t="s">
        <v>488</v>
      </c>
      <c r="K17" s="14" t="str">
        <f t="shared" ref="K17:K29" si="1">I17&amp;" "&amp;J17</f>
        <v>Organisation, Culture, Governance, Risk &amp; Security Established</v>
      </c>
      <c r="L17" s="15" t="s">
        <v>533</v>
      </c>
      <c r="O17" s="53"/>
      <c r="R17" s="176"/>
      <c r="AC17" s="176"/>
      <c r="AJ17" s="176"/>
      <c r="AS17" s="176"/>
      <c r="BA17" s="176"/>
      <c r="BC17" s="22"/>
      <c r="BD17" s="22"/>
      <c r="BE17" s="22"/>
      <c r="BF17" s="22"/>
      <c r="BI17" s="39" t="s">
        <v>534</v>
      </c>
    </row>
    <row r="18" spans="4:61" ht="104.65">
      <c r="D18" s="176"/>
      <c r="I18" s="14" t="s">
        <v>118</v>
      </c>
      <c r="J18" s="14" t="s">
        <v>496</v>
      </c>
      <c r="K18" s="14" t="str">
        <f t="shared" si="1"/>
        <v>Organisation, Culture, Governance, Risk &amp; Security Advanced</v>
      </c>
      <c r="L18" s="15" t="s">
        <v>535</v>
      </c>
      <c r="O18" s="53"/>
      <c r="R18" s="176"/>
      <c r="AC18" s="176"/>
      <c r="AJ18" s="176"/>
      <c r="AS18" s="176"/>
      <c r="BA18" s="176"/>
      <c r="BC18" s="22"/>
      <c r="BD18" s="22"/>
      <c r="BE18" s="22"/>
      <c r="BF18" s="22"/>
      <c r="BI18" s="39" t="s">
        <v>536</v>
      </c>
    </row>
    <row r="19" spans="4:61" ht="69.75">
      <c r="D19" s="176"/>
      <c r="I19" s="14" t="s">
        <v>118</v>
      </c>
      <c r="J19" s="14" t="s">
        <v>505</v>
      </c>
      <c r="K19" s="14" t="str">
        <f t="shared" si="1"/>
        <v>Organisation, Culture, Governance, Risk &amp; Security Leading</v>
      </c>
      <c r="L19" s="15" t="s">
        <v>537</v>
      </c>
      <c r="O19" s="53"/>
      <c r="R19" s="176"/>
      <c r="AC19" s="176"/>
      <c r="AJ19" s="176"/>
      <c r="AS19" s="176"/>
      <c r="BA19" s="176"/>
      <c r="BC19" s="22"/>
      <c r="BD19" s="22"/>
      <c r="BE19" s="22"/>
      <c r="BF19" s="22"/>
      <c r="BI19" s="39" t="s">
        <v>538</v>
      </c>
    </row>
    <row r="20" spans="4:61" ht="69.75">
      <c r="D20" s="176"/>
      <c r="I20" s="14" t="s">
        <v>153</v>
      </c>
      <c r="J20" s="14" t="s">
        <v>465</v>
      </c>
      <c r="K20" s="14" t="str">
        <f t="shared" si="1"/>
        <v>Technology Basic</v>
      </c>
      <c r="L20" s="15" t="s">
        <v>539</v>
      </c>
      <c r="O20" s="53"/>
      <c r="R20" s="176"/>
      <c r="AC20" s="176"/>
      <c r="AJ20" s="176"/>
      <c r="AS20" s="176"/>
      <c r="BA20" s="176"/>
      <c r="BC20" s="22"/>
      <c r="BD20" s="22"/>
      <c r="BE20" s="22"/>
      <c r="BF20" s="22"/>
      <c r="BI20" s="39" t="s">
        <v>540</v>
      </c>
    </row>
    <row r="21" spans="4:61" ht="58.15">
      <c r="D21" s="176"/>
      <c r="I21" s="14" t="s">
        <v>153</v>
      </c>
      <c r="J21" s="14" t="s">
        <v>479</v>
      </c>
      <c r="K21" s="14" t="str">
        <f t="shared" si="1"/>
        <v>Technology Developing</v>
      </c>
      <c r="L21" s="15" t="s">
        <v>541</v>
      </c>
      <c r="O21" s="53"/>
      <c r="R21" s="176"/>
      <c r="AC21" s="176"/>
      <c r="AJ21" s="176"/>
      <c r="AS21" s="176"/>
      <c r="BA21" s="176"/>
      <c r="BC21" s="22"/>
      <c r="BD21" s="22"/>
      <c r="BE21" s="22"/>
      <c r="BF21" s="22"/>
      <c r="BI21" s="39" t="s">
        <v>542</v>
      </c>
    </row>
    <row r="22" spans="4:61" ht="93">
      <c r="D22" s="176"/>
      <c r="I22" s="14" t="s">
        <v>153</v>
      </c>
      <c r="J22" s="14" t="s">
        <v>488</v>
      </c>
      <c r="K22" s="14" t="str">
        <f t="shared" si="1"/>
        <v>Technology Established</v>
      </c>
      <c r="L22" s="15" t="s">
        <v>543</v>
      </c>
      <c r="O22" s="53"/>
      <c r="R22" s="176"/>
      <c r="AC22" s="176"/>
      <c r="AJ22" s="176"/>
      <c r="AS22" s="176"/>
      <c r="BA22" s="176"/>
      <c r="BC22" s="22"/>
      <c r="BD22" s="22"/>
      <c r="BE22" s="22"/>
      <c r="BF22" s="22"/>
      <c r="BI22" s="39" t="s">
        <v>544</v>
      </c>
    </row>
    <row r="23" spans="4:61" ht="93">
      <c r="D23" s="176"/>
      <c r="I23" s="14" t="s">
        <v>153</v>
      </c>
      <c r="J23" s="14" t="s">
        <v>496</v>
      </c>
      <c r="K23" s="14" t="str">
        <f t="shared" si="1"/>
        <v>Technology Advanced</v>
      </c>
      <c r="L23" s="15" t="s">
        <v>545</v>
      </c>
      <c r="O23" s="53"/>
      <c r="R23" s="176"/>
      <c r="AC23" s="176"/>
      <c r="AJ23" s="176"/>
      <c r="AS23" s="176"/>
      <c r="BA23" s="176"/>
      <c r="BC23" s="22"/>
      <c r="BD23" s="22"/>
      <c r="BE23" s="22"/>
      <c r="BF23" s="22"/>
      <c r="BI23" s="39" t="s">
        <v>546</v>
      </c>
    </row>
    <row r="24" spans="4:61" ht="14.1" customHeight="1">
      <c r="D24" s="176"/>
      <c r="I24" s="14" t="s">
        <v>153</v>
      </c>
      <c r="J24" s="14" t="s">
        <v>505</v>
      </c>
      <c r="K24" s="14" t="str">
        <f t="shared" si="1"/>
        <v>Technology Leading</v>
      </c>
      <c r="L24" s="15" t="s">
        <v>547</v>
      </c>
      <c r="O24" s="53" t="s">
        <v>87</v>
      </c>
      <c r="R24" s="176"/>
      <c r="AC24" s="176"/>
      <c r="AJ24" s="176"/>
      <c r="AS24" s="176"/>
      <c r="BA24" s="176"/>
      <c r="BC24" s="22"/>
      <c r="BD24" s="22"/>
      <c r="BE24" s="22"/>
      <c r="BF24" s="22"/>
      <c r="BI24" s="39" t="s">
        <v>548</v>
      </c>
    </row>
    <row r="25" spans="4:61" ht="69.75">
      <c r="D25" s="176"/>
      <c r="I25" s="14" t="s">
        <v>190</v>
      </c>
      <c r="J25" s="14" t="s">
        <v>465</v>
      </c>
      <c r="K25" s="14" t="str">
        <f t="shared" si="1"/>
        <v>Strategy Basic</v>
      </c>
      <c r="L25" s="15" t="s">
        <v>549</v>
      </c>
      <c r="O25" s="53"/>
      <c r="R25" s="176"/>
      <c r="AC25" s="176"/>
      <c r="AJ25" s="176"/>
      <c r="AS25" s="176"/>
      <c r="BA25" s="176"/>
      <c r="BC25" s="22"/>
      <c r="BD25" s="22"/>
      <c r="BE25" s="22"/>
      <c r="BF25" s="22"/>
      <c r="BI25" s="171"/>
    </row>
    <row r="26" spans="4:61" ht="58.15">
      <c r="D26" s="176"/>
      <c r="I26" s="14" t="s">
        <v>190</v>
      </c>
      <c r="J26" s="14" t="s">
        <v>479</v>
      </c>
      <c r="K26" s="14" t="str">
        <f t="shared" si="1"/>
        <v>Strategy Developing</v>
      </c>
      <c r="L26" s="15" t="s">
        <v>550</v>
      </c>
      <c r="O26" s="53"/>
      <c r="R26" s="176"/>
      <c r="AC26" s="176"/>
      <c r="AJ26" s="176"/>
      <c r="AS26" s="176"/>
      <c r="BA26" s="176"/>
      <c r="BC26" s="22"/>
      <c r="BD26" s="22"/>
      <c r="BE26" s="22"/>
      <c r="BF26" s="22"/>
      <c r="BI26" s="171"/>
    </row>
    <row r="27" spans="4:61" ht="33.4" customHeight="1">
      <c r="D27" s="176"/>
      <c r="I27" s="14" t="s">
        <v>190</v>
      </c>
      <c r="J27" s="14" t="s">
        <v>488</v>
      </c>
      <c r="K27" s="14" t="str">
        <f t="shared" si="1"/>
        <v>Strategy Established</v>
      </c>
      <c r="L27" s="15" t="s">
        <v>551</v>
      </c>
      <c r="O27" s="53" t="s">
        <v>66</v>
      </c>
      <c r="R27" s="176"/>
      <c r="AC27" s="176"/>
      <c r="AJ27" s="176"/>
      <c r="AS27" s="176"/>
      <c r="BA27" s="176"/>
    </row>
    <row r="28" spans="4:61" ht="31.35" customHeight="1">
      <c r="D28" s="176"/>
      <c r="I28" s="14" t="s">
        <v>190</v>
      </c>
      <c r="J28" s="14" t="s">
        <v>496</v>
      </c>
      <c r="K28" s="14" t="str">
        <f t="shared" si="1"/>
        <v>Strategy Advanced</v>
      </c>
      <c r="L28" s="15" t="s">
        <v>552</v>
      </c>
      <c r="O28" s="53" t="s">
        <v>103</v>
      </c>
      <c r="R28" s="176"/>
      <c r="AC28" s="176"/>
      <c r="AJ28" s="176"/>
      <c r="AS28" s="176"/>
      <c r="BA28" s="176"/>
    </row>
    <row r="29" spans="4:61" ht="81.400000000000006">
      <c r="D29" s="176"/>
      <c r="I29" s="11" t="s">
        <v>190</v>
      </c>
      <c r="J29" s="11" t="s">
        <v>505</v>
      </c>
      <c r="K29" s="14" t="str">
        <f t="shared" si="1"/>
        <v>Strategy Leading</v>
      </c>
      <c r="L29" s="15" t="s">
        <v>553</v>
      </c>
      <c r="O29" s="53" t="s">
        <v>106</v>
      </c>
      <c r="R29" s="176"/>
      <c r="AC29" s="176"/>
      <c r="AJ29" s="176"/>
      <c r="AS29" s="176"/>
      <c r="BA29" s="176"/>
    </row>
    <row r="30" spans="4:61">
      <c r="D30" s="176"/>
      <c r="O30" s="53" t="s">
        <v>69</v>
      </c>
      <c r="R30" s="176"/>
      <c r="AC30" s="176"/>
      <c r="AJ30" s="176"/>
      <c r="AS30" s="176"/>
      <c r="BA30" s="176"/>
    </row>
    <row r="31" spans="4:61">
      <c r="D31" s="176"/>
      <c r="O31" s="53" t="s">
        <v>148</v>
      </c>
      <c r="R31" s="176"/>
      <c r="AC31" s="176"/>
      <c r="AJ31" s="176"/>
      <c r="AS31" s="176"/>
      <c r="BA31" s="176"/>
    </row>
    <row r="32" spans="4:61">
      <c r="D32" s="176"/>
      <c r="O32" s="53" t="s">
        <v>168</v>
      </c>
      <c r="R32" s="176"/>
      <c r="AC32" s="176"/>
      <c r="AJ32" s="176"/>
      <c r="AS32" s="176"/>
      <c r="BA32" s="176"/>
    </row>
    <row r="33" spans="4:58">
      <c r="D33" s="176"/>
      <c r="O33" s="53" t="s">
        <v>165</v>
      </c>
      <c r="R33" s="176"/>
      <c r="AC33" s="176"/>
      <c r="AJ33" s="176"/>
      <c r="AS33" s="176"/>
      <c r="BA33" s="176"/>
    </row>
    <row r="34" spans="4:58">
      <c r="D34" s="176"/>
      <c r="O34" s="53" t="s">
        <v>222</v>
      </c>
      <c r="R34" s="176"/>
      <c r="AC34" s="176"/>
      <c r="AJ34" s="176"/>
      <c r="AS34" s="176"/>
      <c r="BA34" s="176"/>
      <c r="BC34" s="22"/>
      <c r="BD34" s="22"/>
      <c r="BE34" s="22"/>
      <c r="BF34" s="22"/>
    </row>
    <row r="35" spans="4:58">
      <c r="D35" s="176"/>
      <c r="O35" s="53" t="s">
        <v>154</v>
      </c>
      <c r="R35" s="176"/>
      <c r="AC35" s="176"/>
      <c r="AJ35" s="176"/>
      <c r="AS35" s="176"/>
      <c r="BA35" s="176"/>
      <c r="BC35" s="22"/>
      <c r="BD35" s="22"/>
      <c r="BE35" s="22"/>
      <c r="BF35" s="22"/>
    </row>
    <row r="36" spans="4:58">
      <c r="D36" s="176"/>
      <c r="AS36" s="176"/>
      <c r="BA36" s="176"/>
      <c r="BC36" s="22"/>
      <c r="BD36" s="22"/>
      <c r="BE36" s="22"/>
      <c r="BF36" s="22"/>
    </row>
    <row r="37" spans="4:58">
      <c r="D37" s="176"/>
    </row>
    <row r="38" spans="4:58">
      <c r="D38" s="176"/>
    </row>
  </sheetData>
  <sortState xmlns:xlrd2="http://schemas.microsoft.com/office/spreadsheetml/2017/richdata2" ref="BI5:BI24">
    <sortCondition ref="BI24"/>
  </sortState>
  <mergeCells count="5">
    <mergeCell ref="BK4:BL5"/>
    <mergeCell ref="BM4:BQ4"/>
    <mergeCell ref="BK6:BK10"/>
    <mergeCell ref="F3:G3"/>
    <mergeCell ref="I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EE0F4-896F-4313-9755-DB45EF31C2B2}">
  <dimension ref="B2:N15"/>
  <sheetViews>
    <sheetView showGridLines="0" workbookViewId="0">
      <selection activeCell="E31" sqref="E31"/>
    </sheetView>
  </sheetViews>
  <sheetFormatPr defaultRowHeight="14.25"/>
  <cols>
    <col min="1" max="1" width="2.7109375" customWidth="1"/>
  </cols>
  <sheetData>
    <row r="2" spans="2:14" ht="23.25">
      <c r="B2" s="58" t="s">
        <v>13</v>
      </c>
      <c r="C2" s="57"/>
      <c r="D2" s="57"/>
      <c r="E2" s="57"/>
      <c r="F2" s="57"/>
      <c r="G2" s="57"/>
      <c r="H2" s="57"/>
      <c r="I2" s="57"/>
      <c r="J2" s="57"/>
      <c r="K2" s="57"/>
      <c r="L2" s="57"/>
      <c r="M2" s="57"/>
      <c r="N2" s="57"/>
    </row>
    <row r="4" spans="2:14">
      <c r="B4" s="211" t="s">
        <v>14</v>
      </c>
    </row>
    <row r="5" spans="2:14">
      <c r="B5" s="211" t="s">
        <v>15</v>
      </c>
    </row>
    <row r="6" spans="2:14">
      <c r="B6" s="211" t="s">
        <v>16</v>
      </c>
    </row>
    <row r="7" spans="2:14">
      <c r="B7" s="211" t="s">
        <v>17</v>
      </c>
    </row>
    <row r="8" spans="2:14">
      <c r="B8" s="211" t="s">
        <v>18</v>
      </c>
    </row>
    <row r="9" spans="2:14">
      <c r="B9" s="211" t="s">
        <v>19</v>
      </c>
    </row>
    <row r="10" spans="2:14">
      <c r="B10" s="211" t="s">
        <v>20</v>
      </c>
    </row>
    <row r="11" spans="2:14">
      <c r="B11" s="211" t="s">
        <v>21</v>
      </c>
    </row>
    <row r="12" spans="2:14">
      <c r="B12" s="211" t="s">
        <v>22</v>
      </c>
    </row>
    <row r="13" spans="2:14">
      <c r="B13" s="211" t="s">
        <v>23</v>
      </c>
    </row>
    <row r="14" spans="2:14">
      <c r="B14" s="211" t="s">
        <v>24</v>
      </c>
    </row>
    <row r="15" spans="2:14">
      <c r="B15" s="211" t="s">
        <v>25</v>
      </c>
    </row>
  </sheetData>
  <hyperlinks>
    <hyperlink ref="B4" location="'1. Digital Readiness Questions'!A1" display="1. Digital Readiness Questions" xr:uid="{CF420269-33F1-4AAD-9EBA-BDA64D6F111C}"/>
    <hyperlink ref="B5" location="'2. Readiness State &amp; Targets'!A1" display="2. Readiness State &amp; Targets" xr:uid="{9AC82E5B-182B-44C4-8214-D609138D69B0}"/>
    <hyperlink ref="B6" location="'3. Digital Weaknesses'!A1" display="3. Digital Weaknesses" xr:uid="{320D7CA2-7A22-4FF5-AB28-9AFA533F6733}"/>
    <hyperlink ref="B7" location="'4. Channel Shift Analysis'!A1" display="4. Channel Shift Analysis" xr:uid="{1DD7F748-1DA5-4877-89D4-E765404548CD}"/>
    <hyperlink ref="B8" location="'5. Digital Objectives'!A1" display="5. Digital Objectives" xr:uid="{A2507E16-8879-4917-992A-4057286723B1}"/>
    <hyperlink ref="B9" location="'6. Journey Mapping Outputs'!A1" display="6. Journey Mapping Outputs" xr:uid="{EE1E4339-F9A0-46C5-9553-3FA40141A06B}"/>
    <hyperlink ref="B10" location="'7. Challenges &amp; Constraints'!A1" display="7. Challenges &amp; Constraints" xr:uid="{A312E544-323C-4C52-83B6-1A4B04145681}"/>
    <hyperlink ref="B11" location="'8. Prioritising Objectives'!A1" display="8. Prioritising Objectives" xr:uid="{C33AF7C4-707E-48A1-A4C0-DBAE6D158757}"/>
    <hyperlink ref="B12" location="'9. Project Planning'!A1" display="9. Project Planning" xr:uid="{FF6874E1-A221-468F-9261-42B489D78F42}"/>
    <hyperlink ref="B13" location="'10. Change Management'!A1" display="10. Change Management" xr:uid="{27865431-3113-4437-A0C7-502A06CF8F0F}"/>
    <hyperlink ref="B14" location="'11. Digital Risks'!A1" display="11. Digital Risks" xr:uid="{647FA9D1-5C77-456F-9747-A21143AE01F9}"/>
    <hyperlink ref="B15" location="'12. Roadmap'!A1" display="12. Roadmap" xr:uid="{0AB0BA57-E131-47B7-A917-5C02F5D9F9C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7FB99-5899-4D68-9133-F31ACA957540}">
  <sheetPr codeName="Sheet2">
    <pageSetUpPr fitToPage="1"/>
  </sheetPr>
  <dimension ref="B2:Q83"/>
  <sheetViews>
    <sheetView showGridLines="0" zoomScale="85" zoomScaleNormal="85" workbookViewId="0">
      <selection activeCell="B2" sqref="B2:E2"/>
    </sheetView>
  </sheetViews>
  <sheetFormatPr defaultColWidth="8.85546875" defaultRowHeight="14.25"/>
  <cols>
    <col min="1" max="1" width="2.5703125" style="1" customWidth="1"/>
    <col min="2" max="2" width="8.85546875" style="1"/>
    <col min="3" max="4" width="23.140625" style="1" customWidth="1"/>
    <col min="5" max="5" width="45.5703125" style="1" customWidth="1"/>
    <col min="6" max="6" width="66" style="1" customWidth="1"/>
    <col min="7" max="7" width="28.140625" style="4" customWidth="1"/>
    <col min="8" max="9" width="8.85546875" style="4" hidden="1" customWidth="1"/>
    <col min="10" max="10" width="11.7109375" style="4" hidden="1" customWidth="1"/>
    <col min="11" max="11" width="13.140625" style="1" hidden="1" customWidth="1"/>
    <col min="12" max="12" width="5.85546875" style="1" hidden="1" customWidth="1"/>
    <col min="13" max="13" width="7.28515625" style="1" hidden="1" customWidth="1"/>
    <col min="14" max="14" width="8.7109375" style="1" hidden="1" customWidth="1"/>
    <col min="15" max="15" width="16.28515625" style="1" hidden="1" customWidth="1"/>
    <col min="16" max="16" width="13.140625" style="1" hidden="1" customWidth="1"/>
    <col min="17" max="17" width="6.28515625" style="1" hidden="1" customWidth="1"/>
    <col min="18" max="16384" width="8.85546875" style="1"/>
  </cols>
  <sheetData>
    <row r="2" spans="2:17" ht="43.15" customHeight="1">
      <c r="B2" s="228" t="s">
        <v>14</v>
      </c>
      <c r="C2" s="229"/>
      <c r="D2" s="229"/>
      <c r="E2" s="229"/>
      <c r="F2" s="26"/>
      <c r="G2" s="27"/>
    </row>
    <row r="3" spans="2:17" ht="10.15" customHeight="1">
      <c r="B3" s="31"/>
      <c r="C3" s="33"/>
      <c r="D3" s="33"/>
      <c r="E3" s="33"/>
    </row>
    <row r="4" spans="2:17" ht="169.7" customHeight="1">
      <c r="B4" s="218" t="s">
        <v>26</v>
      </c>
      <c r="C4" s="218"/>
      <c r="D4" s="218"/>
      <c r="E4" s="218"/>
      <c r="F4" s="218"/>
    </row>
    <row r="5" spans="2:17">
      <c r="K5" s="230" t="s">
        <v>27</v>
      </c>
      <c r="L5" s="230"/>
      <c r="M5" s="230"/>
      <c r="N5" s="230"/>
      <c r="O5" s="230"/>
    </row>
    <row r="6" spans="2:17" ht="20.45" customHeight="1">
      <c r="B6" s="16" t="s">
        <v>28</v>
      </c>
      <c r="C6" s="16" t="s">
        <v>29</v>
      </c>
      <c r="D6" s="16" t="s">
        <v>30</v>
      </c>
      <c r="E6" s="17" t="s">
        <v>31</v>
      </c>
      <c r="F6" s="16" t="s">
        <v>32</v>
      </c>
      <c r="G6" s="16" t="s">
        <v>33</v>
      </c>
      <c r="H6" s="16" t="s">
        <v>34</v>
      </c>
      <c r="I6" s="16" t="s">
        <v>35</v>
      </c>
      <c r="J6" s="16" t="s">
        <v>36</v>
      </c>
      <c r="K6" s="2" t="s">
        <v>37</v>
      </c>
      <c r="L6" s="2" t="s">
        <v>38</v>
      </c>
      <c r="M6" s="2" t="s">
        <v>39</v>
      </c>
      <c r="N6" s="2" t="s">
        <v>40</v>
      </c>
      <c r="O6" s="2" t="s">
        <v>41</v>
      </c>
      <c r="P6" s="2" t="s">
        <v>42</v>
      </c>
      <c r="Q6" s="2" t="s">
        <v>43</v>
      </c>
    </row>
    <row r="7" spans="2:17" ht="49.7" customHeight="1">
      <c r="B7" s="86">
        <v>1</v>
      </c>
      <c r="C7" s="86" t="s">
        <v>44</v>
      </c>
      <c r="D7" s="86" t="s">
        <v>45</v>
      </c>
      <c r="E7" s="87" t="s">
        <v>46</v>
      </c>
      <c r="F7" s="88" t="s">
        <v>47</v>
      </c>
      <c r="G7" s="84" t="s">
        <v>40</v>
      </c>
      <c r="H7" s="3">
        <f>IF(G7="Strongly agree",5,IF(G7="Agree",4,IF(G7="Neither agree nor disagree",3,IF(G7="Disagree",2,IF(G7="Strongly disagree",1,0)))))</f>
        <v>2</v>
      </c>
      <c r="I7" s="3">
        <v>5</v>
      </c>
      <c r="J7" s="3" t="s">
        <v>48</v>
      </c>
      <c r="K7" s="3">
        <f>IF($G7=$K$6,1,0)</f>
        <v>0</v>
      </c>
      <c r="L7" s="3">
        <f>IF($G7=$L$6,1,0)</f>
        <v>0</v>
      </c>
      <c r="M7" s="3">
        <f>IF($G7=$M$6,1,0)</f>
        <v>0</v>
      </c>
      <c r="N7" s="3">
        <f>IF($G7=$N$6,1,0)</f>
        <v>1</v>
      </c>
      <c r="O7" s="3">
        <f>IF($G7=$O$6,1,0)</f>
        <v>0</v>
      </c>
      <c r="P7" s="3">
        <f>SUM(M7:O7)</f>
        <v>1</v>
      </c>
      <c r="Q7" s="3">
        <f>1</f>
        <v>1</v>
      </c>
    </row>
    <row r="8" spans="2:17" ht="49.7" customHeight="1">
      <c r="B8" s="86">
        <v>2</v>
      </c>
      <c r="C8" s="86" t="s">
        <v>44</v>
      </c>
      <c r="D8" s="86" t="s">
        <v>49</v>
      </c>
      <c r="E8" s="87" t="s">
        <v>50</v>
      </c>
      <c r="F8" s="88" t="s">
        <v>51</v>
      </c>
      <c r="G8" s="84" t="s">
        <v>39</v>
      </c>
      <c r="H8" s="3">
        <f t="shared" ref="H8:H20" si="0">IF(G8="Strongly agree",5,IF(G8="Agree",4,IF(G8="Neither agree nor disagree",3,IF(G8="Disagree",2,IF(G8="Strongly disagree",1,0)))))</f>
        <v>3</v>
      </c>
      <c r="I8" s="3">
        <v>5</v>
      </c>
      <c r="J8" s="3" t="s">
        <v>48</v>
      </c>
      <c r="K8" s="3">
        <f t="shared" ref="K8:K70" si="1">IF($G8=$K$6,1,0)</f>
        <v>0</v>
      </c>
      <c r="L8" s="3">
        <f t="shared" ref="L8:L70" si="2">IF($G8=$L$6,1,0)</f>
        <v>0</v>
      </c>
      <c r="M8" s="3">
        <f t="shared" ref="M8:M70" si="3">IF($G8=$M$6,1,0)</f>
        <v>1</v>
      </c>
      <c r="N8" s="3">
        <f t="shared" ref="N8:N70" si="4">IF($G8=$N$6,1,0)</f>
        <v>0</v>
      </c>
      <c r="O8" s="3">
        <f t="shared" ref="O8:O70" si="5">IF($G8=$O$6,1,0)</f>
        <v>0</v>
      </c>
      <c r="P8" s="3">
        <f t="shared" ref="P8:P70" si="6">SUM(M8:O8)</f>
        <v>1</v>
      </c>
      <c r="Q8" s="3">
        <f>1</f>
        <v>1</v>
      </c>
    </row>
    <row r="9" spans="2:17" ht="49.7" customHeight="1">
      <c r="B9" s="86">
        <v>3</v>
      </c>
      <c r="C9" s="86" t="s">
        <v>44</v>
      </c>
      <c r="D9" s="86" t="s">
        <v>45</v>
      </c>
      <c r="E9" s="87" t="s">
        <v>52</v>
      </c>
      <c r="F9" s="88" t="s">
        <v>53</v>
      </c>
      <c r="G9" s="84" t="s">
        <v>41</v>
      </c>
      <c r="H9" s="3">
        <f t="shared" si="0"/>
        <v>1</v>
      </c>
      <c r="I9" s="3">
        <v>5</v>
      </c>
      <c r="J9" s="3" t="s">
        <v>48</v>
      </c>
      <c r="K9" s="3">
        <f t="shared" si="1"/>
        <v>0</v>
      </c>
      <c r="L9" s="3">
        <f t="shared" si="2"/>
        <v>0</v>
      </c>
      <c r="M9" s="3">
        <f t="shared" si="3"/>
        <v>0</v>
      </c>
      <c r="N9" s="3">
        <f t="shared" si="4"/>
        <v>0</v>
      </c>
      <c r="O9" s="3">
        <f t="shared" si="5"/>
        <v>1</v>
      </c>
      <c r="P9" s="3">
        <f t="shared" si="6"/>
        <v>1</v>
      </c>
      <c r="Q9" s="3">
        <f>1</f>
        <v>1</v>
      </c>
    </row>
    <row r="10" spans="2:17" ht="49.7" customHeight="1">
      <c r="B10" s="86">
        <v>4</v>
      </c>
      <c r="C10" s="86" t="s">
        <v>44</v>
      </c>
      <c r="D10" s="86" t="s">
        <v>49</v>
      </c>
      <c r="E10" s="87" t="s">
        <v>54</v>
      </c>
      <c r="F10" s="88" t="s">
        <v>55</v>
      </c>
      <c r="G10" s="84"/>
      <c r="H10" s="3">
        <f t="shared" si="0"/>
        <v>0</v>
      </c>
      <c r="I10" s="3">
        <v>5</v>
      </c>
      <c r="J10" s="3" t="s">
        <v>48</v>
      </c>
      <c r="K10" s="3">
        <f t="shared" si="1"/>
        <v>0</v>
      </c>
      <c r="L10" s="3">
        <f t="shared" si="2"/>
        <v>0</v>
      </c>
      <c r="M10" s="3">
        <f t="shared" si="3"/>
        <v>0</v>
      </c>
      <c r="N10" s="3">
        <f t="shared" si="4"/>
        <v>0</v>
      </c>
      <c r="O10" s="3">
        <f t="shared" si="5"/>
        <v>0</v>
      </c>
      <c r="P10" s="3">
        <f t="shared" si="6"/>
        <v>0</v>
      </c>
      <c r="Q10" s="3">
        <f>1</f>
        <v>1</v>
      </c>
    </row>
    <row r="11" spans="2:17" ht="49.7" customHeight="1">
      <c r="B11" s="86">
        <v>5</v>
      </c>
      <c r="C11" s="86" t="s">
        <v>44</v>
      </c>
      <c r="D11" s="86" t="s">
        <v>56</v>
      </c>
      <c r="E11" s="87" t="s">
        <v>57</v>
      </c>
      <c r="F11" s="88" t="s">
        <v>58</v>
      </c>
      <c r="G11" s="84"/>
      <c r="H11" s="3">
        <f t="shared" si="0"/>
        <v>0</v>
      </c>
      <c r="I11" s="3">
        <v>5</v>
      </c>
      <c r="J11" s="3" t="s">
        <v>48</v>
      </c>
      <c r="K11" s="3">
        <f t="shared" si="1"/>
        <v>0</v>
      </c>
      <c r="L11" s="3">
        <f t="shared" si="2"/>
        <v>0</v>
      </c>
      <c r="M11" s="3">
        <f t="shared" si="3"/>
        <v>0</v>
      </c>
      <c r="N11" s="3">
        <f t="shared" si="4"/>
        <v>0</v>
      </c>
      <c r="O11" s="3">
        <f t="shared" si="5"/>
        <v>0</v>
      </c>
      <c r="P11" s="3">
        <f t="shared" si="6"/>
        <v>0</v>
      </c>
      <c r="Q11" s="3">
        <f>1</f>
        <v>1</v>
      </c>
    </row>
    <row r="12" spans="2:17" ht="49.7" customHeight="1">
      <c r="B12" s="86">
        <v>6</v>
      </c>
      <c r="C12" s="86" t="s">
        <v>44</v>
      </c>
      <c r="D12" s="86" t="s">
        <v>59</v>
      </c>
      <c r="E12" s="87" t="s">
        <v>60</v>
      </c>
      <c r="F12" s="88" t="s">
        <v>61</v>
      </c>
      <c r="G12" s="84"/>
      <c r="H12" s="3">
        <f t="shared" si="0"/>
        <v>0</v>
      </c>
      <c r="I12" s="3">
        <v>5</v>
      </c>
      <c r="J12" s="3" t="s">
        <v>48</v>
      </c>
      <c r="K12" s="3">
        <f t="shared" si="1"/>
        <v>0</v>
      </c>
      <c r="L12" s="3">
        <f t="shared" si="2"/>
        <v>0</v>
      </c>
      <c r="M12" s="3">
        <f t="shared" si="3"/>
        <v>0</v>
      </c>
      <c r="N12" s="3">
        <f t="shared" si="4"/>
        <v>0</v>
      </c>
      <c r="O12" s="3">
        <f t="shared" si="5"/>
        <v>0</v>
      </c>
      <c r="P12" s="3">
        <f t="shared" si="6"/>
        <v>0</v>
      </c>
      <c r="Q12" s="3">
        <f>1</f>
        <v>1</v>
      </c>
    </row>
    <row r="13" spans="2:17" ht="49.7" customHeight="1">
      <c r="B13" s="86">
        <v>7</v>
      </c>
      <c r="C13" s="86" t="s">
        <v>44</v>
      </c>
      <c r="D13" s="86" t="s">
        <v>49</v>
      </c>
      <c r="E13" s="87" t="s">
        <v>62</v>
      </c>
      <c r="F13" s="88" t="s">
        <v>63</v>
      </c>
      <c r="G13" s="84"/>
      <c r="H13" s="3">
        <f t="shared" si="0"/>
        <v>0</v>
      </c>
      <c r="I13" s="3">
        <v>5</v>
      </c>
      <c r="J13" s="3" t="s">
        <v>48</v>
      </c>
      <c r="K13" s="3">
        <f t="shared" si="1"/>
        <v>0</v>
      </c>
      <c r="L13" s="3">
        <f t="shared" si="2"/>
        <v>0</v>
      </c>
      <c r="M13" s="3">
        <f t="shared" si="3"/>
        <v>0</v>
      </c>
      <c r="N13" s="3">
        <f t="shared" si="4"/>
        <v>0</v>
      </c>
      <c r="O13" s="3">
        <f t="shared" si="5"/>
        <v>0</v>
      </c>
      <c r="P13" s="3">
        <f t="shared" si="6"/>
        <v>0</v>
      </c>
      <c r="Q13" s="3">
        <f>1</f>
        <v>1</v>
      </c>
    </row>
    <row r="14" spans="2:17" ht="49.7" customHeight="1">
      <c r="B14" s="86">
        <v>8</v>
      </c>
      <c r="C14" s="86" t="s">
        <v>44</v>
      </c>
      <c r="D14" s="86" t="s">
        <v>56</v>
      </c>
      <c r="E14" s="87" t="s">
        <v>64</v>
      </c>
      <c r="F14" s="88" t="s">
        <v>65</v>
      </c>
      <c r="G14" s="84"/>
      <c r="H14" s="3">
        <f t="shared" si="0"/>
        <v>0</v>
      </c>
      <c r="I14" s="3">
        <v>5</v>
      </c>
      <c r="J14" s="3" t="s">
        <v>48</v>
      </c>
      <c r="K14" s="3">
        <f t="shared" si="1"/>
        <v>0</v>
      </c>
      <c r="L14" s="3">
        <f t="shared" si="2"/>
        <v>0</v>
      </c>
      <c r="M14" s="3">
        <f t="shared" si="3"/>
        <v>0</v>
      </c>
      <c r="N14" s="3">
        <f t="shared" si="4"/>
        <v>0</v>
      </c>
      <c r="O14" s="3">
        <f t="shared" si="5"/>
        <v>0</v>
      </c>
      <c r="P14" s="3">
        <f t="shared" si="6"/>
        <v>0</v>
      </c>
      <c r="Q14" s="3">
        <f>1</f>
        <v>1</v>
      </c>
    </row>
    <row r="15" spans="2:17" ht="49.7" customHeight="1">
      <c r="B15" s="86">
        <v>9</v>
      </c>
      <c r="C15" s="86" t="s">
        <v>44</v>
      </c>
      <c r="D15" s="86" t="s">
        <v>66</v>
      </c>
      <c r="E15" s="87" t="s">
        <v>67</v>
      </c>
      <c r="F15" s="88" t="s">
        <v>68</v>
      </c>
      <c r="G15" s="84"/>
      <c r="H15" s="3">
        <f t="shared" si="0"/>
        <v>0</v>
      </c>
      <c r="I15" s="3">
        <v>5</v>
      </c>
      <c r="J15" s="3" t="s">
        <v>48</v>
      </c>
      <c r="K15" s="3">
        <f t="shared" si="1"/>
        <v>0</v>
      </c>
      <c r="L15" s="3">
        <f t="shared" si="2"/>
        <v>0</v>
      </c>
      <c r="M15" s="3">
        <f t="shared" si="3"/>
        <v>0</v>
      </c>
      <c r="N15" s="3">
        <f t="shared" si="4"/>
        <v>0</v>
      </c>
      <c r="O15" s="3">
        <f t="shared" si="5"/>
        <v>0</v>
      </c>
      <c r="P15" s="3">
        <f t="shared" si="6"/>
        <v>0</v>
      </c>
      <c r="Q15" s="3">
        <f>1</f>
        <v>1</v>
      </c>
    </row>
    <row r="16" spans="2:17" ht="49.7" customHeight="1">
      <c r="B16" s="86">
        <v>10</v>
      </c>
      <c r="C16" s="86" t="s">
        <v>44</v>
      </c>
      <c r="D16" s="86" t="s">
        <v>69</v>
      </c>
      <c r="E16" s="87" t="s">
        <v>70</v>
      </c>
      <c r="F16" s="88" t="s">
        <v>71</v>
      </c>
      <c r="G16" s="84"/>
      <c r="H16" s="3">
        <f t="shared" si="0"/>
        <v>0</v>
      </c>
      <c r="I16" s="3">
        <v>5</v>
      </c>
      <c r="J16" s="3" t="s">
        <v>48</v>
      </c>
      <c r="K16" s="3">
        <f t="shared" si="1"/>
        <v>0</v>
      </c>
      <c r="L16" s="3">
        <f t="shared" si="2"/>
        <v>0</v>
      </c>
      <c r="M16" s="3">
        <f t="shared" si="3"/>
        <v>0</v>
      </c>
      <c r="N16" s="3">
        <f t="shared" si="4"/>
        <v>0</v>
      </c>
      <c r="O16" s="3">
        <f t="shared" si="5"/>
        <v>0</v>
      </c>
      <c r="P16" s="3">
        <f t="shared" si="6"/>
        <v>0</v>
      </c>
      <c r="Q16" s="3">
        <f>1</f>
        <v>1</v>
      </c>
    </row>
    <row r="17" spans="2:17" ht="49.7" customHeight="1">
      <c r="B17" s="86">
        <v>11</v>
      </c>
      <c r="C17" s="86" t="s">
        <v>44</v>
      </c>
      <c r="D17" s="86" t="s">
        <v>49</v>
      </c>
      <c r="E17" s="87" t="s">
        <v>72</v>
      </c>
      <c r="F17" s="88" t="s">
        <v>73</v>
      </c>
      <c r="G17" s="84"/>
      <c r="H17" s="3">
        <f t="shared" si="0"/>
        <v>0</v>
      </c>
      <c r="I17" s="3">
        <v>5</v>
      </c>
      <c r="J17" s="3" t="s">
        <v>48</v>
      </c>
      <c r="K17" s="3">
        <f t="shared" si="1"/>
        <v>0</v>
      </c>
      <c r="L17" s="3">
        <f t="shared" si="2"/>
        <v>0</v>
      </c>
      <c r="M17" s="3">
        <f t="shared" si="3"/>
        <v>0</v>
      </c>
      <c r="N17" s="3">
        <f t="shared" si="4"/>
        <v>0</v>
      </c>
      <c r="O17" s="3">
        <f t="shared" si="5"/>
        <v>0</v>
      </c>
      <c r="P17" s="3">
        <f t="shared" si="6"/>
        <v>0</v>
      </c>
      <c r="Q17" s="3">
        <f>1</f>
        <v>1</v>
      </c>
    </row>
    <row r="18" spans="2:17" ht="49.7" customHeight="1">
      <c r="B18" s="86">
        <v>12</v>
      </c>
      <c r="C18" s="86" t="s">
        <v>44</v>
      </c>
      <c r="D18" s="86" t="s">
        <v>59</v>
      </c>
      <c r="E18" s="87" t="s">
        <v>74</v>
      </c>
      <c r="F18" s="88" t="s">
        <v>75</v>
      </c>
      <c r="G18" s="84"/>
      <c r="H18" s="3">
        <f t="shared" si="0"/>
        <v>0</v>
      </c>
      <c r="I18" s="3">
        <v>5</v>
      </c>
      <c r="J18" s="3" t="s">
        <v>48</v>
      </c>
      <c r="K18" s="3">
        <f t="shared" si="1"/>
        <v>0</v>
      </c>
      <c r="L18" s="3">
        <f t="shared" si="2"/>
        <v>0</v>
      </c>
      <c r="M18" s="3">
        <f t="shared" si="3"/>
        <v>0</v>
      </c>
      <c r="N18" s="3">
        <f t="shared" si="4"/>
        <v>0</v>
      </c>
      <c r="O18" s="3">
        <f t="shared" si="5"/>
        <v>0</v>
      </c>
      <c r="P18" s="3">
        <f t="shared" si="6"/>
        <v>0</v>
      </c>
      <c r="Q18" s="3">
        <f>1</f>
        <v>1</v>
      </c>
    </row>
    <row r="19" spans="2:17" ht="49.7" customHeight="1">
      <c r="B19" s="86">
        <v>13</v>
      </c>
      <c r="C19" s="86" t="s">
        <v>44</v>
      </c>
      <c r="D19" s="86" t="s">
        <v>59</v>
      </c>
      <c r="E19" s="87" t="s">
        <v>76</v>
      </c>
      <c r="F19" s="88" t="s">
        <v>77</v>
      </c>
      <c r="G19" s="84"/>
      <c r="H19" s="3">
        <f>IF(G19="Strongly agree",1,IF(G19="Agree",2,IF(G19="Neither agree nor disagree",3,IF(G19="Disagree",4,IF(G19="Strongly disagree",5,0)))))</f>
        <v>0</v>
      </c>
      <c r="I19" s="3">
        <v>5</v>
      </c>
      <c r="J19" s="8" t="s">
        <v>78</v>
      </c>
      <c r="K19" s="3">
        <f t="shared" si="1"/>
        <v>0</v>
      </c>
      <c r="L19" s="3">
        <f t="shared" si="2"/>
        <v>0</v>
      </c>
      <c r="M19" s="3">
        <f t="shared" si="3"/>
        <v>0</v>
      </c>
      <c r="N19" s="3">
        <f t="shared" si="4"/>
        <v>0</v>
      </c>
      <c r="O19" s="3">
        <f t="shared" si="5"/>
        <v>0</v>
      </c>
      <c r="P19" s="3">
        <f t="shared" si="6"/>
        <v>0</v>
      </c>
      <c r="Q19" s="3">
        <f>1</f>
        <v>1</v>
      </c>
    </row>
    <row r="20" spans="2:17" ht="49.7" customHeight="1">
      <c r="B20" s="86">
        <v>14</v>
      </c>
      <c r="C20" s="86" t="s">
        <v>44</v>
      </c>
      <c r="D20" s="86" t="s">
        <v>59</v>
      </c>
      <c r="E20" s="87" t="s">
        <v>79</v>
      </c>
      <c r="F20" s="88" t="s">
        <v>80</v>
      </c>
      <c r="G20" s="84"/>
      <c r="H20" s="3">
        <f t="shared" si="0"/>
        <v>0</v>
      </c>
      <c r="I20" s="3">
        <v>5</v>
      </c>
      <c r="J20" s="3" t="s">
        <v>48</v>
      </c>
      <c r="K20" s="3">
        <f t="shared" si="1"/>
        <v>0</v>
      </c>
      <c r="L20" s="3">
        <f t="shared" si="2"/>
        <v>0</v>
      </c>
      <c r="M20" s="3">
        <f t="shared" si="3"/>
        <v>0</v>
      </c>
      <c r="N20" s="3">
        <f t="shared" si="4"/>
        <v>0</v>
      </c>
      <c r="O20" s="3">
        <f t="shared" si="5"/>
        <v>0</v>
      </c>
      <c r="P20" s="3">
        <f t="shared" si="6"/>
        <v>0</v>
      </c>
      <c r="Q20" s="3">
        <f>1</f>
        <v>1</v>
      </c>
    </row>
    <row r="21" spans="2:17" ht="28.5">
      <c r="B21" s="86">
        <v>15</v>
      </c>
      <c r="C21" s="86" t="s">
        <v>81</v>
      </c>
      <c r="D21" s="86" t="s">
        <v>56</v>
      </c>
      <c r="E21" s="87" t="s">
        <v>82</v>
      </c>
      <c r="F21" s="88" t="s">
        <v>83</v>
      </c>
      <c r="G21" s="85"/>
      <c r="H21" s="3">
        <f>IF(G21="Strongly agree",5,IF(G21="Agree",4,IF(G21="Neither agree nor disagree",3,IF(G21="Disagree",2,IF(G21="Strongly disagree",1,0)))))</f>
        <v>0</v>
      </c>
      <c r="I21" s="3">
        <v>5</v>
      </c>
      <c r="J21" s="3" t="s">
        <v>48</v>
      </c>
      <c r="K21" s="3">
        <f t="shared" si="1"/>
        <v>0</v>
      </c>
      <c r="L21" s="3">
        <f t="shared" si="2"/>
        <v>0</v>
      </c>
      <c r="M21" s="3">
        <f t="shared" si="3"/>
        <v>0</v>
      </c>
      <c r="N21" s="3">
        <f t="shared" si="4"/>
        <v>0</v>
      </c>
      <c r="O21" s="3">
        <f t="shared" si="5"/>
        <v>0</v>
      </c>
      <c r="P21" s="3">
        <f t="shared" si="6"/>
        <v>0</v>
      </c>
      <c r="Q21" s="3">
        <f>1</f>
        <v>1</v>
      </c>
    </row>
    <row r="22" spans="2:17" ht="57">
      <c r="B22" s="86">
        <v>16</v>
      </c>
      <c r="C22" s="86" t="s">
        <v>81</v>
      </c>
      <c r="D22" s="86" t="s">
        <v>84</v>
      </c>
      <c r="E22" s="87" t="s">
        <v>85</v>
      </c>
      <c r="F22" s="88" t="s">
        <v>86</v>
      </c>
      <c r="G22" s="85"/>
      <c r="H22" s="3">
        <f t="shared" ref="H22:H36" si="7">IF(G22="Strongly agree",5,IF(G22="Agree",4,IF(G22="Neither agree nor disagree",3,IF(G22="Disagree",2,IF(G22="Strongly disagree",1,0)))))</f>
        <v>0</v>
      </c>
      <c r="I22" s="3">
        <v>5</v>
      </c>
      <c r="J22" s="3" t="s">
        <v>48</v>
      </c>
      <c r="K22" s="3">
        <f t="shared" si="1"/>
        <v>0</v>
      </c>
      <c r="L22" s="3">
        <f t="shared" si="2"/>
        <v>0</v>
      </c>
      <c r="M22" s="3">
        <f t="shared" si="3"/>
        <v>0</v>
      </c>
      <c r="N22" s="3">
        <f t="shared" si="4"/>
        <v>0</v>
      </c>
      <c r="O22" s="3">
        <f t="shared" si="5"/>
        <v>0</v>
      </c>
      <c r="P22" s="3">
        <f t="shared" si="6"/>
        <v>0</v>
      </c>
      <c r="Q22" s="3">
        <f>1</f>
        <v>1</v>
      </c>
    </row>
    <row r="23" spans="2:17" ht="42.75">
      <c r="B23" s="86">
        <v>17</v>
      </c>
      <c r="C23" s="86" t="s">
        <v>81</v>
      </c>
      <c r="D23" s="86" t="s">
        <v>87</v>
      </c>
      <c r="E23" s="87" t="s">
        <v>88</v>
      </c>
      <c r="F23" s="88" t="s">
        <v>89</v>
      </c>
      <c r="G23" s="85"/>
      <c r="H23" s="3">
        <f t="shared" si="7"/>
        <v>0</v>
      </c>
      <c r="I23" s="3">
        <v>5</v>
      </c>
      <c r="J23" s="3" t="s">
        <v>48</v>
      </c>
      <c r="K23" s="3">
        <f t="shared" si="1"/>
        <v>0</v>
      </c>
      <c r="L23" s="3">
        <f t="shared" si="2"/>
        <v>0</v>
      </c>
      <c r="M23" s="3">
        <f t="shared" si="3"/>
        <v>0</v>
      </c>
      <c r="N23" s="3">
        <f t="shared" si="4"/>
        <v>0</v>
      </c>
      <c r="O23" s="3">
        <f t="shared" si="5"/>
        <v>0</v>
      </c>
      <c r="P23" s="3">
        <f t="shared" si="6"/>
        <v>0</v>
      </c>
      <c r="Q23" s="3">
        <f>1</f>
        <v>1</v>
      </c>
    </row>
    <row r="24" spans="2:17" ht="42.75">
      <c r="B24" s="86">
        <v>18</v>
      </c>
      <c r="C24" s="86" t="s">
        <v>81</v>
      </c>
      <c r="D24" s="86" t="s">
        <v>56</v>
      </c>
      <c r="E24" s="87" t="s">
        <v>90</v>
      </c>
      <c r="F24" s="88" t="s">
        <v>91</v>
      </c>
      <c r="G24" s="85"/>
      <c r="H24" s="3">
        <f t="shared" si="7"/>
        <v>0</v>
      </c>
      <c r="I24" s="3">
        <v>5</v>
      </c>
      <c r="J24" s="3" t="s">
        <v>48</v>
      </c>
      <c r="K24" s="3">
        <f t="shared" si="1"/>
        <v>0</v>
      </c>
      <c r="L24" s="3">
        <f t="shared" si="2"/>
        <v>0</v>
      </c>
      <c r="M24" s="3">
        <f t="shared" si="3"/>
        <v>0</v>
      </c>
      <c r="N24" s="3">
        <f t="shared" si="4"/>
        <v>0</v>
      </c>
      <c r="O24" s="3">
        <f t="shared" si="5"/>
        <v>0</v>
      </c>
      <c r="P24" s="3">
        <f t="shared" si="6"/>
        <v>0</v>
      </c>
      <c r="Q24" s="3">
        <f>1</f>
        <v>1</v>
      </c>
    </row>
    <row r="25" spans="2:17" ht="42.75">
      <c r="B25" s="86">
        <v>19</v>
      </c>
      <c r="C25" s="86" t="s">
        <v>81</v>
      </c>
      <c r="D25" s="86" t="s">
        <v>87</v>
      </c>
      <c r="E25" s="87" t="s">
        <v>92</v>
      </c>
      <c r="F25" s="88" t="s">
        <v>93</v>
      </c>
      <c r="G25" s="85"/>
      <c r="H25" s="3">
        <f t="shared" si="7"/>
        <v>0</v>
      </c>
      <c r="I25" s="3">
        <v>5</v>
      </c>
      <c r="J25" s="3" t="s">
        <v>48</v>
      </c>
      <c r="K25" s="3">
        <f t="shared" si="1"/>
        <v>0</v>
      </c>
      <c r="L25" s="3">
        <f t="shared" si="2"/>
        <v>0</v>
      </c>
      <c r="M25" s="3">
        <f t="shared" si="3"/>
        <v>0</v>
      </c>
      <c r="N25" s="3">
        <f t="shared" si="4"/>
        <v>0</v>
      </c>
      <c r="O25" s="3">
        <f t="shared" si="5"/>
        <v>0</v>
      </c>
      <c r="P25" s="3">
        <f t="shared" si="6"/>
        <v>0</v>
      </c>
      <c r="Q25" s="3">
        <f>1</f>
        <v>1</v>
      </c>
    </row>
    <row r="26" spans="2:17" ht="42.75">
      <c r="B26" s="86">
        <v>20</v>
      </c>
      <c r="C26" s="86" t="s">
        <v>81</v>
      </c>
      <c r="D26" s="86" t="s">
        <v>84</v>
      </c>
      <c r="E26" s="87" t="s">
        <v>94</v>
      </c>
      <c r="F26" s="88" t="s">
        <v>95</v>
      </c>
      <c r="G26" s="85"/>
      <c r="H26" s="3">
        <f t="shared" si="7"/>
        <v>0</v>
      </c>
      <c r="I26" s="3">
        <v>5</v>
      </c>
      <c r="J26" s="3" t="s">
        <v>48</v>
      </c>
      <c r="K26" s="3">
        <f t="shared" si="1"/>
        <v>0</v>
      </c>
      <c r="L26" s="3">
        <f t="shared" si="2"/>
        <v>0</v>
      </c>
      <c r="M26" s="3">
        <f t="shared" si="3"/>
        <v>0</v>
      </c>
      <c r="N26" s="3">
        <f t="shared" si="4"/>
        <v>0</v>
      </c>
      <c r="O26" s="3">
        <f t="shared" si="5"/>
        <v>0</v>
      </c>
      <c r="P26" s="3">
        <f t="shared" si="6"/>
        <v>0</v>
      </c>
      <c r="Q26" s="3">
        <f>1</f>
        <v>1</v>
      </c>
    </row>
    <row r="27" spans="2:17" ht="99.75">
      <c r="B27" s="86">
        <v>21</v>
      </c>
      <c r="C27" s="86" t="s">
        <v>81</v>
      </c>
      <c r="D27" s="86" t="s">
        <v>96</v>
      </c>
      <c r="E27" s="87" t="s">
        <v>97</v>
      </c>
      <c r="F27" s="88" t="s">
        <v>98</v>
      </c>
      <c r="G27" s="85"/>
      <c r="H27" s="3">
        <f t="shared" si="7"/>
        <v>0</v>
      </c>
      <c r="I27" s="3">
        <v>5</v>
      </c>
      <c r="J27" s="3" t="s">
        <v>48</v>
      </c>
      <c r="K27" s="3">
        <f t="shared" si="1"/>
        <v>0</v>
      </c>
      <c r="L27" s="3">
        <f t="shared" si="2"/>
        <v>0</v>
      </c>
      <c r="M27" s="3">
        <f t="shared" si="3"/>
        <v>0</v>
      </c>
      <c r="N27" s="3">
        <f t="shared" si="4"/>
        <v>0</v>
      </c>
      <c r="O27" s="3">
        <f t="shared" si="5"/>
        <v>0</v>
      </c>
      <c r="P27" s="3">
        <f t="shared" si="6"/>
        <v>0</v>
      </c>
      <c r="Q27" s="3">
        <f>1</f>
        <v>1</v>
      </c>
    </row>
    <row r="28" spans="2:17" ht="42.75">
      <c r="B28" s="86">
        <v>22</v>
      </c>
      <c r="C28" s="86" t="s">
        <v>81</v>
      </c>
      <c r="D28" s="86" t="s">
        <v>96</v>
      </c>
      <c r="E28" s="87" t="s">
        <v>99</v>
      </c>
      <c r="F28" s="88" t="s">
        <v>100</v>
      </c>
      <c r="G28" s="85"/>
      <c r="H28" s="3">
        <f t="shared" si="7"/>
        <v>0</v>
      </c>
      <c r="I28" s="3">
        <v>5</v>
      </c>
      <c r="J28" s="3" t="s">
        <v>48</v>
      </c>
      <c r="K28" s="3">
        <f t="shared" si="1"/>
        <v>0</v>
      </c>
      <c r="L28" s="3">
        <f t="shared" si="2"/>
        <v>0</v>
      </c>
      <c r="M28" s="3">
        <f t="shared" si="3"/>
        <v>0</v>
      </c>
      <c r="N28" s="3">
        <f t="shared" si="4"/>
        <v>0</v>
      </c>
      <c r="O28" s="3">
        <f t="shared" si="5"/>
        <v>0</v>
      </c>
      <c r="P28" s="3">
        <f t="shared" si="6"/>
        <v>0</v>
      </c>
      <c r="Q28" s="3">
        <f>1</f>
        <v>1</v>
      </c>
    </row>
    <row r="29" spans="2:17" ht="42.75">
      <c r="B29" s="86">
        <v>23</v>
      </c>
      <c r="C29" s="86" t="s">
        <v>81</v>
      </c>
      <c r="D29" s="86" t="s">
        <v>87</v>
      </c>
      <c r="E29" s="87" t="s">
        <v>101</v>
      </c>
      <c r="F29" s="88" t="s">
        <v>102</v>
      </c>
      <c r="G29" s="85"/>
      <c r="H29" s="3">
        <f t="shared" si="7"/>
        <v>0</v>
      </c>
      <c r="I29" s="3">
        <v>5</v>
      </c>
      <c r="J29" s="3" t="s">
        <v>48</v>
      </c>
      <c r="K29" s="3">
        <f t="shared" si="1"/>
        <v>0</v>
      </c>
      <c r="L29" s="3">
        <f t="shared" si="2"/>
        <v>0</v>
      </c>
      <c r="M29" s="3">
        <f t="shared" si="3"/>
        <v>0</v>
      </c>
      <c r="N29" s="3">
        <f t="shared" si="4"/>
        <v>0</v>
      </c>
      <c r="O29" s="3">
        <f t="shared" si="5"/>
        <v>0</v>
      </c>
      <c r="P29" s="3">
        <f t="shared" si="6"/>
        <v>0</v>
      </c>
      <c r="Q29" s="3">
        <f>1</f>
        <v>1</v>
      </c>
    </row>
    <row r="30" spans="2:17" ht="28.5">
      <c r="B30" s="86">
        <v>24</v>
      </c>
      <c r="C30" s="86" t="s">
        <v>81</v>
      </c>
      <c r="D30" s="86" t="s">
        <v>103</v>
      </c>
      <c r="E30" s="87" t="s">
        <v>104</v>
      </c>
      <c r="F30" s="88" t="s">
        <v>105</v>
      </c>
      <c r="G30" s="85"/>
      <c r="H30" s="3">
        <f t="shared" si="7"/>
        <v>0</v>
      </c>
      <c r="I30" s="3">
        <v>5</v>
      </c>
      <c r="J30" s="3" t="s">
        <v>48</v>
      </c>
      <c r="K30" s="3">
        <f t="shared" si="1"/>
        <v>0</v>
      </c>
      <c r="L30" s="3">
        <f t="shared" si="2"/>
        <v>0</v>
      </c>
      <c r="M30" s="3">
        <f t="shared" si="3"/>
        <v>0</v>
      </c>
      <c r="N30" s="3">
        <f t="shared" si="4"/>
        <v>0</v>
      </c>
      <c r="O30" s="3">
        <f t="shared" si="5"/>
        <v>0</v>
      </c>
      <c r="P30" s="3">
        <f t="shared" si="6"/>
        <v>0</v>
      </c>
      <c r="Q30" s="3">
        <f>1</f>
        <v>1</v>
      </c>
    </row>
    <row r="31" spans="2:17" ht="42.75">
      <c r="B31" s="86">
        <v>25</v>
      </c>
      <c r="C31" s="86" t="s">
        <v>81</v>
      </c>
      <c r="D31" s="86" t="s">
        <v>106</v>
      </c>
      <c r="E31" s="87" t="s">
        <v>107</v>
      </c>
      <c r="F31" s="88" t="s">
        <v>108</v>
      </c>
      <c r="G31" s="85"/>
      <c r="H31" s="3">
        <f t="shared" si="7"/>
        <v>0</v>
      </c>
      <c r="I31" s="3">
        <v>5</v>
      </c>
      <c r="J31" s="3" t="s">
        <v>48</v>
      </c>
      <c r="K31" s="3">
        <f t="shared" si="1"/>
        <v>0</v>
      </c>
      <c r="L31" s="3">
        <f t="shared" si="2"/>
        <v>0</v>
      </c>
      <c r="M31" s="3">
        <f t="shared" si="3"/>
        <v>0</v>
      </c>
      <c r="N31" s="3">
        <f t="shared" si="4"/>
        <v>0</v>
      </c>
      <c r="O31" s="3">
        <f t="shared" si="5"/>
        <v>0</v>
      </c>
      <c r="P31" s="3">
        <f t="shared" si="6"/>
        <v>0</v>
      </c>
      <c r="Q31" s="3">
        <f>1</f>
        <v>1</v>
      </c>
    </row>
    <row r="32" spans="2:17" ht="28.5">
      <c r="B32" s="86">
        <v>26</v>
      </c>
      <c r="C32" s="86" t="s">
        <v>81</v>
      </c>
      <c r="D32" s="86" t="s">
        <v>69</v>
      </c>
      <c r="E32" s="87" t="s">
        <v>109</v>
      </c>
      <c r="F32" s="88" t="s">
        <v>110</v>
      </c>
      <c r="G32" s="85"/>
      <c r="H32" s="3">
        <f>IF(G32="Strongly agree",1,IF(G32="Agree",2,IF(G32="Neither agree nor disagree",3,IF(G32="Disagree",4,IF(G32="Strongly disagree",5,0)))))</f>
        <v>0</v>
      </c>
      <c r="I32" s="3">
        <v>5</v>
      </c>
      <c r="J32" s="8" t="s">
        <v>78</v>
      </c>
      <c r="K32" s="3">
        <f t="shared" si="1"/>
        <v>0</v>
      </c>
      <c r="L32" s="3">
        <f t="shared" si="2"/>
        <v>0</v>
      </c>
      <c r="M32" s="3">
        <f t="shared" si="3"/>
        <v>0</v>
      </c>
      <c r="N32" s="3">
        <f t="shared" si="4"/>
        <v>0</v>
      </c>
      <c r="O32" s="3">
        <f t="shared" si="5"/>
        <v>0</v>
      </c>
      <c r="P32" s="3">
        <f t="shared" si="6"/>
        <v>0</v>
      </c>
      <c r="Q32" s="3">
        <f>1</f>
        <v>1</v>
      </c>
    </row>
    <row r="33" spans="2:17" ht="28.5">
      <c r="B33" s="86">
        <v>27</v>
      </c>
      <c r="C33" s="86" t="s">
        <v>81</v>
      </c>
      <c r="D33" s="86" t="s">
        <v>69</v>
      </c>
      <c r="E33" s="87" t="s">
        <v>111</v>
      </c>
      <c r="F33" s="88" t="s">
        <v>112</v>
      </c>
      <c r="G33" s="85"/>
      <c r="H33" s="3">
        <f t="shared" si="7"/>
        <v>0</v>
      </c>
      <c r="I33" s="3">
        <v>5</v>
      </c>
      <c r="J33" s="3" t="s">
        <v>48</v>
      </c>
      <c r="K33" s="3">
        <f t="shared" si="1"/>
        <v>0</v>
      </c>
      <c r="L33" s="3">
        <f t="shared" si="2"/>
        <v>0</v>
      </c>
      <c r="M33" s="3">
        <f t="shared" si="3"/>
        <v>0</v>
      </c>
      <c r="N33" s="3">
        <f t="shared" si="4"/>
        <v>0</v>
      </c>
      <c r="O33" s="3">
        <f t="shared" si="5"/>
        <v>0</v>
      </c>
      <c r="P33" s="3">
        <f t="shared" si="6"/>
        <v>0</v>
      </c>
      <c r="Q33" s="3">
        <f>1</f>
        <v>1</v>
      </c>
    </row>
    <row r="34" spans="2:17" ht="42.75">
      <c r="B34" s="86">
        <v>28</v>
      </c>
      <c r="C34" s="86" t="s">
        <v>81</v>
      </c>
      <c r="D34" s="86" t="s">
        <v>69</v>
      </c>
      <c r="E34" s="87" t="s">
        <v>113</v>
      </c>
      <c r="F34" s="88" t="s">
        <v>114</v>
      </c>
      <c r="G34" s="85"/>
      <c r="H34" s="3">
        <f t="shared" si="7"/>
        <v>0</v>
      </c>
      <c r="I34" s="3">
        <v>5</v>
      </c>
      <c r="J34" s="3" t="s">
        <v>48</v>
      </c>
      <c r="K34" s="3">
        <f t="shared" si="1"/>
        <v>0</v>
      </c>
      <c r="L34" s="3">
        <f t="shared" si="2"/>
        <v>0</v>
      </c>
      <c r="M34" s="3">
        <f t="shared" si="3"/>
        <v>0</v>
      </c>
      <c r="N34" s="3">
        <f t="shared" si="4"/>
        <v>0</v>
      </c>
      <c r="O34" s="3">
        <f t="shared" si="5"/>
        <v>0</v>
      </c>
      <c r="P34" s="3">
        <f t="shared" si="6"/>
        <v>0</v>
      </c>
      <c r="Q34" s="3">
        <f>1</f>
        <v>1</v>
      </c>
    </row>
    <row r="35" spans="2:17" ht="28.5">
      <c r="B35" s="86">
        <v>29</v>
      </c>
      <c r="C35" s="86" t="s">
        <v>81</v>
      </c>
      <c r="D35" s="86" t="s">
        <v>115</v>
      </c>
      <c r="E35" s="87" t="s">
        <v>116</v>
      </c>
      <c r="F35" s="88" t="s">
        <v>117</v>
      </c>
      <c r="G35" s="85"/>
      <c r="H35" s="3">
        <f t="shared" si="7"/>
        <v>0</v>
      </c>
      <c r="I35" s="3">
        <v>5</v>
      </c>
      <c r="J35" s="3" t="s">
        <v>48</v>
      </c>
      <c r="K35" s="3">
        <f t="shared" si="1"/>
        <v>0</v>
      </c>
      <c r="L35" s="3">
        <f t="shared" si="2"/>
        <v>0</v>
      </c>
      <c r="M35" s="3">
        <f t="shared" si="3"/>
        <v>0</v>
      </c>
      <c r="N35" s="3">
        <f t="shared" si="4"/>
        <v>0</v>
      </c>
      <c r="O35" s="3">
        <f t="shared" si="5"/>
        <v>0</v>
      </c>
      <c r="P35" s="3">
        <f t="shared" si="6"/>
        <v>0</v>
      </c>
      <c r="Q35" s="3">
        <f>1</f>
        <v>1</v>
      </c>
    </row>
    <row r="36" spans="2:17" ht="28.5">
      <c r="B36" s="86">
        <v>30</v>
      </c>
      <c r="C36" s="86" t="s">
        <v>118</v>
      </c>
      <c r="D36" s="86" t="s">
        <v>119</v>
      </c>
      <c r="E36" s="87" t="s">
        <v>120</v>
      </c>
      <c r="F36" s="89" t="s">
        <v>121</v>
      </c>
      <c r="G36" s="84"/>
      <c r="H36" s="3">
        <f t="shared" si="7"/>
        <v>0</v>
      </c>
      <c r="I36" s="3">
        <v>5</v>
      </c>
      <c r="J36" s="3" t="s">
        <v>48</v>
      </c>
      <c r="K36" s="3">
        <f t="shared" si="1"/>
        <v>0</v>
      </c>
      <c r="L36" s="3">
        <f t="shared" si="2"/>
        <v>0</v>
      </c>
      <c r="M36" s="3">
        <f t="shared" si="3"/>
        <v>0</v>
      </c>
      <c r="N36" s="3">
        <f t="shared" si="4"/>
        <v>0</v>
      </c>
      <c r="O36" s="3">
        <f t="shared" si="5"/>
        <v>0</v>
      </c>
      <c r="P36" s="3">
        <f t="shared" si="6"/>
        <v>0</v>
      </c>
      <c r="Q36" s="3">
        <f>1</f>
        <v>1</v>
      </c>
    </row>
    <row r="37" spans="2:17" ht="28.5">
      <c r="B37" s="86">
        <v>31</v>
      </c>
      <c r="C37" s="86" t="s">
        <v>118</v>
      </c>
      <c r="D37" s="86" t="s">
        <v>119</v>
      </c>
      <c r="E37" s="87" t="s">
        <v>122</v>
      </c>
      <c r="F37" s="89" t="s">
        <v>123</v>
      </c>
      <c r="G37" s="84"/>
      <c r="H37" s="3">
        <f t="shared" ref="H37:H38" si="8">IF(G37="Strongly agree",1,IF(G37="Agree",2,IF(G37="Neither agree nor disagree",3,IF(G37="Disagree",4,IF(G37="Strongly disagree",5,0)))))</f>
        <v>0</v>
      </c>
      <c r="I37" s="3">
        <v>5</v>
      </c>
      <c r="J37" s="8" t="s">
        <v>78</v>
      </c>
      <c r="K37" s="3">
        <f t="shared" si="1"/>
        <v>0</v>
      </c>
      <c r="L37" s="3">
        <f t="shared" si="2"/>
        <v>0</v>
      </c>
      <c r="M37" s="3">
        <f t="shared" si="3"/>
        <v>0</v>
      </c>
      <c r="N37" s="3">
        <f t="shared" si="4"/>
        <v>0</v>
      </c>
      <c r="O37" s="3">
        <f t="shared" si="5"/>
        <v>0</v>
      </c>
      <c r="P37" s="3">
        <f t="shared" si="6"/>
        <v>0</v>
      </c>
      <c r="Q37" s="3">
        <f>1</f>
        <v>1</v>
      </c>
    </row>
    <row r="38" spans="2:17" ht="28.5">
      <c r="B38" s="86">
        <v>32</v>
      </c>
      <c r="C38" s="86" t="s">
        <v>118</v>
      </c>
      <c r="D38" s="86" t="s">
        <v>119</v>
      </c>
      <c r="E38" s="87" t="s">
        <v>124</v>
      </c>
      <c r="F38" s="89" t="s">
        <v>125</v>
      </c>
      <c r="G38" s="84"/>
      <c r="H38" s="3">
        <f t="shared" si="8"/>
        <v>0</v>
      </c>
      <c r="I38" s="3">
        <v>5</v>
      </c>
      <c r="J38" s="8" t="s">
        <v>78</v>
      </c>
      <c r="K38" s="3">
        <f t="shared" si="1"/>
        <v>0</v>
      </c>
      <c r="L38" s="3">
        <f t="shared" si="2"/>
        <v>0</v>
      </c>
      <c r="M38" s="3">
        <f t="shared" si="3"/>
        <v>0</v>
      </c>
      <c r="N38" s="3">
        <f t="shared" si="4"/>
        <v>0</v>
      </c>
      <c r="O38" s="3">
        <f t="shared" si="5"/>
        <v>0</v>
      </c>
      <c r="P38" s="3">
        <f t="shared" si="6"/>
        <v>0</v>
      </c>
      <c r="Q38" s="3">
        <f>1</f>
        <v>1</v>
      </c>
    </row>
    <row r="39" spans="2:17" ht="28.5">
      <c r="B39" s="86">
        <v>33</v>
      </c>
      <c r="C39" s="86" t="s">
        <v>118</v>
      </c>
      <c r="D39" s="86" t="s">
        <v>103</v>
      </c>
      <c r="E39" s="87" t="s">
        <v>126</v>
      </c>
      <c r="F39" s="89" t="s">
        <v>127</v>
      </c>
      <c r="G39" s="84"/>
      <c r="H39" s="3">
        <f t="shared" ref="H39:H41" si="9">IF(G39="Strongly agree",5,IF(G39="Agree",4,IF(G39="Neither agree nor disagree",3,IF(G39="Disagree",2,IF(G39="Strongly disagree",1,0)))))</f>
        <v>0</v>
      </c>
      <c r="I39" s="3">
        <v>5</v>
      </c>
      <c r="J39" s="3" t="s">
        <v>48</v>
      </c>
      <c r="K39" s="3">
        <f t="shared" si="1"/>
        <v>0</v>
      </c>
      <c r="L39" s="3">
        <f t="shared" si="2"/>
        <v>0</v>
      </c>
      <c r="M39" s="3">
        <f t="shared" si="3"/>
        <v>0</v>
      </c>
      <c r="N39" s="3">
        <f t="shared" si="4"/>
        <v>0</v>
      </c>
      <c r="O39" s="3">
        <f t="shared" si="5"/>
        <v>0</v>
      </c>
      <c r="P39" s="3">
        <f t="shared" si="6"/>
        <v>0</v>
      </c>
      <c r="Q39" s="3">
        <f>1</f>
        <v>1</v>
      </c>
    </row>
    <row r="40" spans="2:17" ht="28.5">
      <c r="B40" s="86">
        <v>34</v>
      </c>
      <c r="C40" s="86" t="s">
        <v>118</v>
      </c>
      <c r="D40" s="86" t="s">
        <v>128</v>
      </c>
      <c r="E40" s="87" t="s">
        <v>129</v>
      </c>
      <c r="F40" s="89" t="s">
        <v>130</v>
      </c>
      <c r="G40" s="84"/>
      <c r="H40" s="3">
        <f t="shared" si="9"/>
        <v>0</v>
      </c>
      <c r="I40" s="3">
        <v>5</v>
      </c>
      <c r="J40" s="3" t="s">
        <v>48</v>
      </c>
      <c r="K40" s="3">
        <f t="shared" si="1"/>
        <v>0</v>
      </c>
      <c r="L40" s="3">
        <f t="shared" si="2"/>
        <v>0</v>
      </c>
      <c r="M40" s="3">
        <f t="shared" si="3"/>
        <v>0</v>
      </c>
      <c r="N40" s="3">
        <f t="shared" si="4"/>
        <v>0</v>
      </c>
      <c r="O40" s="3">
        <f t="shared" si="5"/>
        <v>0</v>
      </c>
      <c r="P40" s="3">
        <f t="shared" si="6"/>
        <v>0</v>
      </c>
      <c r="Q40" s="3">
        <f>1</f>
        <v>1</v>
      </c>
    </row>
    <row r="41" spans="2:17" ht="28.5">
      <c r="B41" s="86">
        <v>35</v>
      </c>
      <c r="C41" s="86" t="s">
        <v>118</v>
      </c>
      <c r="D41" s="86" t="s">
        <v>128</v>
      </c>
      <c r="E41" s="87" t="s">
        <v>131</v>
      </c>
      <c r="F41" s="89" t="s">
        <v>132</v>
      </c>
      <c r="G41" s="84"/>
      <c r="H41" s="3">
        <f t="shared" si="9"/>
        <v>0</v>
      </c>
      <c r="I41" s="3">
        <v>5</v>
      </c>
      <c r="J41" s="3" t="s">
        <v>48</v>
      </c>
      <c r="K41" s="3">
        <f t="shared" si="1"/>
        <v>0</v>
      </c>
      <c r="L41" s="3">
        <f t="shared" si="2"/>
        <v>0</v>
      </c>
      <c r="M41" s="3">
        <f t="shared" si="3"/>
        <v>0</v>
      </c>
      <c r="N41" s="3">
        <f t="shared" si="4"/>
        <v>0</v>
      </c>
      <c r="O41" s="3">
        <f t="shared" si="5"/>
        <v>0</v>
      </c>
      <c r="P41" s="3">
        <f t="shared" si="6"/>
        <v>0</v>
      </c>
      <c r="Q41" s="3">
        <f>1</f>
        <v>1</v>
      </c>
    </row>
    <row r="42" spans="2:17" ht="28.5">
      <c r="B42" s="86">
        <v>36</v>
      </c>
      <c r="C42" s="86" t="s">
        <v>118</v>
      </c>
      <c r="D42" s="86" t="s">
        <v>106</v>
      </c>
      <c r="E42" s="87" t="s">
        <v>133</v>
      </c>
      <c r="F42" s="89" t="s">
        <v>134</v>
      </c>
      <c r="G42" s="84"/>
      <c r="H42" s="3">
        <f t="shared" ref="H42:H43" si="10">IF(G42="Strongly agree",1,IF(G42="Agree",2,IF(G42="Neither agree nor disagree",3,IF(G42="Disagree",4,IF(G42="Strongly disagree",5,0)))))</f>
        <v>0</v>
      </c>
      <c r="I42" s="3">
        <v>5</v>
      </c>
      <c r="J42" s="8" t="s">
        <v>78</v>
      </c>
      <c r="K42" s="3">
        <f t="shared" si="1"/>
        <v>0</v>
      </c>
      <c r="L42" s="3">
        <f t="shared" si="2"/>
        <v>0</v>
      </c>
      <c r="M42" s="3">
        <f t="shared" si="3"/>
        <v>0</v>
      </c>
      <c r="N42" s="3">
        <f t="shared" si="4"/>
        <v>0</v>
      </c>
      <c r="O42" s="3">
        <f t="shared" si="5"/>
        <v>0</v>
      </c>
      <c r="P42" s="3">
        <f t="shared" si="6"/>
        <v>0</v>
      </c>
      <c r="Q42" s="3">
        <f>1</f>
        <v>1</v>
      </c>
    </row>
    <row r="43" spans="2:17" ht="28.5">
      <c r="B43" s="86">
        <v>37</v>
      </c>
      <c r="C43" s="86" t="s">
        <v>118</v>
      </c>
      <c r="D43" s="86" t="s">
        <v>119</v>
      </c>
      <c r="E43" s="87" t="s">
        <v>135</v>
      </c>
      <c r="F43" s="89" t="s">
        <v>136</v>
      </c>
      <c r="G43" s="84"/>
      <c r="H43" s="3">
        <f t="shared" si="10"/>
        <v>0</v>
      </c>
      <c r="I43" s="3">
        <v>5</v>
      </c>
      <c r="J43" s="8" t="s">
        <v>78</v>
      </c>
      <c r="K43" s="3">
        <f t="shared" si="1"/>
        <v>0</v>
      </c>
      <c r="L43" s="3">
        <f t="shared" si="2"/>
        <v>0</v>
      </c>
      <c r="M43" s="3">
        <f t="shared" si="3"/>
        <v>0</v>
      </c>
      <c r="N43" s="3">
        <f t="shared" si="4"/>
        <v>0</v>
      </c>
      <c r="O43" s="3">
        <f t="shared" si="5"/>
        <v>0</v>
      </c>
      <c r="P43" s="3">
        <f t="shared" si="6"/>
        <v>0</v>
      </c>
      <c r="Q43" s="3">
        <f>1</f>
        <v>1</v>
      </c>
    </row>
    <row r="44" spans="2:17" ht="28.5">
      <c r="B44" s="86">
        <v>38</v>
      </c>
      <c r="C44" s="86" t="s">
        <v>118</v>
      </c>
      <c r="D44" s="86" t="s">
        <v>103</v>
      </c>
      <c r="E44" s="87" t="s">
        <v>137</v>
      </c>
      <c r="F44" s="89" t="s">
        <v>138</v>
      </c>
      <c r="G44" s="84"/>
      <c r="H44" s="3">
        <f t="shared" ref="H44:H51" si="11">IF(G44="Strongly agree",5,IF(G44="Agree",4,IF(G44="Neither agree nor disagree",3,IF(G44="Disagree",2,IF(G44="Strongly disagree",1,0)))))</f>
        <v>0</v>
      </c>
      <c r="I44" s="3">
        <v>5</v>
      </c>
      <c r="J44" s="3" t="s">
        <v>48</v>
      </c>
      <c r="K44" s="3">
        <f t="shared" si="1"/>
        <v>0</v>
      </c>
      <c r="L44" s="3">
        <f t="shared" si="2"/>
        <v>0</v>
      </c>
      <c r="M44" s="3">
        <f t="shared" si="3"/>
        <v>0</v>
      </c>
      <c r="N44" s="3">
        <f t="shared" si="4"/>
        <v>0</v>
      </c>
      <c r="O44" s="3">
        <f t="shared" si="5"/>
        <v>0</v>
      </c>
      <c r="P44" s="3">
        <f t="shared" si="6"/>
        <v>0</v>
      </c>
      <c r="Q44" s="3">
        <f>1</f>
        <v>1</v>
      </c>
    </row>
    <row r="45" spans="2:17" ht="28.5">
      <c r="B45" s="86">
        <v>39</v>
      </c>
      <c r="C45" s="86" t="s">
        <v>118</v>
      </c>
      <c r="D45" s="86" t="s">
        <v>115</v>
      </c>
      <c r="E45" s="87" t="s">
        <v>139</v>
      </c>
      <c r="F45" s="89" t="s">
        <v>140</v>
      </c>
      <c r="G45" s="84"/>
      <c r="H45" s="3">
        <f t="shared" si="11"/>
        <v>0</v>
      </c>
      <c r="I45" s="3">
        <v>5</v>
      </c>
      <c r="J45" s="3" t="s">
        <v>48</v>
      </c>
      <c r="K45" s="3">
        <f t="shared" si="1"/>
        <v>0</v>
      </c>
      <c r="L45" s="3">
        <f t="shared" si="2"/>
        <v>0</v>
      </c>
      <c r="M45" s="3">
        <f t="shared" si="3"/>
        <v>0</v>
      </c>
      <c r="N45" s="3">
        <f t="shared" si="4"/>
        <v>0</v>
      </c>
      <c r="O45" s="3">
        <f t="shared" si="5"/>
        <v>0</v>
      </c>
      <c r="P45" s="3">
        <f t="shared" si="6"/>
        <v>0</v>
      </c>
      <c r="Q45" s="3">
        <f>1</f>
        <v>1</v>
      </c>
    </row>
    <row r="46" spans="2:17" ht="28.5">
      <c r="B46" s="86">
        <v>40</v>
      </c>
      <c r="C46" s="86" t="s">
        <v>118</v>
      </c>
      <c r="D46" s="86" t="s">
        <v>141</v>
      </c>
      <c r="E46" s="87" t="s">
        <v>142</v>
      </c>
      <c r="F46" s="89" t="s">
        <v>143</v>
      </c>
      <c r="G46" s="84"/>
      <c r="H46" s="3">
        <f t="shared" si="11"/>
        <v>0</v>
      </c>
      <c r="I46" s="3">
        <v>5</v>
      </c>
      <c r="J46" s="3" t="s">
        <v>48</v>
      </c>
      <c r="K46" s="3">
        <f t="shared" si="1"/>
        <v>0</v>
      </c>
      <c r="L46" s="3">
        <f t="shared" si="2"/>
        <v>0</v>
      </c>
      <c r="M46" s="3">
        <f t="shared" si="3"/>
        <v>0</v>
      </c>
      <c r="N46" s="3">
        <f t="shared" si="4"/>
        <v>0</v>
      </c>
      <c r="O46" s="3">
        <f t="shared" si="5"/>
        <v>0</v>
      </c>
      <c r="P46" s="3">
        <f t="shared" si="6"/>
        <v>0</v>
      </c>
      <c r="Q46" s="3">
        <f>1</f>
        <v>1</v>
      </c>
    </row>
    <row r="47" spans="2:17" ht="28.5">
      <c r="B47" s="86">
        <v>41</v>
      </c>
      <c r="C47" s="86" t="s">
        <v>118</v>
      </c>
      <c r="D47" s="86" t="s">
        <v>141</v>
      </c>
      <c r="E47" s="87" t="s">
        <v>144</v>
      </c>
      <c r="F47" s="89" t="s">
        <v>145</v>
      </c>
      <c r="G47" s="84"/>
      <c r="H47" s="3">
        <f t="shared" si="11"/>
        <v>0</v>
      </c>
      <c r="I47" s="3">
        <v>5</v>
      </c>
      <c r="J47" s="3" t="s">
        <v>48</v>
      </c>
      <c r="K47" s="3">
        <f t="shared" si="1"/>
        <v>0</v>
      </c>
      <c r="L47" s="3">
        <f t="shared" si="2"/>
        <v>0</v>
      </c>
      <c r="M47" s="3">
        <f t="shared" si="3"/>
        <v>0</v>
      </c>
      <c r="N47" s="3">
        <f t="shared" si="4"/>
        <v>0</v>
      </c>
      <c r="O47" s="3">
        <f t="shared" si="5"/>
        <v>0</v>
      </c>
      <c r="P47" s="3">
        <f t="shared" si="6"/>
        <v>0</v>
      </c>
      <c r="Q47" s="3">
        <f>1</f>
        <v>1</v>
      </c>
    </row>
    <row r="48" spans="2:17" ht="28.5">
      <c r="B48" s="86">
        <v>42</v>
      </c>
      <c r="C48" s="86" t="s">
        <v>118</v>
      </c>
      <c r="D48" s="86" t="s">
        <v>141</v>
      </c>
      <c r="E48" s="87" t="s">
        <v>146</v>
      </c>
      <c r="F48" s="89" t="s">
        <v>147</v>
      </c>
      <c r="G48" s="84"/>
      <c r="H48" s="3">
        <f t="shared" si="11"/>
        <v>0</v>
      </c>
      <c r="I48" s="3">
        <v>5</v>
      </c>
      <c r="J48" s="3" t="s">
        <v>48</v>
      </c>
      <c r="K48" s="3">
        <f t="shared" si="1"/>
        <v>0</v>
      </c>
      <c r="L48" s="3">
        <f t="shared" si="2"/>
        <v>0</v>
      </c>
      <c r="M48" s="3">
        <f t="shared" si="3"/>
        <v>0</v>
      </c>
      <c r="N48" s="3">
        <f t="shared" si="4"/>
        <v>0</v>
      </c>
      <c r="O48" s="3">
        <f t="shared" si="5"/>
        <v>0</v>
      </c>
      <c r="P48" s="3">
        <f t="shared" si="6"/>
        <v>0</v>
      </c>
      <c r="Q48" s="3">
        <f>1</f>
        <v>1</v>
      </c>
    </row>
    <row r="49" spans="2:17" ht="28.5">
      <c r="B49" s="86">
        <v>43</v>
      </c>
      <c r="C49" s="86" t="s">
        <v>118</v>
      </c>
      <c r="D49" s="86" t="s">
        <v>148</v>
      </c>
      <c r="E49" s="87" t="s">
        <v>149</v>
      </c>
      <c r="F49" s="89" t="s">
        <v>150</v>
      </c>
      <c r="G49" s="84"/>
      <c r="H49" s="3">
        <f t="shared" si="11"/>
        <v>0</v>
      </c>
      <c r="I49" s="3">
        <v>5</v>
      </c>
      <c r="J49" s="3" t="s">
        <v>48</v>
      </c>
      <c r="K49" s="3">
        <f t="shared" si="1"/>
        <v>0</v>
      </c>
      <c r="L49" s="3">
        <f t="shared" si="2"/>
        <v>0</v>
      </c>
      <c r="M49" s="3">
        <f t="shared" si="3"/>
        <v>0</v>
      </c>
      <c r="N49" s="3">
        <f t="shared" si="4"/>
        <v>0</v>
      </c>
      <c r="O49" s="3">
        <f t="shared" si="5"/>
        <v>0</v>
      </c>
      <c r="P49" s="3">
        <f t="shared" si="6"/>
        <v>0</v>
      </c>
      <c r="Q49" s="3">
        <f>1</f>
        <v>1</v>
      </c>
    </row>
    <row r="50" spans="2:17" ht="28.5">
      <c r="B50" s="86">
        <v>44</v>
      </c>
      <c r="C50" s="86" t="s">
        <v>118</v>
      </c>
      <c r="D50" s="86" t="s">
        <v>148</v>
      </c>
      <c r="E50" s="87" t="s">
        <v>151</v>
      </c>
      <c r="F50" s="89" t="s">
        <v>152</v>
      </c>
      <c r="G50" s="84"/>
      <c r="H50" s="3">
        <f t="shared" si="11"/>
        <v>0</v>
      </c>
      <c r="I50" s="3">
        <v>5</v>
      </c>
      <c r="J50" s="3" t="s">
        <v>48</v>
      </c>
      <c r="K50" s="3">
        <f t="shared" si="1"/>
        <v>0</v>
      </c>
      <c r="L50" s="3">
        <f t="shared" si="2"/>
        <v>0</v>
      </c>
      <c r="M50" s="3">
        <f t="shared" si="3"/>
        <v>0</v>
      </c>
      <c r="N50" s="3">
        <f t="shared" si="4"/>
        <v>0</v>
      </c>
      <c r="O50" s="3">
        <f t="shared" si="5"/>
        <v>0</v>
      </c>
      <c r="P50" s="3">
        <f t="shared" si="6"/>
        <v>0</v>
      </c>
      <c r="Q50" s="3">
        <f>1</f>
        <v>1</v>
      </c>
    </row>
    <row r="51" spans="2:17" ht="42.75">
      <c r="B51" s="86">
        <v>45</v>
      </c>
      <c r="C51" s="86" t="s">
        <v>153</v>
      </c>
      <c r="D51" s="86" t="s">
        <v>154</v>
      </c>
      <c r="E51" s="87" t="s">
        <v>155</v>
      </c>
      <c r="F51" s="90" t="s">
        <v>156</v>
      </c>
      <c r="G51" s="84"/>
      <c r="H51" s="3">
        <f t="shared" si="11"/>
        <v>0</v>
      </c>
      <c r="I51" s="3">
        <v>5</v>
      </c>
      <c r="J51" s="3" t="s">
        <v>48</v>
      </c>
      <c r="K51" s="3">
        <f t="shared" si="1"/>
        <v>0</v>
      </c>
      <c r="L51" s="3">
        <f t="shared" si="2"/>
        <v>0</v>
      </c>
      <c r="M51" s="3">
        <f t="shared" si="3"/>
        <v>0</v>
      </c>
      <c r="N51" s="3">
        <f t="shared" si="4"/>
        <v>0</v>
      </c>
      <c r="O51" s="3">
        <f t="shared" si="5"/>
        <v>0</v>
      </c>
      <c r="P51" s="3">
        <f t="shared" si="6"/>
        <v>0</v>
      </c>
      <c r="Q51" s="3">
        <f>1</f>
        <v>1</v>
      </c>
    </row>
    <row r="52" spans="2:17" ht="42.75">
      <c r="B52" s="86">
        <v>46</v>
      </c>
      <c r="C52" s="86" t="s">
        <v>153</v>
      </c>
      <c r="D52" s="86" t="s">
        <v>154</v>
      </c>
      <c r="E52" s="87" t="s">
        <v>157</v>
      </c>
      <c r="F52" s="89" t="s">
        <v>158</v>
      </c>
      <c r="G52" s="84"/>
      <c r="H52" s="3">
        <f>IF(G52="Strongly agree",1,IF(G52="Agree",2,IF(G52="Neither agree nor disagree",3,IF(G52="Disagree",4,IF(G52="Strongly disagree",5,0)))))</f>
        <v>0</v>
      </c>
      <c r="I52" s="3">
        <v>5</v>
      </c>
      <c r="J52" s="8" t="s">
        <v>78</v>
      </c>
      <c r="K52" s="3">
        <f t="shared" si="1"/>
        <v>0</v>
      </c>
      <c r="L52" s="3">
        <f t="shared" si="2"/>
        <v>0</v>
      </c>
      <c r="M52" s="3">
        <f t="shared" si="3"/>
        <v>0</v>
      </c>
      <c r="N52" s="3">
        <f t="shared" si="4"/>
        <v>0</v>
      </c>
      <c r="O52" s="3">
        <f t="shared" si="5"/>
        <v>0</v>
      </c>
      <c r="P52" s="3">
        <f t="shared" si="6"/>
        <v>0</v>
      </c>
      <c r="Q52" s="3">
        <f>1</f>
        <v>1</v>
      </c>
    </row>
    <row r="53" spans="2:17" ht="71.25">
      <c r="B53" s="86">
        <v>47</v>
      </c>
      <c r="C53" s="86" t="s">
        <v>153</v>
      </c>
      <c r="D53" s="86" t="s">
        <v>84</v>
      </c>
      <c r="E53" s="87" t="s">
        <v>159</v>
      </c>
      <c r="F53" s="89" t="s">
        <v>160</v>
      </c>
      <c r="G53" s="84"/>
      <c r="H53" s="3">
        <f t="shared" ref="H53:H62" si="12">IF(G53="Strongly agree",5,IF(G53="Agree",4,IF(G53="Neither agree nor disagree",3,IF(G53="Disagree",2,IF(G53="Strongly disagree",1,0)))))</f>
        <v>0</v>
      </c>
      <c r="I53" s="3">
        <v>5</v>
      </c>
      <c r="J53" s="3" t="s">
        <v>48</v>
      </c>
      <c r="K53" s="3">
        <f t="shared" si="1"/>
        <v>0</v>
      </c>
      <c r="L53" s="3">
        <f t="shared" si="2"/>
        <v>0</v>
      </c>
      <c r="M53" s="3">
        <f t="shared" si="3"/>
        <v>0</v>
      </c>
      <c r="N53" s="3">
        <f t="shared" si="4"/>
        <v>0</v>
      </c>
      <c r="O53" s="3">
        <f t="shared" si="5"/>
        <v>0</v>
      </c>
      <c r="P53" s="3">
        <f t="shared" si="6"/>
        <v>0</v>
      </c>
      <c r="Q53" s="3">
        <f>1</f>
        <v>1</v>
      </c>
    </row>
    <row r="54" spans="2:17" ht="42.75">
      <c r="B54" s="86">
        <v>48</v>
      </c>
      <c r="C54" s="86" t="s">
        <v>153</v>
      </c>
      <c r="D54" s="86" t="s">
        <v>103</v>
      </c>
      <c r="E54" s="87" t="s">
        <v>161</v>
      </c>
      <c r="F54" s="89" t="s">
        <v>162</v>
      </c>
      <c r="G54" s="84"/>
      <c r="H54" s="3">
        <f t="shared" si="12"/>
        <v>0</v>
      </c>
      <c r="I54" s="3">
        <v>5</v>
      </c>
      <c r="J54" s="3" t="s">
        <v>48</v>
      </c>
      <c r="K54" s="3">
        <f t="shared" si="1"/>
        <v>0</v>
      </c>
      <c r="L54" s="3">
        <f t="shared" si="2"/>
        <v>0</v>
      </c>
      <c r="M54" s="3">
        <f t="shared" si="3"/>
        <v>0</v>
      </c>
      <c r="N54" s="3">
        <f t="shared" si="4"/>
        <v>0</v>
      </c>
      <c r="O54" s="3">
        <f t="shared" si="5"/>
        <v>0</v>
      </c>
      <c r="P54" s="3">
        <f t="shared" si="6"/>
        <v>0</v>
      </c>
      <c r="Q54" s="3">
        <f>1</f>
        <v>1</v>
      </c>
    </row>
    <row r="55" spans="2:17" ht="57">
      <c r="B55" s="86">
        <v>49</v>
      </c>
      <c r="C55" s="86" t="s">
        <v>153</v>
      </c>
      <c r="D55" s="86" t="s">
        <v>84</v>
      </c>
      <c r="E55" s="87" t="s">
        <v>163</v>
      </c>
      <c r="F55" s="89" t="s">
        <v>164</v>
      </c>
      <c r="G55" s="84"/>
      <c r="H55" s="3">
        <f t="shared" si="12"/>
        <v>0</v>
      </c>
      <c r="I55" s="3">
        <v>5</v>
      </c>
      <c r="J55" s="3" t="s">
        <v>48</v>
      </c>
      <c r="K55" s="3">
        <f t="shared" si="1"/>
        <v>0</v>
      </c>
      <c r="L55" s="3">
        <f t="shared" si="2"/>
        <v>0</v>
      </c>
      <c r="M55" s="3">
        <f t="shared" si="3"/>
        <v>0</v>
      </c>
      <c r="N55" s="3">
        <f t="shared" si="4"/>
        <v>0</v>
      </c>
      <c r="O55" s="3">
        <f t="shared" si="5"/>
        <v>0</v>
      </c>
      <c r="P55" s="3">
        <f t="shared" si="6"/>
        <v>0</v>
      </c>
      <c r="Q55" s="3">
        <f>1</f>
        <v>1</v>
      </c>
    </row>
    <row r="56" spans="2:17" ht="42.75">
      <c r="B56" s="86">
        <v>50</v>
      </c>
      <c r="C56" s="86" t="s">
        <v>153</v>
      </c>
      <c r="D56" s="86" t="s">
        <v>165</v>
      </c>
      <c r="E56" s="87" t="s">
        <v>166</v>
      </c>
      <c r="F56" s="89" t="s">
        <v>167</v>
      </c>
      <c r="G56" s="84"/>
      <c r="H56" s="3">
        <f t="shared" si="12"/>
        <v>0</v>
      </c>
      <c r="I56" s="3">
        <v>5</v>
      </c>
      <c r="J56" s="3" t="s">
        <v>48</v>
      </c>
      <c r="K56" s="3">
        <f t="shared" si="1"/>
        <v>0</v>
      </c>
      <c r="L56" s="3">
        <f t="shared" si="2"/>
        <v>0</v>
      </c>
      <c r="M56" s="3">
        <f t="shared" si="3"/>
        <v>0</v>
      </c>
      <c r="N56" s="3">
        <f t="shared" si="4"/>
        <v>0</v>
      </c>
      <c r="O56" s="3">
        <f t="shared" si="5"/>
        <v>0</v>
      </c>
      <c r="P56" s="3">
        <f t="shared" si="6"/>
        <v>0</v>
      </c>
      <c r="Q56" s="3">
        <f>1</f>
        <v>1</v>
      </c>
    </row>
    <row r="57" spans="2:17" ht="57">
      <c r="B57" s="86">
        <v>51</v>
      </c>
      <c r="C57" s="86" t="s">
        <v>153</v>
      </c>
      <c r="D57" s="86" t="s">
        <v>168</v>
      </c>
      <c r="E57" s="87" t="s">
        <v>169</v>
      </c>
      <c r="F57" s="89" t="s">
        <v>170</v>
      </c>
      <c r="G57" s="84"/>
      <c r="H57" s="3">
        <f t="shared" si="12"/>
        <v>0</v>
      </c>
      <c r="I57" s="3">
        <v>5</v>
      </c>
      <c r="J57" s="3" t="s">
        <v>48</v>
      </c>
      <c r="K57" s="3">
        <f t="shared" si="1"/>
        <v>0</v>
      </c>
      <c r="L57" s="3">
        <f t="shared" si="2"/>
        <v>0</v>
      </c>
      <c r="M57" s="3">
        <f t="shared" si="3"/>
        <v>0</v>
      </c>
      <c r="N57" s="3">
        <f t="shared" si="4"/>
        <v>0</v>
      </c>
      <c r="O57" s="3">
        <f t="shared" si="5"/>
        <v>0</v>
      </c>
      <c r="P57" s="3">
        <f t="shared" si="6"/>
        <v>0</v>
      </c>
      <c r="Q57" s="3">
        <f>1</f>
        <v>1</v>
      </c>
    </row>
    <row r="58" spans="2:17" ht="57">
      <c r="B58" s="86">
        <v>52</v>
      </c>
      <c r="C58" s="86" t="s">
        <v>153</v>
      </c>
      <c r="D58" s="86" t="s">
        <v>168</v>
      </c>
      <c r="E58" s="87" t="s">
        <v>171</v>
      </c>
      <c r="F58" s="89" t="s">
        <v>172</v>
      </c>
      <c r="G58" s="84"/>
      <c r="H58" s="3">
        <f t="shared" si="12"/>
        <v>0</v>
      </c>
      <c r="I58" s="3">
        <v>5</v>
      </c>
      <c r="J58" s="3" t="s">
        <v>48</v>
      </c>
      <c r="K58" s="3">
        <f t="shared" si="1"/>
        <v>0</v>
      </c>
      <c r="L58" s="3">
        <f t="shared" si="2"/>
        <v>0</v>
      </c>
      <c r="M58" s="3">
        <f t="shared" si="3"/>
        <v>0</v>
      </c>
      <c r="N58" s="3">
        <f t="shared" si="4"/>
        <v>0</v>
      </c>
      <c r="O58" s="3">
        <f t="shared" si="5"/>
        <v>0</v>
      </c>
      <c r="P58" s="3">
        <f t="shared" si="6"/>
        <v>0</v>
      </c>
      <c r="Q58" s="3">
        <f>1</f>
        <v>1</v>
      </c>
    </row>
    <row r="59" spans="2:17" ht="71.25">
      <c r="B59" s="86">
        <v>53</v>
      </c>
      <c r="C59" s="86" t="s">
        <v>153</v>
      </c>
      <c r="D59" s="86" t="s">
        <v>84</v>
      </c>
      <c r="E59" s="87" t="s">
        <v>173</v>
      </c>
      <c r="F59" s="89" t="s">
        <v>174</v>
      </c>
      <c r="G59" s="84"/>
      <c r="H59" s="3">
        <f t="shared" si="12"/>
        <v>0</v>
      </c>
      <c r="I59" s="3">
        <v>5</v>
      </c>
      <c r="J59" s="3" t="s">
        <v>48</v>
      </c>
      <c r="K59" s="3">
        <f t="shared" si="1"/>
        <v>0</v>
      </c>
      <c r="L59" s="3">
        <f t="shared" si="2"/>
        <v>0</v>
      </c>
      <c r="M59" s="3">
        <f t="shared" si="3"/>
        <v>0</v>
      </c>
      <c r="N59" s="3">
        <f t="shared" si="4"/>
        <v>0</v>
      </c>
      <c r="O59" s="3">
        <f t="shared" si="5"/>
        <v>0</v>
      </c>
      <c r="P59" s="3">
        <f t="shared" si="6"/>
        <v>0</v>
      </c>
      <c r="Q59" s="3">
        <f>1</f>
        <v>1</v>
      </c>
    </row>
    <row r="60" spans="2:17" ht="34.15" customHeight="1">
      <c r="B60" s="86">
        <v>54</v>
      </c>
      <c r="C60" s="86" t="s">
        <v>153</v>
      </c>
      <c r="D60" s="86" t="s">
        <v>84</v>
      </c>
      <c r="E60" s="87" t="s">
        <v>175</v>
      </c>
      <c r="F60" s="89" t="s">
        <v>176</v>
      </c>
      <c r="G60" s="84"/>
      <c r="H60" s="3">
        <f t="shared" si="12"/>
        <v>0</v>
      </c>
      <c r="I60" s="3">
        <v>5</v>
      </c>
      <c r="J60" s="3" t="s">
        <v>48</v>
      </c>
      <c r="K60" s="3">
        <f t="shared" si="1"/>
        <v>0</v>
      </c>
      <c r="L60" s="3">
        <f t="shared" si="2"/>
        <v>0</v>
      </c>
      <c r="M60" s="3">
        <f t="shared" si="3"/>
        <v>0</v>
      </c>
      <c r="N60" s="3">
        <f t="shared" si="4"/>
        <v>0</v>
      </c>
      <c r="O60" s="3">
        <f t="shared" si="5"/>
        <v>0</v>
      </c>
      <c r="P60" s="3">
        <f t="shared" si="6"/>
        <v>0</v>
      </c>
      <c r="Q60" s="3">
        <f>1</f>
        <v>1</v>
      </c>
    </row>
    <row r="61" spans="2:17" ht="57">
      <c r="B61" s="86">
        <v>55</v>
      </c>
      <c r="C61" s="86" t="s">
        <v>153</v>
      </c>
      <c r="D61" s="86" t="s">
        <v>59</v>
      </c>
      <c r="E61" s="87" t="s">
        <v>177</v>
      </c>
      <c r="F61" s="89" t="s">
        <v>178</v>
      </c>
      <c r="G61" s="84"/>
      <c r="H61" s="3">
        <f t="shared" si="12"/>
        <v>0</v>
      </c>
      <c r="I61" s="3">
        <v>5</v>
      </c>
      <c r="J61" s="3" t="s">
        <v>48</v>
      </c>
      <c r="K61" s="3">
        <f t="shared" si="1"/>
        <v>0</v>
      </c>
      <c r="L61" s="3">
        <f t="shared" si="2"/>
        <v>0</v>
      </c>
      <c r="M61" s="3">
        <f t="shared" si="3"/>
        <v>0</v>
      </c>
      <c r="N61" s="3">
        <f t="shared" si="4"/>
        <v>0</v>
      </c>
      <c r="O61" s="3">
        <f t="shared" si="5"/>
        <v>0</v>
      </c>
      <c r="P61" s="3">
        <f t="shared" si="6"/>
        <v>0</v>
      </c>
      <c r="Q61" s="3">
        <f>1</f>
        <v>1</v>
      </c>
    </row>
    <row r="62" spans="2:17" ht="57">
      <c r="B62" s="86">
        <v>56</v>
      </c>
      <c r="C62" s="86" t="s">
        <v>153</v>
      </c>
      <c r="D62" s="86" t="s">
        <v>106</v>
      </c>
      <c r="E62" s="87" t="s">
        <v>179</v>
      </c>
      <c r="F62" s="89" t="s">
        <v>180</v>
      </c>
      <c r="G62" s="84"/>
      <c r="H62" s="3">
        <f t="shared" si="12"/>
        <v>0</v>
      </c>
      <c r="I62" s="3">
        <v>5</v>
      </c>
      <c r="J62" s="3" t="s">
        <v>48</v>
      </c>
      <c r="K62" s="3">
        <f t="shared" si="1"/>
        <v>0</v>
      </c>
      <c r="L62" s="3">
        <f t="shared" si="2"/>
        <v>0</v>
      </c>
      <c r="M62" s="3">
        <f t="shared" si="3"/>
        <v>0</v>
      </c>
      <c r="N62" s="3">
        <f t="shared" si="4"/>
        <v>0</v>
      </c>
      <c r="O62" s="3">
        <f t="shared" si="5"/>
        <v>0</v>
      </c>
      <c r="P62" s="3">
        <f t="shared" si="6"/>
        <v>0</v>
      </c>
      <c r="Q62" s="3">
        <f>1</f>
        <v>1</v>
      </c>
    </row>
    <row r="63" spans="2:17" ht="57">
      <c r="B63" s="86">
        <v>57</v>
      </c>
      <c r="C63" s="86" t="s">
        <v>153</v>
      </c>
      <c r="D63" s="86" t="s">
        <v>168</v>
      </c>
      <c r="E63" s="87" t="s">
        <v>181</v>
      </c>
      <c r="F63" s="89" t="s">
        <v>182</v>
      </c>
      <c r="G63" s="84"/>
      <c r="H63" s="3">
        <f>IF(G63="Strongly agree",1,IF(G63="Agree",2,IF(G63="Neither agree nor disagree",3,IF(G63="Disagree",4,IF(G63="Strongly disagree",5,0)))))</f>
        <v>0</v>
      </c>
      <c r="I63" s="3">
        <v>5</v>
      </c>
      <c r="J63" s="8" t="s">
        <v>78</v>
      </c>
      <c r="K63" s="3">
        <f t="shared" si="1"/>
        <v>0</v>
      </c>
      <c r="L63" s="3">
        <f t="shared" si="2"/>
        <v>0</v>
      </c>
      <c r="M63" s="3">
        <f t="shared" si="3"/>
        <v>0</v>
      </c>
      <c r="N63" s="3">
        <f t="shared" si="4"/>
        <v>0</v>
      </c>
      <c r="O63" s="3">
        <f t="shared" si="5"/>
        <v>0</v>
      </c>
      <c r="P63" s="3">
        <f t="shared" si="6"/>
        <v>0</v>
      </c>
      <c r="Q63" s="3">
        <f>1</f>
        <v>1</v>
      </c>
    </row>
    <row r="64" spans="2:17" ht="42.75">
      <c r="B64" s="86">
        <v>58</v>
      </c>
      <c r="C64" s="86" t="s">
        <v>153</v>
      </c>
      <c r="D64" s="86" t="s">
        <v>66</v>
      </c>
      <c r="E64" s="87" t="s">
        <v>183</v>
      </c>
      <c r="F64" s="89" t="s">
        <v>184</v>
      </c>
      <c r="G64" s="84"/>
      <c r="H64" s="3">
        <f t="shared" ref="H64:H70" si="13">IF(G64="Strongly agree",5,IF(G64="Agree",4,IF(G64="Neither agree nor disagree",3,IF(G64="Disagree",2,IF(G64="Strongly disagree",1,0)))))</f>
        <v>0</v>
      </c>
      <c r="I64" s="3">
        <v>5</v>
      </c>
      <c r="J64" s="3" t="s">
        <v>48</v>
      </c>
      <c r="K64" s="3">
        <f t="shared" si="1"/>
        <v>0</v>
      </c>
      <c r="L64" s="3">
        <f t="shared" si="2"/>
        <v>0</v>
      </c>
      <c r="M64" s="3">
        <f t="shared" si="3"/>
        <v>0</v>
      </c>
      <c r="N64" s="3">
        <f t="shared" si="4"/>
        <v>0</v>
      </c>
      <c r="O64" s="3">
        <f t="shared" si="5"/>
        <v>0</v>
      </c>
      <c r="P64" s="3">
        <f t="shared" si="6"/>
        <v>0</v>
      </c>
      <c r="Q64" s="3">
        <f>1</f>
        <v>1</v>
      </c>
    </row>
    <row r="65" spans="2:17" ht="42.75">
      <c r="B65" s="86">
        <v>59</v>
      </c>
      <c r="C65" s="86" t="s">
        <v>153</v>
      </c>
      <c r="D65" s="86" t="s">
        <v>185</v>
      </c>
      <c r="E65" s="87" t="s">
        <v>186</v>
      </c>
      <c r="F65" s="89" t="s">
        <v>187</v>
      </c>
      <c r="G65" s="84"/>
      <c r="H65" s="3">
        <f t="shared" si="13"/>
        <v>0</v>
      </c>
      <c r="I65" s="3">
        <v>5</v>
      </c>
      <c r="J65" s="3" t="s">
        <v>48</v>
      </c>
      <c r="K65" s="3">
        <f t="shared" si="1"/>
        <v>0</v>
      </c>
      <c r="L65" s="3">
        <f t="shared" si="2"/>
        <v>0</v>
      </c>
      <c r="M65" s="3">
        <f t="shared" si="3"/>
        <v>0</v>
      </c>
      <c r="N65" s="3">
        <f t="shared" si="4"/>
        <v>0</v>
      </c>
      <c r="O65" s="3">
        <f t="shared" si="5"/>
        <v>0</v>
      </c>
      <c r="P65" s="3">
        <f t="shared" si="6"/>
        <v>0</v>
      </c>
      <c r="Q65" s="3">
        <f>1</f>
        <v>1</v>
      </c>
    </row>
    <row r="66" spans="2:17" ht="42.75">
      <c r="B66" s="86">
        <v>60</v>
      </c>
      <c r="C66" s="86" t="s">
        <v>153</v>
      </c>
      <c r="D66" s="86" t="s">
        <v>185</v>
      </c>
      <c r="E66" s="87" t="s">
        <v>188</v>
      </c>
      <c r="F66" s="89" t="s">
        <v>189</v>
      </c>
      <c r="G66" s="84"/>
      <c r="H66" s="3">
        <f t="shared" si="13"/>
        <v>0</v>
      </c>
      <c r="I66" s="3">
        <v>5</v>
      </c>
      <c r="J66" s="3" t="s">
        <v>48</v>
      </c>
      <c r="K66" s="3">
        <f t="shared" si="1"/>
        <v>0</v>
      </c>
      <c r="L66" s="3">
        <f t="shared" si="2"/>
        <v>0</v>
      </c>
      <c r="M66" s="3">
        <f t="shared" si="3"/>
        <v>0</v>
      </c>
      <c r="N66" s="3">
        <f t="shared" si="4"/>
        <v>0</v>
      </c>
      <c r="O66" s="3">
        <f t="shared" si="5"/>
        <v>0</v>
      </c>
      <c r="P66" s="3">
        <f t="shared" si="6"/>
        <v>0</v>
      </c>
      <c r="Q66" s="3">
        <f>1</f>
        <v>1</v>
      </c>
    </row>
    <row r="67" spans="2:17" ht="42.75">
      <c r="B67" s="86">
        <v>61</v>
      </c>
      <c r="C67" s="86" t="s">
        <v>190</v>
      </c>
      <c r="D67" s="86" t="s">
        <v>191</v>
      </c>
      <c r="E67" s="87" t="s">
        <v>192</v>
      </c>
      <c r="F67" s="89" t="s">
        <v>193</v>
      </c>
      <c r="G67" s="84"/>
      <c r="H67" s="3">
        <f t="shared" si="13"/>
        <v>0</v>
      </c>
      <c r="I67" s="3">
        <v>5</v>
      </c>
      <c r="J67" s="3" t="s">
        <v>48</v>
      </c>
      <c r="K67" s="3">
        <f t="shared" si="1"/>
        <v>0</v>
      </c>
      <c r="L67" s="3">
        <f t="shared" si="2"/>
        <v>0</v>
      </c>
      <c r="M67" s="3">
        <f t="shared" si="3"/>
        <v>0</v>
      </c>
      <c r="N67" s="3">
        <f t="shared" si="4"/>
        <v>0</v>
      </c>
      <c r="O67" s="3">
        <f t="shared" si="5"/>
        <v>0</v>
      </c>
      <c r="P67" s="3">
        <f t="shared" si="6"/>
        <v>0</v>
      </c>
      <c r="Q67" s="3">
        <f>1</f>
        <v>1</v>
      </c>
    </row>
    <row r="68" spans="2:17" ht="28.5">
      <c r="B68" s="86">
        <v>62</v>
      </c>
      <c r="C68" s="86" t="s">
        <v>190</v>
      </c>
      <c r="D68" s="86" t="s">
        <v>191</v>
      </c>
      <c r="E68" s="87" t="s">
        <v>194</v>
      </c>
      <c r="F68" s="87" t="s">
        <v>195</v>
      </c>
      <c r="G68" s="84"/>
      <c r="H68" s="3">
        <f t="shared" si="13"/>
        <v>0</v>
      </c>
      <c r="I68" s="3">
        <v>5</v>
      </c>
      <c r="J68" s="3" t="s">
        <v>48</v>
      </c>
      <c r="K68" s="3">
        <f t="shared" si="1"/>
        <v>0</v>
      </c>
      <c r="L68" s="3">
        <f t="shared" si="2"/>
        <v>0</v>
      </c>
      <c r="M68" s="3">
        <f t="shared" si="3"/>
        <v>0</v>
      </c>
      <c r="N68" s="3">
        <f t="shared" si="4"/>
        <v>0</v>
      </c>
      <c r="O68" s="3">
        <f t="shared" si="5"/>
        <v>0</v>
      </c>
      <c r="P68" s="3">
        <f t="shared" si="6"/>
        <v>0</v>
      </c>
      <c r="Q68" s="3">
        <f>1</f>
        <v>1</v>
      </c>
    </row>
    <row r="69" spans="2:17" ht="42.75">
      <c r="B69" s="86">
        <v>63</v>
      </c>
      <c r="C69" s="86" t="s">
        <v>190</v>
      </c>
      <c r="D69" s="86" t="s">
        <v>154</v>
      </c>
      <c r="E69" s="87" t="s">
        <v>196</v>
      </c>
      <c r="F69" s="87" t="s">
        <v>197</v>
      </c>
      <c r="G69" s="84"/>
      <c r="H69" s="3">
        <f t="shared" si="13"/>
        <v>0</v>
      </c>
      <c r="I69" s="3">
        <v>5</v>
      </c>
      <c r="J69" s="3" t="s">
        <v>48</v>
      </c>
      <c r="K69" s="3">
        <f t="shared" si="1"/>
        <v>0</v>
      </c>
      <c r="L69" s="3">
        <f t="shared" si="2"/>
        <v>0</v>
      </c>
      <c r="M69" s="3">
        <f t="shared" si="3"/>
        <v>0</v>
      </c>
      <c r="N69" s="3">
        <f t="shared" si="4"/>
        <v>0</v>
      </c>
      <c r="O69" s="3">
        <f t="shared" si="5"/>
        <v>0</v>
      </c>
      <c r="P69" s="3">
        <f t="shared" si="6"/>
        <v>0</v>
      </c>
      <c r="Q69" s="3">
        <f>1</f>
        <v>1</v>
      </c>
    </row>
    <row r="70" spans="2:17" ht="42.75">
      <c r="B70" s="86">
        <v>64</v>
      </c>
      <c r="C70" s="86" t="s">
        <v>190</v>
      </c>
      <c r="D70" s="86" t="s">
        <v>103</v>
      </c>
      <c r="E70" s="87" t="s">
        <v>198</v>
      </c>
      <c r="F70" s="87" t="s">
        <v>199</v>
      </c>
      <c r="G70" s="84"/>
      <c r="H70" s="3">
        <f t="shared" si="13"/>
        <v>0</v>
      </c>
      <c r="I70" s="3">
        <v>5</v>
      </c>
      <c r="J70" s="3" t="s">
        <v>48</v>
      </c>
      <c r="K70" s="3">
        <f t="shared" si="1"/>
        <v>0</v>
      </c>
      <c r="L70" s="3">
        <f t="shared" si="2"/>
        <v>0</v>
      </c>
      <c r="M70" s="3">
        <f t="shared" si="3"/>
        <v>0</v>
      </c>
      <c r="N70" s="3">
        <f t="shared" si="4"/>
        <v>0</v>
      </c>
      <c r="O70" s="3">
        <f t="shared" si="5"/>
        <v>0</v>
      </c>
      <c r="P70" s="3">
        <f t="shared" si="6"/>
        <v>0</v>
      </c>
      <c r="Q70" s="3">
        <f>1</f>
        <v>1</v>
      </c>
    </row>
    <row r="71" spans="2:17" ht="42.75">
      <c r="B71" s="86">
        <v>65</v>
      </c>
      <c r="C71" s="86" t="s">
        <v>190</v>
      </c>
      <c r="D71" s="86" t="s">
        <v>56</v>
      </c>
      <c r="E71" s="87" t="s">
        <v>200</v>
      </c>
      <c r="F71" s="87" t="s">
        <v>201</v>
      </c>
      <c r="G71" s="84"/>
      <c r="H71" s="3">
        <f>IF(G71="Strongly agree",1,IF(G71="Agree",2,IF(G71="Neither agree nor disagree",3,IF(G71="Disagree",4,IF(G71="Strongly disagree",5,0)))))</f>
        <v>0</v>
      </c>
      <c r="I71" s="3">
        <v>5</v>
      </c>
      <c r="J71" s="8" t="s">
        <v>78</v>
      </c>
      <c r="K71" s="3">
        <f t="shared" ref="K71:K83" si="14">IF($G71=$K$6,1,0)</f>
        <v>0</v>
      </c>
      <c r="L71" s="3">
        <f t="shared" ref="L71:L83" si="15">IF($G71=$L$6,1,0)</f>
        <v>0</v>
      </c>
      <c r="M71" s="3">
        <f t="shared" ref="M71:M83" si="16">IF($G71=$M$6,1,0)</f>
        <v>0</v>
      </c>
      <c r="N71" s="3">
        <f t="shared" ref="N71:N83" si="17">IF($G71=$N$6,1,0)</f>
        <v>0</v>
      </c>
      <c r="O71" s="3">
        <f t="shared" ref="O71:O83" si="18">IF($G71=$O$6,1,0)</f>
        <v>0</v>
      </c>
      <c r="P71" s="3">
        <f t="shared" ref="P71:P83" si="19">SUM(M71:O71)</f>
        <v>0</v>
      </c>
      <c r="Q71" s="3">
        <f>1</f>
        <v>1</v>
      </c>
    </row>
    <row r="72" spans="2:17" ht="28.5">
      <c r="B72" s="86">
        <v>66</v>
      </c>
      <c r="C72" s="86" t="s">
        <v>190</v>
      </c>
      <c r="D72" s="86" t="s">
        <v>66</v>
      </c>
      <c r="E72" s="87" t="s">
        <v>202</v>
      </c>
      <c r="F72" s="87" t="s">
        <v>203</v>
      </c>
      <c r="G72" s="84"/>
      <c r="H72" s="3">
        <f t="shared" ref="H72:H83" si="20">IF(G72="Strongly agree",5,IF(G72="Agree",4,IF(G72="Neither agree nor disagree",3,IF(G72="Disagree",2,IF(G72="Strongly disagree",1,0)))))</f>
        <v>0</v>
      </c>
      <c r="I72" s="3">
        <v>5</v>
      </c>
      <c r="J72" s="3" t="s">
        <v>48</v>
      </c>
      <c r="K72" s="3">
        <f t="shared" si="14"/>
        <v>0</v>
      </c>
      <c r="L72" s="3">
        <f t="shared" si="15"/>
        <v>0</v>
      </c>
      <c r="M72" s="3">
        <f t="shared" si="16"/>
        <v>0</v>
      </c>
      <c r="N72" s="3">
        <f t="shared" si="17"/>
        <v>0</v>
      </c>
      <c r="O72" s="3">
        <f t="shared" si="18"/>
        <v>0</v>
      </c>
      <c r="P72" s="3">
        <f t="shared" si="19"/>
        <v>0</v>
      </c>
      <c r="Q72" s="3">
        <f>1</f>
        <v>1</v>
      </c>
    </row>
    <row r="73" spans="2:17" ht="28.5">
      <c r="B73" s="86">
        <v>67</v>
      </c>
      <c r="C73" s="86" t="s">
        <v>190</v>
      </c>
      <c r="D73" s="86" t="s">
        <v>66</v>
      </c>
      <c r="E73" s="87" t="s">
        <v>204</v>
      </c>
      <c r="F73" s="87" t="s">
        <v>205</v>
      </c>
      <c r="G73" s="84"/>
      <c r="H73" s="3">
        <f t="shared" si="20"/>
        <v>0</v>
      </c>
      <c r="I73" s="3">
        <v>5</v>
      </c>
      <c r="J73" s="3" t="s">
        <v>48</v>
      </c>
      <c r="K73" s="3">
        <f t="shared" si="14"/>
        <v>0</v>
      </c>
      <c r="L73" s="3">
        <f t="shared" si="15"/>
        <v>0</v>
      </c>
      <c r="M73" s="3">
        <f t="shared" si="16"/>
        <v>0</v>
      </c>
      <c r="N73" s="3">
        <f t="shared" si="17"/>
        <v>0</v>
      </c>
      <c r="O73" s="3">
        <f t="shared" si="18"/>
        <v>0</v>
      </c>
      <c r="P73" s="3">
        <f t="shared" si="19"/>
        <v>0</v>
      </c>
      <c r="Q73" s="3">
        <f>1</f>
        <v>1</v>
      </c>
    </row>
    <row r="74" spans="2:17" ht="42.75">
      <c r="B74" s="86">
        <v>68</v>
      </c>
      <c r="C74" s="86" t="s">
        <v>190</v>
      </c>
      <c r="D74" s="86" t="s">
        <v>115</v>
      </c>
      <c r="E74" s="87" t="s">
        <v>206</v>
      </c>
      <c r="F74" s="87" t="s">
        <v>207</v>
      </c>
      <c r="G74" s="84"/>
      <c r="H74" s="3">
        <f t="shared" si="20"/>
        <v>0</v>
      </c>
      <c r="I74" s="3">
        <v>5</v>
      </c>
      <c r="J74" s="3" t="s">
        <v>48</v>
      </c>
      <c r="K74" s="3">
        <f t="shared" si="14"/>
        <v>0</v>
      </c>
      <c r="L74" s="3">
        <f t="shared" si="15"/>
        <v>0</v>
      </c>
      <c r="M74" s="3">
        <f t="shared" si="16"/>
        <v>0</v>
      </c>
      <c r="N74" s="3">
        <f t="shared" si="17"/>
        <v>0</v>
      </c>
      <c r="O74" s="3">
        <f t="shared" si="18"/>
        <v>0</v>
      </c>
      <c r="P74" s="3">
        <f t="shared" si="19"/>
        <v>0</v>
      </c>
      <c r="Q74" s="3">
        <f>1</f>
        <v>1</v>
      </c>
    </row>
    <row r="75" spans="2:17" ht="28.5">
      <c r="B75" s="86">
        <v>69</v>
      </c>
      <c r="C75" s="86" t="s">
        <v>190</v>
      </c>
      <c r="D75" s="86" t="s">
        <v>115</v>
      </c>
      <c r="E75" s="87" t="s">
        <v>208</v>
      </c>
      <c r="F75" s="87" t="s">
        <v>209</v>
      </c>
      <c r="G75" s="84"/>
      <c r="H75" s="3">
        <f t="shared" si="20"/>
        <v>0</v>
      </c>
      <c r="I75" s="3">
        <v>5</v>
      </c>
      <c r="J75" s="3" t="s">
        <v>48</v>
      </c>
      <c r="K75" s="3">
        <f t="shared" si="14"/>
        <v>0</v>
      </c>
      <c r="L75" s="3">
        <f t="shared" si="15"/>
        <v>0</v>
      </c>
      <c r="M75" s="3">
        <f t="shared" si="16"/>
        <v>0</v>
      </c>
      <c r="N75" s="3">
        <f t="shared" si="17"/>
        <v>0</v>
      </c>
      <c r="O75" s="3">
        <f t="shared" si="18"/>
        <v>0</v>
      </c>
      <c r="P75" s="3">
        <f t="shared" si="19"/>
        <v>0</v>
      </c>
      <c r="Q75" s="3">
        <f>1</f>
        <v>1</v>
      </c>
    </row>
    <row r="76" spans="2:17" ht="28.5">
      <c r="B76" s="86">
        <v>70</v>
      </c>
      <c r="C76" s="86" t="s">
        <v>190</v>
      </c>
      <c r="D76" s="86" t="s">
        <v>59</v>
      </c>
      <c r="E76" s="87" t="s">
        <v>210</v>
      </c>
      <c r="F76" s="87" t="s">
        <v>211</v>
      </c>
      <c r="G76" s="84"/>
      <c r="H76" s="3">
        <f t="shared" si="20"/>
        <v>0</v>
      </c>
      <c r="I76" s="3">
        <v>5</v>
      </c>
      <c r="J76" s="3" t="s">
        <v>48</v>
      </c>
      <c r="K76" s="3">
        <f t="shared" si="14"/>
        <v>0</v>
      </c>
      <c r="L76" s="3">
        <f t="shared" si="15"/>
        <v>0</v>
      </c>
      <c r="M76" s="3">
        <f t="shared" si="16"/>
        <v>0</v>
      </c>
      <c r="N76" s="3">
        <f t="shared" si="17"/>
        <v>0</v>
      </c>
      <c r="O76" s="3">
        <f t="shared" si="18"/>
        <v>0</v>
      </c>
      <c r="P76" s="3">
        <f t="shared" si="19"/>
        <v>0</v>
      </c>
      <c r="Q76" s="3">
        <f>1</f>
        <v>1</v>
      </c>
    </row>
    <row r="77" spans="2:17" ht="42.75">
      <c r="B77" s="86">
        <v>71</v>
      </c>
      <c r="C77" s="86" t="s">
        <v>190</v>
      </c>
      <c r="D77" s="86" t="s">
        <v>87</v>
      </c>
      <c r="E77" s="87" t="s">
        <v>212</v>
      </c>
      <c r="F77" s="87" t="s">
        <v>213</v>
      </c>
      <c r="G77" s="84"/>
      <c r="H77" s="3">
        <f t="shared" si="20"/>
        <v>0</v>
      </c>
      <c r="I77" s="3">
        <v>5</v>
      </c>
      <c r="J77" s="3" t="s">
        <v>48</v>
      </c>
      <c r="K77" s="3">
        <f t="shared" si="14"/>
        <v>0</v>
      </c>
      <c r="L77" s="3">
        <f t="shared" si="15"/>
        <v>0</v>
      </c>
      <c r="M77" s="3">
        <f t="shared" si="16"/>
        <v>0</v>
      </c>
      <c r="N77" s="3">
        <f t="shared" si="17"/>
        <v>0</v>
      </c>
      <c r="O77" s="3">
        <f t="shared" si="18"/>
        <v>0</v>
      </c>
      <c r="P77" s="3">
        <f t="shared" si="19"/>
        <v>0</v>
      </c>
      <c r="Q77" s="3">
        <f>1</f>
        <v>1</v>
      </c>
    </row>
    <row r="78" spans="2:17" ht="28.5">
      <c r="B78" s="86">
        <v>72</v>
      </c>
      <c r="C78" s="86" t="s">
        <v>190</v>
      </c>
      <c r="D78" s="86" t="s">
        <v>59</v>
      </c>
      <c r="E78" s="87" t="s">
        <v>214</v>
      </c>
      <c r="F78" s="87" t="s">
        <v>215</v>
      </c>
      <c r="G78" s="84"/>
      <c r="H78" s="3">
        <f t="shared" si="20"/>
        <v>0</v>
      </c>
      <c r="I78" s="3">
        <v>5</v>
      </c>
      <c r="J78" s="3" t="s">
        <v>48</v>
      </c>
      <c r="K78" s="3">
        <f t="shared" si="14"/>
        <v>0</v>
      </c>
      <c r="L78" s="3">
        <f t="shared" si="15"/>
        <v>0</v>
      </c>
      <c r="M78" s="3">
        <f t="shared" si="16"/>
        <v>0</v>
      </c>
      <c r="N78" s="3">
        <f t="shared" si="17"/>
        <v>0</v>
      </c>
      <c r="O78" s="3">
        <f t="shared" si="18"/>
        <v>0</v>
      </c>
      <c r="P78" s="3">
        <f t="shared" si="19"/>
        <v>0</v>
      </c>
      <c r="Q78" s="3">
        <f>1</f>
        <v>1</v>
      </c>
    </row>
    <row r="79" spans="2:17" ht="42.75">
      <c r="B79" s="86">
        <v>73</v>
      </c>
      <c r="C79" s="86" t="s">
        <v>190</v>
      </c>
      <c r="D79" s="86" t="s">
        <v>56</v>
      </c>
      <c r="E79" s="87" t="s">
        <v>216</v>
      </c>
      <c r="F79" s="87" t="s">
        <v>217</v>
      </c>
      <c r="G79" s="84"/>
      <c r="H79" s="3">
        <f t="shared" si="20"/>
        <v>0</v>
      </c>
      <c r="I79" s="3">
        <v>5</v>
      </c>
      <c r="J79" s="3" t="s">
        <v>48</v>
      </c>
      <c r="K79" s="3">
        <f t="shared" si="14"/>
        <v>0</v>
      </c>
      <c r="L79" s="3">
        <f t="shared" si="15"/>
        <v>0</v>
      </c>
      <c r="M79" s="3">
        <f t="shared" si="16"/>
        <v>0</v>
      </c>
      <c r="N79" s="3">
        <f t="shared" si="17"/>
        <v>0</v>
      </c>
      <c r="O79" s="3">
        <f t="shared" si="18"/>
        <v>0</v>
      </c>
      <c r="P79" s="3">
        <f t="shared" si="19"/>
        <v>0</v>
      </c>
      <c r="Q79" s="3">
        <f>1</f>
        <v>1</v>
      </c>
    </row>
    <row r="80" spans="2:17" ht="42.75">
      <c r="B80" s="86">
        <v>74</v>
      </c>
      <c r="C80" s="86" t="s">
        <v>190</v>
      </c>
      <c r="D80" s="86" t="s">
        <v>49</v>
      </c>
      <c r="E80" s="87" t="s">
        <v>218</v>
      </c>
      <c r="F80" s="87" t="s">
        <v>219</v>
      </c>
      <c r="G80" s="84"/>
      <c r="H80" s="3">
        <f t="shared" si="20"/>
        <v>0</v>
      </c>
      <c r="I80" s="3">
        <v>5</v>
      </c>
      <c r="J80" s="3" t="s">
        <v>48</v>
      </c>
      <c r="K80" s="3">
        <f t="shared" si="14"/>
        <v>0</v>
      </c>
      <c r="L80" s="3">
        <f t="shared" si="15"/>
        <v>0</v>
      </c>
      <c r="M80" s="3">
        <f t="shared" si="16"/>
        <v>0</v>
      </c>
      <c r="N80" s="3">
        <f t="shared" si="17"/>
        <v>0</v>
      </c>
      <c r="O80" s="3">
        <f t="shared" si="18"/>
        <v>0</v>
      </c>
      <c r="P80" s="3">
        <f t="shared" si="19"/>
        <v>0</v>
      </c>
      <c r="Q80" s="3">
        <f>1</f>
        <v>1</v>
      </c>
    </row>
    <row r="81" spans="2:17" ht="42.75">
      <c r="B81" s="86">
        <v>75</v>
      </c>
      <c r="C81" s="86" t="s">
        <v>190</v>
      </c>
      <c r="D81" s="86" t="s">
        <v>49</v>
      </c>
      <c r="E81" s="87" t="s">
        <v>220</v>
      </c>
      <c r="F81" s="87" t="s">
        <v>221</v>
      </c>
      <c r="G81" s="84"/>
      <c r="H81" s="3">
        <f t="shared" si="20"/>
        <v>0</v>
      </c>
      <c r="I81" s="3">
        <v>5</v>
      </c>
      <c r="J81" s="3" t="s">
        <v>48</v>
      </c>
      <c r="K81" s="3">
        <f t="shared" si="14"/>
        <v>0</v>
      </c>
      <c r="L81" s="3">
        <f t="shared" si="15"/>
        <v>0</v>
      </c>
      <c r="M81" s="3">
        <f t="shared" si="16"/>
        <v>0</v>
      </c>
      <c r="N81" s="3">
        <f t="shared" si="17"/>
        <v>0</v>
      </c>
      <c r="O81" s="3">
        <f t="shared" si="18"/>
        <v>0</v>
      </c>
      <c r="P81" s="3">
        <f t="shared" si="19"/>
        <v>0</v>
      </c>
      <c r="Q81" s="3">
        <f>1</f>
        <v>1</v>
      </c>
    </row>
    <row r="82" spans="2:17" ht="57">
      <c r="B82" s="86">
        <v>76</v>
      </c>
      <c r="C82" s="86" t="s">
        <v>190</v>
      </c>
      <c r="D82" s="86" t="s">
        <v>222</v>
      </c>
      <c r="E82" s="87" t="s">
        <v>223</v>
      </c>
      <c r="F82" s="87" t="s">
        <v>224</v>
      </c>
      <c r="G82" s="84"/>
      <c r="H82" s="3">
        <f t="shared" si="20"/>
        <v>0</v>
      </c>
      <c r="I82" s="3">
        <v>5</v>
      </c>
      <c r="J82" s="3" t="s">
        <v>48</v>
      </c>
      <c r="K82" s="3">
        <f t="shared" si="14"/>
        <v>0</v>
      </c>
      <c r="L82" s="3">
        <f t="shared" si="15"/>
        <v>0</v>
      </c>
      <c r="M82" s="3">
        <f t="shared" si="16"/>
        <v>0</v>
      </c>
      <c r="N82" s="3">
        <f t="shared" si="17"/>
        <v>0</v>
      </c>
      <c r="O82" s="3">
        <f t="shared" si="18"/>
        <v>0</v>
      </c>
      <c r="P82" s="3">
        <f t="shared" si="19"/>
        <v>0</v>
      </c>
      <c r="Q82" s="3">
        <f>1</f>
        <v>1</v>
      </c>
    </row>
    <row r="83" spans="2:17" ht="57">
      <c r="B83" s="86">
        <v>77</v>
      </c>
      <c r="C83" s="86" t="s">
        <v>190</v>
      </c>
      <c r="D83" s="86" t="s">
        <v>103</v>
      </c>
      <c r="E83" s="87" t="s">
        <v>225</v>
      </c>
      <c r="F83" s="87" t="s">
        <v>226</v>
      </c>
      <c r="G83" s="84"/>
      <c r="H83" s="3">
        <f t="shared" si="20"/>
        <v>0</v>
      </c>
      <c r="I83" s="3">
        <v>5</v>
      </c>
      <c r="J83" s="3" t="s">
        <v>48</v>
      </c>
      <c r="K83" s="3">
        <f t="shared" si="14"/>
        <v>0</v>
      </c>
      <c r="L83" s="3">
        <f t="shared" si="15"/>
        <v>0</v>
      </c>
      <c r="M83" s="3">
        <f t="shared" si="16"/>
        <v>0</v>
      </c>
      <c r="N83" s="3">
        <f t="shared" si="17"/>
        <v>0</v>
      </c>
      <c r="O83" s="3">
        <f t="shared" si="18"/>
        <v>0</v>
      </c>
      <c r="P83" s="3">
        <f t="shared" si="19"/>
        <v>0</v>
      </c>
      <c r="Q83" s="3">
        <f>1</f>
        <v>1</v>
      </c>
    </row>
  </sheetData>
  <autoFilter ref="B6:J83" xr:uid="{9987FB99-5899-4D68-9133-F31ACA957540}"/>
  <mergeCells count="3">
    <mergeCell ref="B2:E2"/>
    <mergeCell ref="B4:F4"/>
    <mergeCell ref="K5:O5"/>
  </mergeCells>
  <pageMargins left="0.23622047244094491" right="0.23622047244094491" top="0.35433070866141736" bottom="0.15748031496062992" header="0.31496062992125984" footer="0.31496062992125984"/>
  <pageSetup paperSize="8" fitToHeight="0" orientation="landscape" r:id="rId1"/>
  <ignoredErrors>
    <ignoredError sqref="H19 H32 H6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8ED73E6-B466-47AF-ABBD-B3D77CE79166}">
          <x14:formula1>
            <xm:f>Config!$B$4:$B$8</xm:f>
          </x14:formula1>
          <xm:sqref>G7:G83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554AE-859A-49C6-BA19-932D2344A4BA}">
  <sheetPr>
    <pageSetUpPr fitToPage="1"/>
  </sheetPr>
  <dimension ref="B2:L11"/>
  <sheetViews>
    <sheetView showGridLines="0" zoomScaleNormal="100" workbookViewId="0">
      <selection activeCell="B2" sqref="B2:E2"/>
    </sheetView>
  </sheetViews>
  <sheetFormatPr defaultColWidth="8.85546875" defaultRowHeight="14.25"/>
  <cols>
    <col min="1" max="1" width="2.7109375" customWidth="1"/>
    <col min="2" max="2" width="44.7109375" customWidth="1"/>
    <col min="3" max="3" width="8.7109375" customWidth="1"/>
    <col min="4" max="4" width="8.42578125" bestFit="1" customWidth="1"/>
    <col min="5" max="5" width="8.5703125" bestFit="1" customWidth="1"/>
    <col min="6" max="6" width="12.7109375" bestFit="1" customWidth="1"/>
    <col min="7" max="7" width="12.5703125" bestFit="1" customWidth="1"/>
    <col min="8" max="8" width="11.42578125" hidden="1" customWidth="1"/>
    <col min="9" max="9" width="37.85546875" customWidth="1"/>
    <col min="10" max="10" width="15.5703125" customWidth="1"/>
    <col min="11" max="11" width="11.7109375" hidden="1" customWidth="1"/>
    <col min="12" max="12" width="72.7109375" customWidth="1"/>
  </cols>
  <sheetData>
    <row r="2" spans="2:12" s="1" customFormat="1" ht="30" customHeight="1">
      <c r="B2" s="228" t="s">
        <v>227</v>
      </c>
      <c r="C2" s="228"/>
      <c r="D2" s="228"/>
      <c r="E2" s="228"/>
      <c r="F2" s="28"/>
      <c r="G2" s="28"/>
      <c r="H2" s="28"/>
      <c r="I2" s="28"/>
      <c r="J2" s="28"/>
    </row>
    <row r="3" spans="2:12" s="1" customFormat="1" ht="10.7" customHeight="1">
      <c r="B3" s="31"/>
      <c r="C3" s="31"/>
      <c r="D3" s="31"/>
      <c r="E3" s="31"/>
      <c r="F3" s="32"/>
      <c r="G3" s="32"/>
      <c r="H3" s="32"/>
      <c r="I3" s="32"/>
      <c r="J3" s="32"/>
    </row>
    <row r="4" spans="2:12" ht="89.1" customHeight="1">
      <c r="B4" s="231" t="s">
        <v>228</v>
      </c>
      <c r="C4" s="231"/>
      <c r="D4" s="231"/>
      <c r="E4" s="231"/>
      <c r="F4" s="231"/>
      <c r="G4" s="231"/>
      <c r="J4" s="232" t="s">
        <v>229</v>
      </c>
      <c r="K4" s="233"/>
      <c r="L4" s="234"/>
    </row>
    <row r="5" spans="2:12" ht="31.5">
      <c r="B5" s="19" t="s">
        <v>230</v>
      </c>
      <c r="C5" s="4" t="s">
        <v>231</v>
      </c>
      <c r="D5" s="22" t="s">
        <v>232</v>
      </c>
      <c r="E5" s="22" t="s">
        <v>233</v>
      </c>
      <c r="F5" s="22" t="s">
        <v>234</v>
      </c>
      <c r="G5" s="214" t="s">
        <v>235</v>
      </c>
      <c r="H5" s="20"/>
      <c r="I5" s="20" t="s">
        <v>236</v>
      </c>
      <c r="J5" s="20" t="s">
        <v>237</v>
      </c>
      <c r="K5" s="20"/>
      <c r="L5" s="20" t="s">
        <v>238</v>
      </c>
    </row>
    <row r="6" spans="2:12" ht="118.15">
      <c r="B6" s="75" t="s">
        <v>44</v>
      </c>
      <c r="C6" s="212">
        <v>14</v>
      </c>
      <c r="D6" s="70">
        <v>6</v>
      </c>
      <c r="E6" s="70">
        <v>70</v>
      </c>
      <c r="F6" s="71">
        <v>8.5714285714285715E-2</v>
      </c>
      <c r="G6" s="72" t="str">
        <f>IF(AND($F6&gt;0,$F6&lt;=0.56),"Basic",IF(AND($F6&gt;0.56,$F6&lt;=0.66),"Developing",IF(AND($F6&gt;0.66,$F6&lt;=0.76),"Established",IF(AND($F6&gt;0.76,$F6&lt;=0.86),"Advanced",IF($F6&gt;0.86,"Leading","")))))</f>
        <v>Basic</v>
      </c>
      <c r="H6" s="73" t="str">
        <f>B6&amp;" "&amp;G6</f>
        <v>Customer Experience Basic</v>
      </c>
      <c r="I6" s="74" t="str">
        <f>VLOOKUP(H6,Config!$K$5:$L$29,2,0)</f>
        <v xml:space="preserve">• No digital interaction with customers exists or at the very least thinking is at the minimal stage as to how digital technology can be utilised.
• A website may exist but this does not support any effective interaction with customers.
• Customers largely rely in traditional or accustomed means in contacting CHP staff, e.g., by phone, office visit, at home or by email.
</v>
      </c>
      <c r="J6" s="69"/>
      <c r="K6" s="18" t="str">
        <f>B6&amp;" "&amp;J6</f>
        <v xml:space="preserve">Customer Experience </v>
      </c>
      <c r="L6" s="74" t="e">
        <f>VLOOKUP(K6,Config!$K$5:$L$29,2,0)</f>
        <v>#N/A</v>
      </c>
    </row>
    <row r="7" spans="2:12" ht="15.75">
      <c r="B7" s="75" t="s">
        <v>81</v>
      </c>
      <c r="C7" s="212">
        <v>15</v>
      </c>
      <c r="D7" s="70">
        <v>0</v>
      </c>
      <c r="E7" s="70">
        <v>75</v>
      </c>
      <c r="F7" s="71">
        <v>0</v>
      </c>
      <c r="G7" s="72" t="str">
        <f>IF(AND($F7&gt;0,$F7&lt;=0.56),"Basic",IF(AND($F7&gt;0.56,$F7&lt;=0.66),"Developing",IF(AND($F7&gt;0.66,$F7&lt;=0.76),"Established",IF(AND($F7&gt;0.76,$F7&lt;=0.86),"Advanced",IF($F7&gt;0.86,"Leading","")))))</f>
        <v/>
      </c>
      <c r="H7" s="73" t="str">
        <f>B7&amp;" "&amp;G7</f>
        <v xml:space="preserve">Operations </v>
      </c>
      <c r="I7" s="74" t="e">
        <f>VLOOKUP(H7,Config!$K$5:$L$29,2,0)</f>
        <v>#N/A</v>
      </c>
      <c r="J7" s="69"/>
      <c r="K7" s="18" t="str">
        <f>B7&amp;" "&amp;J7</f>
        <v xml:space="preserve">Operations </v>
      </c>
      <c r="L7" s="74" t="e">
        <f>VLOOKUP(K7,Config!$K$5:$L$29,2,0)</f>
        <v>#N/A</v>
      </c>
    </row>
    <row r="8" spans="2:12" ht="52.5">
      <c r="B8" s="75" t="s">
        <v>118</v>
      </c>
      <c r="C8" s="212">
        <v>15</v>
      </c>
      <c r="D8" s="70">
        <v>0</v>
      </c>
      <c r="E8" s="70">
        <v>75</v>
      </c>
      <c r="F8" s="71">
        <v>0</v>
      </c>
      <c r="G8" s="72" t="str">
        <f>IF(AND($F8&gt;0,$F8&lt;=0.56),"Basic",IF(AND($F8&gt;0.56,$F8&lt;=0.66),"Developing",IF(AND($F8&gt;0.66,$F8&lt;=0.76),"Established",IF(AND($F8&gt;0.76,$F8&lt;=0.86),"Advanced",IF($F8&gt;0.86,"Leading","")))))</f>
        <v/>
      </c>
      <c r="H8" s="73" t="str">
        <f>B8&amp;" "&amp;G8</f>
        <v xml:space="preserve">Organisation, Culture, Governance, Risk &amp; Security </v>
      </c>
      <c r="I8" s="74" t="e">
        <f>VLOOKUP(H8,Config!$K$5:$L$29,2,0)</f>
        <v>#N/A</v>
      </c>
      <c r="J8" s="69"/>
      <c r="K8" s="18" t="str">
        <f>B8&amp;" "&amp;J8</f>
        <v xml:space="preserve">Organisation, Culture, Governance, Risk &amp; Security </v>
      </c>
      <c r="L8" s="74" t="e">
        <f>VLOOKUP(K8,Config!$K$5:$L$29,2,0)</f>
        <v>#N/A</v>
      </c>
    </row>
    <row r="9" spans="2:12" ht="15.75">
      <c r="B9" s="75" t="s">
        <v>190</v>
      </c>
      <c r="C9" s="212">
        <v>17</v>
      </c>
      <c r="D9" s="70">
        <v>0</v>
      </c>
      <c r="E9" s="70">
        <v>85</v>
      </c>
      <c r="F9" s="71">
        <v>0</v>
      </c>
      <c r="G9" s="72" t="str">
        <f>IF(AND($F9&gt;0,$F9&lt;=0.56),"Basic",IF(AND($F9&gt;0.56,$F9&lt;=0.66),"Developing",IF(AND($F9&gt;0.66,$F9&lt;=0.76),"Established",IF(AND($F9&gt;0.76,$F9&lt;=0.86),"Advanced",IF($F9&gt;0.86,"Leading","")))))</f>
        <v/>
      </c>
      <c r="H9" s="73" t="str">
        <f>B9&amp;" "&amp;G9</f>
        <v xml:space="preserve">Strategy </v>
      </c>
      <c r="I9" s="74" t="e">
        <f>VLOOKUP(H9,Config!$K$5:$L$29,2,0)</f>
        <v>#N/A</v>
      </c>
      <c r="J9" s="69"/>
      <c r="K9" s="18" t="str">
        <f>B9&amp;" "&amp;J9</f>
        <v xml:space="preserve">Strategy </v>
      </c>
      <c r="L9" s="74" t="e">
        <f>VLOOKUP(K9,Config!$K$5:$L$29,2,0)</f>
        <v>#N/A</v>
      </c>
    </row>
    <row r="10" spans="2:12" ht="15.75">
      <c r="B10" s="75" t="s">
        <v>153</v>
      </c>
      <c r="C10" s="212">
        <v>16</v>
      </c>
      <c r="D10" s="70">
        <v>0</v>
      </c>
      <c r="E10" s="70">
        <v>80</v>
      </c>
      <c r="F10" s="71">
        <v>0</v>
      </c>
      <c r="G10" s="72" t="str">
        <f>IF(AND($F10&gt;0,$F10&lt;=0.56),"Basic",IF(AND($F10&gt;0.56,$F10&lt;=0.66),"Developing",IF(AND($F10&gt;0.66,$F10&lt;=0.76),"Established",IF(AND($F10&gt;0.76,$F10&lt;=0.86),"Advanced",IF($F10&gt;0.86,"Leading","")))))</f>
        <v/>
      </c>
      <c r="H10" s="73" t="str">
        <f>B10&amp;" "&amp;G10</f>
        <v xml:space="preserve">Technology </v>
      </c>
      <c r="I10" s="74" t="e">
        <f>VLOOKUP(H10,Config!$K$5:$L$29,2,0)</f>
        <v>#N/A</v>
      </c>
      <c r="J10" s="69"/>
      <c r="K10" s="18" t="str">
        <f>B10&amp;" "&amp;J10</f>
        <v xml:space="preserve">Technology </v>
      </c>
      <c r="L10" s="74" t="e">
        <f>VLOOKUP(K10,Config!$K$5:$L$29,2,0)</f>
        <v>#N/A</v>
      </c>
    </row>
    <row r="11" spans="2:12">
      <c r="B11" s="23" t="s">
        <v>239</v>
      </c>
      <c r="C11" s="213">
        <v>77</v>
      </c>
      <c r="D11" s="24">
        <v>6</v>
      </c>
      <c r="E11" s="24">
        <v>385</v>
      </c>
      <c r="F11" s="25">
        <v>1.5584415584415584E-2</v>
      </c>
    </row>
  </sheetData>
  <mergeCells count="3">
    <mergeCell ref="B4:G4"/>
    <mergeCell ref="B2:E2"/>
    <mergeCell ref="J4:L4"/>
  </mergeCells>
  <conditionalFormatting sqref="G6:G10">
    <cfRule type="cellIs" dxfId="34" priority="15" operator="equal">
      <formula>"Advanced"</formula>
    </cfRule>
  </conditionalFormatting>
  <conditionalFormatting sqref="G6:H10">
    <cfRule type="cellIs" dxfId="33" priority="2" operator="equal">
      <formula>"Leading"</formula>
    </cfRule>
    <cfRule type="cellIs" dxfId="32" priority="3" operator="equal">
      <formula>"Established"</formula>
    </cfRule>
    <cfRule type="cellIs" dxfId="31" priority="4" operator="equal">
      <formula>"Developing"</formula>
    </cfRule>
    <cfRule type="cellIs" dxfId="30" priority="5" operator="equal">
      <formula>"Basic"</formula>
    </cfRule>
  </conditionalFormatting>
  <conditionalFormatting sqref="H6:H10">
    <cfRule type="cellIs" dxfId="29" priority="1" operator="equal">
      <formula>"Advanced"</formula>
    </cfRule>
  </conditionalFormatting>
  <conditionalFormatting sqref="J6:K10">
    <cfRule type="cellIs" dxfId="28" priority="10" operator="equal">
      <formula>"Advanced"</formula>
    </cfRule>
    <cfRule type="cellIs" dxfId="27" priority="11" operator="equal">
      <formula>"Leading"</formula>
    </cfRule>
    <cfRule type="cellIs" dxfId="26" priority="12" operator="equal">
      <formula>"Established"</formula>
    </cfRule>
    <cfRule type="cellIs" dxfId="25" priority="13" operator="equal">
      <formula>"Developing"</formula>
    </cfRule>
    <cfRule type="cellIs" dxfId="24" priority="14" operator="equal">
      <formula>"Basic"</formula>
    </cfRule>
  </conditionalFormatting>
  <pageMargins left="0.23622047244094491" right="0.23622047244094491" top="0.35433070866141736" bottom="0.35433070866141736" header="0.31496062992125984" footer="0.31496062992125984"/>
  <pageSetup paperSize="8" scale="91" fitToHeight="0" orientation="landscape" horizontalDpi="300" verticalDpi="300" r:id="rId2"/>
  <extLst>
    <ext xmlns:x14="http://schemas.microsoft.com/office/spreadsheetml/2009/9/main" uri="{CCE6A557-97BC-4b89-ADB6-D9C93CAAB3DF}">
      <x14:dataValidations xmlns:xm="http://schemas.microsoft.com/office/excel/2006/main" count="1">
        <x14:dataValidation type="list" allowBlank="1" showInputMessage="1" showErrorMessage="1" xr:uid="{66118D2D-F7D7-45EA-9297-43B8F72B14DB}">
          <x14:formula1>
            <xm:f>Config!$G$5:$G$9</xm:f>
          </x14:formula1>
          <xm:sqref>J6:J10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43E9-F7A6-4669-A9B3-3E60EDB42247}">
  <sheetPr>
    <pageSetUpPr fitToPage="1"/>
  </sheetPr>
  <dimension ref="B2:P52"/>
  <sheetViews>
    <sheetView showGridLines="0" workbookViewId="0">
      <selection activeCell="B2" sqref="B2:E2"/>
    </sheetView>
  </sheetViews>
  <sheetFormatPr defaultRowHeight="14.25"/>
  <cols>
    <col min="1" max="1" width="3" customWidth="1"/>
    <col min="2" max="2" width="25.7109375" customWidth="1"/>
    <col min="3" max="3" width="42.140625" customWidth="1"/>
    <col min="4" max="4" width="45.7109375" bestFit="1" customWidth="1"/>
    <col min="8" max="8" width="4.28515625" customWidth="1"/>
    <col min="9" max="9" width="19.140625" customWidth="1"/>
    <col min="10" max="10" width="22.85546875" bestFit="1" customWidth="1"/>
    <col min="11" max="13" width="8.7109375" customWidth="1"/>
  </cols>
  <sheetData>
    <row r="2" spans="2:16" s="1" customFormat="1" ht="30" customHeight="1">
      <c r="B2" s="228" t="s">
        <v>16</v>
      </c>
      <c r="C2" s="228"/>
      <c r="D2" s="228"/>
      <c r="E2" s="228"/>
      <c r="F2" s="28"/>
      <c r="G2" s="28"/>
      <c r="H2" s="28"/>
      <c r="I2" s="28"/>
      <c r="J2" s="28"/>
      <c r="K2" s="26"/>
      <c r="L2" s="26"/>
      <c r="M2" s="26"/>
      <c r="N2" s="26"/>
      <c r="O2" s="26"/>
      <c r="P2" s="26"/>
    </row>
    <row r="4" spans="2:16">
      <c r="B4" s="235" t="s">
        <v>240</v>
      </c>
      <c r="C4" s="236"/>
      <c r="D4" s="236"/>
      <c r="E4" s="236"/>
      <c r="F4" s="236"/>
      <c r="G4" s="236"/>
    </row>
    <row r="6" spans="2:16" ht="21" customHeight="1">
      <c r="B6" s="47" t="s">
        <v>241</v>
      </c>
      <c r="C6" s="47"/>
      <c r="D6" s="47"/>
      <c r="E6" s="47" t="s">
        <v>242</v>
      </c>
      <c r="F6" s="48"/>
      <c r="G6" s="48"/>
    </row>
    <row r="7" spans="2:16" ht="71.25">
      <c r="B7" s="47" t="s">
        <v>243</v>
      </c>
      <c r="C7" s="49" t="s">
        <v>30</v>
      </c>
      <c r="D7" s="47" t="s">
        <v>31</v>
      </c>
      <c r="E7" s="49" t="s">
        <v>39</v>
      </c>
      <c r="F7" s="49" t="s">
        <v>40</v>
      </c>
      <c r="G7" s="49" t="s">
        <v>41</v>
      </c>
      <c r="I7" s="47" t="s">
        <v>241</v>
      </c>
      <c r="J7" s="49" t="s">
        <v>30</v>
      </c>
      <c r="K7" s="16" t="s">
        <v>244</v>
      </c>
      <c r="L7" s="16" t="s">
        <v>245</v>
      </c>
      <c r="M7" s="16" t="s">
        <v>246</v>
      </c>
      <c r="N7" s="49" t="s">
        <v>247</v>
      </c>
      <c r="O7" s="49" t="s">
        <v>248</v>
      </c>
      <c r="P7" s="49" t="s">
        <v>249</v>
      </c>
    </row>
    <row r="8" spans="2:16">
      <c r="B8" s="38" t="s">
        <v>44</v>
      </c>
      <c r="C8" s="38" t="s">
        <v>49</v>
      </c>
      <c r="D8" s="38" t="s">
        <v>50</v>
      </c>
      <c r="E8" s="39">
        <v>1</v>
      </c>
      <c r="F8" s="39"/>
      <c r="G8" s="39"/>
      <c r="I8" s="38" t="s">
        <v>44</v>
      </c>
      <c r="J8" s="38" t="s">
        <v>49</v>
      </c>
      <c r="K8" s="42">
        <v>1</v>
      </c>
      <c r="L8" s="42">
        <v>0</v>
      </c>
      <c r="M8" s="42">
        <v>0</v>
      </c>
      <c r="N8" s="42">
        <v>1</v>
      </c>
      <c r="O8" s="42">
        <v>4</v>
      </c>
      <c r="P8" s="62">
        <v>0.25</v>
      </c>
    </row>
    <row r="9" spans="2:16">
      <c r="B9" s="38"/>
      <c r="C9" s="38" t="s">
        <v>45</v>
      </c>
      <c r="D9" s="38" t="s">
        <v>46</v>
      </c>
      <c r="E9" s="39"/>
      <c r="F9" s="39">
        <v>1</v>
      </c>
      <c r="G9" s="39"/>
      <c r="I9" s="38"/>
      <c r="J9" s="38" t="s">
        <v>45</v>
      </c>
      <c r="K9" s="42">
        <v>0</v>
      </c>
      <c r="L9" s="42">
        <v>1</v>
      </c>
      <c r="M9" s="42">
        <v>1</v>
      </c>
      <c r="N9" s="42">
        <v>2</v>
      </c>
      <c r="O9" s="42">
        <v>2</v>
      </c>
      <c r="P9" s="62">
        <v>1</v>
      </c>
    </row>
    <row r="10" spans="2:16">
      <c r="B10" s="38"/>
      <c r="C10" s="38"/>
      <c r="D10" s="38" t="s">
        <v>52</v>
      </c>
      <c r="E10" s="39"/>
      <c r="F10" s="39"/>
      <c r="G10" s="39">
        <v>1</v>
      </c>
      <c r="I10" s="38"/>
      <c r="J10" s="38" t="s">
        <v>56</v>
      </c>
      <c r="K10" s="42">
        <v>0</v>
      </c>
      <c r="L10" s="42">
        <v>0</v>
      </c>
      <c r="M10" s="42">
        <v>0</v>
      </c>
      <c r="N10" s="42">
        <v>0</v>
      </c>
      <c r="O10" s="42">
        <v>2</v>
      </c>
      <c r="P10" s="62">
        <v>0</v>
      </c>
    </row>
    <row r="11" spans="2:16">
      <c r="I11" s="38"/>
      <c r="J11" s="38" t="s">
        <v>59</v>
      </c>
      <c r="K11" s="42">
        <v>0</v>
      </c>
      <c r="L11" s="42">
        <v>0</v>
      </c>
      <c r="M11" s="42">
        <v>0</v>
      </c>
      <c r="N11" s="42">
        <v>0</v>
      </c>
      <c r="O11" s="42">
        <v>4</v>
      </c>
      <c r="P11" s="62">
        <v>0</v>
      </c>
    </row>
    <row r="12" spans="2:16">
      <c r="I12" s="38"/>
      <c r="J12" s="38" t="s">
        <v>66</v>
      </c>
      <c r="K12" s="42">
        <v>0</v>
      </c>
      <c r="L12" s="42">
        <v>0</v>
      </c>
      <c r="M12" s="42">
        <v>0</v>
      </c>
      <c r="N12" s="42">
        <v>0</v>
      </c>
      <c r="O12" s="42">
        <v>1</v>
      </c>
      <c r="P12" s="62">
        <v>0</v>
      </c>
    </row>
    <row r="13" spans="2:16">
      <c r="I13" s="38"/>
      <c r="J13" s="38" t="s">
        <v>69</v>
      </c>
      <c r="K13" s="42">
        <v>0</v>
      </c>
      <c r="L13" s="42">
        <v>0</v>
      </c>
      <c r="M13" s="42">
        <v>0</v>
      </c>
      <c r="N13" s="42">
        <v>0</v>
      </c>
      <c r="O13" s="42">
        <v>1</v>
      </c>
      <c r="P13" s="62">
        <v>0</v>
      </c>
    </row>
    <row r="14" spans="2:16">
      <c r="I14" s="45" t="s">
        <v>250</v>
      </c>
      <c r="J14" s="45"/>
      <c r="K14" s="63">
        <v>1</v>
      </c>
      <c r="L14" s="63">
        <v>1</v>
      </c>
      <c r="M14" s="63">
        <v>1</v>
      </c>
      <c r="N14" s="63">
        <v>3</v>
      </c>
      <c r="O14" s="63">
        <v>14</v>
      </c>
      <c r="P14" s="62">
        <v>0.21428571428571427</v>
      </c>
    </row>
    <row r="15" spans="2:16">
      <c r="I15" s="38" t="s">
        <v>81</v>
      </c>
      <c r="J15" s="38" t="s">
        <v>96</v>
      </c>
      <c r="K15" s="42">
        <v>0</v>
      </c>
      <c r="L15" s="42">
        <v>0</v>
      </c>
      <c r="M15" s="42">
        <v>0</v>
      </c>
      <c r="N15" s="42">
        <v>0</v>
      </c>
      <c r="O15" s="42">
        <v>2</v>
      </c>
      <c r="P15" s="62">
        <v>0</v>
      </c>
    </row>
    <row r="16" spans="2:16">
      <c r="I16" s="38"/>
      <c r="J16" s="38" t="s">
        <v>84</v>
      </c>
      <c r="K16" s="42">
        <v>0</v>
      </c>
      <c r="L16" s="42">
        <v>0</v>
      </c>
      <c r="M16" s="42">
        <v>0</v>
      </c>
      <c r="N16" s="42">
        <v>0</v>
      </c>
      <c r="O16" s="42">
        <v>2</v>
      </c>
      <c r="P16" s="62">
        <v>0</v>
      </c>
    </row>
    <row r="17" spans="9:16">
      <c r="I17" s="38"/>
      <c r="J17" s="38" t="s">
        <v>56</v>
      </c>
      <c r="K17" s="42">
        <v>0</v>
      </c>
      <c r="L17" s="42">
        <v>0</v>
      </c>
      <c r="M17" s="42">
        <v>0</v>
      </c>
      <c r="N17" s="42">
        <v>0</v>
      </c>
      <c r="O17" s="42">
        <v>2</v>
      </c>
      <c r="P17" s="62">
        <v>0</v>
      </c>
    </row>
    <row r="18" spans="9:16">
      <c r="I18" s="38"/>
      <c r="J18" s="38" t="s">
        <v>115</v>
      </c>
      <c r="K18" s="42">
        <v>0</v>
      </c>
      <c r="L18" s="42">
        <v>0</v>
      </c>
      <c r="M18" s="42">
        <v>0</v>
      </c>
      <c r="N18" s="42">
        <v>0</v>
      </c>
      <c r="O18" s="42">
        <v>1</v>
      </c>
      <c r="P18" s="62">
        <v>0</v>
      </c>
    </row>
    <row r="19" spans="9:16">
      <c r="I19" s="38"/>
      <c r="J19" s="38" t="s">
        <v>87</v>
      </c>
      <c r="K19" s="42">
        <v>0</v>
      </c>
      <c r="L19" s="42">
        <v>0</v>
      </c>
      <c r="M19" s="42">
        <v>0</v>
      </c>
      <c r="N19" s="42">
        <v>0</v>
      </c>
      <c r="O19" s="42">
        <v>3</v>
      </c>
      <c r="P19" s="62">
        <v>0</v>
      </c>
    </row>
    <row r="20" spans="9:16">
      <c r="I20" s="38"/>
      <c r="J20" s="38" t="s">
        <v>103</v>
      </c>
      <c r="K20" s="42">
        <v>0</v>
      </c>
      <c r="L20" s="42">
        <v>0</v>
      </c>
      <c r="M20" s="42">
        <v>0</v>
      </c>
      <c r="N20" s="42">
        <v>0</v>
      </c>
      <c r="O20" s="42">
        <v>1</v>
      </c>
      <c r="P20" s="62">
        <v>0</v>
      </c>
    </row>
    <row r="21" spans="9:16">
      <c r="I21" s="38"/>
      <c r="J21" s="38" t="s">
        <v>106</v>
      </c>
      <c r="K21" s="42">
        <v>0</v>
      </c>
      <c r="L21" s="42">
        <v>0</v>
      </c>
      <c r="M21" s="42">
        <v>0</v>
      </c>
      <c r="N21" s="42">
        <v>0</v>
      </c>
      <c r="O21" s="42">
        <v>1</v>
      </c>
      <c r="P21" s="62">
        <v>0</v>
      </c>
    </row>
    <row r="22" spans="9:16">
      <c r="I22" s="38"/>
      <c r="J22" s="38" t="s">
        <v>69</v>
      </c>
      <c r="K22" s="42">
        <v>0</v>
      </c>
      <c r="L22" s="42">
        <v>0</v>
      </c>
      <c r="M22" s="42">
        <v>0</v>
      </c>
      <c r="N22" s="42">
        <v>0</v>
      </c>
      <c r="O22" s="42">
        <v>3</v>
      </c>
      <c r="P22" s="62">
        <v>0</v>
      </c>
    </row>
    <row r="23" spans="9:16">
      <c r="I23" s="45" t="s">
        <v>251</v>
      </c>
      <c r="J23" s="45"/>
      <c r="K23" s="63">
        <v>0</v>
      </c>
      <c r="L23" s="63">
        <v>0</v>
      </c>
      <c r="M23" s="63">
        <v>0</v>
      </c>
      <c r="N23" s="63">
        <v>0</v>
      </c>
      <c r="O23" s="63">
        <v>15</v>
      </c>
      <c r="P23" s="62">
        <v>0</v>
      </c>
    </row>
    <row r="24" spans="9:16">
      <c r="I24" s="38" t="s">
        <v>118</v>
      </c>
      <c r="J24" s="38" t="s">
        <v>128</v>
      </c>
      <c r="K24" s="39">
        <v>0</v>
      </c>
      <c r="L24" s="39">
        <v>0</v>
      </c>
      <c r="M24" s="39">
        <v>0</v>
      </c>
      <c r="N24" s="39">
        <v>0</v>
      </c>
      <c r="O24" s="39">
        <v>2</v>
      </c>
      <c r="P24" s="64">
        <v>0</v>
      </c>
    </row>
    <row r="25" spans="9:16">
      <c r="I25" s="38"/>
      <c r="J25" s="38" t="s">
        <v>141</v>
      </c>
      <c r="K25" s="39">
        <v>0</v>
      </c>
      <c r="L25" s="39">
        <v>0</v>
      </c>
      <c r="M25" s="39">
        <v>0</v>
      </c>
      <c r="N25" s="39">
        <v>0</v>
      </c>
      <c r="O25" s="39">
        <v>3</v>
      </c>
      <c r="P25" s="64">
        <v>0</v>
      </c>
    </row>
    <row r="26" spans="9:16">
      <c r="I26" s="38"/>
      <c r="J26" s="38" t="s">
        <v>115</v>
      </c>
      <c r="K26" s="39">
        <v>0</v>
      </c>
      <c r="L26" s="39">
        <v>0</v>
      </c>
      <c r="M26" s="39">
        <v>0</v>
      </c>
      <c r="N26" s="39">
        <v>0</v>
      </c>
      <c r="O26" s="39">
        <v>1</v>
      </c>
      <c r="P26" s="64">
        <v>0</v>
      </c>
    </row>
    <row r="27" spans="9:16">
      <c r="I27" s="38"/>
      <c r="J27" s="38" t="s">
        <v>119</v>
      </c>
      <c r="K27" s="39">
        <v>0</v>
      </c>
      <c r="L27" s="39">
        <v>0</v>
      </c>
      <c r="M27" s="39">
        <v>0</v>
      </c>
      <c r="N27" s="39">
        <v>0</v>
      </c>
      <c r="O27" s="39">
        <v>4</v>
      </c>
      <c r="P27" s="64">
        <v>0</v>
      </c>
    </row>
    <row r="28" spans="9:16">
      <c r="I28" s="38"/>
      <c r="J28" s="38" t="s">
        <v>103</v>
      </c>
      <c r="K28" s="39">
        <v>0</v>
      </c>
      <c r="L28" s="39">
        <v>0</v>
      </c>
      <c r="M28" s="39">
        <v>0</v>
      </c>
      <c r="N28" s="39">
        <v>0</v>
      </c>
      <c r="O28" s="39">
        <v>2</v>
      </c>
      <c r="P28" s="64">
        <v>0</v>
      </c>
    </row>
    <row r="29" spans="9:16">
      <c r="I29" s="38"/>
      <c r="J29" s="38" t="s">
        <v>106</v>
      </c>
      <c r="K29" s="39">
        <v>0</v>
      </c>
      <c r="L29" s="39">
        <v>0</v>
      </c>
      <c r="M29" s="39">
        <v>0</v>
      </c>
      <c r="N29" s="39">
        <v>0</v>
      </c>
      <c r="O29" s="39">
        <v>1</v>
      </c>
      <c r="P29" s="64">
        <v>0</v>
      </c>
    </row>
    <row r="30" spans="9:16">
      <c r="I30" s="38"/>
      <c r="J30" s="38" t="s">
        <v>148</v>
      </c>
      <c r="K30" s="39">
        <v>0</v>
      </c>
      <c r="L30" s="39">
        <v>0</v>
      </c>
      <c r="M30" s="39">
        <v>0</v>
      </c>
      <c r="N30" s="39">
        <v>0</v>
      </c>
      <c r="O30" s="39">
        <v>2</v>
      </c>
      <c r="P30" s="64">
        <v>0</v>
      </c>
    </row>
    <row r="31" spans="9:16">
      <c r="I31" s="45" t="s">
        <v>252</v>
      </c>
      <c r="J31" s="45"/>
      <c r="K31" s="63">
        <v>0</v>
      </c>
      <c r="L31" s="63">
        <v>0</v>
      </c>
      <c r="M31" s="63">
        <v>0</v>
      </c>
      <c r="N31" s="63">
        <v>0</v>
      </c>
      <c r="O31" s="63">
        <v>15</v>
      </c>
      <c r="P31" s="65">
        <v>0</v>
      </c>
    </row>
    <row r="32" spans="9:16">
      <c r="I32" s="38" t="s">
        <v>190</v>
      </c>
      <c r="J32" s="38" t="s">
        <v>49</v>
      </c>
      <c r="K32" s="42">
        <v>0</v>
      </c>
      <c r="L32" s="42">
        <v>0</v>
      </c>
      <c r="M32" s="42">
        <v>0</v>
      </c>
      <c r="N32" s="42">
        <v>0</v>
      </c>
      <c r="O32" s="42">
        <v>2</v>
      </c>
      <c r="P32" s="62">
        <v>0</v>
      </c>
    </row>
    <row r="33" spans="9:16">
      <c r="I33" s="38"/>
      <c r="J33" s="38" t="s">
        <v>56</v>
      </c>
      <c r="K33" s="42">
        <v>0</v>
      </c>
      <c r="L33" s="42">
        <v>0</v>
      </c>
      <c r="M33" s="42">
        <v>0</v>
      </c>
      <c r="N33" s="42">
        <v>0</v>
      </c>
      <c r="O33" s="42">
        <v>2</v>
      </c>
      <c r="P33" s="62">
        <v>0</v>
      </c>
    </row>
    <row r="34" spans="9:16">
      <c r="I34" s="38"/>
      <c r="J34" s="38" t="s">
        <v>115</v>
      </c>
      <c r="K34" s="42">
        <v>0</v>
      </c>
      <c r="L34" s="42">
        <v>0</v>
      </c>
      <c r="M34" s="42">
        <v>0</v>
      </c>
      <c r="N34" s="42">
        <v>0</v>
      </c>
      <c r="O34" s="42">
        <v>2</v>
      </c>
      <c r="P34" s="62">
        <v>0</v>
      </c>
    </row>
    <row r="35" spans="9:16">
      <c r="I35" s="38"/>
      <c r="J35" s="38" t="s">
        <v>59</v>
      </c>
      <c r="K35" s="42">
        <v>0</v>
      </c>
      <c r="L35" s="42">
        <v>0</v>
      </c>
      <c r="M35" s="42">
        <v>0</v>
      </c>
      <c r="N35" s="42">
        <v>0</v>
      </c>
      <c r="O35" s="42">
        <v>2</v>
      </c>
      <c r="P35" s="62">
        <v>0</v>
      </c>
    </row>
    <row r="36" spans="9:16">
      <c r="I36" s="38"/>
      <c r="J36" s="38" t="s">
        <v>191</v>
      </c>
      <c r="K36" s="42">
        <v>0</v>
      </c>
      <c r="L36" s="42">
        <v>0</v>
      </c>
      <c r="M36" s="42">
        <v>0</v>
      </c>
      <c r="N36" s="42">
        <v>0</v>
      </c>
      <c r="O36" s="42">
        <v>2</v>
      </c>
      <c r="P36" s="62">
        <v>0</v>
      </c>
    </row>
    <row r="37" spans="9:16">
      <c r="I37" s="38"/>
      <c r="J37" s="38" t="s">
        <v>87</v>
      </c>
      <c r="K37" s="42">
        <v>0</v>
      </c>
      <c r="L37" s="42">
        <v>0</v>
      </c>
      <c r="M37" s="42">
        <v>0</v>
      </c>
      <c r="N37" s="42">
        <v>0</v>
      </c>
      <c r="O37" s="42">
        <v>1</v>
      </c>
      <c r="P37" s="62">
        <v>0</v>
      </c>
    </row>
    <row r="38" spans="9:16">
      <c r="I38" s="38"/>
      <c r="J38" s="38" t="s">
        <v>66</v>
      </c>
      <c r="K38" s="42">
        <v>0</v>
      </c>
      <c r="L38" s="42">
        <v>0</v>
      </c>
      <c r="M38" s="42">
        <v>0</v>
      </c>
      <c r="N38" s="42">
        <v>0</v>
      </c>
      <c r="O38" s="42">
        <v>2</v>
      </c>
      <c r="P38" s="62">
        <v>0</v>
      </c>
    </row>
    <row r="39" spans="9:16">
      <c r="I39" s="38"/>
      <c r="J39" s="38" t="s">
        <v>103</v>
      </c>
      <c r="K39" s="42">
        <v>0</v>
      </c>
      <c r="L39" s="42">
        <v>0</v>
      </c>
      <c r="M39" s="42">
        <v>0</v>
      </c>
      <c r="N39" s="42">
        <v>0</v>
      </c>
      <c r="O39" s="42">
        <v>2</v>
      </c>
      <c r="P39" s="62">
        <v>0</v>
      </c>
    </row>
    <row r="40" spans="9:16">
      <c r="I40" s="38"/>
      <c r="J40" s="38" t="s">
        <v>222</v>
      </c>
      <c r="K40" s="42">
        <v>0</v>
      </c>
      <c r="L40" s="42">
        <v>0</v>
      </c>
      <c r="M40" s="42">
        <v>0</v>
      </c>
      <c r="N40" s="42">
        <v>0</v>
      </c>
      <c r="O40" s="42">
        <v>1</v>
      </c>
      <c r="P40" s="62">
        <v>0</v>
      </c>
    </row>
    <row r="41" spans="9:16">
      <c r="I41" s="38"/>
      <c r="J41" s="38" t="s">
        <v>154</v>
      </c>
      <c r="K41" s="42">
        <v>0</v>
      </c>
      <c r="L41" s="42">
        <v>0</v>
      </c>
      <c r="M41" s="42">
        <v>0</v>
      </c>
      <c r="N41" s="42">
        <v>0</v>
      </c>
      <c r="O41" s="42">
        <v>1</v>
      </c>
      <c r="P41" s="62">
        <v>0</v>
      </c>
    </row>
    <row r="42" spans="9:16">
      <c r="I42" s="45" t="s">
        <v>253</v>
      </c>
      <c r="J42" s="45"/>
      <c r="K42" s="63">
        <v>0</v>
      </c>
      <c r="L42" s="63">
        <v>0</v>
      </c>
      <c r="M42" s="63">
        <v>0</v>
      </c>
      <c r="N42" s="63">
        <v>0</v>
      </c>
      <c r="O42" s="63">
        <v>17</v>
      </c>
      <c r="P42" s="65">
        <v>0</v>
      </c>
    </row>
    <row r="43" spans="9:16">
      <c r="I43" s="38" t="s">
        <v>153</v>
      </c>
      <c r="J43" s="38" t="s">
        <v>84</v>
      </c>
      <c r="K43" s="42">
        <v>0</v>
      </c>
      <c r="L43" s="42">
        <v>0</v>
      </c>
      <c r="M43" s="42">
        <v>0</v>
      </c>
      <c r="N43" s="42">
        <v>0</v>
      </c>
      <c r="O43" s="42">
        <v>4</v>
      </c>
      <c r="P43" s="62">
        <v>0</v>
      </c>
    </row>
    <row r="44" spans="9:16">
      <c r="I44" s="38"/>
      <c r="J44" s="38" t="s">
        <v>59</v>
      </c>
      <c r="K44" s="42">
        <v>0</v>
      </c>
      <c r="L44" s="42">
        <v>0</v>
      </c>
      <c r="M44" s="42">
        <v>0</v>
      </c>
      <c r="N44" s="42">
        <v>0</v>
      </c>
      <c r="O44" s="42">
        <v>1</v>
      </c>
      <c r="P44" s="62">
        <v>0</v>
      </c>
    </row>
    <row r="45" spans="9:16">
      <c r="I45" s="38"/>
      <c r="J45" s="38" t="s">
        <v>185</v>
      </c>
      <c r="K45" s="42">
        <v>0</v>
      </c>
      <c r="L45" s="42">
        <v>0</v>
      </c>
      <c r="M45" s="42">
        <v>0</v>
      </c>
      <c r="N45" s="42">
        <v>0</v>
      </c>
      <c r="O45" s="42">
        <v>2</v>
      </c>
      <c r="P45" s="62">
        <v>0</v>
      </c>
    </row>
    <row r="46" spans="9:16">
      <c r="I46" s="38"/>
      <c r="J46" s="38" t="s">
        <v>66</v>
      </c>
      <c r="K46" s="42">
        <v>0</v>
      </c>
      <c r="L46" s="42">
        <v>0</v>
      </c>
      <c r="M46" s="42">
        <v>0</v>
      </c>
      <c r="N46" s="42">
        <v>0</v>
      </c>
      <c r="O46" s="42">
        <v>1</v>
      </c>
      <c r="P46" s="62">
        <v>0</v>
      </c>
    </row>
    <row r="47" spans="9:16">
      <c r="I47" s="38"/>
      <c r="J47" s="38" t="s">
        <v>103</v>
      </c>
      <c r="K47" s="42">
        <v>0</v>
      </c>
      <c r="L47" s="42">
        <v>0</v>
      </c>
      <c r="M47" s="42">
        <v>0</v>
      </c>
      <c r="N47" s="42">
        <v>0</v>
      </c>
      <c r="O47" s="42">
        <v>1</v>
      </c>
      <c r="P47" s="62">
        <v>0</v>
      </c>
    </row>
    <row r="48" spans="9:16">
      <c r="I48" s="38"/>
      <c r="J48" s="38" t="s">
        <v>106</v>
      </c>
      <c r="K48" s="42">
        <v>0</v>
      </c>
      <c r="L48" s="42">
        <v>0</v>
      </c>
      <c r="M48" s="42">
        <v>0</v>
      </c>
      <c r="N48" s="42">
        <v>0</v>
      </c>
      <c r="O48" s="42">
        <v>1</v>
      </c>
      <c r="P48" s="62">
        <v>0</v>
      </c>
    </row>
    <row r="49" spans="9:16">
      <c r="I49" s="38"/>
      <c r="J49" s="38" t="s">
        <v>168</v>
      </c>
      <c r="K49" s="42">
        <v>0</v>
      </c>
      <c r="L49" s="42">
        <v>0</v>
      </c>
      <c r="M49" s="42">
        <v>0</v>
      </c>
      <c r="N49" s="42">
        <v>0</v>
      </c>
      <c r="O49" s="42">
        <v>3</v>
      </c>
      <c r="P49" s="62">
        <v>0</v>
      </c>
    </row>
    <row r="50" spans="9:16">
      <c r="I50" s="38"/>
      <c r="J50" s="38" t="s">
        <v>165</v>
      </c>
      <c r="K50" s="42">
        <v>0</v>
      </c>
      <c r="L50" s="42">
        <v>0</v>
      </c>
      <c r="M50" s="42">
        <v>0</v>
      </c>
      <c r="N50" s="42">
        <v>0</v>
      </c>
      <c r="O50" s="42">
        <v>1</v>
      </c>
      <c r="P50" s="62">
        <v>0</v>
      </c>
    </row>
    <row r="51" spans="9:16">
      <c r="I51" s="38"/>
      <c r="J51" s="38" t="s">
        <v>154</v>
      </c>
      <c r="K51" s="42">
        <v>0</v>
      </c>
      <c r="L51" s="42">
        <v>0</v>
      </c>
      <c r="M51" s="42">
        <v>0</v>
      </c>
      <c r="N51" s="42">
        <v>0</v>
      </c>
      <c r="O51" s="42">
        <v>2</v>
      </c>
      <c r="P51" s="62">
        <v>0</v>
      </c>
    </row>
    <row r="52" spans="9:16">
      <c r="I52" s="45" t="s">
        <v>254</v>
      </c>
      <c r="J52" s="45"/>
      <c r="K52" s="63">
        <v>0</v>
      </c>
      <c r="L52" s="63">
        <v>0</v>
      </c>
      <c r="M52" s="63">
        <v>0</v>
      </c>
      <c r="N52" s="63">
        <v>0</v>
      </c>
      <c r="O52" s="63">
        <v>16</v>
      </c>
      <c r="P52" s="65">
        <v>0</v>
      </c>
    </row>
  </sheetData>
  <mergeCells count="2">
    <mergeCell ref="B2:E2"/>
    <mergeCell ref="B4:G4"/>
  </mergeCells>
  <conditionalFormatting pivot="1" sqref="P8:P52">
    <cfRule type="cellIs" dxfId="23" priority="8" stopIfTrue="1" operator="greaterThanOrEqual">
      <formula>0</formula>
    </cfRule>
  </conditionalFormatting>
  <conditionalFormatting pivot="1" sqref="P8:P52">
    <cfRule type="cellIs" dxfId="22" priority="7" stopIfTrue="1" operator="greaterThan">
      <formula>0.3</formula>
    </cfRule>
  </conditionalFormatting>
  <conditionalFormatting pivot="1" sqref="P8:P52">
    <cfRule type="cellIs" dxfId="21" priority="6" stopIfTrue="1" operator="greaterThan">
      <formula>0.6</formula>
    </cfRule>
  </conditionalFormatting>
  <conditionalFormatting pivot="1" sqref="P8:P52">
    <cfRule type="cellIs" dxfId="20" priority="5" stopIfTrue="1" operator="greaterThan">
      <formula>0.8</formula>
    </cfRule>
  </conditionalFormatting>
  <conditionalFormatting pivot="1" sqref="G8:G10">
    <cfRule type="cellIs" dxfId="19" priority="3" operator="equal">
      <formula>1</formula>
    </cfRule>
  </conditionalFormatting>
  <conditionalFormatting pivot="1" sqref="F8:F10">
    <cfRule type="cellIs" dxfId="18" priority="2" operator="equal">
      <formula>1</formula>
    </cfRule>
  </conditionalFormatting>
  <conditionalFormatting pivot="1" sqref="E8:E10">
    <cfRule type="cellIs" dxfId="17" priority="1" operator="equal">
      <formula>1</formula>
    </cfRule>
  </conditionalFormatting>
  <pageMargins left="0.25" right="0.25" top="0.75" bottom="0.75" header="0.3" footer="0.3"/>
  <pageSetup paperSize="8" scale="84"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5EB6-18AE-4619-84CA-3F1706A5765F}">
  <sheetPr>
    <pageSetUpPr fitToPage="1"/>
  </sheetPr>
  <dimension ref="B2:U32"/>
  <sheetViews>
    <sheetView showGridLines="0" workbookViewId="0">
      <selection activeCell="B2" sqref="B2"/>
    </sheetView>
  </sheetViews>
  <sheetFormatPr defaultColWidth="8.85546875" defaultRowHeight="14.25"/>
  <cols>
    <col min="1" max="2" width="4.28515625" style="10" customWidth="1"/>
    <col min="3" max="3" width="43.140625" style="10" customWidth="1"/>
    <col min="4" max="4" width="32.28515625" style="10" customWidth="1"/>
    <col min="5" max="5" width="56.42578125" style="10" customWidth="1"/>
    <col min="6" max="7" width="15.7109375" style="10" customWidth="1"/>
    <col min="8" max="8" width="12.7109375" style="10" customWidth="1"/>
    <col min="9" max="9" width="17.85546875" style="10" customWidth="1"/>
    <col min="10" max="10" width="96.42578125" style="81" customWidth="1"/>
    <col min="11" max="11" width="6.42578125" style="22" bestFit="1" customWidth="1"/>
    <col min="12" max="12" width="9.28515625" style="22" bestFit="1" customWidth="1"/>
    <col min="13" max="13" width="9.42578125" style="22" bestFit="1" customWidth="1"/>
    <col min="14" max="14" width="7.7109375" style="22" customWidth="1"/>
    <col min="15" max="15" width="8.28515625" style="22" hidden="1" customWidth="1"/>
    <col min="16" max="16" width="12.140625" style="22" hidden="1" customWidth="1"/>
    <col min="17" max="17" width="2.5703125" style="10" hidden="1" customWidth="1"/>
    <col min="18" max="18" width="3.28515625" style="10" customWidth="1"/>
    <col min="19" max="19" width="8.7109375" style="10" customWidth="1"/>
    <col min="20" max="20" width="100.140625" style="10" customWidth="1"/>
    <col min="21" max="21" width="25.85546875" style="10" hidden="1" customWidth="1"/>
    <col min="22" max="16384" width="8.85546875" style="10"/>
  </cols>
  <sheetData>
    <row r="2" spans="2:21" ht="23.25">
      <c r="B2" s="54" t="s">
        <v>17</v>
      </c>
      <c r="C2" s="52"/>
      <c r="D2" s="52"/>
      <c r="E2" s="51"/>
      <c r="F2" s="51"/>
      <c r="G2" s="51"/>
      <c r="H2" s="51"/>
      <c r="I2" s="51"/>
      <c r="J2" s="77"/>
      <c r="K2" s="77"/>
      <c r="L2" s="77"/>
      <c r="M2" s="80"/>
      <c r="N2" s="80"/>
      <c r="O2" s="80"/>
      <c r="P2" s="80"/>
    </row>
    <row r="4" spans="2:21" ht="206.85" customHeight="1">
      <c r="B4" s="237" t="s">
        <v>255</v>
      </c>
      <c r="C4" s="237"/>
      <c r="D4" s="237"/>
      <c r="E4" s="237"/>
      <c r="F4" s="237"/>
      <c r="G4" s="237"/>
      <c r="H4" s="237"/>
      <c r="I4" s="237"/>
      <c r="J4" s="82"/>
    </row>
    <row r="5" spans="2:21" hidden="1">
      <c r="B5" s="82"/>
      <c r="C5" s="82"/>
      <c r="D5" s="82"/>
      <c r="E5" s="82"/>
      <c r="F5" s="82"/>
      <c r="G5" s="82"/>
      <c r="H5" s="82"/>
      <c r="I5" s="82"/>
      <c r="J5" s="82"/>
      <c r="S5" s="6" t="s">
        <v>256</v>
      </c>
      <c r="T5" t="s">
        <v>257</v>
      </c>
    </row>
    <row r="6" spans="2:21">
      <c r="D6" s="160" t="s">
        <v>258</v>
      </c>
      <c r="E6" s="160" t="s">
        <v>259</v>
      </c>
      <c r="S6" s="238" t="s">
        <v>260</v>
      </c>
      <c r="T6" s="238"/>
    </row>
    <row r="7" spans="2:21" ht="28.5">
      <c r="B7" s="13" t="s">
        <v>28</v>
      </c>
      <c r="C7" s="13" t="s">
        <v>261</v>
      </c>
      <c r="D7" s="21" t="s">
        <v>262</v>
      </c>
      <c r="E7" s="21" t="s">
        <v>263</v>
      </c>
      <c r="F7" s="21" t="s">
        <v>264</v>
      </c>
      <c r="G7" s="16" t="s">
        <v>265</v>
      </c>
      <c r="H7" s="16" t="s">
        <v>266</v>
      </c>
      <c r="I7" s="21" t="s">
        <v>267</v>
      </c>
      <c r="J7" s="78" t="s">
        <v>268</v>
      </c>
      <c r="K7" s="61" t="s">
        <v>269</v>
      </c>
      <c r="L7" s="61" t="s">
        <v>270</v>
      </c>
      <c r="M7" s="61" t="s">
        <v>271</v>
      </c>
      <c r="N7" s="61" t="s">
        <v>272</v>
      </c>
      <c r="O7" s="76" t="s">
        <v>273</v>
      </c>
      <c r="P7" s="76" t="s">
        <v>274</v>
      </c>
      <c r="Q7" s="10" t="s">
        <v>256</v>
      </c>
      <c r="S7" s="19" t="s">
        <v>272</v>
      </c>
      <c r="T7" s="19" t="s">
        <v>268</v>
      </c>
      <c r="U7" t="s">
        <v>275</v>
      </c>
    </row>
    <row r="8" spans="2:21" s="161" customFormat="1">
      <c r="B8" s="129">
        <v>1</v>
      </c>
      <c r="C8" s="165" t="s">
        <v>44</v>
      </c>
      <c r="D8" s="129" t="s">
        <v>276</v>
      </c>
      <c r="E8" s="164" t="s">
        <v>277</v>
      </c>
      <c r="F8" s="166" t="s">
        <v>278</v>
      </c>
      <c r="G8" s="166" t="s">
        <v>279</v>
      </c>
      <c r="H8" s="166" t="s">
        <v>279</v>
      </c>
      <c r="I8" s="167" t="str">
        <f t="shared" ref="I8:I13" si="0">IF(N8=0,"",IF(N8=1,"Adopt",IF(N8&lt;$P$8,"Assess",IF(N8&gt;=$P$8,"Aware",""))))</f>
        <v>Adopt</v>
      </c>
      <c r="J8" s="162" t="str">
        <f>IF(I8="","",I8&amp;"   "&amp;C8&amp;" : "&amp;D8&amp;" - "&amp;E8)</f>
        <v>Adopt   Customer Experience : Chatbots - Providing chatbots in mutiple lanaguages</v>
      </c>
      <c r="K8" s="102">
        <f t="shared" ref="K8:K13" si="1">IF(G8="","",IF(G8="Very High",5,IF(G8="High",4,IF(G8="Moderate",3,IF(G8="Low",2,IF(G8="Very Low",1))))))</f>
        <v>4</v>
      </c>
      <c r="L8" s="102">
        <f t="shared" ref="L8:L13" si="2">IF(H8="","",IF(H8="Very High",5,IF(H8="High",4,IF(H8="Moderate",3,IF(H8="Low",2,IF(H8="Very Low",1))))))</f>
        <v>4</v>
      </c>
      <c r="M8" s="102">
        <f>IFERROR(AVERAGE(K8:L8),"")</f>
        <v>4</v>
      </c>
      <c r="N8" s="102">
        <f>IFERROR(RANK(M8:M$21,M$8:M$21,0),0)</f>
        <v>1</v>
      </c>
      <c r="O8" s="169">
        <f>COUNT(M8:M21)</f>
        <v>1</v>
      </c>
      <c r="P8" s="169">
        <f>O8/2</f>
        <v>0.5</v>
      </c>
      <c r="Q8" s="161" t="str">
        <f>IF(N8=0,"N","Y")</f>
        <v>Y</v>
      </c>
      <c r="S8" s="163">
        <v>1</v>
      </c>
      <c r="T8" s="96" t="s">
        <v>280</v>
      </c>
      <c r="U8" s="161">
        <v>1</v>
      </c>
    </row>
    <row r="9" spans="2:21" s="161" customFormat="1">
      <c r="B9" s="129">
        <v>2</v>
      </c>
      <c r="C9" s="165"/>
      <c r="D9" s="129"/>
      <c r="E9" s="164"/>
      <c r="F9" s="166"/>
      <c r="G9" s="166"/>
      <c r="H9" s="166"/>
      <c r="I9" s="167" t="str">
        <f t="shared" si="0"/>
        <v/>
      </c>
      <c r="J9" s="162" t="str">
        <f t="shared" ref="J9:J32" si="3">IF(I9="","",I9&amp;"   "&amp;C9&amp;" : "&amp;D9&amp;" - "&amp;E9)</f>
        <v/>
      </c>
      <c r="K9" s="102" t="str">
        <f t="shared" si="1"/>
        <v/>
      </c>
      <c r="L9" s="102" t="str">
        <f t="shared" si="2"/>
        <v/>
      </c>
      <c r="M9" s="102" t="str">
        <f t="shared" ref="M9:M13" si="4">IFERROR(AVERAGE(K9:L9),"")</f>
        <v/>
      </c>
      <c r="N9" s="102">
        <f>IFERROR(RANK(M9:M$21,M$8:M$21,0),0)</f>
        <v>0</v>
      </c>
      <c r="O9" s="102"/>
      <c r="P9" s="102"/>
      <c r="Q9" s="161" t="str">
        <f t="shared" ref="Q9:Q32" si="5">IF(N9=0,"N","Y")</f>
        <v>N</v>
      </c>
      <c r="S9"/>
      <c r="T9"/>
      <c r="U9"/>
    </row>
    <row r="10" spans="2:21" s="161" customFormat="1">
      <c r="B10" s="129">
        <v>3</v>
      </c>
      <c r="C10" s="165"/>
      <c r="D10" s="129"/>
      <c r="E10" s="164"/>
      <c r="F10" s="166"/>
      <c r="G10" s="166"/>
      <c r="H10" s="166"/>
      <c r="I10" s="167" t="str">
        <f t="shared" si="0"/>
        <v/>
      </c>
      <c r="J10" s="162" t="str">
        <f t="shared" si="3"/>
        <v/>
      </c>
      <c r="K10" s="102" t="str">
        <f t="shared" si="1"/>
        <v/>
      </c>
      <c r="L10" s="102" t="str">
        <f t="shared" si="2"/>
        <v/>
      </c>
      <c r="M10" s="102" t="str">
        <f t="shared" si="4"/>
        <v/>
      </c>
      <c r="N10" s="102">
        <f>IFERROR(RANK(M10:M$21,M$8:M$21,0),0)</f>
        <v>0</v>
      </c>
      <c r="O10" s="102"/>
      <c r="P10" s="102"/>
      <c r="Q10" s="161" t="str">
        <f t="shared" si="5"/>
        <v>N</v>
      </c>
      <c r="S10"/>
      <c r="T10"/>
      <c r="U10"/>
    </row>
    <row r="11" spans="2:21" s="161" customFormat="1">
      <c r="B11" s="129">
        <v>4</v>
      </c>
      <c r="C11" s="165"/>
      <c r="D11" s="129"/>
      <c r="E11" s="164"/>
      <c r="F11" s="166"/>
      <c r="G11" s="166"/>
      <c r="H11" s="166"/>
      <c r="I11" s="167" t="str">
        <f t="shared" si="0"/>
        <v/>
      </c>
      <c r="J11" s="162" t="str">
        <f t="shared" si="3"/>
        <v/>
      </c>
      <c r="K11" s="102" t="str">
        <f t="shared" si="1"/>
        <v/>
      </c>
      <c r="L11" s="102" t="str">
        <f t="shared" si="2"/>
        <v/>
      </c>
      <c r="M11" s="102" t="str">
        <f t="shared" si="4"/>
        <v/>
      </c>
      <c r="N11" s="102">
        <f>IFERROR(RANK(M11:M$21,M$8:M$21,0),0)</f>
        <v>0</v>
      </c>
      <c r="O11" s="102"/>
      <c r="P11" s="102"/>
      <c r="Q11" s="161" t="str">
        <f t="shared" si="5"/>
        <v>N</v>
      </c>
      <c r="S11"/>
      <c r="T11"/>
      <c r="U11"/>
    </row>
    <row r="12" spans="2:21" s="161" customFormat="1">
      <c r="B12" s="129">
        <v>5</v>
      </c>
      <c r="C12" s="165"/>
      <c r="D12" s="129"/>
      <c r="E12" s="164"/>
      <c r="F12" s="166"/>
      <c r="G12" s="166"/>
      <c r="H12" s="166"/>
      <c r="I12" s="167" t="str">
        <f t="shared" si="0"/>
        <v/>
      </c>
      <c r="J12" s="162" t="str">
        <f t="shared" si="3"/>
        <v/>
      </c>
      <c r="K12" s="102" t="str">
        <f t="shared" si="1"/>
        <v/>
      </c>
      <c r="L12" s="102" t="str">
        <f t="shared" si="2"/>
        <v/>
      </c>
      <c r="M12" s="102" t="str">
        <f t="shared" si="4"/>
        <v/>
      </c>
      <c r="N12" s="102">
        <f>IFERROR(RANK(M12:M$21,M$8:M$21,0),0)</f>
        <v>0</v>
      </c>
      <c r="O12" s="102"/>
      <c r="P12" s="102"/>
      <c r="Q12" s="161" t="str">
        <f t="shared" si="5"/>
        <v>N</v>
      </c>
      <c r="S12"/>
      <c r="T12"/>
      <c r="U12"/>
    </row>
    <row r="13" spans="2:21" s="161" customFormat="1">
      <c r="B13" s="129">
        <v>6</v>
      </c>
      <c r="C13" s="165"/>
      <c r="D13" s="129"/>
      <c r="E13" s="164"/>
      <c r="F13" s="166"/>
      <c r="G13" s="166"/>
      <c r="H13" s="166"/>
      <c r="I13" s="167" t="str">
        <f t="shared" si="0"/>
        <v/>
      </c>
      <c r="J13" s="162" t="str">
        <f t="shared" si="3"/>
        <v/>
      </c>
      <c r="K13" s="102" t="str">
        <f t="shared" si="1"/>
        <v/>
      </c>
      <c r="L13" s="102" t="str">
        <f t="shared" si="2"/>
        <v/>
      </c>
      <c r="M13" s="102" t="str">
        <f t="shared" si="4"/>
        <v/>
      </c>
      <c r="N13" s="102">
        <f>IFERROR(RANK(M13:M$21,M$8:M$21,0),0)</f>
        <v>0</v>
      </c>
      <c r="O13" s="102"/>
      <c r="P13" s="102"/>
      <c r="Q13" s="161" t="str">
        <f t="shared" si="5"/>
        <v>N</v>
      </c>
      <c r="S13"/>
      <c r="T13"/>
      <c r="U13"/>
    </row>
    <row r="14" spans="2:21" s="161" customFormat="1">
      <c r="B14" s="129">
        <v>7</v>
      </c>
      <c r="C14" s="165"/>
      <c r="D14" s="129"/>
      <c r="E14" s="164"/>
      <c r="F14" s="168"/>
      <c r="G14" s="168"/>
      <c r="H14" s="168"/>
      <c r="I14" s="167" t="str">
        <f t="shared" ref="I14:I22" si="6">IF(N14=0,"",IF(N14=1,"Adopt",IF(N14&lt;$P$8,"Assess",IF(N14&gt;=$P$8,"Aware",""))))</f>
        <v/>
      </c>
      <c r="J14" s="162" t="str">
        <f t="shared" si="3"/>
        <v/>
      </c>
      <c r="K14" s="102" t="str">
        <f t="shared" ref="K14:K22" si="7">IF(G14="","",IF(G14="Very High",5,IF(G14="High",4,IF(G14="Moderate",3,IF(G14="Low",2,IF(G14="Very Low",1))))))</f>
        <v/>
      </c>
      <c r="L14" s="102" t="str">
        <f t="shared" ref="L14:L22" si="8">IF(H14="","",IF(H14="Very High",5,IF(H14="High",4,IF(H14="Moderate",3,IF(H14="Low",2,IF(H14="Very Low",1))))))</f>
        <v/>
      </c>
      <c r="M14" s="102" t="str">
        <f t="shared" ref="M14:M22" si="9">IFERROR(AVERAGE(K14:L14),"")</f>
        <v/>
      </c>
      <c r="N14" s="102">
        <f>IFERROR(RANK(M14:M$21,M$8:M$21,0),0)</f>
        <v>0</v>
      </c>
      <c r="O14" s="102"/>
      <c r="P14" s="102"/>
      <c r="Q14" s="161" t="str">
        <f t="shared" si="5"/>
        <v>N</v>
      </c>
      <c r="S14"/>
      <c r="T14"/>
      <c r="U14"/>
    </row>
    <row r="15" spans="2:21" s="161" customFormat="1">
      <c r="B15" s="129">
        <v>8</v>
      </c>
      <c r="C15" s="165"/>
      <c r="D15" s="129"/>
      <c r="E15" s="164"/>
      <c r="F15" s="168"/>
      <c r="G15" s="168"/>
      <c r="H15" s="168"/>
      <c r="I15" s="167" t="str">
        <f t="shared" si="6"/>
        <v/>
      </c>
      <c r="J15" s="162" t="str">
        <f t="shared" si="3"/>
        <v/>
      </c>
      <c r="K15" s="102" t="str">
        <f t="shared" si="7"/>
        <v/>
      </c>
      <c r="L15" s="102" t="str">
        <f t="shared" si="8"/>
        <v/>
      </c>
      <c r="M15" s="102" t="str">
        <f t="shared" si="9"/>
        <v/>
      </c>
      <c r="N15" s="102">
        <f>IFERROR(RANK(M15:M$21,M$8:M$21,0),0)</f>
        <v>0</v>
      </c>
      <c r="O15" s="102"/>
      <c r="P15" s="102"/>
      <c r="Q15" s="161" t="str">
        <f t="shared" si="5"/>
        <v>N</v>
      </c>
    </row>
    <row r="16" spans="2:21" s="161" customFormat="1">
      <c r="B16" s="129">
        <v>9</v>
      </c>
      <c r="C16" s="165"/>
      <c r="D16" s="129"/>
      <c r="E16" s="164"/>
      <c r="F16" s="168"/>
      <c r="G16" s="168"/>
      <c r="H16" s="168"/>
      <c r="I16" s="167" t="str">
        <f t="shared" si="6"/>
        <v/>
      </c>
      <c r="J16" s="162" t="str">
        <f t="shared" si="3"/>
        <v/>
      </c>
      <c r="K16" s="102" t="str">
        <f t="shared" si="7"/>
        <v/>
      </c>
      <c r="L16" s="102" t="str">
        <f t="shared" si="8"/>
        <v/>
      </c>
      <c r="M16" s="102" t="str">
        <f t="shared" si="9"/>
        <v/>
      </c>
      <c r="N16" s="102">
        <f>IFERROR(RANK(M16:M$21,M$8:M$21,0),0)</f>
        <v>0</v>
      </c>
      <c r="O16" s="102"/>
      <c r="P16" s="102"/>
      <c r="Q16" s="161" t="str">
        <f t="shared" si="5"/>
        <v>N</v>
      </c>
    </row>
    <row r="17" spans="2:17" s="161" customFormat="1">
      <c r="B17" s="129">
        <v>10</v>
      </c>
      <c r="C17" s="165"/>
      <c r="D17" s="129"/>
      <c r="E17" s="164"/>
      <c r="F17" s="168"/>
      <c r="G17" s="168"/>
      <c r="H17" s="168"/>
      <c r="I17" s="167" t="str">
        <f t="shared" si="6"/>
        <v/>
      </c>
      <c r="J17" s="162" t="str">
        <f t="shared" si="3"/>
        <v/>
      </c>
      <c r="K17" s="102" t="str">
        <f t="shared" si="7"/>
        <v/>
      </c>
      <c r="L17" s="102" t="str">
        <f t="shared" si="8"/>
        <v/>
      </c>
      <c r="M17" s="102" t="str">
        <f t="shared" si="9"/>
        <v/>
      </c>
      <c r="N17" s="102">
        <f>IFERROR(RANK(M17:M$21,M$8:M$21,0),0)</f>
        <v>0</v>
      </c>
      <c r="O17" s="102"/>
      <c r="P17" s="102"/>
      <c r="Q17" s="161" t="str">
        <f t="shared" si="5"/>
        <v>N</v>
      </c>
    </row>
    <row r="18" spans="2:17" s="161" customFormat="1">
      <c r="B18" s="129">
        <v>11</v>
      </c>
      <c r="C18" s="165"/>
      <c r="D18" s="129"/>
      <c r="E18" s="164"/>
      <c r="F18" s="168"/>
      <c r="G18" s="168"/>
      <c r="H18" s="168"/>
      <c r="I18" s="167" t="str">
        <f t="shared" si="6"/>
        <v/>
      </c>
      <c r="J18" s="162" t="str">
        <f t="shared" si="3"/>
        <v/>
      </c>
      <c r="K18" s="102" t="str">
        <f t="shared" si="7"/>
        <v/>
      </c>
      <c r="L18" s="102" t="str">
        <f t="shared" si="8"/>
        <v/>
      </c>
      <c r="M18" s="102" t="str">
        <f t="shared" si="9"/>
        <v/>
      </c>
      <c r="N18" s="102">
        <f>IFERROR(RANK(M18:M$21,M$8:M$21,0),0)</f>
        <v>0</v>
      </c>
      <c r="O18" s="102"/>
      <c r="P18" s="102"/>
      <c r="Q18" s="161" t="str">
        <f t="shared" si="5"/>
        <v>N</v>
      </c>
    </row>
    <row r="19" spans="2:17" s="161" customFormat="1">
      <c r="B19" s="129">
        <v>12</v>
      </c>
      <c r="C19" s="165"/>
      <c r="D19" s="129"/>
      <c r="E19" s="164"/>
      <c r="F19" s="168"/>
      <c r="G19" s="168"/>
      <c r="H19" s="168"/>
      <c r="I19" s="167" t="str">
        <f t="shared" si="6"/>
        <v/>
      </c>
      <c r="J19" s="162" t="str">
        <f t="shared" si="3"/>
        <v/>
      </c>
      <c r="K19" s="102" t="str">
        <f t="shared" si="7"/>
        <v/>
      </c>
      <c r="L19" s="102" t="str">
        <f t="shared" si="8"/>
        <v/>
      </c>
      <c r="M19" s="102" t="str">
        <f t="shared" si="9"/>
        <v/>
      </c>
      <c r="N19" s="102">
        <f>IFERROR(RANK(M19:M$21,M$8:M$21,0),0)</f>
        <v>0</v>
      </c>
      <c r="O19" s="102"/>
      <c r="P19" s="102"/>
      <c r="Q19" s="161" t="str">
        <f t="shared" si="5"/>
        <v>N</v>
      </c>
    </row>
    <row r="20" spans="2:17" s="161" customFormat="1">
      <c r="B20" s="129">
        <v>13</v>
      </c>
      <c r="C20" s="165"/>
      <c r="D20" s="129"/>
      <c r="E20" s="164"/>
      <c r="F20" s="168"/>
      <c r="G20" s="168"/>
      <c r="H20" s="168"/>
      <c r="I20" s="167" t="str">
        <f t="shared" si="6"/>
        <v/>
      </c>
      <c r="J20" s="162" t="str">
        <f t="shared" si="3"/>
        <v/>
      </c>
      <c r="K20" s="102" t="str">
        <f t="shared" si="7"/>
        <v/>
      </c>
      <c r="L20" s="102" t="str">
        <f t="shared" si="8"/>
        <v/>
      </c>
      <c r="M20" s="102" t="str">
        <f t="shared" si="9"/>
        <v/>
      </c>
      <c r="N20" s="102">
        <f>IFERROR(RANK(M20:M$21,M$8:M$21,0),0)</f>
        <v>0</v>
      </c>
      <c r="O20" s="102"/>
      <c r="P20" s="102"/>
      <c r="Q20" s="161" t="str">
        <f t="shared" si="5"/>
        <v>N</v>
      </c>
    </row>
    <row r="21" spans="2:17" s="161" customFormat="1">
      <c r="B21" s="129">
        <v>14</v>
      </c>
      <c r="C21" s="165"/>
      <c r="D21" s="129"/>
      <c r="E21" s="164"/>
      <c r="F21" s="168"/>
      <c r="G21" s="168"/>
      <c r="H21" s="168"/>
      <c r="I21" s="167" t="str">
        <f t="shared" si="6"/>
        <v/>
      </c>
      <c r="J21" s="162" t="str">
        <f t="shared" si="3"/>
        <v/>
      </c>
      <c r="K21" s="102" t="str">
        <f t="shared" si="7"/>
        <v/>
      </c>
      <c r="L21" s="102" t="str">
        <f t="shared" si="8"/>
        <v/>
      </c>
      <c r="M21" s="102" t="str">
        <f t="shared" si="9"/>
        <v/>
      </c>
      <c r="N21" s="102">
        <f>IFERROR(RANK(M21:M$21,M$8:M$21,0),0)</f>
        <v>0</v>
      </c>
      <c r="O21" s="102"/>
      <c r="P21" s="102"/>
      <c r="Q21" s="161" t="str">
        <f t="shared" si="5"/>
        <v>N</v>
      </c>
    </row>
    <row r="22" spans="2:17" s="161" customFormat="1">
      <c r="B22" s="129">
        <v>15</v>
      </c>
      <c r="C22" s="165"/>
      <c r="D22" s="129"/>
      <c r="E22" s="129"/>
      <c r="F22" s="168"/>
      <c r="G22" s="168"/>
      <c r="H22" s="168"/>
      <c r="I22" s="167" t="str">
        <f t="shared" si="6"/>
        <v/>
      </c>
      <c r="J22" s="162" t="str">
        <f t="shared" si="3"/>
        <v/>
      </c>
      <c r="K22" s="102" t="str">
        <f t="shared" si="7"/>
        <v/>
      </c>
      <c r="L22" s="102" t="str">
        <f t="shared" si="8"/>
        <v/>
      </c>
      <c r="M22" s="102" t="str">
        <f t="shared" si="9"/>
        <v/>
      </c>
      <c r="N22" s="102">
        <f>IFERROR(RANK(M$21:M22,M$8:M$21,0),0)</f>
        <v>0</v>
      </c>
      <c r="O22" s="102"/>
      <c r="P22" s="102"/>
      <c r="Q22" s="161" t="str">
        <f t="shared" si="5"/>
        <v>N</v>
      </c>
    </row>
    <row r="23" spans="2:17">
      <c r="B23" s="129">
        <v>16</v>
      </c>
      <c r="C23" s="165"/>
      <c r="D23" s="11"/>
      <c r="E23" s="11"/>
      <c r="F23" s="168"/>
      <c r="G23" s="168"/>
      <c r="H23" s="168"/>
      <c r="I23" s="167" t="str">
        <f t="shared" ref="I23:I31" si="10">IF(N23=0,"",IF(N23=1,"Adopt",IF(N23&lt;$P$8,"Assess",IF(N23&gt;=$P$8,"Aware",""))))</f>
        <v/>
      </c>
      <c r="J23" s="162" t="str">
        <f t="shared" si="3"/>
        <v/>
      </c>
      <c r="Q23" s="161" t="str">
        <f t="shared" si="5"/>
        <v>N</v>
      </c>
    </row>
    <row r="24" spans="2:17">
      <c r="B24" s="129">
        <v>17</v>
      </c>
      <c r="C24" s="165"/>
      <c r="D24" s="11"/>
      <c r="E24" s="11"/>
      <c r="F24" s="168"/>
      <c r="G24" s="168"/>
      <c r="H24" s="168"/>
      <c r="I24" s="167" t="str">
        <f t="shared" si="10"/>
        <v/>
      </c>
      <c r="J24" s="162" t="str">
        <f t="shared" si="3"/>
        <v/>
      </c>
      <c r="K24" s="102" t="str">
        <f t="shared" ref="K24" si="11">IF(G24="","",IF(G24="Very High",5,IF(G24="High",4,IF(G24="Moderate",3,IF(G24="Low",2,IF(G24="Very Low",1))))))</f>
        <v/>
      </c>
      <c r="L24" s="102" t="str">
        <f t="shared" ref="L24" si="12">IF(H24="","",IF(H24="Very High",5,IF(H24="High",4,IF(H24="Moderate",3,IF(H24="Low",2,IF(H24="Very Low",1))))))</f>
        <v/>
      </c>
      <c r="M24" s="102" t="str">
        <f t="shared" ref="M24" si="13">IFERROR(AVERAGE(K24:L24),"")</f>
        <v/>
      </c>
      <c r="N24" s="102">
        <f>IFERROR(RANK(M$21:M24,M$8:M$21,0),0)</f>
        <v>0</v>
      </c>
      <c r="Q24" s="161" t="str">
        <f t="shared" si="5"/>
        <v>N</v>
      </c>
    </row>
    <row r="25" spans="2:17">
      <c r="B25" s="129">
        <v>18</v>
      </c>
      <c r="C25" s="165"/>
      <c r="D25" s="11"/>
      <c r="E25" s="11"/>
      <c r="F25" s="168"/>
      <c r="G25" s="168"/>
      <c r="H25" s="168"/>
      <c r="I25" s="167" t="str">
        <f t="shared" si="10"/>
        <v/>
      </c>
      <c r="J25" s="162" t="str">
        <f t="shared" si="3"/>
        <v/>
      </c>
      <c r="Q25" s="161" t="str">
        <f t="shared" si="5"/>
        <v>N</v>
      </c>
    </row>
    <row r="26" spans="2:17">
      <c r="B26" s="129">
        <v>19</v>
      </c>
      <c r="C26" s="165"/>
      <c r="D26" s="11"/>
      <c r="E26" s="11"/>
      <c r="F26" s="168"/>
      <c r="G26" s="168"/>
      <c r="H26" s="168"/>
      <c r="I26" s="167" t="str">
        <f t="shared" si="10"/>
        <v/>
      </c>
      <c r="J26" s="162" t="str">
        <f t="shared" si="3"/>
        <v/>
      </c>
      <c r="K26" s="102" t="str">
        <f t="shared" ref="K26" si="14">IF(G26="","",IF(G26="Very High",5,IF(G26="High",4,IF(G26="Moderate",3,IF(G26="Low",2,IF(G26="Very Low",1))))))</f>
        <v/>
      </c>
      <c r="L26" s="102" t="str">
        <f t="shared" ref="L26" si="15">IF(H26="","",IF(H26="Very High",5,IF(H26="High",4,IF(H26="Moderate",3,IF(H26="Low",2,IF(H26="Very Low",1))))))</f>
        <v/>
      </c>
      <c r="M26" s="102" t="str">
        <f t="shared" ref="M26" si="16">IFERROR(AVERAGE(K26:L26),"")</f>
        <v/>
      </c>
      <c r="N26" s="102">
        <f>IFERROR(RANK(M$21:M26,M$8:M$21,0),0)</f>
        <v>0</v>
      </c>
      <c r="Q26" s="161" t="str">
        <f t="shared" si="5"/>
        <v>N</v>
      </c>
    </row>
    <row r="27" spans="2:17">
      <c r="B27" s="129">
        <v>20</v>
      </c>
      <c r="C27" s="165"/>
      <c r="D27" s="11"/>
      <c r="E27" s="11"/>
      <c r="F27" s="168"/>
      <c r="G27" s="168"/>
      <c r="H27" s="168"/>
      <c r="I27" s="167" t="str">
        <f t="shared" si="10"/>
        <v/>
      </c>
      <c r="J27" s="162" t="str">
        <f t="shared" si="3"/>
        <v/>
      </c>
      <c r="Q27" s="161" t="str">
        <f t="shared" si="5"/>
        <v>N</v>
      </c>
    </row>
    <row r="28" spans="2:17">
      <c r="B28" s="129">
        <v>21</v>
      </c>
      <c r="C28" s="165"/>
      <c r="D28" s="11"/>
      <c r="E28" s="11"/>
      <c r="F28" s="168"/>
      <c r="G28" s="168"/>
      <c r="H28" s="168"/>
      <c r="I28" s="167" t="str">
        <f t="shared" si="10"/>
        <v/>
      </c>
      <c r="J28" s="162" t="str">
        <f t="shared" si="3"/>
        <v/>
      </c>
      <c r="K28" s="102" t="str">
        <f t="shared" ref="K28" si="17">IF(G28="","",IF(G28="Very High",5,IF(G28="High",4,IF(G28="Moderate",3,IF(G28="Low",2,IF(G28="Very Low",1))))))</f>
        <v/>
      </c>
      <c r="L28" s="102" t="str">
        <f t="shared" ref="L28" si="18">IF(H28="","",IF(H28="Very High",5,IF(H28="High",4,IF(H28="Moderate",3,IF(H28="Low",2,IF(H28="Very Low",1))))))</f>
        <v/>
      </c>
      <c r="M28" s="102" t="str">
        <f t="shared" ref="M28" si="19">IFERROR(AVERAGE(K28:L28),"")</f>
        <v/>
      </c>
      <c r="N28" s="102">
        <f>IFERROR(RANK(M$21:M28,M$8:M$21,0),0)</f>
        <v>0</v>
      </c>
      <c r="Q28" s="161" t="str">
        <f t="shared" si="5"/>
        <v>N</v>
      </c>
    </row>
    <row r="29" spans="2:17">
      <c r="B29" s="129">
        <v>22</v>
      </c>
      <c r="C29" s="165"/>
      <c r="D29" s="11"/>
      <c r="E29" s="11"/>
      <c r="F29" s="168"/>
      <c r="G29" s="168"/>
      <c r="H29" s="168"/>
      <c r="I29" s="167" t="str">
        <f t="shared" si="10"/>
        <v/>
      </c>
      <c r="J29" s="162" t="str">
        <f t="shared" si="3"/>
        <v/>
      </c>
      <c r="Q29" s="161" t="str">
        <f t="shared" si="5"/>
        <v>N</v>
      </c>
    </row>
    <row r="30" spans="2:17">
      <c r="B30" s="129">
        <v>23</v>
      </c>
      <c r="C30" s="165"/>
      <c r="D30" s="11"/>
      <c r="E30" s="11"/>
      <c r="F30" s="168"/>
      <c r="G30" s="168"/>
      <c r="H30" s="168"/>
      <c r="I30" s="167" t="str">
        <f t="shared" si="10"/>
        <v/>
      </c>
      <c r="J30" s="162" t="str">
        <f t="shared" si="3"/>
        <v/>
      </c>
      <c r="K30" s="102" t="str">
        <f t="shared" ref="K30" si="20">IF(G30="","",IF(G30="Very High",5,IF(G30="High",4,IF(G30="Moderate",3,IF(G30="Low",2,IF(G30="Very Low",1))))))</f>
        <v/>
      </c>
      <c r="L30" s="102" t="str">
        <f t="shared" ref="L30" si="21">IF(H30="","",IF(H30="Very High",5,IF(H30="High",4,IF(H30="Moderate",3,IF(H30="Low",2,IF(H30="Very Low",1))))))</f>
        <v/>
      </c>
      <c r="M30" s="102" t="str">
        <f t="shared" ref="M30" si="22">IFERROR(AVERAGE(K30:L30),"")</f>
        <v/>
      </c>
      <c r="N30" s="102">
        <f>IFERROR(RANK(M$21:M30,M$8:M$21,0),0)</f>
        <v>0</v>
      </c>
      <c r="Q30" s="161" t="str">
        <f t="shared" si="5"/>
        <v>N</v>
      </c>
    </row>
    <row r="31" spans="2:17">
      <c r="B31" s="129">
        <v>24</v>
      </c>
      <c r="C31" s="165"/>
      <c r="D31" s="11"/>
      <c r="E31" s="11"/>
      <c r="F31" s="168"/>
      <c r="G31" s="168"/>
      <c r="H31" s="168"/>
      <c r="I31" s="167" t="str">
        <f t="shared" si="10"/>
        <v/>
      </c>
      <c r="J31" s="162" t="str">
        <f t="shared" si="3"/>
        <v/>
      </c>
      <c r="Q31" s="161" t="str">
        <f t="shared" si="5"/>
        <v>N</v>
      </c>
    </row>
    <row r="32" spans="2:17">
      <c r="B32" s="129">
        <v>25</v>
      </c>
      <c r="C32" s="165"/>
      <c r="D32" s="11"/>
      <c r="E32" s="11"/>
      <c r="F32" s="168"/>
      <c r="G32" s="168"/>
      <c r="H32" s="168"/>
      <c r="I32" s="167" t="str">
        <f t="shared" ref="I32" si="23">IF(N32=0,"",IF(N32=1,"Adopt",IF(N32&lt;$P$8,"Assess",IF(N32&gt;=$P$8,"Aware",""))))</f>
        <v/>
      </c>
      <c r="J32" s="162" t="str">
        <f t="shared" si="3"/>
        <v/>
      </c>
      <c r="K32" s="102" t="str">
        <f t="shared" ref="K32" si="24">IF(G32="","",IF(G32="Very High",5,IF(G32="High",4,IF(G32="Moderate",3,IF(G32="Low",2,IF(G32="Very Low",1))))))</f>
        <v/>
      </c>
      <c r="L32" s="102" t="str">
        <f t="shared" ref="L32" si="25">IF(H32="","",IF(H32="Very High",5,IF(H32="High",4,IF(H32="Moderate",3,IF(H32="Low",2,IF(H32="Very Low",1))))))</f>
        <v/>
      </c>
      <c r="M32" s="102" t="str">
        <f t="shared" ref="M32" si="26">IFERROR(AVERAGE(K32:L32),"")</f>
        <v/>
      </c>
      <c r="N32" s="102">
        <f>IFERROR(RANK(M$21:M32,M$8:M$21,0),0)</f>
        <v>0</v>
      </c>
      <c r="Q32" s="161" t="str">
        <f t="shared" si="5"/>
        <v>N</v>
      </c>
    </row>
  </sheetData>
  <mergeCells count="2">
    <mergeCell ref="B4:I4"/>
    <mergeCell ref="S6:T6"/>
  </mergeCells>
  <phoneticPr fontId="10" type="noConversion"/>
  <conditionalFormatting sqref="F8:G32">
    <cfRule type="cellIs" dxfId="16" priority="7" operator="equal">
      <formula>"3 - 5 years"</formula>
    </cfRule>
    <cfRule type="cellIs" dxfId="15" priority="8" operator="equal">
      <formula>"2 - 3 years"</formula>
    </cfRule>
    <cfRule type="cellIs" dxfId="14" priority="9" operator="equal">
      <formula>"1 - 2 years"</formula>
    </cfRule>
    <cfRule type="cellIs" dxfId="13" priority="10" operator="equal">
      <formula>"Less than 1 year"</formula>
    </cfRule>
  </conditionalFormatting>
  <conditionalFormatting sqref="I8:J32">
    <cfRule type="cellIs" dxfId="12" priority="4" operator="equal">
      <formula>"Aware"</formula>
    </cfRule>
    <cfRule type="cellIs" dxfId="11" priority="5" operator="equal">
      <formula>"Assess"</formula>
    </cfRule>
    <cfRule type="cellIs" dxfId="10" priority="6" operator="equal">
      <formula>"Adopt"</formula>
    </cfRule>
  </conditionalFormatting>
  <pageMargins left="0.23622047244094491" right="0.23622047244094491" top="0.35433070866141736" bottom="0.35433070866141736" header="0.31496062992125984" footer="0.31496062992125984"/>
  <pageSetup paperSize="8" scale="43" fitToHeight="0"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r:uid="{ADAB4405-1C32-4A52-9D15-D9C44429E90A}">
          <x14:formula1>
            <xm:f>Config!$T$5:$T$8</xm:f>
          </x14:formula1>
          <xm:sqref>F8:F32</xm:sqref>
        </x14:dataValidation>
        <x14:dataValidation type="list" allowBlank="1" showInputMessage="1" showErrorMessage="1" xr:uid="{9E0A88D1-C054-45F1-BE62-06FA18D5EF10}">
          <x14:formula1>
            <xm:f>Config!$U$5:$U$9</xm:f>
          </x14:formula1>
          <xm:sqref>G8:H32</xm:sqref>
        </x14:dataValidation>
        <x14:dataValidation type="list" allowBlank="1" showInputMessage="1" showErrorMessage="1" xr:uid="{EC732AC3-8113-4ECA-9B7E-5495CFD81E54}">
          <x14:formula1>
            <xm:f>Config!$N$5:$N$9</xm:f>
          </x14:formula1>
          <xm:sqref>C8:C32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53D7-5CC6-4098-8419-7B88AD85E278}">
  <sheetPr>
    <pageSetUpPr fitToPage="1"/>
  </sheetPr>
  <dimension ref="B2:G35"/>
  <sheetViews>
    <sheetView showGridLines="0" workbookViewId="0">
      <selection activeCell="B2" sqref="B2"/>
    </sheetView>
  </sheetViews>
  <sheetFormatPr defaultColWidth="8.85546875" defaultRowHeight="14.25"/>
  <cols>
    <col min="1" max="1" width="4.28515625" style="10" customWidth="1"/>
    <col min="2" max="2" width="5.140625" style="10" customWidth="1"/>
    <col min="3" max="3" width="38.85546875" style="10" customWidth="1"/>
    <col min="4" max="4" width="10.42578125" style="10" customWidth="1"/>
    <col min="5" max="5" width="21" style="10" customWidth="1"/>
    <col min="6" max="6" width="43.140625" style="10" customWidth="1"/>
    <col min="7" max="7" width="102.7109375" style="10" customWidth="1"/>
    <col min="8" max="8" width="8.85546875" style="10" customWidth="1"/>
    <col min="9" max="16384" width="8.85546875" style="10"/>
  </cols>
  <sheetData>
    <row r="2" spans="2:7" ht="23.25">
      <c r="B2" s="54" t="s">
        <v>18</v>
      </c>
      <c r="C2" s="51"/>
      <c r="D2" s="51"/>
      <c r="E2" s="51"/>
      <c r="F2" s="51"/>
      <c r="G2" s="51"/>
    </row>
    <row r="3" spans="2:7" s="55" customFormat="1" ht="15.75" customHeight="1">
      <c r="B3" s="56"/>
    </row>
    <row r="4" spans="2:7">
      <c r="B4" s="29" t="s">
        <v>281</v>
      </c>
      <c r="C4" s="29"/>
      <c r="D4" s="29"/>
      <c r="E4" s="29"/>
      <c r="F4" s="29"/>
      <c r="G4" s="29"/>
    </row>
    <row r="5" spans="2:7" s="29" customFormat="1" ht="13.15">
      <c r="B5" s="239" t="s">
        <v>282</v>
      </c>
      <c r="C5" s="239"/>
      <c r="D5" s="239"/>
      <c r="E5" s="239"/>
      <c r="F5" s="239"/>
      <c r="G5" s="239"/>
    </row>
    <row r="6" spans="2:7" s="29" customFormat="1" ht="13.15">
      <c r="B6" s="29" t="s">
        <v>283</v>
      </c>
    </row>
    <row r="7" spans="2:7" s="29" customFormat="1" ht="13.15">
      <c r="B7" s="29" t="s">
        <v>284</v>
      </c>
    </row>
    <row r="8" spans="2:7" s="29" customFormat="1" ht="13.15">
      <c r="B8" s="29" t="s">
        <v>285</v>
      </c>
    </row>
    <row r="10" spans="2:7">
      <c r="B10" s="46"/>
      <c r="C10" s="13" t="s">
        <v>261</v>
      </c>
      <c r="D10" s="13" t="s">
        <v>237</v>
      </c>
      <c r="E10" s="13" t="s">
        <v>30</v>
      </c>
      <c r="F10" s="13" t="s">
        <v>286</v>
      </c>
      <c r="G10" s="13" t="s">
        <v>287</v>
      </c>
    </row>
    <row r="11" spans="2:7">
      <c r="B11" s="151">
        <v>1</v>
      </c>
      <c r="C11" s="68"/>
      <c r="D11" s="67" t="str">
        <f>_xlfn.IFNA(VLOOKUP(C11,'2. Readiness State &amp; Targets'!$B$5:$J$10,9,FALSE),"")</f>
        <v/>
      </c>
      <c r="E11" s="68"/>
      <c r="F11" s="12"/>
      <c r="G11" s="66" t="str">
        <f>IF(D11="","",D11&amp;" "&amp;C11&amp;": "&amp;E11&amp;" - "&amp;F11)</f>
        <v/>
      </c>
    </row>
    <row r="12" spans="2:7">
      <c r="B12" s="151">
        <v>2</v>
      </c>
      <c r="C12" s="68"/>
      <c r="D12" s="67" t="str">
        <f>_xlfn.IFNA(VLOOKUP(C12,'2. Readiness State &amp; Targets'!$B$5:$J$10,9,FALSE),"")</f>
        <v/>
      </c>
      <c r="E12" s="68"/>
      <c r="F12" s="12"/>
      <c r="G12" s="66" t="str">
        <f t="shared" ref="G12:G35" si="0">IF(D12="","",D12&amp;" "&amp;C12&amp;": "&amp;E12&amp;" - "&amp;F12)</f>
        <v/>
      </c>
    </row>
    <row r="13" spans="2:7">
      <c r="B13" s="151">
        <v>3</v>
      </c>
      <c r="C13" s="68"/>
      <c r="D13" s="67" t="str">
        <f>_xlfn.IFNA(VLOOKUP(C13,'2. Readiness State &amp; Targets'!$B$5:$J$10,9,FALSE),"")</f>
        <v/>
      </c>
      <c r="E13" s="68"/>
      <c r="F13" s="12"/>
      <c r="G13" s="66" t="str">
        <f t="shared" si="0"/>
        <v/>
      </c>
    </row>
    <row r="14" spans="2:7">
      <c r="B14" s="151">
        <v>4</v>
      </c>
      <c r="C14" s="68"/>
      <c r="D14" s="67" t="str">
        <f>_xlfn.IFNA(VLOOKUP(C14,'2. Readiness State &amp; Targets'!$B$5:$J$10,9,FALSE),"")</f>
        <v/>
      </c>
      <c r="E14" s="68"/>
      <c r="F14" s="12"/>
      <c r="G14" s="66" t="str">
        <f t="shared" si="0"/>
        <v/>
      </c>
    </row>
    <row r="15" spans="2:7">
      <c r="B15" s="151">
        <v>5</v>
      </c>
      <c r="C15" s="68"/>
      <c r="D15" s="67" t="str">
        <f>_xlfn.IFNA(VLOOKUP(C15,'2. Readiness State &amp; Targets'!$B$5:$J$10,9,FALSE),"")</f>
        <v/>
      </c>
      <c r="E15" s="68"/>
      <c r="F15" s="12"/>
      <c r="G15" s="66" t="str">
        <f t="shared" si="0"/>
        <v/>
      </c>
    </row>
    <row r="16" spans="2:7">
      <c r="B16" s="151">
        <v>6</v>
      </c>
      <c r="C16" s="68"/>
      <c r="D16" s="67" t="str">
        <f>_xlfn.IFNA(VLOOKUP(C16,'2. Readiness State &amp; Targets'!$B$5:$J$10,9,FALSE),"")</f>
        <v/>
      </c>
      <c r="E16" s="68"/>
      <c r="F16" s="12"/>
      <c r="G16" s="66" t="str">
        <f t="shared" si="0"/>
        <v/>
      </c>
    </row>
    <row r="17" spans="2:7">
      <c r="B17" s="151">
        <v>7</v>
      </c>
      <c r="C17" s="68"/>
      <c r="D17" s="67" t="str">
        <f>_xlfn.IFNA(VLOOKUP(C17,'2. Readiness State &amp; Targets'!$B$5:$J$10,9,FALSE),"")</f>
        <v/>
      </c>
      <c r="E17" s="68"/>
      <c r="F17" s="12"/>
      <c r="G17" s="66" t="str">
        <f t="shared" si="0"/>
        <v/>
      </c>
    </row>
    <row r="18" spans="2:7">
      <c r="B18" s="151">
        <v>8</v>
      </c>
      <c r="C18" s="68"/>
      <c r="D18" s="67" t="str">
        <f>_xlfn.IFNA(VLOOKUP(C18,'2. Readiness State &amp; Targets'!$B$5:$J$10,9,FALSE),"")</f>
        <v/>
      </c>
      <c r="E18" s="68"/>
      <c r="F18" s="12"/>
      <c r="G18" s="66" t="str">
        <f t="shared" si="0"/>
        <v/>
      </c>
    </row>
    <row r="19" spans="2:7">
      <c r="B19" s="151">
        <v>9</v>
      </c>
      <c r="C19" s="68"/>
      <c r="D19" s="67" t="str">
        <f>_xlfn.IFNA(VLOOKUP(C19,'2. Readiness State &amp; Targets'!$B$5:$J$10,9,FALSE),"")</f>
        <v/>
      </c>
      <c r="E19" s="68"/>
      <c r="F19" s="12"/>
      <c r="G19" s="66" t="str">
        <f t="shared" si="0"/>
        <v/>
      </c>
    </row>
    <row r="20" spans="2:7">
      <c r="B20" s="151">
        <v>10</v>
      </c>
      <c r="C20" s="68"/>
      <c r="D20" s="67" t="str">
        <f>_xlfn.IFNA(VLOOKUP(C20,'2. Readiness State &amp; Targets'!$B$5:$J$10,9,FALSE),"")</f>
        <v/>
      </c>
      <c r="E20" s="68"/>
      <c r="F20" s="12"/>
      <c r="G20" s="66" t="str">
        <f t="shared" si="0"/>
        <v/>
      </c>
    </row>
    <row r="21" spans="2:7">
      <c r="B21" s="151">
        <v>11</v>
      </c>
      <c r="C21" s="68"/>
      <c r="D21" s="67" t="str">
        <f>_xlfn.IFNA(VLOOKUP(C21,'2. Readiness State &amp; Targets'!$B$5:$J$10,9,FALSE),"")</f>
        <v/>
      </c>
      <c r="E21" s="68"/>
      <c r="F21" s="12"/>
      <c r="G21" s="66" t="str">
        <f t="shared" si="0"/>
        <v/>
      </c>
    </row>
    <row r="22" spans="2:7">
      <c r="B22" s="151">
        <v>12</v>
      </c>
      <c r="C22" s="68"/>
      <c r="D22" s="67" t="str">
        <f>_xlfn.IFNA(VLOOKUP(C22,'2. Readiness State &amp; Targets'!$B$5:$J$10,9,FALSE),"")</f>
        <v/>
      </c>
      <c r="E22" s="68"/>
      <c r="F22" s="12"/>
      <c r="G22" s="66" t="str">
        <f t="shared" si="0"/>
        <v/>
      </c>
    </row>
    <row r="23" spans="2:7">
      <c r="B23" s="151">
        <v>13</v>
      </c>
      <c r="C23" s="68"/>
      <c r="D23" s="67" t="str">
        <f>_xlfn.IFNA(VLOOKUP(C23,'2. Readiness State &amp; Targets'!$B$5:$J$10,9,FALSE),"")</f>
        <v/>
      </c>
      <c r="E23" s="68"/>
      <c r="F23" s="12"/>
      <c r="G23" s="66" t="str">
        <f t="shared" si="0"/>
        <v/>
      </c>
    </row>
    <row r="24" spans="2:7">
      <c r="B24" s="151">
        <v>14</v>
      </c>
      <c r="C24" s="68"/>
      <c r="D24" s="67" t="str">
        <f>_xlfn.IFNA(VLOOKUP(C24,'2. Readiness State &amp; Targets'!$B$5:$J$10,9,FALSE),"")</f>
        <v/>
      </c>
      <c r="E24" s="68"/>
      <c r="F24" s="12"/>
      <c r="G24" s="66" t="str">
        <f t="shared" si="0"/>
        <v/>
      </c>
    </row>
    <row r="25" spans="2:7">
      <c r="B25" s="151">
        <v>15</v>
      </c>
      <c r="C25" s="68"/>
      <c r="D25" s="67" t="str">
        <f>_xlfn.IFNA(VLOOKUP(C25,'2. Readiness State &amp; Targets'!$B$5:$J$10,9,FALSE),"")</f>
        <v/>
      </c>
      <c r="E25" s="68"/>
      <c r="F25" s="12"/>
      <c r="G25" s="66" t="str">
        <f t="shared" si="0"/>
        <v/>
      </c>
    </row>
    <row r="26" spans="2:7">
      <c r="B26" s="151">
        <v>16</v>
      </c>
      <c r="C26" s="68"/>
      <c r="D26" s="67" t="str">
        <f>_xlfn.IFNA(VLOOKUP(C26,'2. Readiness State &amp; Targets'!$B$5:$J$10,9,FALSE),"")</f>
        <v/>
      </c>
      <c r="E26" s="68"/>
      <c r="F26" s="12"/>
      <c r="G26" s="66" t="str">
        <f t="shared" si="0"/>
        <v/>
      </c>
    </row>
    <row r="27" spans="2:7">
      <c r="B27" s="151">
        <v>17</v>
      </c>
      <c r="C27" s="68"/>
      <c r="D27" s="67" t="str">
        <f>_xlfn.IFNA(VLOOKUP(C27,'2. Readiness State &amp; Targets'!$B$5:$J$10,9,FALSE),"")</f>
        <v/>
      </c>
      <c r="E27" s="68"/>
      <c r="F27" s="12"/>
      <c r="G27" s="66" t="str">
        <f t="shared" si="0"/>
        <v/>
      </c>
    </row>
    <row r="28" spans="2:7">
      <c r="B28" s="151">
        <v>18</v>
      </c>
      <c r="C28" s="68"/>
      <c r="D28" s="67" t="str">
        <f>_xlfn.IFNA(VLOOKUP(C28,'2. Readiness State &amp; Targets'!$B$5:$J$10,9,FALSE),"")</f>
        <v/>
      </c>
      <c r="E28" s="68"/>
      <c r="F28" s="12"/>
      <c r="G28" s="66" t="str">
        <f t="shared" si="0"/>
        <v/>
      </c>
    </row>
    <row r="29" spans="2:7">
      <c r="B29" s="151">
        <v>19</v>
      </c>
      <c r="C29" s="68"/>
      <c r="D29" s="67" t="str">
        <f>_xlfn.IFNA(VLOOKUP(C29,'2. Readiness State &amp; Targets'!$B$5:$J$10,9,FALSE),"")</f>
        <v/>
      </c>
      <c r="E29" s="68"/>
      <c r="F29" s="12"/>
      <c r="G29" s="66" t="str">
        <f t="shared" si="0"/>
        <v/>
      </c>
    </row>
    <row r="30" spans="2:7">
      <c r="B30" s="151">
        <v>20</v>
      </c>
      <c r="C30" s="68"/>
      <c r="D30" s="67" t="str">
        <f>_xlfn.IFNA(VLOOKUP(C30,'2. Readiness State &amp; Targets'!$B$5:$J$10,9,FALSE),"")</f>
        <v/>
      </c>
      <c r="E30" s="68"/>
      <c r="F30" s="12"/>
      <c r="G30" s="66" t="str">
        <f t="shared" si="0"/>
        <v/>
      </c>
    </row>
    <row r="31" spans="2:7">
      <c r="B31" s="151">
        <v>21</v>
      </c>
      <c r="C31" s="68"/>
      <c r="D31" s="67" t="str">
        <f>_xlfn.IFNA(VLOOKUP(C31,'2. Readiness State &amp; Targets'!$B$5:$J$10,9,FALSE),"")</f>
        <v/>
      </c>
      <c r="E31" s="68"/>
      <c r="F31" s="12"/>
      <c r="G31" s="66" t="str">
        <f t="shared" si="0"/>
        <v/>
      </c>
    </row>
    <row r="32" spans="2:7">
      <c r="B32" s="151">
        <v>22</v>
      </c>
      <c r="C32" s="68"/>
      <c r="D32" s="67" t="str">
        <f>_xlfn.IFNA(VLOOKUP(C32,'2. Readiness State &amp; Targets'!$B$5:$J$10,9,FALSE),"")</f>
        <v/>
      </c>
      <c r="E32" s="68"/>
      <c r="F32" s="12"/>
      <c r="G32" s="66" t="str">
        <f t="shared" si="0"/>
        <v/>
      </c>
    </row>
    <row r="33" spans="2:7">
      <c r="B33" s="151">
        <v>23</v>
      </c>
      <c r="C33" s="68"/>
      <c r="D33" s="67" t="str">
        <f>_xlfn.IFNA(VLOOKUP(C33,'2. Readiness State &amp; Targets'!$B$5:$J$10,9,FALSE),"")</f>
        <v/>
      </c>
      <c r="E33" s="68"/>
      <c r="F33" s="12"/>
      <c r="G33" s="66" t="str">
        <f t="shared" si="0"/>
        <v/>
      </c>
    </row>
    <row r="34" spans="2:7">
      <c r="B34" s="151">
        <v>24</v>
      </c>
      <c r="C34" s="68"/>
      <c r="D34" s="67" t="str">
        <f>_xlfn.IFNA(VLOOKUP(C34,'2. Readiness State &amp; Targets'!$B$5:$J$10,9,FALSE),"")</f>
        <v/>
      </c>
      <c r="E34" s="68"/>
      <c r="F34" s="12"/>
      <c r="G34" s="66" t="str">
        <f t="shared" si="0"/>
        <v/>
      </c>
    </row>
    <row r="35" spans="2:7">
      <c r="B35" s="38">
        <v>25</v>
      </c>
      <c r="C35" s="68"/>
      <c r="D35" s="67" t="str">
        <f>_xlfn.IFNA(VLOOKUP(C35,'2. Readiness State &amp; Targets'!$B$5:$J$10,9,FALSE),"")</f>
        <v/>
      </c>
      <c r="E35" s="68"/>
      <c r="F35" s="12"/>
      <c r="G35" s="66" t="str">
        <f t="shared" si="0"/>
        <v/>
      </c>
    </row>
  </sheetData>
  <mergeCells count="1">
    <mergeCell ref="B5:G5"/>
  </mergeCells>
  <pageMargins left="0.25" right="0.25" top="0.75" bottom="0.75" header="0.3" footer="0.3"/>
  <pageSetup paperSize="8" scale="9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F5BCE52-A71F-4198-843F-420DD0F81BCD}">
          <x14:formula1>
            <xm:f>Config!$O$5:$O$35</xm:f>
          </x14:formula1>
          <xm:sqref>E11:E35</xm:sqref>
        </x14:dataValidation>
        <x14:dataValidation type="list" allowBlank="1" showInputMessage="1" showErrorMessage="1" xr:uid="{09EBA97A-BC42-41CA-A848-020E03EB7883}">
          <x14:formula1>
            <xm:f>Config!$N$5:$N$9</xm:f>
          </x14:formula1>
          <xm:sqref>C11:C35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1330-AD36-4AA1-8D77-2AC6282262A9}">
  <dimension ref="B2:J30"/>
  <sheetViews>
    <sheetView showGridLines="0" workbookViewId="0">
      <selection activeCell="B2" sqref="B2:D2"/>
    </sheetView>
  </sheetViews>
  <sheetFormatPr defaultColWidth="8.85546875" defaultRowHeight="14.25"/>
  <cols>
    <col min="1" max="1" width="2.7109375" style="10" customWidth="1"/>
    <col min="2" max="2" width="24.28515625" style="10" customWidth="1"/>
    <col min="3" max="9" width="22.42578125" style="10" customWidth="1"/>
    <col min="10" max="10" width="19.140625" style="10" customWidth="1"/>
    <col min="11" max="16384" width="8.85546875" style="10"/>
  </cols>
  <sheetData>
    <row r="2" spans="2:10" s="1" customFormat="1" ht="30" customHeight="1">
      <c r="B2" s="228" t="s">
        <v>19</v>
      </c>
      <c r="C2" s="228"/>
      <c r="D2" s="228"/>
      <c r="E2" s="35"/>
      <c r="F2" s="35"/>
      <c r="G2" s="35"/>
      <c r="H2" s="35"/>
      <c r="I2" s="34"/>
      <c r="J2" s="26"/>
    </row>
    <row r="4" spans="2:10" ht="14.1" customHeight="1">
      <c r="B4" s="239" t="s">
        <v>288</v>
      </c>
      <c r="C4" s="239"/>
      <c r="D4" s="239"/>
      <c r="E4" s="239"/>
      <c r="F4" s="239"/>
      <c r="G4" s="239"/>
      <c r="H4" s="239"/>
    </row>
    <row r="5" spans="2:10">
      <c r="B5" s="29" t="s">
        <v>289</v>
      </c>
    </row>
    <row r="6" spans="2:10">
      <c r="B6" s="29" t="s">
        <v>290</v>
      </c>
    </row>
    <row r="7" spans="2:10">
      <c r="B7" s="29" t="s">
        <v>291</v>
      </c>
    </row>
    <row r="8" spans="2:10" ht="30.75" customHeight="1">
      <c r="B8" s="239" t="s">
        <v>292</v>
      </c>
      <c r="C8" s="239"/>
      <c r="D8" s="239"/>
      <c r="E8" s="239"/>
      <c r="F8" s="239"/>
      <c r="G8" s="239"/>
      <c r="H8" s="239"/>
      <c r="I8" s="239"/>
      <c r="J8" s="239"/>
    </row>
    <row r="10" spans="2:10">
      <c r="B10" s="36" t="s">
        <v>293</v>
      </c>
      <c r="C10" s="37">
        <v>1</v>
      </c>
      <c r="D10" s="37">
        <v>2</v>
      </c>
      <c r="E10" s="37">
        <v>3</v>
      </c>
      <c r="F10" s="37">
        <v>4</v>
      </c>
      <c r="G10" s="37">
        <v>5</v>
      </c>
      <c r="H10" s="37" t="s">
        <v>294</v>
      </c>
      <c r="I10" s="37">
        <v>7</v>
      </c>
      <c r="J10" s="37">
        <v>8</v>
      </c>
    </row>
    <row r="11" spans="2:10" ht="63.75" customHeight="1">
      <c r="B11" s="12" t="s">
        <v>295</v>
      </c>
      <c r="C11" s="12"/>
      <c r="D11" s="12"/>
      <c r="E11" s="12"/>
      <c r="F11" s="12"/>
      <c r="G11" s="12"/>
      <c r="H11" s="12"/>
      <c r="I11" s="11"/>
      <c r="J11" s="11"/>
    </row>
    <row r="12" spans="2:10">
      <c r="B12" s="36" t="s">
        <v>296</v>
      </c>
      <c r="C12" s="37"/>
      <c r="D12" s="37"/>
      <c r="E12" s="37"/>
      <c r="F12" s="37"/>
      <c r="G12" s="37"/>
      <c r="H12" s="37"/>
      <c r="I12" s="37"/>
      <c r="J12" s="37"/>
    </row>
    <row r="13" spans="2:10" ht="76.150000000000006" customHeight="1">
      <c r="B13" s="12" t="s">
        <v>297</v>
      </c>
      <c r="C13" s="2"/>
      <c r="D13" s="2"/>
      <c r="E13" s="2"/>
      <c r="F13" s="2"/>
      <c r="G13" s="2"/>
      <c r="H13" s="2"/>
      <c r="I13" s="2"/>
      <c r="J13" s="2"/>
    </row>
    <row r="14" spans="2:10">
      <c r="B14" s="36" t="s">
        <v>298</v>
      </c>
      <c r="C14" s="37"/>
      <c r="D14" s="37"/>
      <c r="E14" s="37"/>
      <c r="F14" s="37"/>
      <c r="G14" s="37"/>
      <c r="H14" s="37"/>
      <c r="I14" s="37"/>
      <c r="J14" s="37"/>
    </row>
    <row r="15" spans="2:10" ht="83.45" customHeight="1">
      <c r="B15" s="12" t="s">
        <v>299</v>
      </c>
      <c r="C15" s="2"/>
      <c r="D15" s="2"/>
      <c r="E15" s="2"/>
      <c r="F15" s="2"/>
      <c r="G15" s="2"/>
      <c r="H15" s="2"/>
      <c r="I15" s="2"/>
      <c r="J15" s="2"/>
    </row>
    <row r="16" spans="2:10">
      <c r="B16" s="36" t="s">
        <v>300</v>
      </c>
      <c r="C16" s="37"/>
      <c r="D16" s="37"/>
      <c r="E16" s="37"/>
      <c r="F16" s="37"/>
      <c r="G16" s="37"/>
      <c r="H16" s="37"/>
      <c r="I16" s="37"/>
      <c r="J16" s="37"/>
    </row>
    <row r="17" spans="2:10" ht="76.7" customHeight="1">
      <c r="B17" s="12" t="s">
        <v>301</v>
      </c>
      <c r="C17" s="2"/>
      <c r="D17" s="2"/>
      <c r="E17" s="2"/>
      <c r="F17" s="2"/>
      <c r="G17" s="2"/>
      <c r="H17" s="2"/>
      <c r="I17" s="2"/>
      <c r="J17" s="2"/>
    </row>
    <row r="18" spans="2:10">
      <c r="B18" s="36" t="s">
        <v>268</v>
      </c>
      <c r="C18" s="37"/>
      <c r="D18" s="37"/>
      <c r="E18" s="37"/>
      <c r="F18" s="37"/>
      <c r="G18" s="37"/>
      <c r="H18" s="37"/>
      <c r="I18" s="37"/>
      <c r="J18" s="37"/>
    </row>
    <row r="19" spans="2:10" ht="90.4" customHeight="1">
      <c r="B19" s="12" t="s">
        <v>302</v>
      </c>
      <c r="C19" s="12" t="s">
        <v>303</v>
      </c>
      <c r="D19" s="43" t="s">
        <v>304</v>
      </c>
      <c r="E19" s="12"/>
      <c r="F19" s="12"/>
      <c r="G19" s="12"/>
      <c r="H19" s="12"/>
      <c r="I19" s="12"/>
      <c r="J19" s="12"/>
    </row>
    <row r="20" spans="2:10" ht="19.149999999999999" customHeight="1">
      <c r="B20" s="30"/>
    </row>
    <row r="21" spans="2:10">
      <c r="B21" s="36" t="s">
        <v>293</v>
      </c>
      <c r="C21" s="37">
        <v>9</v>
      </c>
      <c r="D21" s="37">
        <v>10</v>
      </c>
      <c r="E21" s="37">
        <v>11</v>
      </c>
      <c r="F21" s="37">
        <v>12</v>
      </c>
      <c r="G21" s="37">
        <v>13</v>
      </c>
      <c r="H21" s="37">
        <v>14</v>
      </c>
      <c r="I21" s="37">
        <v>15</v>
      </c>
      <c r="J21" s="37">
        <v>16</v>
      </c>
    </row>
    <row r="22" spans="2:10" ht="62.1" customHeight="1">
      <c r="B22" s="12" t="s">
        <v>295</v>
      </c>
      <c r="C22" s="12"/>
      <c r="D22" s="12"/>
      <c r="E22" s="12"/>
      <c r="F22" s="12"/>
      <c r="G22" s="12"/>
      <c r="H22" s="12"/>
      <c r="I22" s="2"/>
      <c r="J22" s="2"/>
    </row>
    <row r="23" spans="2:10">
      <c r="B23" s="36" t="s">
        <v>296</v>
      </c>
      <c r="C23" s="215"/>
      <c r="D23" s="215"/>
      <c r="E23" s="215"/>
      <c r="F23" s="215"/>
      <c r="G23" s="215"/>
      <c r="H23" s="215"/>
      <c r="I23" s="215"/>
      <c r="J23" s="215"/>
    </row>
    <row r="24" spans="2:10" ht="69.75" customHeight="1">
      <c r="B24" s="12" t="s">
        <v>297</v>
      </c>
      <c r="C24" s="2"/>
      <c r="D24" s="2"/>
      <c r="E24" s="2"/>
      <c r="F24" s="2"/>
      <c r="G24" s="2"/>
      <c r="H24" s="2"/>
      <c r="I24" s="2"/>
      <c r="J24" s="2"/>
    </row>
    <row r="25" spans="2:10">
      <c r="B25" s="36" t="s">
        <v>298</v>
      </c>
      <c r="C25" s="215"/>
      <c r="D25" s="215"/>
      <c r="E25" s="215"/>
      <c r="F25" s="215"/>
      <c r="G25" s="215"/>
      <c r="H25" s="215"/>
      <c r="I25" s="215"/>
      <c r="J25" s="215"/>
    </row>
    <row r="26" spans="2:10" ht="67.7" customHeight="1">
      <c r="B26" s="12" t="s">
        <v>299</v>
      </c>
      <c r="C26" s="2"/>
      <c r="D26" s="2"/>
      <c r="E26" s="2"/>
      <c r="F26" s="2"/>
      <c r="G26" s="2"/>
      <c r="H26" s="2"/>
      <c r="I26" s="2"/>
      <c r="J26" s="2"/>
    </row>
    <row r="27" spans="2:10">
      <c r="B27" s="36" t="s">
        <v>300</v>
      </c>
      <c r="C27" s="215"/>
      <c r="D27" s="215"/>
      <c r="E27" s="215"/>
      <c r="F27" s="215"/>
      <c r="G27" s="215"/>
      <c r="H27" s="215"/>
      <c r="I27" s="215"/>
      <c r="J27" s="215"/>
    </row>
    <row r="28" spans="2:10" ht="73.150000000000006" customHeight="1">
      <c r="B28" s="12" t="s">
        <v>301</v>
      </c>
      <c r="C28" s="2"/>
      <c r="D28" s="2"/>
      <c r="E28" s="2"/>
      <c r="F28" s="2"/>
      <c r="G28" s="2"/>
      <c r="H28" s="2"/>
      <c r="I28" s="2"/>
      <c r="J28" s="2"/>
    </row>
    <row r="29" spans="2:10">
      <c r="B29" s="36" t="s">
        <v>305</v>
      </c>
      <c r="C29" s="215"/>
      <c r="D29" s="215"/>
      <c r="E29" s="215"/>
      <c r="F29" s="215"/>
      <c r="G29" s="215"/>
      <c r="H29" s="215"/>
      <c r="I29" s="215"/>
      <c r="J29" s="215"/>
    </row>
    <row r="30" spans="2:10" ht="81.400000000000006" customHeight="1">
      <c r="B30" s="12" t="s">
        <v>306</v>
      </c>
      <c r="C30" s="12"/>
      <c r="D30" s="12"/>
      <c r="E30" s="12"/>
      <c r="F30" s="12"/>
      <c r="G30" s="12"/>
      <c r="H30" s="12"/>
      <c r="I30" s="12"/>
      <c r="J30" s="12"/>
    </row>
  </sheetData>
  <dataConsolidate/>
  <mergeCells count="3">
    <mergeCell ref="B2:D2"/>
    <mergeCell ref="B4:H4"/>
    <mergeCell ref="B8:J8"/>
  </mergeCells>
  <phoneticPr fontId="10" type="noConversion"/>
  <pageMargins left="0.25" right="0.25" top="0.75" bottom="0.75" header="0.3" footer="0.3"/>
  <pageSetup paperSize="8" orientation="landscape" r:id="rId1"/>
  <rowBreaks count="1" manualBreakCount="1">
    <brk id="1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4FC6E-9772-427A-A030-34477DFA4480}">
  <sheetPr>
    <pageSetUpPr fitToPage="1"/>
  </sheetPr>
  <dimension ref="B1:J40"/>
  <sheetViews>
    <sheetView showGridLines="0" workbookViewId="0">
      <selection activeCell="B2" sqref="B2:D2"/>
    </sheetView>
  </sheetViews>
  <sheetFormatPr defaultColWidth="8.85546875" defaultRowHeight="14.25"/>
  <cols>
    <col min="1" max="1" width="2.7109375" style="10" customWidth="1"/>
    <col min="2" max="2" width="99.85546875" style="10" customWidth="1"/>
    <col min="3" max="4" width="71.140625" style="10" customWidth="1"/>
    <col min="5" max="5" width="15.140625" style="10" customWidth="1"/>
    <col min="6" max="6" width="66.42578125" style="1" customWidth="1"/>
    <col min="7" max="9" width="22.42578125" style="10" customWidth="1"/>
    <col min="10" max="10" width="19.140625" style="10" customWidth="1"/>
    <col min="11" max="16384" width="8.85546875" style="10"/>
  </cols>
  <sheetData>
    <row r="1" spans="2:10" ht="10.7" customHeight="1"/>
    <row r="2" spans="2:10" s="1" customFormat="1" ht="30" customHeight="1">
      <c r="B2" s="228" t="s">
        <v>20</v>
      </c>
      <c r="C2" s="228"/>
      <c r="D2" s="228"/>
      <c r="E2" s="35"/>
      <c r="F2" s="35"/>
      <c r="G2" s="32"/>
      <c r="H2" s="32"/>
    </row>
    <row r="4" spans="2:10" ht="14.1" customHeight="1">
      <c r="B4" s="239" t="s">
        <v>307</v>
      </c>
      <c r="C4" s="239"/>
      <c r="D4" s="239"/>
      <c r="E4" s="239"/>
      <c r="F4" s="239"/>
      <c r="G4" s="239"/>
      <c r="H4" s="239"/>
    </row>
    <row r="5" spans="2:10">
      <c r="B5" s="29" t="s">
        <v>308</v>
      </c>
    </row>
    <row r="6" spans="2:10">
      <c r="B6" s="29" t="s">
        <v>309</v>
      </c>
    </row>
    <row r="7" spans="2:10">
      <c r="B7" s="29" t="s">
        <v>310</v>
      </c>
    </row>
    <row r="8" spans="2:10" ht="18" customHeight="1">
      <c r="C8" s="146" t="s">
        <v>311</v>
      </c>
      <c r="D8" s="146" t="s">
        <v>312</v>
      </c>
      <c r="E8" s="146" t="s">
        <v>313</v>
      </c>
      <c r="F8" s="145" t="s">
        <v>314</v>
      </c>
      <c r="G8" s="30"/>
      <c r="H8" s="30"/>
      <c r="I8" s="30"/>
      <c r="J8" s="30"/>
    </row>
    <row r="9" spans="2:10">
      <c r="B9" s="21" t="s">
        <v>287</v>
      </c>
      <c r="C9" s="21" t="s">
        <v>315</v>
      </c>
      <c r="D9" s="21" t="s">
        <v>316</v>
      </c>
      <c r="E9" s="209" t="s">
        <v>317</v>
      </c>
      <c r="F9" s="210" t="s">
        <v>318</v>
      </c>
    </row>
    <row r="10" spans="2:10">
      <c r="B10" s="66" t="str">
        <f>_xlfn.IFNA(IF('6. Journey Mapping Outputs'!C$19="","",'6. Journey Mapping Outputs'!C$19),"")</f>
        <v>Journey Example: Operations: establish collaborative working across teams to improve customer enquiry process</v>
      </c>
      <c r="C10" s="12"/>
      <c r="D10" s="12"/>
      <c r="E10" s="42"/>
      <c r="F10" s="12"/>
    </row>
    <row r="11" spans="2:10">
      <c r="B11" s="66" t="str">
        <f>_xlfn.IFNA(IF('6. Journey Mapping Outputs'!D$19="","",'6. Journey Mapping Outputs'!D$19),"")</f>
        <v xml:space="preserve">Journey Example: Technology - implement self-service app </v>
      </c>
      <c r="C11" s="12"/>
      <c r="D11" s="12"/>
      <c r="E11" s="42"/>
      <c r="F11" s="12"/>
    </row>
    <row r="12" spans="2:10">
      <c r="B12" s="66" t="str">
        <f>_xlfn.IFNA(IF('6. Journey Mapping Outputs'!E$19="","",'6. Journey Mapping Outputs'!E$19),"")</f>
        <v/>
      </c>
      <c r="C12" s="12"/>
      <c r="D12" s="12"/>
      <c r="E12" s="42"/>
      <c r="F12" s="12"/>
    </row>
    <row r="13" spans="2:10">
      <c r="B13" s="66" t="str">
        <f>_xlfn.IFNA(IF('6. Journey Mapping Outputs'!F$19="","",'6. Journey Mapping Outputs'!F$19),"")</f>
        <v/>
      </c>
      <c r="C13" s="12"/>
      <c r="D13" s="12"/>
      <c r="E13" s="42"/>
      <c r="F13" s="12"/>
    </row>
    <row r="14" spans="2:10">
      <c r="B14" s="66" t="str">
        <f>_xlfn.IFNA(IF('6. Journey Mapping Outputs'!G$19="","",'6. Journey Mapping Outputs'!G$19),"")</f>
        <v/>
      </c>
      <c r="C14" s="12"/>
      <c r="D14" s="12"/>
      <c r="E14" s="42"/>
      <c r="F14" s="12"/>
    </row>
    <row r="15" spans="2:10">
      <c r="B15" s="66" t="str">
        <f>_xlfn.IFNA(IF('6. Journey Mapping Outputs'!H$19="","",'6. Journey Mapping Outputs'!H$19),"")</f>
        <v/>
      </c>
      <c r="C15" s="12"/>
      <c r="D15" s="12"/>
      <c r="E15" s="42"/>
      <c r="F15" s="12"/>
    </row>
    <row r="16" spans="2:10">
      <c r="B16" s="66" t="str">
        <f>_xlfn.IFNA(IF('6. Journey Mapping Outputs'!I$19="","",'6. Journey Mapping Outputs'!I$19),"")</f>
        <v/>
      </c>
      <c r="C16" s="12"/>
      <c r="D16" s="12"/>
      <c r="E16" s="42"/>
      <c r="F16" s="12"/>
    </row>
    <row r="17" spans="2:6">
      <c r="B17" s="66" t="str">
        <f>_xlfn.IFNA(IF('6. Journey Mapping Outputs'!J$19="","",'6. Journey Mapping Outputs'!J$19),"")</f>
        <v/>
      </c>
      <c r="C17" s="12"/>
      <c r="D17" s="12"/>
      <c r="E17" s="42"/>
      <c r="F17" s="12"/>
    </row>
    <row r="18" spans="2:6">
      <c r="B18" s="66" t="str">
        <f>_xlfn.IFNA(IF('6. Journey Mapping Outputs'!C$30="","",'6. Journey Mapping Outputs'!C$30),"")</f>
        <v/>
      </c>
      <c r="C18" s="12"/>
      <c r="D18" s="12"/>
      <c r="E18" s="42"/>
      <c r="F18" s="12"/>
    </row>
    <row r="19" spans="2:6">
      <c r="B19" s="66" t="str">
        <f>_xlfn.IFNA(IF('6. Journey Mapping Outputs'!D$30="","",'6. Journey Mapping Outputs'!D$30),"")</f>
        <v/>
      </c>
      <c r="C19" s="12"/>
      <c r="D19" s="12"/>
      <c r="E19" s="42"/>
      <c r="F19" s="12"/>
    </row>
    <row r="20" spans="2:6">
      <c r="B20" s="66" t="str">
        <f>_xlfn.IFNA(IF('6. Journey Mapping Outputs'!E$30="","",'6. Journey Mapping Outputs'!E$30),"")</f>
        <v/>
      </c>
      <c r="C20" s="12"/>
      <c r="D20" s="12"/>
      <c r="E20" s="42"/>
      <c r="F20" s="12"/>
    </row>
    <row r="21" spans="2:6">
      <c r="B21" s="66" t="str">
        <f>_xlfn.IFNA(IF('6. Journey Mapping Outputs'!F$30="","",'6. Journey Mapping Outputs'!F$30),"")</f>
        <v/>
      </c>
      <c r="C21" s="12"/>
      <c r="D21" s="12"/>
      <c r="E21" s="42"/>
      <c r="F21" s="12"/>
    </row>
    <row r="22" spans="2:6">
      <c r="B22" s="66" t="str">
        <f>_xlfn.IFNA(IF('6. Journey Mapping Outputs'!G$30="","",'6. Journey Mapping Outputs'!G$30),"")</f>
        <v/>
      </c>
      <c r="C22" s="12"/>
      <c r="D22" s="12"/>
      <c r="E22" s="42"/>
      <c r="F22" s="12"/>
    </row>
    <row r="23" spans="2:6">
      <c r="B23" s="66" t="str">
        <f>_xlfn.IFNA(IF('6. Journey Mapping Outputs'!H$30="","",'6. Journey Mapping Outputs'!H$30),"")</f>
        <v/>
      </c>
      <c r="C23" s="12"/>
      <c r="D23" s="12"/>
      <c r="E23" s="42"/>
      <c r="F23" s="12"/>
    </row>
    <row r="24" spans="2:6">
      <c r="B24" s="66" t="str">
        <f>_xlfn.IFNA(IF('6. Journey Mapping Outputs'!I$30="","",'6. Journey Mapping Outputs'!I$30),"")</f>
        <v/>
      </c>
      <c r="C24" s="12"/>
      <c r="D24" s="12"/>
      <c r="E24" s="42"/>
      <c r="F24" s="12"/>
    </row>
    <row r="25" spans="2:6">
      <c r="B25" s="66" t="str">
        <f>_xlfn.IFNA(IF('6. Journey Mapping Outputs'!J$30="","",'6. Journey Mapping Outputs'!J$30),"")</f>
        <v/>
      </c>
      <c r="C25" s="12"/>
      <c r="D25" s="12"/>
      <c r="E25" s="42"/>
      <c r="F25" s="12"/>
    </row>
    <row r="26" spans="2:6">
      <c r="B26" s="66" t="str">
        <f>_xlfn.IFNA(IF(OR('5. Digital Objectives'!G10="",'5. Digital Objectives'!G10=" :  - "),"",'5. Digital Objectives'!G10),"")</f>
        <v>Digital Objective</v>
      </c>
      <c r="C26" s="12"/>
      <c r="D26" s="12"/>
      <c r="E26" s="42"/>
      <c r="F26" s="12"/>
    </row>
    <row r="27" spans="2:6">
      <c r="B27" s="66" t="str">
        <f>_xlfn.IFNA(IF(OR('5. Digital Objectives'!G11="",'5. Digital Objectives'!G11=" :  - "),"",'5. Digital Objectives'!G11),"")</f>
        <v/>
      </c>
      <c r="C27" s="12"/>
      <c r="D27" s="12"/>
      <c r="E27" s="42"/>
      <c r="F27" s="12"/>
    </row>
    <row r="28" spans="2:6">
      <c r="B28" s="66" t="str">
        <f>_xlfn.IFNA(IF(OR('5. Digital Objectives'!G12="",'5. Digital Objectives'!G12=" :  - "),"",'5. Digital Objectives'!G12),"")</f>
        <v/>
      </c>
      <c r="C28" s="12"/>
      <c r="D28" s="12"/>
      <c r="E28" s="42"/>
      <c r="F28" s="12"/>
    </row>
    <row r="29" spans="2:6">
      <c r="B29" s="66" t="str">
        <f>_xlfn.IFNA(IF(OR('5. Digital Objectives'!G13="",'5. Digital Objectives'!G13=" :  - "),"",'5. Digital Objectives'!G13),"")</f>
        <v/>
      </c>
      <c r="C29" s="12"/>
      <c r="D29" s="12"/>
      <c r="E29" s="42"/>
      <c r="F29" s="12"/>
    </row>
    <row r="30" spans="2:6">
      <c r="B30" s="66" t="str">
        <f>_xlfn.IFNA(IF(OR('5. Digital Objectives'!G14="",'5. Digital Objectives'!G14=" :  - "),"",'5. Digital Objectives'!G14),"")</f>
        <v/>
      </c>
      <c r="C30" s="12"/>
      <c r="D30" s="12"/>
      <c r="E30" s="42"/>
      <c r="F30" s="12"/>
    </row>
    <row r="31" spans="2:6">
      <c r="B31" s="66"/>
      <c r="C31" s="12"/>
      <c r="D31" s="12"/>
      <c r="E31" s="42"/>
      <c r="F31" s="12"/>
    </row>
    <row r="32" spans="2:6">
      <c r="B32" s="66"/>
      <c r="C32" s="12"/>
      <c r="D32" s="12"/>
      <c r="E32" s="42"/>
      <c r="F32" s="12"/>
    </row>
    <row r="33" spans="2:6">
      <c r="B33" s="66" t="str">
        <f>_xlfn.IFNA(IF(OR('5. Digital Objectives'!G17="",'5. Digital Objectives'!G17=" :  - "),"",'5. Digital Objectives'!G17),"")</f>
        <v/>
      </c>
      <c r="C33" s="12"/>
      <c r="D33" s="12"/>
      <c r="E33" s="42"/>
      <c r="F33" s="12"/>
    </row>
    <row r="34" spans="2:6">
      <c r="B34" s="66" t="str">
        <f>_xlfn.IFNA(IF(OR('5. Digital Objectives'!G18="",'5. Digital Objectives'!G18=" :  - "),"",'5. Digital Objectives'!G18),"")</f>
        <v/>
      </c>
      <c r="C34" s="12"/>
      <c r="D34" s="12"/>
      <c r="E34" s="42"/>
      <c r="F34" s="12"/>
    </row>
    <row r="35" spans="2:6">
      <c r="B35" s="66" t="str">
        <f>_xlfn.IFNA(IF(OR('5. Digital Objectives'!G19="",'5. Digital Objectives'!G19=" :  - "),"",'5. Digital Objectives'!G19),"")</f>
        <v/>
      </c>
      <c r="C35" s="12"/>
      <c r="D35" s="12"/>
      <c r="E35" s="42"/>
      <c r="F35" s="12"/>
    </row>
    <row r="36" spans="2:6">
      <c r="B36" s="66" t="str">
        <f>_xlfn.IFNA(IF(OR('5. Digital Objectives'!G20="",'5. Digital Objectives'!G20=" :  - "),"",'5. Digital Objectives'!G20),"")</f>
        <v/>
      </c>
      <c r="C36" s="12"/>
      <c r="D36" s="12"/>
      <c r="E36" s="42"/>
      <c r="F36" s="12"/>
    </row>
    <row r="37" spans="2:6">
      <c r="B37" s="66" t="str">
        <f>_xlfn.IFNA(IF(OR('5. Digital Objectives'!G21="",'5. Digital Objectives'!G21=" :  - "),"",'5. Digital Objectives'!G21),"")</f>
        <v/>
      </c>
      <c r="C37" s="12"/>
      <c r="D37" s="12"/>
      <c r="E37" s="42"/>
      <c r="F37" s="12"/>
    </row>
    <row r="38" spans="2:6">
      <c r="B38" s="66" t="str">
        <f>_xlfn.IFNA(IF(OR('5. Digital Objectives'!G22="",'5. Digital Objectives'!G22=" :  - "),"",'5. Digital Objectives'!G22),"")</f>
        <v/>
      </c>
      <c r="C38" s="12"/>
      <c r="D38" s="12"/>
      <c r="E38" s="42"/>
      <c r="F38" s="12"/>
    </row>
    <row r="39" spans="2:6">
      <c r="B39" s="66" t="str">
        <f>_xlfn.IFNA(IF(OR('5. Digital Objectives'!G23="",'5. Digital Objectives'!G23=" :  - "),"",'5. Digital Objectives'!G23),"")</f>
        <v/>
      </c>
      <c r="C39" s="12"/>
      <c r="D39" s="12"/>
      <c r="E39" s="42"/>
      <c r="F39" s="12"/>
    </row>
    <row r="40" spans="2:6">
      <c r="B40" s="66" t="str">
        <f>_xlfn.IFNA(IF(OR('5. Digital Objectives'!G24="",'5. Digital Objectives'!G24=" :  - "),"",'5. Digital Objectives'!G24),"")</f>
        <v/>
      </c>
      <c r="C40" s="12"/>
      <c r="D40" s="12"/>
      <c r="E40" s="42"/>
      <c r="F40" s="12"/>
    </row>
  </sheetData>
  <mergeCells count="2">
    <mergeCell ref="B2:D2"/>
    <mergeCell ref="B4:H4"/>
  </mergeCells>
  <pageMargins left="0.23622047244094491" right="0.23622047244094491" top="0.74803149606299213" bottom="0.74803149606299213" header="0.31496062992125984" footer="0.31496062992125984"/>
  <pageSetup paperSize="8" scale="55" fitToHeight="0" orientation="landscape" r:id="rId1"/>
  <ignoredErrors>
    <ignoredError sqref="B13 B19" 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FF2DD45-BBDB-4691-9A85-D7FA5BDB382A}">
          <x14:formula1>
            <xm:f>Config!$AE$5:$AE$10</xm:f>
          </x14:formula1>
          <xm:sqref>E10:E40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3D353E2E78B4D9073097ECFBFA34B" ma:contentTypeVersion="16" ma:contentTypeDescription="Create a new document." ma:contentTypeScope="" ma:versionID="78112a1d58a07c379b806f97f0c3c657">
  <xsd:schema xmlns:xsd="http://www.w3.org/2001/XMLSchema" xmlns:xs="http://www.w3.org/2001/XMLSchema" xmlns:p="http://schemas.microsoft.com/office/2006/metadata/properties" xmlns:ns2="cf03cbe8-952f-466a-b1f4-73ec1c63af97" xmlns:ns3="f00bc975-6bbc-455b-b94f-a040b201c214" targetNamespace="http://schemas.microsoft.com/office/2006/metadata/properties" ma:root="true" ma:fieldsID="36457679e9a2d2ae083bace5cd3a943c" ns2:_="" ns3:_="">
    <xsd:import namespace="cf03cbe8-952f-466a-b1f4-73ec1c63af97"/>
    <xsd:import namespace="f00bc975-6bbc-455b-b94f-a040b201c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3cbe8-952f-466a-b1f4-73ec1c63af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c2ced9-ba7c-4eff-9b82-28cdf989f7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0bc975-6bbc-455b-b94f-a040b201c21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5947d43-a372-4171-8969-cc9a0f5f64fb}" ma:internalName="TaxCatchAll" ma:showField="CatchAllData" ma:web="f00bc975-6bbc-455b-b94f-a040b201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03cbe8-952f-466a-b1f4-73ec1c63af97">
      <Terms xmlns="http://schemas.microsoft.com/office/infopath/2007/PartnerControls"/>
    </lcf76f155ced4ddcb4097134ff3c332f>
    <TaxCatchAll xmlns="f00bc975-6bbc-455b-b94f-a040b201c214" xsi:nil="true"/>
  </documentManagement>
</p:properties>
</file>

<file path=customXml/itemProps1.xml><?xml version="1.0" encoding="utf-8"?>
<ds:datastoreItem xmlns:ds="http://schemas.openxmlformats.org/officeDocument/2006/customXml" ds:itemID="{DC060C9C-50D2-4EE5-8577-62BD7145D27E}"/>
</file>

<file path=customXml/itemProps2.xml><?xml version="1.0" encoding="utf-8"?>
<ds:datastoreItem xmlns:ds="http://schemas.openxmlformats.org/officeDocument/2006/customXml" ds:itemID="{7866D0EF-9E5F-45A3-8F62-FD64D1AC449E}"/>
</file>

<file path=customXml/itemProps3.xml><?xml version="1.0" encoding="utf-8"?>
<ds:datastoreItem xmlns:ds="http://schemas.openxmlformats.org/officeDocument/2006/customXml" ds:itemID="{483A748F-F25D-4752-8B62-E5E628579D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Roger Jameson</dc:creator>
  <cp:keywords/>
  <dc:description/>
  <cp:lastModifiedBy>roger.jameson@housingis.com.au</cp:lastModifiedBy>
  <cp:revision/>
  <dcterms:created xsi:type="dcterms:W3CDTF">2022-09-30T00:21:24Z</dcterms:created>
  <dcterms:modified xsi:type="dcterms:W3CDTF">2023-05-03T04:56:26Z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0x010100DC93D353E2E78B4D9073097ECFBFA34B</vt:lpwstr>
  </property>
  <property fmtid="{D5CDD505-2E9C-101B-9397-08002B2CF9AE}" pid="3" name="MediaServiceImageTags">
    <vt:lpwstr/>
  </property>
</Properties>
</file>