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iris\Desktop\ss\"/>
    </mc:Choice>
  </mc:AlternateContent>
  <xr:revisionPtr revIDLastSave="0" documentId="8_{41F6E366-54D2-4BD6-BB82-D92721D20A90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Cooling Coil Condensate" sheetId="1" r:id="rId1"/>
  </sheets>
  <definedNames>
    <definedName name="_Hlk516505748" localSheetId="0">'Cooling Coil Condensate'!$O$21</definedName>
    <definedName name="AtmPress.">'Cooling Coil Condensate'!$B$9</definedName>
    <definedName name="CFM">'Cooling Coil Condensate'!$H$3</definedName>
    <definedName name="Cond.Vol">'Cooling Coil Condensate'!$B$22</definedName>
    <definedName name="Drybulb1">'Cooling Coil Condensate'!$B$3</definedName>
    <definedName name="Drybulb2">'Cooling Coil Condensate'!$B$5</definedName>
    <definedName name="Elevation">'Cooling Coil Condensate'!$B$7</definedName>
    <definedName name="HRatio1">'Cooling Coil Condensate'!$B$13</definedName>
    <definedName name="HRatio2">'Cooling Coil Condensate'!$E$13</definedName>
    <definedName name="Prinhg">'Cooling Coil Condensate'!$B$10</definedName>
    <definedName name="RelHum1">'Cooling Coil Condensate'!$B$16</definedName>
    <definedName name="RelHum2">'Cooling Coil Condensate'!$E$16</definedName>
    <definedName name="Sp.Vol1">'Cooling Coil Condensate'!$B$18</definedName>
    <definedName name="Sp.Vol2">'Cooling Coil Condensate'!$E$18</definedName>
    <definedName name="Wetbulb1">'Cooling Coil Condensate'!$E$3</definedName>
    <definedName name="Wetbulb2">'Cooling Coil Condensate'!$E$5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E16" i="1"/>
  <c r="B16" i="1"/>
  <c r="E13" i="1"/>
  <c r="B13" i="1"/>
  <c r="E18" i="1" l="1"/>
  <c r="B18" i="1"/>
  <c r="B14" i="1"/>
  <c r="E14" i="1"/>
  <c r="B22" i="1" l="1"/>
  <c r="B24" i="1" s="1"/>
</calcChain>
</file>

<file path=xl/sharedStrings.xml><?xml version="1.0" encoding="utf-8"?>
<sst xmlns="http://schemas.openxmlformats.org/spreadsheetml/2006/main" count="35" uniqueCount="28">
  <si>
    <t>Drybulb1</t>
  </si>
  <si>
    <t>Drybulb2</t>
  </si>
  <si>
    <t>Wetbulb1</t>
  </si>
  <si>
    <t>Wetbulb2</t>
  </si>
  <si>
    <t>°F</t>
  </si>
  <si>
    <t>Elevation</t>
  </si>
  <si>
    <t>HRatio1</t>
  </si>
  <si>
    <t>HRatio2</t>
  </si>
  <si>
    <t>AtmPres.</t>
  </si>
  <si>
    <t>Pr. In Hg</t>
  </si>
  <si>
    <t>psia</t>
  </si>
  <si>
    <t>in Hg</t>
  </si>
  <si>
    <t>RelHum1</t>
  </si>
  <si>
    <t>RelHum2</t>
  </si>
  <si>
    <t>qcond = (qair /8.33)*[ (dwlb / vda )leaving - (dwlb / vda )entering ]                           </t>
  </si>
  <si>
    <t>ft</t>
  </si>
  <si>
    <t>CFM</t>
  </si>
  <si>
    <t>lbw/lba</t>
  </si>
  <si>
    <t>Grains</t>
  </si>
  <si>
    <t>%</t>
  </si>
  <si>
    <t>q,cond</t>
  </si>
  <si>
    <t>Sp.Vol1</t>
  </si>
  <si>
    <t>Sp.Vol2</t>
  </si>
  <si>
    <t>GPM</t>
  </si>
  <si>
    <t>GPH</t>
  </si>
  <si>
    <t xml:space="preserve">Cooling Coil Condensate Volume Calculator </t>
  </si>
  <si>
    <r>
      <t>2019 ASHRAE F</t>
    </r>
    <r>
      <rPr>
        <i/>
        <sz val="10"/>
        <color theme="1"/>
        <rFont val="Calibri"/>
        <family val="2"/>
        <scheme val="minor"/>
      </rPr>
      <t>undamenta</t>
    </r>
    <r>
      <rPr>
        <sz val="10"/>
        <color theme="1"/>
        <rFont val="Calibri"/>
        <family val="2"/>
        <scheme val="minor"/>
      </rPr>
      <t>ls</t>
    </r>
    <r>
      <rPr>
        <i/>
        <sz val="10"/>
        <color theme="1"/>
        <rFont val="Calibri"/>
        <family val="2"/>
        <scheme val="minor"/>
      </rPr>
      <t>, Chapter 1 – Psychometrics equation 3 through 6, page 1.1 and 1.2</t>
    </r>
  </si>
  <si>
    <t>REFERENCE: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</si>
</sst>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59595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2" fillId="0" borderId="0" xfId="0" applyFont="1"/>
    <xf numFmtId="2" fontId="2" fillId="4" borderId="0" xfId="0" applyNumberFormat="1" applyFont="1" applyFill="1"/>
    <xf numFmtId="2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3" fontId="0" fillId="2" borderId="0" xfId="0" applyNumberFormat="1" applyFill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18</xdr:row>
      <xdr:rowOff>19050</xdr:rowOff>
    </xdr:from>
    <xdr:to>
      <xdr:col>17</xdr:col>
      <xdr:colOff>389890</xdr:colOff>
      <xdr:row>32</xdr:row>
      <xdr:rowOff>94907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2FB866-AE7F-4145-A925-D2B80478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3457575"/>
          <a:ext cx="5076190" cy="27428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38100</xdr:rowOff>
    </xdr:from>
    <xdr:to>
      <xdr:col>13</xdr:col>
      <xdr:colOff>395846</xdr:colOff>
      <xdr:row>17</xdr:row>
      <xdr:rowOff>24398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2124CA-1EDE-4D05-87CF-65FAB906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809625"/>
          <a:ext cx="2758046" cy="2462798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17</xdr:col>
      <xdr:colOff>437499</xdr:colOff>
      <xdr:row>3</xdr:row>
      <xdr:rowOff>66619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46E4E6-FD09-465F-95A2-C2A5458B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7850" y="200025"/>
          <a:ext cx="5209524" cy="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7"/>
  <sheetViews>
    <sheetView tabSelected="1" workbookViewId="0">
      <selection activeCell="E33" sqref="E33"/>
    </sheetView>
  </sheetViews>
  <sheetFormatPr defaultColWidth="8.85546875" defaultRowHeight="15" x14ac:dyDescent="0.25"/>
  <cols>
    <col min="2" max="2" width="14.7109375" bestFit="1" customWidth="1"/>
    <col min="4" max="4" width="9.7109375" bestFit="1" customWidth="1"/>
    <col min="7" max="7" width="4.85546875" bestFit="1" customWidth="1"/>
  </cols>
  <sheetData>
    <row r="1" spans="1:13" ht="15.75" x14ac:dyDescent="0.25">
      <c r="A1" s="15" t="s">
        <v>25</v>
      </c>
      <c r="B1" s="15"/>
      <c r="C1" s="15"/>
      <c r="D1" s="15"/>
      <c r="J1" s="14"/>
    </row>
    <row r="2" spans="1:13" x14ac:dyDescent="0.25">
      <c r="A2" s="9"/>
      <c r="B2" s="9"/>
      <c r="C2" s="9"/>
      <c r="D2" s="9"/>
    </row>
    <row r="3" spans="1:13" x14ac:dyDescent="0.25">
      <c r="A3" t="s">
        <v>0</v>
      </c>
      <c r="B3" s="3">
        <v>80</v>
      </c>
      <c r="C3" t="s">
        <v>4</v>
      </c>
      <c r="D3" t="s">
        <v>2</v>
      </c>
      <c r="E3" s="1">
        <v>67.400000000000006</v>
      </c>
      <c r="F3" t="s">
        <v>4</v>
      </c>
      <c r="G3" t="s">
        <v>16</v>
      </c>
      <c r="H3" s="12">
        <v>5646</v>
      </c>
      <c r="K3" s="11"/>
      <c r="L3" s="11"/>
      <c r="M3" s="11"/>
    </row>
    <row r="5" spans="1:13" x14ac:dyDescent="0.25">
      <c r="A5" t="s">
        <v>1</v>
      </c>
      <c r="B5" s="1">
        <v>57.1</v>
      </c>
      <c r="C5" t="s">
        <v>4</v>
      </c>
      <c r="D5" t="s">
        <v>3</v>
      </c>
      <c r="E5" s="1">
        <v>55.7</v>
      </c>
      <c r="F5" t="s">
        <v>4</v>
      </c>
    </row>
    <row r="7" spans="1:13" x14ac:dyDescent="0.25">
      <c r="A7" t="s">
        <v>5</v>
      </c>
      <c r="B7" s="1">
        <v>6.5</v>
      </c>
      <c r="C7" t="s">
        <v>15</v>
      </c>
    </row>
    <row r="9" spans="1:13" x14ac:dyDescent="0.25">
      <c r="A9" t="s">
        <v>8</v>
      </c>
      <c r="B9" s="6">
        <f xml:space="preserve"> 14.696 * (1 - 0.0000068753 * Elevation) ^ 5.2559</f>
        <v>14.692548483557232</v>
      </c>
      <c r="C9" t="s">
        <v>10</v>
      </c>
    </row>
    <row r="10" spans="1:13" x14ac:dyDescent="0.25">
      <c r="A10" t="s">
        <v>9</v>
      </c>
      <c r="B10" s="6">
        <f>AtmPress.*2.03602</f>
        <v>29.914322563492199</v>
      </c>
      <c r="C10" t="s">
        <v>11</v>
      </c>
    </row>
    <row r="13" spans="1:13" x14ac:dyDescent="0.25">
      <c r="A13" t="s">
        <v>6</v>
      </c>
      <c r="B13" s="7">
        <f>HumRat(Drybulb1,Wetbulb1,Elevation)</f>
        <v>1.1465832450298764E-2</v>
      </c>
      <c r="C13" t="s">
        <v>17</v>
      </c>
      <c r="D13" t="s">
        <v>7</v>
      </c>
      <c r="E13" s="7">
        <f>HumRat(Drybulb2,Wetbulb2,Elevation)</f>
        <v>9.1164565786449152E-3</v>
      </c>
      <c r="F13" t="s">
        <v>17</v>
      </c>
    </row>
    <row r="14" spans="1:13" x14ac:dyDescent="0.25">
      <c r="B14" s="8">
        <f>HRatio1*7000</f>
        <v>80.260827152091352</v>
      </c>
      <c r="C14" t="s">
        <v>18</v>
      </c>
      <c r="E14" s="8">
        <f>HRatio2*7000</f>
        <v>63.815196050514409</v>
      </c>
      <c r="F14" t="s">
        <v>18</v>
      </c>
    </row>
    <row r="15" spans="1:13" x14ac:dyDescent="0.25">
      <c r="K15" s="10"/>
    </row>
    <row r="16" spans="1:13" x14ac:dyDescent="0.25">
      <c r="A16" t="s">
        <v>12</v>
      </c>
      <c r="B16" s="8">
        <f>RelHum(Drybulb1,Wetbulb1,Elevation)</f>
        <v>52.418498346604402</v>
      </c>
      <c r="C16" t="s">
        <v>19</v>
      </c>
      <c r="D16" t="s">
        <v>13</v>
      </c>
      <c r="E16" s="8">
        <f>RelHum(Drybulb2,Wetbulb2,Elevation)</f>
        <v>91.866464796179429</v>
      </c>
      <c r="F16" t="s">
        <v>19</v>
      </c>
    </row>
    <row r="18" spans="1:5" x14ac:dyDescent="0.25">
      <c r="A18" t="s">
        <v>21</v>
      </c>
      <c r="B18" s="6">
        <f>0.7543*(Drybulb1+459.67)*(1+1.6078*HRatio1)/Prinhg</f>
        <v>13.858825546675684</v>
      </c>
      <c r="D18" t="s">
        <v>22</v>
      </c>
      <c r="E18" s="6">
        <f>0.7543*(Drybulb2+459.67)*(1+1.6078*HRatio1)/Prinhg</f>
        <v>13.27074930560452</v>
      </c>
    </row>
    <row r="19" spans="1:5" x14ac:dyDescent="0.25">
      <c r="A19" s="2"/>
    </row>
    <row r="20" spans="1:5" x14ac:dyDescent="0.25">
      <c r="A20" t="s">
        <v>14</v>
      </c>
    </row>
    <row r="22" spans="1:5" x14ac:dyDescent="0.25">
      <c r="A22" s="4" t="s">
        <v>20</v>
      </c>
      <c r="B22" s="5">
        <f>(CFM/8.33)*((HRatio1/Sp.Vol1)-(HRatio2/Sp.Vol2))</f>
        <v>9.5142930149567997E-2</v>
      </c>
      <c r="C22" s="4" t="s">
        <v>23</v>
      </c>
    </row>
    <row r="23" spans="1:5" x14ac:dyDescent="0.25">
      <c r="B23" s="4"/>
      <c r="C23" s="4"/>
    </row>
    <row r="24" spans="1:5" x14ac:dyDescent="0.25">
      <c r="A24" s="4" t="s">
        <v>20</v>
      </c>
      <c r="B24" s="5">
        <f>Cond.Vol*60</f>
        <v>5.7085758089740795</v>
      </c>
      <c r="C24" s="4" t="s">
        <v>24</v>
      </c>
    </row>
    <row r="26" spans="1:5" x14ac:dyDescent="0.25">
      <c r="A26" t="s">
        <v>27</v>
      </c>
    </row>
    <row r="27" spans="1:5" x14ac:dyDescent="0.25">
      <c r="A27" s="13" t="s">
        <v>26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Cooling Coil Condensate</vt:lpstr>
      <vt:lpstr>'Cooling Coil Condensate'!_Hlk516505748</vt:lpstr>
      <vt:lpstr>AtmPress.</vt:lpstr>
      <vt:lpstr>CFM</vt:lpstr>
      <vt:lpstr>Cond.Vol</vt:lpstr>
      <vt:lpstr>Drybulb1</vt:lpstr>
      <vt:lpstr>Drybulb2</vt:lpstr>
      <vt:lpstr>Elevation</vt:lpstr>
      <vt:lpstr>HRatio1</vt:lpstr>
      <vt:lpstr>HRatio2</vt:lpstr>
      <vt:lpstr>Prinhg</vt:lpstr>
      <vt:lpstr>RelHum1</vt:lpstr>
      <vt:lpstr>RelHum2</vt:lpstr>
      <vt:lpstr>Sp.Vol1</vt:lpstr>
      <vt:lpstr>Sp.Vol2</vt:lpstr>
      <vt:lpstr>Wetbulb1</vt:lpstr>
      <vt:lpstr>Wetbulb2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kanchi</dc:creator>
  <cp:lastModifiedBy>Girish Bhutiya</cp:lastModifiedBy>
  <dcterms:created xsi:type="dcterms:W3CDTF">2018-04-29T19:26:48Z</dcterms:created>
  <dcterms:modified xsi:type="dcterms:W3CDTF">2020-01-13T08:02:07Z</dcterms:modified>
</cp:coreProperties>
</file>