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105" windowWidth="9465" windowHeight="4500" activeTab="1"/>
  </bookViews>
  <sheets>
    <sheet name="Generators" sheetId="1" r:id="rId1"/>
    <sheet name="Transformer" sheetId="4" r:id="rId2"/>
    <sheet name="Data" sheetId="2" state="hidden" r:id="rId3"/>
  </sheets>
  <definedNames>
    <definedName name="active">Generators!$E$10</definedName>
    <definedName name="ActiveT">Transformer!$E$10</definedName>
    <definedName name="GeneratorCooling">Data!$D$2:$D$3</definedName>
    <definedName name="PercentFreeArea">Data!$B$2:$B$10</definedName>
  </definedNames>
  <calcPr calcId="144525"/>
</workbook>
</file>

<file path=xl/calcChain.xml><?xml version="1.0" encoding="utf-8"?>
<calcChain xmlns="http://schemas.openxmlformats.org/spreadsheetml/2006/main">
  <c r="K14" i="4" l="1"/>
  <c r="I37" i="1" l="1"/>
  <c r="I48" i="1"/>
  <c r="K16" i="1" l="1"/>
  <c r="J20" i="1" l="1"/>
  <c r="G29" i="1" l="1"/>
  <c r="G45" i="1"/>
  <c r="G34" i="1"/>
  <c r="I33" i="1"/>
  <c r="K33" i="1"/>
  <c r="B40" i="1"/>
  <c r="B51" i="1"/>
  <c r="G23" i="1"/>
  <c r="H24" i="1"/>
  <c r="E19" i="4"/>
  <c r="F26" i="4"/>
  <c r="J16" i="4"/>
  <c r="G23" i="4"/>
  <c r="H24" i="4"/>
  <c r="J23" i="4" s="1"/>
  <c r="G44" i="4"/>
  <c r="B50" i="4"/>
  <c r="G33" i="4"/>
  <c r="E27" i="4"/>
  <c r="B39" i="4"/>
  <c r="G19" i="4"/>
  <c r="J19" i="4"/>
  <c r="G33" i="1"/>
  <c r="G44" i="1"/>
  <c r="I44" i="1"/>
  <c r="K44" i="1"/>
  <c r="G48" i="1"/>
  <c r="G51" i="1"/>
  <c r="I51" i="1"/>
  <c r="G37" i="1"/>
  <c r="G40" i="1" s="1"/>
  <c r="I40" i="1"/>
  <c r="J24" i="4" l="1"/>
  <c r="G27" i="4"/>
  <c r="J27" i="4" s="1"/>
  <c r="J28" i="4" s="1"/>
  <c r="G43" i="4"/>
  <c r="I43" i="4" s="1"/>
  <c r="G32" i="4"/>
  <c r="I32" i="4" s="1"/>
  <c r="J23" i="1"/>
  <c r="J24" i="1" s="1"/>
  <c r="I36" i="4" l="1"/>
  <c r="K32" i="4"/>
  <c r="I47" i="4"/>
  <c r="K43" i="4"/>
  <c r="G47" i="4" l="1"/>
  <c r="G50" i="4" s="1"/>
  <c r="I50" i="4"/>
  <c r="I39" i="4"/>
  <c r="G36" i="4"/>
  <c r="G39" i="4" s="1"/>
</calcChain>
</file>

<file path=xl/sharedStrings.xml><?xml version="1.0" encoding="utf-8"?>
<sst xmlns="http://schemas.openxmlformats.org/spreadsheetml/2006/main" count="191" uniqueCount="78">
  <si>
    <t>Cummins</t>
  </si>
  <si>
    <t>kVA</t>
  </si>
  <si>
    <t>kw = kVA x cosΦ</t>
  </si>
  <si>
    <t>cosΦ = 0.8</t>
  </si>
  <si>
    <t>=</t>
  </si>
  <si>
    <t>cfm</t>
  </si>
  <si>
    <t>fpm velocity</t>
  </si>
  <si>
    <t>Q = A x V =&gt;</t>
  </si>
  <si>
    <t>A =</t>
  </si>
  <si>
    <t>Q</t>
  </si>
  <si>
    <t>V</t>
  </si>
  <si>
    <t xml:space="preserve"> =</t>
  </si>
  <si>
    <r>
      <t>m</t>
    </r>
    <r>
      <rPr>
        <vertAlign val="superscript"/>
        <sz val="11"/>
        <rFont val="Times New Roman"/>
        <family val="1"/>
      </rPr>
      <t>2</t>
    </r>
  </si>
  <si>
    <r>
      <t>Exhaust</t>
    </r>
    <r>
      <rPr>
        <sz val="11"/>
        <rFont val="Times New Roman"/>
        <family val="1"/>
      </rPr>
      <t xml:space="preserve"> area, based on</t>
    </r>
  </si>
  <si>
    <t>Stand by</t>
  </si>
  <si>
    <t>Gross</t>
  </si>
  <si>
    <t>Net</t>
  </si>
  <si>
    <r>
      <t>ft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    =</t>
    </r>
  </si>
  <si>
    <t>Design calculation sheet</t>
  </si>
  <si>
    <t>Project no:</t>
  </si>
  <si>
    <t xml:space="preserve"> Date:</t>
  </si>
  <si>
    <t>Sheet no.:</t>
  </si>
  <si>
    <t xml:space="preserve"> Computed by:</t>
  </si>
  <si>
    <t>Subject:</t>
  </si>
  <si>
    <t xml:space="preserve"> Checked by:</t>
  </si>
  <si>
    <t xml:space="preserve"> Approved by:</t>
  </si>
  <si>
    <t>Radiator Cooling Air</t>
  </si>
  <si>
    <t>Combustion air</t>
  </si>
  <si>
    <t>Operating Generators</t>
  </si>
  <si>
    <r>
      <t>m</t>
    </r>
    <r>
      <rPr>
        <vertAlign val="superscript"/>
        <sz val="10"/>
        <rFont val="Times New Roman"/>
        <family val="1"/>
      </rPr>
      <t>2</t>
    </r>
  </si>
  <si>
    <r>
      <t>Intake</t>
    </r>
    <r>
      <rPr>
        <sz val="11"/>
        <rFont val="Times New Roman"/>
        <family val="1"/>
      </rPr>
      <t xml:space="preserve"> area, is based on</t>
    </r>
  </si>
  <si>
    <r>
      <t>Generator</t>
    </r>
    <r>
      <rPr>
        <sz val="11"/>
        <rFont val="Times New Roman"/>
        <family val="1"/>
      </rPr>
      <t xml:space="preserve"> :</t>
    </r>
  </si>
  <si>
    <r>
      <t>Model</t>
    </r>
    <r>
      <rPr>
        <sz val="11"/>
        <rFont val="Times New Roman"/>
        <family val="1"/>
      </rPr>
      <t xml:space="preserve"> :</t>
    </r>
  </si>
  <si>
    <r>
      <t>Number of Generators</t>
    </r>
    <r>
      <rPr>
        <sz val="11"/>
        <rFont val="Times New Roman"/>
        <family val="1"/>
      </rPr>
      <t xml:space="preserve"> :</t>
    </r>
  </si>
  <si>
    <t>Active +</t>
  </si>
  <si>
    <r>
      <t>Air Flow as per catalogue per generator</t>
    </r>
    <r>
      <rPr>
        <sz val="11"/>
        <rFont val="Times New Roman"/>
        <family val="1"/>
      </rPr>
      <t>:</t>
    </r>
  </si>
  <si>
    <r>
      <t>Intake Area per Generator</t>
    </r>
    <r>
      <rPr>
        <sz val="11"/>
        <rFont val="Times New Roman"/>
        <family val="1"/>
      </rPr>
      <t>:</t>
    </r>
  </si>
  <si>
    <r>
      <t>Total Required Intake Area</t>
    </r>
    <r>
      <rPr>
        <sz val="11"/>
        <rFont val="Times New Roman"/>
        <family val="1"/>
      </rPr>
      <t xml:space="preserve"> for</t>
    </r>
  </si>
  <si>
    <r>
      <t>ft</t>
    </r>
    <r>
      <rPr>
        <vertAlign val="superscript"/>
        <sz val="10"/>
        <rFont val="Times New Roman"/>
        <family val="1"/>
      </rPr>
      <t>2</t>
    </r>
    <r>
      <rPr>
        <sz val="11"/>
        <rFont val="Times New Roman"/>
        <family val="1"/>
      </rPr>
      <t xml:space="preserve">     =</t>
    </r>
  </si>
  <si>
    <t>Radiator Fan "ON" when Generator "OFF" for Cooling</t>
  </si>
  <si>
    <r>
      <t xml:space="preserve">Radiator Fan </t>
    </r>
    <r>
      <rPr>
        <sz val="11"/>
        <color indexed="10"/>
        <rFont val="Times New Roman"/>
        <family val="1"/>
      </rPr>
      <t>"ON"</t>
    </r>
    <r>
      <rPr>
        <sz val="11"/>
        <rFont val="Times New Roman"/>
        <family val="1"/>
      </rPr>
      <t xml:space="preserve"> when Generator "OFF" for Cooling</t>
    </r>
  </si>
  <si>
    <r>
      <t xml:space="preserve">Radiator Fan &amp; Generator </t>
    </r>
    <r>
      <rPr>
        <sz val="11"/>
        <color indexed="10"/>
        <rFont val="Times New Roman"/>
        <family val="1"/>
      </rPr>
      <t>"OFF"</t>
    </r>
    <r>
      <rPr>
        <sz val="11"/>
        <rFont val="Times New Roman"/>
        <family val="1"/>
      </rPr>
      <t xml:space="preserve"> : No cooling</t>
    </r>
  </si>
  <si>
    <t>Maximum Allowable Room Temp.</t>
  </si>
  <si>
    <t>Using an Intake Louver Free Area of</t>
  </si>
  <si>
    <t>Exhaust Area per Generator</t>
  </si>
  <si>
    <t>Engine Dissipation</t>
  </si>
  <si>
    <t>Generator Dissipation</t>
  </si>
  <si>
    <t>Btu/hr</t>
  </si>
  <si>
    <t>Design Temperature</t>
  </si>
  <si>
    <t>Resulting Allowable ⌂T</t>
  </si>
  <si>
    <t>x  ⌂T</t>
  </si>
  <si>
    <t>lps</t>
  </si>
  <si>
    <t>Ventilation Requirements to prevent temperature rise above recommended limit</t>
  </si>
  <si>
    <t>Total =</t>
  </si>
  <si>
    <r>
      <t>Transformer</t>
    </r>
    <r>
      <rPr>
        <sz val="11"/>
        <rFont val="Times New Roman"/>
        <family val="1"/>
      </rPr>
      <t xml:space="preserve"> :</t>
    </r>
  </si>
  <si>
    <r>
      <t>Number of Transformer</t>
    </r>
    <r>
      <rPr>
        <sz val="11"/>
        <rFont val="Times New Roman"/>
        <family val="1"/>
      </rPr>
      <t xml:space="preserve"> :</t>
    </r>
  </si>
  <si>
    <t>per generator</t>
  </si>
  <si>
    <r>
      <t>Heat Rejected to Ambient by 1 Transformer</t>
    </r>
    <r>
      <rPr>
        <sz val="11"/>
        <rFont val="Times New Roman"/>
        <family val="1"/>
      </rPr>
      <t>:</t>
    </r>
  </si>
  <si>
    <t>kw</t>
  </si>
  <si>
    <t>kW</t>
  </si>
  <si>
    <t>Total Ventilation Requirements per</t>
  </si>
  <si>
    <t>x</t>
  </si>
  <si>
    <t>per transformer</t>
  </si>
  <si>
    <t>Intake Area per Transformer</t>
  </si>
  <si>
    <t>Exhaust Area per Transformer</t>
  </si>
  <si>
    <t>Operating Transformer</t>
  </si>
  <si>
    <r>
      <t>Total Heat Generation</t>
    </r>
    <r>
      <rPr>
        <sz val="11"/>
        <rFont val="Times New Roman"/>
        <family val="1"/>
      </rPr>
      <t xml:space="preserve"> :</t>
    </r>
  </si>
  <si>
    <t>per Transformer</t>
  </si>
  <si>
    <t>Total</t>
  </si>
  <si>
    <t>Ventilation Requirements per Transformer</t>
  </si>
  <si>
    <r>
      <t>Heat Rejected to Ambient by 1 generator when running</t>
    </r>
    <r>
      <rPr>
        <sz val="11"/>
        <rFont val="Times New Roman"/>
        <family val="1"/>
      </rPr>
      <t>:</t>
    </r>
  </si>
  <si>
    <t>Louvers Sizing</t>
  </si>
  <si>
    <t>Transformer Room Ventilation</t>
  </si>
  <si>
    <t>Generator Room</t>
  </si>
  <si>
    <t>France Transfo</t>
  </si>
  <si>
    <t>Caterpillar</t>
  </si>
  <si>
    <t>ºf</t>
  </si>
  <si>
    <r>
      <t>ft</t>
    </r>
    <r>
      <rPr>
        <vertAlign val="superscript"/>
        <sz val="10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</si>
</sst>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General&quot; ºC&quot;"/>
    <numFmt numFmtId="166" formatCode="General\ &quot; ºF&quot;"/>
    <numFmt numFmtId="167" formatCode="&quot;x     &quot;\ General"/>
    <numFmt numFmtId="168" formatCode="General\ &quot;Transformers&quot;"/>
  </numFmts>
  <fonts count="16" x14ac:knownFonts="1">
    <font>
      <sz val="11"/>
      <name val="Times New Roman"/>
    </font>
    <font>
      <sz val="11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8"/>
      <name val="Arial"/>
      <family val="2"/>
    </font>
    <font>
      <sz val="9"/>
      <name val="Arial"/>
      <family val="2"/>
    </font>
    <font>
      <vertAlign val="superscript"/>
      <sz val="10"/>
      <name val="Times New Roman"/>
      <family val="1"/>
    </font>
    <font>
      <u/>
      <sz val="10"/>
      <name val="Times New Roman"/>
      <family val="1"/>
    </font>
    <font>
      <i/>
      <sz val="9"/>
      <name val="Times New Roman"/>
      <family val="1"/>
    </font>
    <font>
      <u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/>
      <top style="thin">
        <color indexed="9"/>
      </top>
      <bottom style="thin">
        <color indexed="55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 style="thin">
        <color indexed="55"/>
      </right>
      <top/>
      <bottom style="thin">
        <color indexed="55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/>
    <xf numFmtId="0" fontId="1" fillId="2" borderId="1" applyFont="0" applyProtection="0"/>
  </cellStyleXfs>
  <cellXfs count="128">
    <xf numFmtId="0" fontId="0" fillId="0" borderId="0" xfId="0"/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10" fillId="0" borderId="0" xfId="0" applyFont="1" applyFill="1" applyBorder="1" applyAlignment="1" applyProtection="1">
      <alignment horizontal="left"/>
      <protection hidden="1"/>
    </xf>
    <xf numFmtId="0" fontId="11" fillId="0" borderId="4" xfId="0" applyFont="1" applyFill="1" applyBorder="1" applyAlignment="1" applyProtection="1">
      <alignment horizontal="left" vertical="center"/>
      <protection hidden="1"/>
    </xf>
    <xf numFmtId="0" fontId="11" fillId="0" borderId="5" xfId="0" applyFont="1" applyFill="1" applyBorder="1" applyAlignment="1" applyProtection="1">
      <alignment horizontal="left"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11" fillId="0" borderId="5" xfId="0" applyNumberFormat="1" applyFont="1" applyFill="1" applyBorder="1" applyAlignment="1" applyProtection="1">
      <alignment horizontal="left" vertical="center"/>
      <protection hidden="1"/>
    </xf>
    <xf numFmtId="0" fontId="11" fillId="0" borderId="6" xfId="0" applyFont="1" applyFill="1" applyBorder="1" applyAlignment="1" applyProtection="1">
      <alignment horizontal="left" vertical="center"/>
      <protection hidden="1"/>
    </xf>
    <xf numFmtId="0" fontId="11" fillId="0" borderId="7" xfId="0" applyFont="1" applyFill="1" applyBorder="1" applyAlignment="1" applyProtection="1">
      <alignment horizontal="left" vertical="center"/>
      <protection hidden="1"/>
    </xf>
    <xf numFmtId="0" fontId="0" fillId="0" borderId="8" xfId="0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left" vertical="center"/>
      <protection hidden="1"/>
    </xf>
    <xf numFmtId="0" fontId="0" fillId="0" borderId="3" xfId="0" applyFill="1" applyBorder="1" applyAlignment="1" applyProtection="1">
      <alignment horizontal="left" vertical="center"/>
      <protection hidden="1"/>
    </xf>
    <xf numFmtId="0" fontId="0" fillId="0" borderId="3" xfId="0" applyFill="1" applyBorder="1" applyAlignment="1" applyProtection="1">
      <alignment vertical="center"/>
      <protection hidden="1"/>
    </xf>
    <xf numFmtId="0" fontId="11" fillId="0" borderId="10" xfId="0" applyNumberFormat="1" applyFont="1" applyFill="1" applyBorder="1" applyAlignment="1" applyProtection="1">
      <alignment horizontal="left" vertical="center"/>
      <protection hidden="1"/>
    </xf>
    <xf numFmtId="0" fontId="0" fillId="0" borderId="11" xfId="0" applyFill="1" applyBorder="1" applyProtection="1">
      <protection hidden="1"/>
    </xf>
    <xf numFmtId="0" fontId="0" fillId="0" borderId="12" xfId="0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6" xfId="0" applyFill="1" applyBorder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14" xfId="0" applyFill="1" applyBorder="1" applyProtection="1">
      <protection hidden="1"/>
    </xf>
    <xf numFmtId="49" fontId="3" fillId="0" borderId="0" xfId="0" applyNumberFormat="1" applyFont="1" applyFill="1" applyBorder="1" applyAlignment="1" applyProtection="1">
      <alignment horizontal="left"/>
      <protection hidden="1"/>
    </xf>
    <xf numFmtId="0" fontId="0" fillId="0" borderId="0" xfId="0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1" fontId="4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0" fontId="4" fillId="0" borderId="15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left"/>
      <protection hidden="1"/>
    </xf>
    <xf numFmtId="2" fontId="4" fillId="0" borderId="0" xfId="0" applyNumberFormat="1" applyFont="1" applyFill="1" applyBorder="1" applyAlignment="1" applyProtection="1">
      <alignment horizontal="center"/>
      <protection hidden="1"/>
    </xf>
    <xf numFmtId="1" fontId="4" fillId="0" borderId="15" xfId="0" applyNumberFormat="1" applyFont="1" applyFill="1" applyBorder="1" applyAlignment="1" applyProtection="1">
      <alignment horizontal="center"/>
      <protection hidden="1"/>
    </xf>
    <xf numFmtId="1" fontId="4" fillId="0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Fill="1" applyBorder="1" applyProtection="1">
      <protection hidden="1"/>
    </xf>
    <xf numFmtId="0" fontId="4" fillId="0" borderId="14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2" fontId="4" fillId="0" borderId="0" xfId="0" applyNumberFormat="1" applyFont="1" applyFill="1" applyBorder="1" applyAlignment="1" applyProtection="1">
      <alignment horizontal="left"/>
      <protection hidden="1"/>
    </xf>
    <xf numFmtId="9" fontId="4" fillId="0" borderId="0" xfId="0" applyNumberFormat="1" applyFont="1" applyFill="1" applyBorder="1" applyProtection="1">
      <protection hidden="1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1" fontId="4" fillId="0" borderId="0" xfId="0" applyNumberFormat="1" applyFont="1" applyFill="1" applyBorder="1" applyAlignment="1" applyProtection="1">
      <alignment horizontal="left"/>
      <protection hidden="1"/>
    </xf>
    <xf numFmtId="0" fontId="0" fillId="0" borderId="9" xfId="0" applyFill="1" applyBorder="1" applyProtection="1">
      <protection hidden="1"/>
    </xf>
    <xf numFmtId="0" fontId="0" fillId="0" borderId="3" xfId="0" applyFill="1" applyBorder="1" applyProtection="1">
      <protection hidden="1"/>
    </xf>
    <xf numFmtId="0" fontId="0" fillId="0" borderId="16" xfId="0" applyFill="1" applyBorder="1" applyProtection="1">
      <protection hidden="1"/>
    </xf>
    <xf numFmtId="14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9" fontId="0" fillId="0" borderId="17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4" fillId="2" borderId="20" xfId="0" applyFont="1" applyFill="1" applyBorder="1" applyProtection="1">
      <protection locked="0"/>
    </xf>
    <xf numFmtId="0" fontId="0" fillId="2" borderId="21" xfId="0" applyFill="1" applyBorder="1" applyProtection="1">
      <protection hidden="1"/>
    </xf>
    <xf numFmtId="0" fontId="0" fillId="0" borderId="0" xfId="1" applyFont="1" applyFill="1" applyBorder="1" applyProtection="1">
      <protection hidden="1"/>
    </xf>
    <xf numFmtId="164" fontId="4" fillId="2" borderId="20" xfId="0" applyNumberFormat="1" applyFont="1" applyFill="1" applyBorder="1" applyAlignment="1" applyProtection="1">
      <alignment horizontal="center"/>
      <protection hidden="1"/>
    </xf>
    <xf numFmtId="164" fontId="4" fillId="2" borderId="22" xfId="0" applyNumberFormat="1" applyFont="1" applyFill="1" applyBorder="1" applyAlignment="1" applyProtection="1">
      <alignment horizontal="center"/>
      <protection hidden="1"/>
    </xf>
    <xf numFmtId="0" fontId="4" fillId="2" borderId="21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Alignment="1" applyProtection="1">
      <alignment horizontal="right"/>
      <protection hidden="1"/>
    </xf>
    <xf numFmtId="0" fontId="5" fillId="0" borderId="0" xfId="0" applyFont="1" applyFill="1" applyBorder="1" applyProtection="1">
      <protection hidden="1"/>
    </xf>
    <xf numFmtId="9" fontId="5" fillId="0" borderId="0" xfId="0" applyNumberFormat="1" applyFont="1" applyFill="1" applyBorder="1" applyProtection="1">
      <protection hidden="1"/>
    </xf>
    <xf numFmtId="0" fontId="0" fillId="0" borderId="23" xfId="0" applyFill="1" applyBorder="1" applyProtection="1">
      <protection hidden="1"/>
    </xf>
    <xf numFmtId="0" fontId="4" fillId="0" borderId="24" xfId="0" applyFont="1" applyFill="1" applyBorder="1" applyProtection="1">
      <protection hidden="1"/>
    </xf>
    <xf numFmtId="0" fontId="4" fillId="0" borderId="24" xfId="0" applyFont="1" applyFill="1" applyBorder="1" applyAlignment="1" applyProtection="1">
      <alignment horizontal="center"/>
      <protection hidden="1"/>
    </xf>
    <xf numFmtId="0" fontId="0" fillId="0" borderId="24" xfId="0" applyFill="1" applyBorder="1" applyProtection="1">
      <protection hidden="1"/>
    </xf>
    <xf numFmtId="0" fontId="0" fillId="0" borderId="24" xfId="0" applyFill="1" applyBorder="1" applyAlignment="1" applyProtection="1">
      <alignment horizontal="center"/>
      <protection hidden="1"/>
    </xf>
    <xf numFmtId="0" fontId="0" fillId="0" borderId="25" xfId="0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7" fillId="0" borderId="24" xfId="0" applyFont="1" applyFill="1" applyBorder="1" applyProtection="1">
      <protection locked="0"/>
    </xf>
    <xf numFmtId="0" fontId="7" fillId="0" borderId="24" xfId="0" applyFont="1" applyFill="1" applyBorder="1" applyProtection="1">
      <protection hidden="1"/>
    </xf>
    <xf numFmtId="0" fontId="4" fillId="0" borderId="24" xfId="0" applyFont="1" applyFill="1" applyBorder="1" applyAlignment="1" applyProtection="1">
      <alignment horizontal="right"/>
      <protection hidden="1"/>
    </xf>
    <xf numFmtId="0" fontId="4" fillId="2" borderId="21" xfId="0" applyFont="1" applyFill="1" applyBorder="1" applyAlignment="1" applyProtection="1">
      <alignment horizontal="left"/>
      <protection hidden="1"/>
    </xf>
    <xf numFmtId="9" fontId="4" fillId="2" borderId="1" xfId="0" applyNumberFormat="1" applyFont="1" applyFill="1" applyBorder="1" applyAlignment="1" applyProtection="1">
      <alignment horizontal="center"/>
      <protection hidden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Border="1" applyProtection="1">
      <protection hidden="1"/>
    </xf>
    <xf numFmtId="0" fontId="4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165" fontId="0" fillId="2" borderId="20" xfId="0" applyNumberFormat="1" applyFill="1" applyBorder="1" applyAlignment="1" applyProtection="1">
      <alignment horizontal="center"/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166" fontId="0" fillId="2" borderId="21" xfId="0" applyNumberFormat="1" applyFill="1" applyBorder="1" applyAlignment="1" applyProtection="1">
      <alignment horizontal="center"/>
      <protection hidden="1"/>
    </xf>
    <xf numFmtId="0" fontId="13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167" fontId="4" fillId="0" borderId="0" xfId="0" applyNumberFormat="1" applyFont="1" applyFill="1" applyBorder="1" applyAlignment="1" applyProtection="1">
      <alignment horizontal="center"/>
      <protection hidden="1"/>
    </xf>
    <xf numFmtId="0" fontId="4" fillId="2" borderId="26" xfId="0" applyFont="1" applyFill="1" applyBorder="1" applyAlignment="1" applyProtection="1">
      <alignment horizontal="right"/>
      <protection locked="0"/>
    </xf>
    <xf numFmtId="0" fontId="4" fillId="2" borderId="27" xfId="0" applyFont="1" applyFill="1" applyBorder="1" applyAlignment="1" applyProtection="1">
      <alignment horizontal="right"/>
      <protection locked="0"/>
    </xf>
    <xf numFmtId="0" fontId="4" fillId="2" borderId="28" xfId="0" applyFont="1" applyFill="1" applyBorder="1" applyAlignment="1" applyProtection="1">
      <alignment horizontal="left"/>
      <protection hidden="1"/>
    </xf>
    <xf numFmtId="0" fontId="4" fillId="2" borderId="29" xfId="0" applyFont="1" applyFill="1" applyBorder="1" applyAlignment="1" applyProtection="1">
      <alignment horizontal="left"/>
      <protection hidden="1"/>
    </xf>
    <xf numFmtId="0" fontId="4" fillId="2" borderId="20" xfId="0" applyFont="1" applyFill="1" applyBorder="1" applyAlignment="1" applyProtection="1">
      <alignment horizontal="right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 applyProtection="1">
      <alignment horizontal="right"/>
      <protection hidden="1"/>
    </xf>
    <xf numFmtId="0" fontId="4" fillId="2" borderId="26" xfId="0" applyFont="1" applyFill="1" applyBorder="1" applyAlignment="1" applyProtection="1">
      <alignment horizontal="right"/>
      <protection hidden="1"/>
    </xf>
    <xf numFmtId="0" fontId="4" fillId="2" borderId="27" xfId="0" applyFont="1" applyFill="1" applyBorder="1" applyAlignment="1" applyProtection="1">
      <alignment horizontal="right"/>
      <protection hidden="1"/>
    </xf>
    <xf numFmtId="164" fontId="4" fillId="0" borderId="0" xfId="0" applyNumberFormat="1" applyFont="1" applyFill="1" applyBorder="1" applyAlignment="1" applyProtection="1">
      <alignment horizontal="right"/>
      <protection hidden="1"/>
    </xf>
    <xf numFmtId="0" fontId="0" fillId="0" borderId="31" xfId="0" applyFill="1" applyBorder="1" applyProtection="1">
      <protection hidden="1"/>
    </xf>
    <xf numFmtId="0" fontId="4" fillId="0" borderId="32" xfId="0" applyFont="1" applyFill="1" applyBorder="1" applyProtection="1">
      <protection hidden="1"/>
    </xf>
    <xf numFmtId="0" fontId="4" fillId="0" borderId="32" xfId="0" applyFont="1" applyFill="1" applyBorder="1" applyAlignment="1" applyProtection="1">
      <alignment horizontal="center"/>
      <protection hidden="1"/>
    </xf>
    <xf numFmtId="0" fontId="0" fillId="0" borderId="32" xfId="0" applyFill="1" applyBorder="1" applyProtection="1">
      <protection hidden="1"/>
    </xf>
    <xf numFmtId="0" fontId="0" fillId="0" borderId="33" xfId="0" applyFill="1" applyBorder="1" applyProtection="1">
      <protection hidden="1"/>
    </xf>
    <xf numFmtId="0" fontId="14" fillId="0" borderId="0" xfId="0" applyFont="1" applyFill="1" applyBorder="1" applyAlignment="1" applyProtection="1">
      <alignment vertical="top"/>
      <protection hidden="1"/>
    </xf>
    <xf numFmtId="0" fontId="1" fillId="2" borderId="21" xfId="0" applyFont="1" applyFill="1" applyBorder="1" applyAlignment="1" applyProtection="1">
      <alignment horizontal="left"/>
      <protection hidden="1"/>
    </xf>
    <xf numFmtId="0" fontId="1" fillId="2" borderId="21" xfId="0" applyFont="1" applyFill="1" applyBorder="1" applyProtection="1">
      <protection hidden="1"/>
    </xf>
    <xf numFmtId="1" fontId="4" fillId="2" borderId="22" xfId="0" applyNumberFormat="1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35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36" xfId="0" applyFill="1" applyBorder="1" applyAlignment="1" applyProtection="1">
      <alignment horizontal="left" vertical="center"/>
      <protection locked="0"/>
    </xf>
    <xf numFmtId="0" fontId="0" fillId="0" borderId="37" xfId="0" applyFill="1" applyBorder="1" applyAlignment="1" applyProtection="1">
      <alignment horizontal="left" vertical="center"/>
      <protection locked="0"/>
    </xf>
    <xf numFmtId="0" fontId="0" fillId="0" borderId="38" xfId="0" applyFill="1" applyBorder="1" applyAlignment="1" applyProtection="1">
      <alignment horizontal="left" vertical="center"/>
      <protection locked="0"/>
    </xf>
    <xf numFmtId="0" fontId="0" fillId="0" borderId="39" xfId="0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1" fontId="4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14" fillId="0" borderId="39" xfId="0" applyFont="1" applyFill="1" applyBorder="1" applyAlignment="1" applyProtection="1">
      <alignment horizontal="center" vertical="top"/>
      <protection hidden="1"/>
    </xf>
    <xf numFmtId="168" fontId="0" fillId="0" borderId="0" xfId="0" applyNumberFormat="1" applyFill="1" applyAlignment="1" applyProtection="1">
      <alignment horizontal="left"/>
      <protection hidden="1"/>
    </xf>
    <xf numFmtId="168" fontId="0" fillId="0" borderId="40" xfId="0" applyNumberFormat="1" applyFill="1" applyBorder="1" applyAlignment="1" applyProtection="1">
      <alignment horizontal="left"/>
      <protection hidden="1"/>
    </xf>
    <xf numFmtId="168" fontId="0" fillId="0" borderId="0" xfId="0" applyNumberFormat="1" applyFill="1" applyAlignment="1" applyProtection="1">
      <alignment horizontal="center"/>
      <protection hidden="1"/>
    </xf>
  </cellXfs>
  <cellStyles count="2">
    <cellStyle name="Normal" xfId="0" builtinId="0"/>
    <cellStyle name="Roland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EAEAEA"/>
      <rgbColor rgb="0099CCFF"/>
      <rgbColor rgb="00FF99CC"/>
      <rgbColor rgb="00CC99FF"/>
      <rgbColor rgb="00FFFF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405765</xdr:colOff>
      <xdr:row>3</xdr:row>
      <xdr:rowOff>47625</xdr:rowOff>
    </xdr:from>
    <xdr:to>
      <xdr:col>7</xdr:col>
      <xdr:colOff>114974</xdr:colOff>
      <xdr:row>3</xdr:row>
      <xdr:rowOff>238125</xdr:rowOff>
    </xdr:to>
    <xdr:sp macro="" textlink="">
      <xdr:nvSpPr>
        <xdr:cNvPr id="1031" name="Text 3"/>
        <xdr:cNvSpPr txBox="1">
          <a:spLocks noChangeArrowheads="1"/>
        </xdr:cNvSpPr>
      </xdr:nvSpPr>
      <xdr:spPr bwMode="auto">
        <a:xfrm>
          <a:off x="3600450" y="885825"/>
          <a:ext cx="2286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of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398145</xdr:colOff>
      <xdr:row>3</xdr:row>
      <xdr:rowOff>64770</xdr:rowOff>
    </xdr:from>
    <xdr:to>
      <xdr:col>7</xdr:col>
      <xdr:colOff>114511</xdr:colOff>
      <xdr:row>3</xdr:row>
      <xdr:rowOff>247650</xdr:rowOff>
    </xdr:to>
    <xdr:sp macro="" textlink="">
      <xdr:nvSpPr>
        <xdr:cNvPr id="2052" name="Text 3"/>
        <xdr:cNvSpPr txBox="1">
          <a:spLocks noChangeArrowheads="1"/>
        </xdr:cNvSpPr>
      </xdr:nvSpPr>
      <xdr:spPr bwMode="auto">
        <a:xfrm>
          <a:off x="3571875" y="914400"/>
          <a:ext cx="2286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of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47"/>
  <sheetViews>
    <sheetView showGridLines="0" showWhiteSpace="0" zoomScale="110" zoomScaleNormal="110" workbookViewId="0">
      <selection activeCell="K16" sqref="K16"/>
    </sheetView>
  </sheetViews>
  <sheetFormatPr defaultColWidth="7.7109375" defaultRowHeight="15" x14ac:dyDescent="0.25"/>
  <cols>
    <col min="1" max="1" width="8.7109375" style="24" customWidth="1"/>
    <col min="2" max="4" width="7.7109375" style="24" customWidth="1"/>
    <col min="5" max="5" width="8.42578125" style="24" customWidth="1"/>
    <col min="6" max="16384" width="7.7109375" style="24"/>
  </cols>
  <sheetData>
    <row r="1" spans="1:12" s="7" customFormat="1" ht="21.95" customHeight="1" x14ac:dyDescent="0.25">
      <c r="A1" s="4"/>
      <c r="B1" s="4"/>
      <c r="C1" s="4"/>
      <c r="D1" s="4"/>
      <c r="E1" s="4"/>
      <c r="F1" s="5"/>
      <c r="G1" s="5"/>
      <c r="H1" s="6"/>
      <c r="I1" s="5"/>
      <c r="J1" s="4"/>
    </row>
    <row r="2" spans="1:12" s="7" customFormat="1" ht="21.95" customHeight="1" x14ac:dyDescent="0.25">
      <c r="A2" s="4"/>
      <c r="B2" s="4"/>
      <c r="C2" s="4"/>
      <c r="D2" s="4"/>
      <c r="E2" s="4"/>
      <c r="F2" s="5"/>
      <c r="G2" s="5"/>
      <c r="H2" s="8"/>
      <c r="I2" s="4"/>
      <c r="J2" s="4"/>
    </row>
    <row r="3" spans="1:12" s="7" customFormat="1" ht="21.95" customHeight="1" thickBot="1" x14ac:dyDescent="0.4">
      <c r="A3" s="9" t="s">
        <v>18</v>
      </c>
      <c r="B3" s="4"/>
      <c r="C3" s="5"/>
      <c r="D3" s="4"/>
      <c r="E3" s="4"/>
      <c r="F3" s="5"/>
      <c r="G3" s="5"/>
      <c r="I3" s="5"/>
      <c r="J3" s="4"/>
    </row>
    <row r="4" spans="1:12" s="7" customFormat="1" ht="21.95" customHeight="1" x14ac:dyDescent="0.25">
      <c r="A4" s="10" t="s">
        <v>19</v>
      </c>
      <c r="B4" s="112"/>
      <c r="C4" s="113"/>
      <c r="D4" s="11" t="s">
        <v>20</v>
      </c>
      <c r="E4" s="51"/>
      <c r="F4" s="11" t="s">
        <v>21</v>
      </c>
      <c r="G4" s="2">
        <v>1</v>
      </c>
      <c r="H4" s="2">
        <v>1</v>
      </c>
      <c r="I4" s="13" t="s">
        <v>22</v>
      </c>
      <c r="J4" s="12"/>
      <c r="K4" s="114"/>
      <c r="L4" s="115"/>
    </row>
    <row r="5" spans="1:12" s="7" customFormat="1" ht="21.95" customHeight="1" x14ac:dyDescent="0.25">
      <c r="A5" s="14" t="s">
        <v>23</v>
      </c>
      <c r="B5" s="1" t="s">
        <v>73</v>
      </c>
      <c r="D5" s="4"/>
      <c r="E5" s="4"/>
      <c r="F5" s="4"/>
      <c r="G5" s="5"/>
      <c r="H5" s="5"/>
      <c r="I5" s="15" t="s">
        <v>24</v>
      </c>
      <c r="J5" s="16"/>
      <c r="K5" s="116"/>
      <c r="L5" s="117"/>
    </row>
    <row r="6" spans="1:12" s="7" customFormat="1" ht="21.95" customHeight="1" thickBot="1" x14ac:dyDescent="0.3">
      <c r="A6" s="17"/>
      <c r="B6" s="3" t="s">
        <v>71</v>
      </c>
      <c r="C6" s="19"/>
      <c r="D6" s="18"/>
      <c r="E6" s="18"/>
      <c r="F6" s="18"/>
      <c r="G6" s="18"/>
      <c r="H6" s="18"/>
      <c r="I6" s="20" t="s">
        <v>25</v>
      </c>
      <c r="J6" s="18"/>
      <c r="K6" s="118"/>
      <c r="L6" s="119"/>
    </row>
    <row r="7" spans="1:12" ht="15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1:12" ht="15" customHeight="1" x14ac:dyDescent="0.25">
      <c r="A8" s="25"/>
      <c r="B8" s="67" t="s">
        <v>31</v>
      </c>
      <c r="C8" s="26"/>
      <c r="D8" s="27" t="s">
        <v>0</v>
      </c>
      <c r="E8" s="28"/>
      <c r="F8" s="68" t="s">
        <v>32</v>
      </c>
      <c r="G8" s="52" t="s">
        <v>75</v>
      </c>
      <c r="H8" s="26"/>
      <c r="I8" s="26"/>
      <c r="J8" s="61">
        <v>1000</v>
      </c>
      <c r="K8" s="62" t="s">
        <v>1</v>
      </c>
      <c r="L8" s="29"/>
    </row>
    <row r="9" spans="1:12" ht="15" customHeight="1" x14ac:dyDescent="0.25">
      <c r="A9" s="25"/>
      <c r="B9" s="26"/>
      <c r="C9" s="26"/>
      <c r="D9" s="26"/>
      <c r="E9" s="26"/>
      <c r="F9" s="26"/>
      <c r="G9" s="26"/>
      <c r="H9" s="26"/>
      <c r="I9" s="26"/>
      <c r="J9" s="30" t="s">
        <v>2</v>
      </c>
      <c r="K9" s="31"/>
      <c r="L9" s="29"/>
    </row>
    <row r="10" spans="1:12" ht="15" customHeight="1" x14ac:dyDescent="0.25">
      <c r="A10" s="25"/>
      <c r="B10" s="69" t="s">
        <v>33</v>
      </c>
      <c r="C10" s="26"/>
      <c r="D10" s="26"/>
      <c r="E10" s="83">
        <v>1</v>
      </c>
      <c r="F10" s="28" t="s">
        <v>34</v>
      </c>
      <c r="G10" s="83">
        <v>0</v>
      </c>
      <c r="H10" s="27" t="s">
        <v>14</v>
      </c>
      <c r="I10" s="31"/>
      <c r="J10" s="33" t="s">
        <v>3</v>
      </c>
      <c r="K10" s="31"/>
      <c r="L10" s="29"/>
    </row>
    <row r="11" spans="1:12" ht="15" customHeight="1" x14ac:dyDescent="0.25">
      <c r="A11" s="25"/>
      <c r="B11" s="32"/>
      <c r="C11" s="26"/>
      <c r="D11" s="26"/>
      <c r="E11" s="34"/>
      <c r="F11" s="28"/>
      <c r="G11" s="28"/>
      <c r="H11" s="27"/>
      <c r="I11" s="31"/>
      <c r="J11" s="33"/>
      <c r="K11" s="31"/>
      <c r="L11" s="29"/>
    </row>
    <row r="12" spans="1:12" ht="15" customHeight="1" x14ac:dyDescent="0.25">
      <c r="A12" s="25"/>
      <c r="B12" s="121" t="s">
        <v>39</v>
      </c>
      <c r="C12" s="121"/>
      <c r="D12" s="121"/>
      <c r="E12" s="121"/>
      <c r="F12" s="121"/>
      <c r="G12" s="121"/>
      <c r="H12" s="27"/>
      <c r="I12" s="31"/>
      <c r="J12" s="33"/>
      <c r="K12" s="31"/>
      <c r="L12" s="29"/>
    </row>
    <row r="13" spans="1:12" ht="15" customHeight="1" x14ac:dyDescent="0.25">
      <c r="A13" s="25"/>
      <c r="B13" s="67"/>
      <c r="C13" s="67"/>
      <c r="D13" s="67"/>
      <c r="E13" s="67"/>
      <c r="F13" s="67"/>
      <c r="G13" s="67"/>
      <c r="H13" s="27"/>
      <c r="I13" s="31"/>
      <c r="J13" s="33"/>
      <c r="K13" s="31"/>
      <c r="L13" s="29"/>
    </row>
    <row r="14" spans="1:12" ht="15" customHeight="1" x14ac:dyDescent="0.25">
      <c r="A14" s="25"/>
      <c r="B14" s="86" t="s">
        <v>48</v>
      </c>
      <c r="F14" s="77" t="s">
        <v>42</v>
      </c>
      <c r="G14" s="67"/>
      <c r="H14" s="67"/>
      <c r="I14" s="90" t="s">
        <v>49</v>
      </c>
      <c r="K14" s="31"/>
      <c r="L14" s="29"/>
    </row>
    <row r="15" spans="1:12" ht="15" customHeight="1" x14ac:dyDescent="0.25">
      <c r="A15" s="25"/>
      <c r="E15" s="32"/>
      <c r="F15" s="26"/>
      <c r="G15" s="26"/>
      <c r="H15" s="34"/>
      <c r="I15" s="31"/>
      <c r="J15" s="33"/>
      <c r="K15" s="31"/>
      <c r="L15" s="29"/>
    </row>
    <row r="16" spans="1:12" ht="15" customHeight="1" x14ac:dyDescent="0.25">
      <c r="A16" s="25"/>
      <c r="B16" s="97">
        <v>104</v>
      </c>
      <c r="C16" s="109" t="s">
        <v>76</v>
      </c>
      <c r="E16" s="97">
        <v>122</v>
      </c>
      <c r="F16" s="109" t="s">
        <v>76</v>
      </c>
      <c r="G16" s="26"/>
      <c r="H16" s="34"/>
      <c r="I16" s="87"/>
      <c r="J16" s="88" t="s">
        <v>4</v>
      </c>
      <c r="K16" s="89">
        <f>E16-B16</f>
        <v>18</v>
      </c>
      <c r="L16" s="29"/>
    </row>
    <row r="17" spans="1:12" ht="15" customHeight="1" x14ac:dyDescent="0.25">
      <c r="A17" s="25"/>
      <c r="B17" s="32"/>
      <c r="C17" s="26"/>
      <c r="D17" s="26"/>
      <c r="E17" s="34"/>
      <c r="F17" s="28"/>
      <c r="G17" s="28"/>
      <c r="H17" s="27"/>
      <c r="I17" s="31"/>
      <c r="J17" s="33"/>
      <c r="K17" s="31"/>
      <c r="L17" s="29"/>
    </row>
    <row r="18" spans="1:12" ht="15" customHeight="1" x14ac:dyDescent="0.25">
      <c r="A18" s="25"/>
      <c r="B18" s="69" t="s">
        <v>70</v>
      </c>
      <c r="C18" s="26"/>
      <c r="D18" s="26"/>
      <c r="E18" s="34"/>
      <c r="F18" s="28"/>
      <c r="G18" s="28"/>
      <c r="H18" s="27"/>
      <c r="I18" s="31"/>
      <c r="J18" s="33"/>
      <c r="K18" s="31"/>
      <c r="L18" s="29"/>
    </row>
    <row r="19" spans="1:12" ht="15" customHeight="1" x14ac:dyDescent="0.25">
      <c r="A19" s="25"/>
      <c r="B19" s="32"/>
      <c r="D19" s="40" t="s">
        <v>45</v>
      </c>
      <c r="E19" s="28" t="s">
        <v>4</v>
      </c>
      <c r="F19" s="53">
        <v>717188</v>
      </c>
      <c r="G19" s="27" t="s">
        <v>47</v>
      </c>
      <c r="I19" s="31"/>
      <c r="J19" s="33"/>
      <c r="K19" s="31"/>
      <c r="L19" s="29"/>
    </row>
    <row r="20" spans="1:12" ht="15" customHeight="1" x14ac:dyDescent="0.25">
      <c r="A20" s="25"/>
      <c r="B20" s="32"/>
      <c r="D20" s="40" t="s">
        <v>46</v>
      </c>
      <c r="E20" s="28" t="s">
        <v>4</v>
      </c>
      <c r="F20" s="53"/>
      <c r="G20" s="27" t="s">
        <v>47</v>
      </c>
      <c r="I20" s="28" t="s">
        <v>53</v>
      </c>
      <c r="J20" s="61">
        <f>F19+F20</f>
        <v>717188</v>
      </c>
      <c r="K20" s="66" t="s">
        <v>47</v>
      </c>
      <c r="L20" s="29"/>
    </row>
    <row r="21" spans="1:12" ht="15" customHeight="1" x14ac:dyDescent="0.25">
      <c r="A21" s="25"/>
      <c r="B21" s="32"/>
      <c r="C21" s="26"/>
      <c r="D21" s="26"/>
      <c r="E21" s="34"/>
      <c r="J21" s="120" t="s">
        <v>56</v>
      </c>
      <c r="K21" s="120"/>
      <c r="L21" s="29"/>
    </row>
    <row r="22" spans="1:12" ht="15" customHeight="1" x14ac:dyDescent="0.25">
      <c r="A22" s="25"/>
      <c r="B22" s="86" t="s">
        <v>52</v>
      </c>
      <c r="G22" s="52"/>
      <c r="H22" s="26"/>
      <c r="L22" s="29"/>
    </row>
    <row r="23" spans="1:12" ht="15" customHeight="1" x14ac:dyDescent="0.25">
      <c r="A23" s="25"/>
      <c r="B23" s="91" t="s">
        <v>5</v>
      </c>
      <c r="C23" s="91" t="s">
        <v>4</v>
      </c>
      <c r="D23" s="122" t="s">
        <v>9</v>
      </c>
      <c r="E23" s="122"/>
      <c r="F23" s="53" t="s">
        <v>4</v>
      </c>
      <c r="G23" s="123">
        <f>J20</f>
        <v>717188</v>
      </c>
      <c r="H23" s="123"/>
      <c r="I23" s="24" t="s">
        <v>4</v>
      </c>
      <c r="J23" s="93">
        <f>ROUNDUP(G23/(G24*H24),0)</f>
        <v>36893</v>
      </c>
      <c r="K23" s="95" t="s">
        <v>5</v>
      </c>
      <c r="L23" s="29"/>
    </row>
    <row r="24" spans="1:12" ht="15" customHeight="1" x14ac:dyDescent="0.25">
      <c r="A24" s="25"/>
      <c r="B24" s="32"/>
      <c r="C24" s="26"/>
      <c r="D24" s="28">
        <v>1.08</v>
      </c>
      <c r="E24" s="28" t="s">
        <v>50</v>
      </c>
      <c r="G24" s="53">
        <v>1.08</v>
      </c>
      <c r="H24" s="92">
        <f>K16</f>
        <v>18</v>
      </c>
      <c r="J24" s="94">
        <f>ROUNDUP(J23/2.119,0)</f>
        <v>17411</v>
      </c>
      <c r="K24" s="96" t="s">
        <v>51</v>
      </c>
      <c r="L24" s="29"/>
    </row>
    <row r="25" spans="1:12" ht="15" customHeight="1" x14ac:dyDescent="0.25">
      <c r="A25" s="25"/>
      <c r="B25" s="32"/>
      <c r="C25" s="26"/>
      <c r="D25" s="26"/>
      <c r="E25" s="34"/>
      <c r="F25" s="28"/>
      <c r="G25" s="52"/>
      <c r="H25" s="26"/>
      <c r="J25" s="120" t="s">
        <v>56</v>
      </c>
      <c r="K25" s="120"/>
      <c r="L25" s="29"/>
    </row>
    <row r="26" spans="1:12" ht="15" customHeight="1" x14ac:dyDescent="0.25">
      <c r="A26" s="25"/>
      <c r="B26" s="69" t="s">
        <v>35</v>
      </c>
      <c r="C26" s="26"/>
      <c r="D26" s="26"/>
      <c r="E26" s="34"/>
      <c r="H26" s="27"/>
      <c r="I26" s="63"/>
      <c r="J26" s="33"/>
      <c r="K26" s="31"/>
      <c r="L26" s="29"/>
    </row>
    <row r="27" spans="1:12" ht="15" customHeight="1" x14ac:dyDescent="0.25">
      <c r="A27" s="25"/>
      <c r="B27" s="32"/>
      <c r="E27" s="35" t="s">
        <v>26</v>
      </c>
      <c r="F27" s="34" t="s">
        <v>4</v>
      </c>
      <c r="G27" s="54">
        <v>100</v>
      </c>
      <c r="H27" s="95" t="s">
        <v>5</v>
      </c>
      <c r="I27" s="31"/>
      <c r="J27" s="33"/>
      <c r="K27" s="31"/>
      <c r="L27" s="29"/>
    </row>
    <row r="28" spans="1:12" ht="15" customHeight="1" x14ac:dyDescent="0.25">
      <c r="A28" s="25"/>
      <c r="B28" s="26"/>
      <c r="E28" s="35" t="s">
        <v>27</v>
      </c>
      <c r="F28" s="34" t="s">
        <v>4</v>
      </c>
      <c r="G28" s="55"/>
      <c r="H28" s="95" t="s">
        <v>5</v>
      </c>
      <c r="I28" s="60"/>
      <c r="J28" s="33"/>
      <c r="K28" s="31"/>
      <c r="L28" s="29"/>
    </row>
    <row r="29" spans="1:12" ht="15" customHeight="1" x14ac:dyDescent="0.25">
      <c r="A29" s="25"/>
      <c r="C29" s="26"/>
      <c r="E29" s="26"/>
      <c r="F29" s="28"/>
      <c r="G29" s="28">
        <f>G27+G28</f>
        <v>100</v>
      </c>
      <c r="H29" s="95" t="s">
        <v>5</v>
      </c>
      <c r="I29" s="28" t="s">
        <v>4</v>
      </c>
      <c r="J29" s="61">
        <v>49160</v>
      </c>
      <c r="K29" s="66" t="s">
        <v>5</v>
      </c>
      <c r="L29" s="29"/>
    </row>
    <row r="30" spans="1:12" ht="15" customHeight="1" x14ac:dyDescent="0.25">
      <c r="A30" s="71"/>
      <c r="B30" s="72"/>
      <c r="C30" s="72"/>
      <c r="D30" s="74"/>
      <c r="E30" s="72"/>
      <c r="F30" s="73"/>
      <c r="G30" s="78"/>
      <c r="H30" s="79"/>
      <c r="I30" s="73"/>
      <c r="J30" s="72"/>
      <c r="K30" s="74"/>
      <c r="L30" s="76"/>
    </row>
    <row r="31" spans="1:12" ht="15" customHeight="1" x14ac:dyDescent="0.25">
      <c r="A31" s="25"/>
      <c r="B31" s="26"/>
      <c r="C31" s="26"/>
      <c r="D31" s="26"/>
      <c r="E31" s="28"/>
      <c r="F31" s="28"/>
      <c r="G31" s="28"/>
      <c r="H31" s="26"/>
      <c r="I31" s="28"/>
      <c r="J31" s="26"/>
      <c r="K31" s="31"/>
      <c r="L31" s="29"/>
    </row>
    <row r="32" spans="1:12" ht="15" customHeight="1" x14ac:dyDescent="0.25">
      <c r="A32" s="25"/>
      <c r="B32" s="37" t="s">
        <v>30</v>
      </c>
      <c r="C32" s="26"/>
      <c r="D32" s="31"/>
      <c r="E32" s="98">
        <v>1000</v>
      </c>
      <c r="F32" s="27" t="s">
        <v>6</v>
      </c>
      <c r="G32" s="28"/>
      <c r="H32" s="26"/>
      <c r="I32" s="28"/>
      <c r="J32" s="26"/>
      <c r="K32" s="31"/>
      <c r="L32" s="29"/>
    </row>
    <row r="33" spans="1:12" ht="15" customHeight="1" x14ac:dyDescent="0.25">
      <c r="A33" s="25"/>
      <c r="B33" s="26" t="s">
        <v>7</v>
      </c>
      <c r="C33" s="26"/>
      <c r="D33" s="35" t="s">
        <v>8</v>
      </c>
      <c r="E33" s="36" t="s">
        <v>9</v>
      </c>
      <c r="F33" s="28" t="s">
        <v>11</v>
      </c>
      <c r="G33" s="39">
        <f>J29</f>
        <v>49160</v>
      </c>
      <c r="H33" s="28" t="s">
        <v>4</v>
      </c>
      <c r="I33" s="40">
        <f>G33/G34</f>
        <v>49.16</v>
      </c>
      <c r="J33" s="27" t="s">
        <v>17</v>
      </c>
      <c r="K33" s="41">
        <f>I33/3.28/3.28</f>
        <v>4.5694527067221893</v>
      </c>
      <c r="L33" s="42" t="s">
        <v>12</v>
      </c>
    </row>
    <row r="34" spans="1:12" ht="15" customHeight="1" x14ac:dyDescent="0.25">
      <c r="A34" s="25"/>
      <c r="B34" s="26"/>
      <c r="C34" s="26"/>
      <c r="D34" s="26"/>
      <c r="E34" s="28" t="s">
        <v>10</v>
      </c>
      <c r="F34" s="26"/>
      <c r="G34" s="28">
        <f>E32</f>
        <v>1000</v>
      </c>
      <c r="H34" s="26"/>
      <c r="I34" s="31"/>
      <c r="J34" s="31"/>
      <c r="K34" s="31"/>
      <c r="L34" s="29"/>
    </row>
    <row r="35" spans="1:12" ht="15" customHeight="1" x14ac:dyDescent="0.25">
      <c r="A35" s="25"/>
      <c r="B35" s="67" t="s">
        <v>43</v>
      </c>
      <c r="C35" s="31"/>
      <c r="D35" s="31"/>
      <c r="E35" s="31"/>
      <c r="F35" s="82">
        <v>0.5</v>
      </c>
      <c r="G35" s="38"/>
      <c r="H35" s="38"/>
      <c r="I35" s="31"/>
      <c r="J35" s="31"/>
      <c r="K35" s="31"/>
      <c r="L35" s="29"/>
    </row>
    <row r="36" spans="1:12" ht="15" customHeight="1" x14ac:dyDescent="0.25">
      <c r="A36" s="25"/>
      <c r="B36" s="35"/>
      <c r="C36" s="35"/>
      <c r="D36" s="28"/>
      <c r="E36" s="44"/>
      <c r="G36" s="28" t="s">
        <v>15</v>
      </c>
      <c r="H36" s="35"/>
      <c r="I36" s="28" t="s">
        <v>16</v>
      </c>
      <c r="J36" s="31"/>
      <c r="L36" s="29"/>
    </row>
    <row r="37" spans="1:12" ht="15" customHeight="1" x14ac:dyDescent="0.25">
      <c r="A37" s="25"/>
      <c r="B37" s="67" t="s">
        <v>36</v>
      </c>
      <c r="C37" s="26"/>
      <c r="D37" s="31"/>
      <c r="E37" s="31"/>
      <c r="G37" s="64">
        <f>I37/F35</f>
        <v>98.32</v>
      </c>
      <c r="H37" s="110" t="s">
        <v>77</v>
      </c>
      <c r="I37" s="65">
        <f>I33</f>
        <v>49.16</v>
      </c>
      <c r="J37" s="110" t="s">
        <v>77</v>
      </c>
      <c r="L37" s="29"/>
    </row>
    <row r="38" spans="1:12" ht="15" customHeight="1" x14ac:dyDescent="0.25">
      <c r="A38" s="25"/>
      <c r="B38" s="45"/>
      <c r="C38" s="26"/>
      <c r="D38" s="31"/>
      <c r="E38" s="31"/>
      <c r="G38" s="46"/>
      <c r="H38" s="44"/>
      <c r="I38" s="46"/>
      <c r="J38" s="26"/>
      <c r="L38" s="29"/>
    </row>
    <row r="39" spans="1:12" ht="15" customHeight="1" x14ac:dyDescent="0.25">
      <c r="A39" s="25"/>
      <c r="B39" s="70" t="s">
        <v>37</v>
      </c>
      <c r="C39" s="26"/>
      <c r="D39" s="31"/>
      <c r="E39" s="31"/>
      <c r="G39" s="28" t="s">
        <v>15</v>
      </c>
      <c r="H39" s="35"/>
      <c r="I39" s="28" t="s">
        <v>16</v>
      </c>
      <c r="J39" s="26"/>
      <c r="L39" s="29"/>
    </row>
    <row r="40" spans="1:12" ht="15" customHeight="1" x14ac:dyDescent="0.25">
      <c r="A40" s="25"/>
      <c r="B40" s="34">
        <f>active</f>
        <v>1</v>
      </c>
      <c r="C40" s="27" t="s">
        <v>28</v>
      </c>
      <c r="D40" s="31"/>
      <c r="E40" s="31"/>
      <c r="G40" s="64">
        <f>G37*active</f>
        <v>98.32</v>
      </c>
      <c r="H40" s="110" t="s">
        <v>77</v>
      </c>
      <c r="I40" s="65">
        <f>I37*active</f>
        <v>49.16</v>
      </c>
      <c r="J40" s="110" t="s">
        <v>77</v>
      </c>
      <c r="L40" s="29"/>
    </row>
    <row r="41" spans="1:12" ht="15" customHeight="1" x14ac:dyDescent="0.25">
      <c r="A41" s="71"/>
      <c r="B41" s="74"/>
      <c r="C41" s="74"/>
      <c r="D41" s="73"/>
      <c r="E41" s="73"/>
      <c r="F41" s="73"/>
      <c r="G41" s="80"/>
      <c r="H41" s="73"/>
      <c r="I41" s="73"/>
      <c r="J41" s="75"/>
      <c r="K41" s="74"/>
      <c r="L41" s="76"/>
    </row>
    <row r="42" spans="1:12" ht="15" customHeight="1" x14ac:dyDescent="0.25">
      <c r="A42" s="25"/>
      <c r="B42" s="26"/>
      <c r="C42" s="26"/>
      <c r="D42" s="26"/>
      <c r="E42" s="28"/>
      <c r="F42" s="40"/>
      <c r="G42" s="27"/>
      <c r="H42" s="26"/>
      <c r="I42" s="31"/>
      <c r="J42" s="31"/>
      <c r="K42" s="43"/>
      <c r="L42" s="29"/>
    </row>
    <row r="43" spans="1:12" ht="15" customHeight="1" x14ac:dyDescent="0.25">
      <c r="A43" s="25"/>
      <c r="B43" s="37" t="s">
        <v>13</v>
      </c>
      <c r="C43" s="26"/>
      <c r="D43" s="31"/>
      <c r="E43" s="98">
        <v>1000</v>
      </c>
      <c r="F43" s="27" t="s">
        <v>6</v>
      </c>
      <c r="G43" s="28"/>
      <c r="H43" s="26"/>
      <c r="I43" s="28"/>
      <c r="J43" s="26"/>
      <c r="K43" s="26"/>
      <c r="L43" s="29"/>
    </row>
    <row r="44" spans="1:12" ht="15" customHeight="1" x14ac:dyDescent="0.25">
      <c r="A44" s="25"/>
      <c r="B44" s="26" t="s">
        <v>7</v>
      </c>
      <c r="C44" s="26"/>
      <c r="D44" s="35" t="s">
        <v>8</v>
      </c>
      <c r="E44" s="36" t="s">
        <v>9</v>
      </c>
      <c r="F44" s="28" t="s">
        <v>11</v>
      </c>
      <c r="G44" s="39">
        <f>J29</f>
        <v>49160</v>
      </c>
      <c r="H44" s="28" t="s">
        <v>4</v>
      </c>
      <c r="I44" s="34">
        <f>G44/G45</f>
        <v>49.16</v>
      </c>
      <c r="J44" s="27" t="s">
        <v>38</v>
      </c>
      <c r="K44" s="84">
        <f>I44/3.28/3.28</f>
        <v>4.5694527067221893</v>
      </c>
      <c r="L44" s="42" t="s">
        <v>29</v>
      </c>
    </row>
    <row r="45" spans="1:12" ht="15" customHeight="1" x14ac:dyDescent="0.25">
      <c r="A45" s="25"/>
      <c r="B45" s="26"/>
      <c r="C45" s="26"/>
      <c r="D45" s="26"/>
      <c r="E45" s="28" t="s">
        <v>10</v>
      </c>
      <c r="F45" s="26"/>
      <c r="G45" s="28">
        <f>E43</f>
        <v>1000</v>
      </c>
      <c r="H45" s="26"/>
      <c r="I45" s="26"/>
      <c r="J45" s="26"/>
      <c r="K45" s="26"/>
      <c r="L45" s="29"/>
    </row>
    <row r="46" spans="1:12" ht="15" customHeight="1" x14ac:dyDescent="0.25">
      <c r="A46" s="25"/>
      <c r="B46" s="27" t="s">
        <v>43</v>
      </c>
      <c r="C46" s="31"/>
      <c r="D46" s="31"/>
      <c r="E46" s="26"/>
      <c r="F46" s="82">
        <v>0.5</v>
      </c>
      <c r="G46" s="26"/>
      <c r="H46" s="85"/>
      <c r="I46" s="85"/>
      <c r="J46" s="85"/>
      <c r="K46" s="26"/>
      <c r="L46" s="29"/>
    </row>
    <row r="47" spans="1:12" ht="15" customHeight="1" x14ac:dyDescent="0.25">
      <c r="A47" s="25"/>
      <c r="B47" s="27"/>
      <c r="C47" s="31"/>
      <c r="D47" s="31"/>
      <c r="E47" s="26"/>
      <c r="G47" s="28" t="s">
        <v>15</v>
      </c>
      <c r="H47" s="35"/>
      <c r="I47" s="28" t="s">
        <v>16</v>
      </c>
      <c r="J47" s="26"/>
      <c r="L47" s="29"/>
    </row>
    <row r="48" spans="1:12" ht="15" customHeight="1" x14ac:dyDescent="0.25">
      <c r="A48" s="25"/>
      <c r="B48" s="67" t="s">
        <v>44</v>
      </c>
      <c r="C48" s="31"/>
      <c r="D48" s="47"/>
      <c r="E48" s="26"/>
      <c r="G48" s="64">
        <f>I48/F46</f>
        <v>98.32</v>
      </c>
      <c r="H48" s="110" t="s">
        <v>77</v>
      </c>
      <c r="I48" s="111">
        <f>I44</f>
        <v>49.16</v>
      </c>
      <c r="J48" s="110" t="s">
        <v>77</v>
      </c>
      <c r="L48" s="29"/>
    </row>
    <row r="49" spans="1:12" ht="15" customHeight="1" x14ac:dyDescent="0.25">
      <c r="A49" s="25"/>
      <c r="B49" s="67"/>
      <c r="C49" s="31"/>
      <c r="D49" s="47"/>
      <c r="E49" s="26"/>
      <c r="G49" s="46"/>
      <c r="H49" s="44"/>
      <c r="I49" s="34"/>
      <c r="J49" s="26"/>
      <c r="L49" s="29"/>
    </row>
    <row r="50" spans="1:12" ht="15" customHeight="1" x14ac:dyDescent="0.25">
      <c r="A50" s="25"/>
      <c r="B50" s="70" t="s">
        <v>37</v>
      </c>
      <c r="C50" s="26"/>
      <c r="D50" s="31"/>
      <c r="E50" s="26"/>
      <c r="G50" s="46"/>
      <c r="H50" s="44"/>
      <c r="I50" s="34"/>
      <c r="J50" s="26"/>
      <c r="L50" s="29"/>
    </row>
    <row r="51" spans="1:12" ht="15" customHeight="1" x14ac:dyDescent="0.25">
      <c r="A51" s="25"/>
      <c r="B51" s="34">
        <f>active</f>
        <v>1</v>
      </c>
      <c r="C51" s="27" t="s">
        <v>28</v>
      </c>
      <c r="D51" s="31"/>
      <c r="E51" s="26"/>
      <c r="G51" s="64">
        <f>G48*active</f>
        <v>98.32</v>
      </c>
      <c r="H51" s="110" t="s">
        <v>77</v>
      </c>
      <c r="I51" s="111">
        <f>I48*active</f>
        <v>49.16</v>
      </c>
      <c r="J51" s="110" t="s">
        <v>77</v>
      </c>
      <c r="L51" s="29"/>
    </row>
    <row r="52" spans="1:12" ht="15" customHeight="1" thickBot="1" x14ac:dyDescent="0.3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</row>
    <row r="53" spans="1:12" ht="15" customHeight="1" x14ac:dyDescent="0.25"/>
    <row r="54" spans="1:12" ht="15" customHeight="1" x14ac:dyDescent="0.25"/>
    <row r="55" spans="1:12" ht="15" customHeight="1" x14ac:dyDescent="0.25"/>
    <row r="56" spans="1:12" ht="15" customHeight="1" x14ac:dyDescent="0.25"/>
    <row r="57" spans="1:12" ht="15" customHeight="1" x14ac:dyDescent="0.25"/>
    <row r="58" spans="1:12" ht="15" customHeight="1" x14ac:dyDescent="0.25"/>
    <row r="59" spans="1:12" ht="15" customHeight="1" x14ac:dyDescent="0.25"/>
    <row r="60" spans="1:12" ht="15" customHeight="1" x14ac:dyDescent="0.25"/>
    <row r="61" spans="1:12" ht="15" customHeight="1" x14ac:dyDescent="0.25"/>
    <row r="62" spans="1:12" ht="15" customHeight="1" x14ac:dyDescent="0.25"/>
    <row r="63" spans="1:12" ht="15" customHeight="1" x14ac:dyDescent="0.25"/>
    <row r="64" spans="1:1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</sheetData>
  <mergeCells count="9">
    <mergeCell ref="B4:C4"/>
    <mergeCell ref="K4:L4"/>
    <mergeCell ref="K5:L5"/>
    <mergeCell ref="K6:L6"/>
    <mergeCell ref="J25:K25"/>
    <mergeCell ref="J21:K21"/>
    <mergeCell ref="B12:G12"/>
    <mergeCell ref="D23:E23"/>
    <mergeCell ref="G23:H23"/>
  </mergeCells>
  <phoneticPr fontId="0" type="noConversion"/>
  <dataValidations disablePrompts="1" count="1">
    <dataValidation type="list" allowBlank="1" showInputMessage="1" showErrorMessage="1" sqref="F35 F46">
      <formula1>PercentFreeArea</formula1>
    </dataValidation>
  </dataValidations>
  <printOptions horizontalCentered="1"/>
  <pageMargins left="0.5" right="0.5" top="0.5" bottom="0.5" header="0.5" footer="0.5"/>
  <pageSetup paperSize="9" orientation="portrait" r:id="rId1"/>
  <headerFooter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51"/>
  <sheetViews>
    <sheetView showGridLines="0" tabSelected="1" topLeftCell="A21" zoomScale="110" workbookViewId="0">
      <selection activeCell="Q31" sqref="Q31"/>
    </sheetView>
  </sheetViews>
  <sheetFormatPr defaultColWidth="7.7109375" defaultRowHeight="15" x14ac:dyDescent="0.25"/>
  <cols>
    <col min="1" max="1" width="8.28515625" style="24" customWidth="1"/>
    <col min="2" max="4" width="7.7109375" style="24" customWidth="1"/>
    <col min="5" max="5" width="8.42578125" style="24" customWidth="1"/>
    <col min="6" max="16384" width="7.7109375" style="24"/>
  </cols>
  <sheetData>
    <row r="1" spans="1:12" s="7" customFormat="1" ht="23.1" customHeight="1" x14ac:dyDescent="0.25">
      <c r="A1" s="4"/>
      <c r="B1" s="4"/>
      <c r="C1" s="4"/>
      <c r="D1" s="4"/>
      <c r="E1" s="4"/>
      <c r="F1" s="5"/>
      <c r="G1" s="5"/>
      <c r="H1" s="6"/>
      <c r="I1" s="5"/>
      <c r="J1" s="4"/>
    </row>
    <row r="2" spans="1:12" s="7" customFormat="1" ht="23.1" customHeight="1" x14ac:dyDescent="0.25">
      <c r="A2" s="4"/>
      <c r="B2" s="4"/>
      <c r="C2" s="4"/>
      <c r="D2" s="4"/>
      <c r="E2" s="4"/>
      <c r="F2" s="5"/>
      <c r="G2" s="5"/>
      <c r="H2" s="8"/>
      <c r="I2" s="4"/>
      <c r="J2" s="4"/>
    </row>
    <row r="3" spans="1:12" s="7" customFormat="1" ht="23.1" customHeight="1" thickBot="1" x14ac:dyDescent="0.4">
      <c r="A3" s="9" t="s">
        <v>18</v>
      </c>
      <c r="B3" s="4"/>
      <c r="C3" s="5"/>
      <c r="D3" s="4"/>
      <c r="E3" s="4"/>
      <c r="F3" s="5"/>
      <c r="G3" s="5"/>
      <c r="I3" s="5"/>
      <c r="J3" s="4"/>
    </row>
    <row r="4" spans="1:12" s="7" customFormat="1" ht="23.1" customHeight="1" x14ac:dyDescent="0.25">
      <c r="A4" s="10" t="s">
        <v>19</v>
      </c>
      <c r="B4" s="112"/>
      <c r="C4" s="113"/>
      <c r="D4" s="11" t="s">
        <v>20</v>
      </c>
      <c r="E4" s="51"/>
      <c r="F4" s="11" t="s">
        <v>21</v>
      </c>
      <c r="G4" s="2">
        <v>1</v>
      </c>
      <c r="H4" s="2">
        <v>1</v>
      </c>
      <c r="I4" s="13" t="s">
        <v>22</v>
      </c>
      <c r="J4" s="12"/>
      <c r="K4" s="114"/>
      <c r="L4" s="115"/>
    </row>
    <row r="5" spans="1:12" s="7" customFormat="1" ht="23.1" customHeight="1" x14ac:dyDescent="0.25">
      <c r="A5" s="14" t="s">
        <v>23</v>
      </c>
      <c r="B5" s="1" t="s">
        <v>72</v>
      </c>
      <c r="D5" s="4"/>
      <c r="E5" s="4"/>
      <c r="F5" s="4"/>
      <c r="G5" s="5"/>
      <c r="H5" s="5"/>
      <c r="I5" s="15" t="s">
        <v>24</v>
      </c>
      <c r="J5" s="16"/>
      <c r="K5" s="116"/>
      <c r="L5" s="117"/>
    </row>
    <row r="6" spans="1:12" s="7" customFormat="1" ht="23.1" customHeight="1" thickBot="1" x14ac:dyDescent="0.3">
      <c r="A6" s="17"/>
      <c r="B6" s="3"/>
      <c r="C6" s="19"/>
      <c r="D6" s="18"/>
      <c r="E6" s="18"/>
      <c r="F6" s="18"/>
      <c r="G6" s="18"/>
      <c r="H6" s="18"/>
      <c r="I6" s="20" t="s">
        <v>25</v>
      </c>
      <c r="J6" s="18"/>
      <c r="K6" s="118"/>
      <c r="L6" s="119"/>
    </row>
    <row r="7" spans="1:12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1:12" x14ac:dyDescent="0.25">
      <c r="A8" s="25"/>
      <c r="B8" s="67" t="s">
        <v>54</v>
      </c>
      <c r="C8" s="26"/>
      <c r="D8" s="56" t="s">
        <v>74</v>
      </c>
      <c r="E8" s="28"/>
      <c r="F8" s="68" t="s">
        <v>32</v>
      </c>
      <c r="G8" s="52"/>
      <c r="H8" s="26"/>
      <c r="I8" s="26"/>
      <c r="J8" s="61">
        <v>1000</v>
      </c>
      <c r="K8" s="62" t="s">
        <v>1</v>
      </c>
      <c r="L8" s="29"/>
    </row>
    <row r="9" spans="1:12" x14ac:dyDescent="0.25">
      <c r="A9" s="25"/>
      <c r="B9" s="26"/>
      <c r="C9" s="26"/>
      <c r="D9" s="26"/>
      <c r="E9" s="26"/>
      <c r="F9" s="26"/>
      <c r="G9" s="26"/>
      <c r="H9" s="26"/>
      <c r="I9" s="26"/>
      <c r="J9" s="30" t="s">
        <v>2</v>
      </c>
      <c r="K9" s="31"/>
      <c r="L9" s="29"/>
    </row>
    <row r="10" spans="1:12" x14ac:dyDescent="0.25">
      <c r="A10" s="25"/>
      <c r="B10" s="69" t="s">
        <v>55</v>
      </c>
      <c r="C10" s="26"/>
      <c r="D10" s="26"/>
      <c r="E10" s="83">
        <v>1</v>
      </c>
      <c r="F10" s="28"/>
      <c r="G10" s="34"/>
      <c r="H10" s="27"/>
      <c r="I10" s="31"/>
      <c r="J10" s="33" t="s">
        <v>3</v>
      </c>
      <c r="K10" s="31"/>
      <c r="L10" s="29"/>
    </row>
    <row r="11" spans="1:12" x14ac:dyDescent="0.25">
      <c r="A11" s="25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29"/>
    </row>
    <row r="12" spans="1:12" x14ac:dyDescent="0.25">
      <c r="A12" s="25"/>
      <c r="B12" s="86" t="s">
        <v>48</v>
      </c>
      <c r="F12" s="77" t="s">
        <v>42</v>
      </c>
      <c r="G12" s="67"/>
      <c r="H12" s="67"/>
      <c r="I12" s="90" t="s">
        <v>49</v>
      </c>
      <c r="K12" s="31"/>
      <c r="L12" s="29"/>
    </row>
    <row r="13" spans="1:12" x14ac:dyDescent="0.25">
      <c r="A13" s="25"/>
      <c r="E13" s="32"/>
      <c r="F13" s="26"/>
      <c r="G13" s="26"/>
      <c r="H13" s="34"/>
      <c r="I13" s="31"/>
      <c r="J13" s="33"/>
      <c r="K13" s="31"/>
      <c r="L13" s="29"/>
    </row>
    <row r="14" spans="1:12" x14ac:dyDescent="0.25">
      <c r="A14" s="25"/>
      <c r="B14" s="97">
        <v>86</v>
      </c>
      <c r="C14" s="109" t="s">
        <v>76</v>
      </c>
      <c r="E14" s="97">
        <v>104</v>
      </c>
      <c r="F14" s="109" t="s">
        <v>76</v>
      </c>
      <c r="G14" s="26"/>
      <c r="H14" s="34"/>
      <c r="I14" s="87"/>
      <c r="J14" s="88" t="s">
        <v>4</v>
      </c>
      <c r="K14" s="89">
        <f>E14-B14</f>
        <v>18</v>
      </c>
      <c r="L14" s="29"/>
    </row>
    <row r="15" spans="1:12" x14ac:dyDescent="0.25">
      <c r="A15" s="25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29"/>
    </row>
    <row r="16" spans="1:12" x14ac:dyDescent="0.25">
      <c r="A16" s="25"/>
      <c r="B16" s="69" t="s">
        <v>57</v>
      </c>
      <c r="C16" s="31"/>
      <c r="D16" s="31"/>
      <c r="E16" s="31"/>
      <c r="F16" s="31"/>
      <c r="G16" s="97">
        <v>30</v>
      </c>
      <c r="H16" s="81" t="s">
        <v>59</v>
      </c>
      <c r="I16" s="28" t="s">
        <v>4</v>
      </c>
      <c r="J16" s="99">
        <f>G16*3412</f>
        <v>102360</v>
      </c>
      <c r="K16" s="81" t="s">
        <v>47</v>
      </c>
      <c r="L16" s="29"/>
    </row>
    <row r="17" spans="1:12" x14ac:dyDescent="0.25">
      <c r="A17" s="25"/>
      <c r="B17" s="69"/>
      <c r="C17" s="31"/>
      <c r="D17" s="31"/>
      <c r="E17" s="31"/>
      <c r="F17" s="31"/>
      <c r="G17" s="26"/>
      <c r="H17" s="26"/>
      <c r="I17" s="31"/>
      <c r="J17" s="108" t="s">
        <v>67</v>
      </c>
      <c r="K17" s="31"/>
      <c r="L17" s="29"/>
    </row>
    <row r="18" spans="1:12" x14ac:dyDescent="0.25">
      <c r="A18" s="25"/>
      <c r="B18" s="69"/>
      <c r="C18" s="31"/>
      <c r="D18" s="31"/>
      <c r="E18" s="31"/>
      <c r="F18" s="31"/>
      <c r="G18" s="26"/>
      <c r="H18" s="26"/>
      <c r="I18" s="31"/>
      <c r="J18" s="108"/>
      <c r="K18" s="31"/>
      <c r="L18" s="29"/>
    </row>
    <row r="19" spans="1:12" x14ac:dyDescent="0.25">
      <c r="A19" s="25"/>
      <c r="B19" s="69" t="s">
        <v>66</v>
      </c>
      <c r="C19" s="31"/>
      <c r="D19" s="31"/>
      <c r="E19" s="125">
        <f>ActiveT</f>
        <v>1</v>
      </c>
      <c r="F19" s="126"/>
      <c r="G19" s="99">
        <f>G16*ActiveT</f>
        <v>30</v>
      </c>
      <c r="H19" s="81" t="s">
        <v>58</v>
      </c>
      <c r="I19" s="43" t="s">
        <v>4</v>
      </c>
      <c r="J19" s="99">
        <f>G19*3412</f>
        <v>102360</v>
      </c>
      <c r="K19" s="81" t="s">
        <v>47</v>
      </c>
      <c r="L19" s="29"/>
    </row>
    <row r="20" spans="1:12" x14ac:dyDescent="0.25">
      <c r="A20" s="25"/>
      <c r="B20" s="31"/>
      <c r="C20" s="31"/>
      <c r="D20" s="31"/>
      <c r="E20" s="31"/>
      <c r="F20" s="31"/>
      <c r="G20" s="31"/>
      <c r="H20" s="31"/>
      <c r="I20" s="31"/>
      <c r="J20" s="108" t="s">
        <v>68</v>
      </c>
      <c r="K20" s="31"/>
      <c r="L20" s="29"/>
    </row>
    <row r="21" spans="1:12" x14ac:dyDescent="0.25">
      <c r="A21" s="25"/>
      <c r="B21" s="86" t="s">
        <v>69</v>
      </c>
      <c r="G21" s="26"/>
      <c r="H21" s="26"/>
      <c r="L21" s="29"/>
    </row>
    <row r="22" spans="1:12" x14ac:dyDescent="0.25">
      <c r="A22" s="25"/>
      <c r="B22" s="86"/>
      <c r="G22" s="26"/>
      <c r="H22" s="26"/>
      <c r="L22" s="29"/>
    </row>
    <row r="23" spans="1:12" x14ac:dyDescent="0.25">
      <c r="A23" s="25"/>
      <c r="B23" s="91" t="s">
        <v>5</v>
      </c>
      <c r="C23" s="91" t="s">
        <v>4</v>
      </c>
      <c r="D23" s="122" t="s">
        <v>9</v>
      </c>
      <c r="E23" s="122"/>
      <c r="F23" s="28" t="s">
        <v>4</v>
      </c>
      <c r="G23" s="123">
        <f>J16</f>
        <v>102360</v>
      </c>
      <c r="H23" s="123"/>
      <c r="I23" s="24" t="s">
        <v>4</v>
      </c>
      <c r="J23" s="100">
        <f>ROUNDUP(G23/(G24*H24),0)</f>
        <v>5266</v>
      </c>
      <c r="K23" s="95" t="s">
        <v>5</v>
      </c>
      <c r="L23" s="29"/>
    </row>
    <row r="24" spans="1:12" x14ac:dyDescent="0.25">
      <c r="A24" s="25"/>
      <c r="B24" s="32"/>
      <c r="C24" s="26"/>
      <c r="D24" s="28">
        <v>1.08</v>
      </c>
      <c r="E24" s="28" t="s">
        <v>50</v>
      </c>
      <c r="G24" s="28">
        <v>1.08</v>
      </c>
      <c r="H24" s="92">
        <f>K14</f>
        <v>18</v>
      </c>
      <c r="J24" s="101">
        <f>ROUNDUP(J23/2.119,0)</f>
        <v>2486</v>
      </c>
      <c r="K24" s="96" t="s">
        <v>51</v>
      </c>
      <c r="L24" s="29"/>
    </row>
    <row r="25" spans="1:12" x14ac:dyDescent="0.25">
      <c r="A25" s="25"/>
      <c r="B25" s="32"/>
      <c r="C25" s="26"/>
      <c r="D25" s="26"/>
      <c r="E25" s="34"/>
      <c r="F25" s="28"/>
      <c r="G25" s="26"/>
      <c r="H25" s="26"/>
      <c r="J25" s="124" t="s">
        <v>62</v>
      </c>
      <c r="K25" s="124"/>
      <c r="L25" s="29"/>
    </row>
    <row r="26" spans="1:12" x14ac:dyDescent="0.25">
      <c r="A26" s="25"/>
      <c r="B26" s="86" t="s">
        <v>60</v>
      </c>
      <c r="C26" s="26"/>
      <c r="D26" s="26"/>
      <c r="E26" s="34"/>
      <c r="F26" s="127">
        <f>E19</f>
        <v>1</v>
      </c>
      <c r="G26" s="127"/>
      <c r="L26" s="29"/>
    </row>
    <row r="27" spans="1:12" x14ac:dyDescent="0.25">
      <c r="A27" s="25"/>
      <c r="C27" s="26"/>
      <c r="E27" s="28">
        <f>ActiveT</f>
        <v>1</v>
      </c>
      <c r="F27" s="34" t="s">
        <v>61</v>
      </c>
      <c r="G27" s="24">
        <f>J23</f>
        <v>5266</v>
      </c>
      <c r="H27" s="26"/>
      <c r="I27" s="26" t="s">
        <v>4</v>
      </c>
      <c r="J27" s="100">
        <f>E27*G27</f>
        <v>5266</v>
      </c>
      <c r="K27" s="95" t="s">
        <v>5</v>
      </c>
      <c r="L27" s="29"/>
    </row>
    <row r="28" spans="1:12" x14ac:dyDescent="0.25">
      <c r="A28" s="25"/>
      <c r="B28" s="69"/>
      <c r="C28" s="26"/>
      <c r="D28" s="26"/>
      <c r="E28" s="28"/>
      <c r="F28" s="35"/>
      <c r="G28" s="27"/>
      <c r="H28" s="26"/>
      <c r="I28" s="27"/>
      <c r="J28" s="101">
        <f>ROUNDUP(J27/2.119,0)</f>
        <v>2486</v>
      </c>
      <c r="K28" s="96" t="s">
        <v>51</v>
      </c>
      <c r="L28" s="29"/>
    </row>
    <row r="29" spans="1:12" x14ac:dyDescent="0.25">
      <c r="A29" s="25"/>
      <c r="B29" s="26"/>
      <c r="C29" s="26"/>
      <c r="D29" s="26"/>
      <c r="E29" s="28"/>
      <c r="F29" s="28"/>
      <c r="G29" s="28"/>
      <c r="H29" s="26"/>
      <c r="I29" s="28"/>
      <c r="J29" s="124" t="s">
        <v>68</v>
      </c>
      <c r="K29" s="124"/>
      <c r="L29" s="29"/>
    </row>
    <row r="30" spans="1:12" x14ac:dyDescent="0.25">
      <c r="A30" s="103"/>
      <c r="B30" s="104"/>
      <c r="C30" s="104"/>
      <c r="D30" s="104"/>
      <c r="E30" s="105"/>
      <c r="F30" s="105"/>
      <c r="G30" s="105"/>
      <c r="H30" s="104"/>
      <c r="I30" s="105"/>
      <c r="J30" s="104"/>
      <c r="K30" s="106"/>
      <c r="L30" s="107"/>
    </row>
    <row r="31" spans="1:12" x14ac:dyDescent="0.25">
      <c r="A31" s="25"/>
      <c r="B31" s="37" t="s">
        <v>30</v>
      </c>
      <c r="C31" s="26"/>
      <c r="D31" s="31"/>
      <c r="E31" s="98">
        <v>200</v>
      </c>
      <c r="F31" s="27" t="s">
        <v>6</v>
      </c>
      <c r="G31" s="28"/>
      <c r="H31" s="26"/>
      <c r="I31" s="28"/>
      <c r="J31" s="26"/>
      <c r="K31" s="31"/>
      <c r="L31" s="29"/>
    </row>
    <row r="32" spans="1:12" ht="18" x14ac:dyDescent="0.25">
      <c r="A32" s="25"/>
      <c r="B32" s="26" t="s">
        <v>7</v>
      </c>
      <c r="C32" s="26"/>
      <c r="D32" s="35" t="s">
        <v>8</v>
      </c>
      <c r="E32" s="36" t="s">
        <v>9</v>
      </c>
      <c r="F32" s="28" t="s">
        <v>11</v>
      </c>
      <c r="G32" s="39">
        <f>J23</f>
        <v>5266</v>
      </c>
      <c r="H32" s="28" t="s">
        <v>4</v>
      </c>
      <c r="I32" s="102">
        <f>ROUNDUP(G32/G33,1)</f>
        <v>26.400000000000002</v>
      </c>
      <c r="J32" s="27" t="s">
        <v>17</v>
      </c>
      <c r="K32" s="41">
        <f>ROUNDUP(I32/3.28/3.28,1)</f>
        <v>2.5</v>
      </c>
      <c r="L32" s="42" t="s">
        <v>12</v>
      </c>
    </row>
    <row r="33" spans="1:12" x14ac:dyDescent="0.25">
      <c r="A33" s="25"/>
      <c r="B33" s="26"/>
      <c r="C33" s="26"/>
      <c r="D33" s="26"/>
      <c r="E33" s="28" t="s">
        <v>10</v>
      </c>
      <c r="F33" s="26"/>
      <c r="G33" s="28">
        <f>E31</f>
        <v>200</v>
      </c>
      <c r="H33" s="26"/>
      <c r="I33" s="31"/>
      <c r="J33" s="31"/>
      <c r="K33" s="31"/>
      <c r="L33" s="29"/>
    </row>
    <row r="34" spans="1:12" x14ac:dyDescent="0.25">
      <c r="A34" s="25"/>
      <c r="B34" s="67" t="s">
        <v>43</v>
      </c>
      <c r="C34" s="31"/>
      <c r="D34" s="31"/>
      <c r="E34" s="31"/>
      <c r="F34" s="82">
        <v>0.5</v>
      </c>
      <c r="G34" s="38"/>
      <c r="H34" s="38"/>
      <c r="I34" s="31"/>
      <c r="J34" s="31"/>
      <c r="K34" s="31"/>
      <c r="L34" s="29"/>
    </row>
    <row r="35" spans="1:12" x14ac:dyDescent="0.25">
      <c r="A35" s="25"/>
      <c r="B35" s="35"/>
      <c r="C35" s="35"/>
      <c r="D35" s="28"/>
      <c r="E35" s="44"/>
      <c r="G35" s="28" t="s">
        <v>15</v>
      </c>
      <c r="H35" s="35"/>
      <c r="I35" s="28" t="s">
        <v>16</v>
      </c>
      <c r="J35" s="31"/>
      <c r="L35" s="29"/>
    </row>
    <row r="36" spans="1:12" ht="16.5" x14ac:dyDescent="0.25">
      <c r="A36" s="25"/>
      <c r="B36" s="67" t="s">
        <v>63</v>
      </c>
      <c r="C36" s="26"/>
      <c r="D36" s="31"/>
      <c r="E36" s="31"/>
      <c r="G36" s="64">
        <f>I36/F34</f>
        <v>52.800000000000004</v>
      </c>
      <c r="H36" s="110" t="s">
        <v>77</v>
      </c>
      <c r="I36" s="65">
        <f>I32</f>
        <v>26.400000000000002</v>
      </c>
      <c r="J36" s="110" t="s">
        <v>77</v>
      </c>
      <c r="L36" s="29"/>
    </row>
    <row r="37" spans="1:12" x14ac:dyDescent="0.25">
      <c r="A37" s="25"/>
      <c r="B37" s="45"/>
      <c r="C37" s="26"/>
      <c r="D37" s="31"/>
      <c r="E37" s="31"/>
      <c r="G37" s="46"/>
      <c r="H37" s="44"/>
      <c r="I37" s="46"/>
      <c r="J37" s="26"/>
      <c r="L37" s="29"/>
    </row>
    <row r="38" spans="1:12" x14ac:dyDescent="0.25">
      <c r="A38" s="25"/>
      <c r="B38" s="70" t="s">
        <v>37</v>
      </c>
      <c r="C38" s="26"/>
      <c r="D38" s="31"/>
      <c r="E38" s="31"/>
      <c r="G38" s="28" t="s">
        <v>15</v>
      </c>
      <c r="H38" s="35"/>
      <c r="I38" s="28" t="s">
        <v>16</v>
      </c>
      <c r="J38" s="26"/>
      <c r="L38" s="29"/>
    </row>
    <row r="39" spans="1:12" ht="16.5" x14ac:dyDescent="0.25">
      <c r="A39" s="25"/>
      <c r="B39" s="34">
        <f>ActiveT</f>
        <v>1</v>
      </c>
      <c r="C39" s="27" t="s">
        <v>65</v>
      </c>
      <c r="D39" s="31"/>
      <c r="E39" s="31"/>
      <c r="G39" s="64">
        <f>G36*ActiveT</f>
        <v>52.800000000000004</v>
      </c>
      <c r="H39" s="110" t="s">
        <v>77</v>
      </c>
      <c r="I39" s="65">
        <f>I36*ActiveT</f>
        <v>26.400000000000002</v>
      </c>
      <c r="J39" s="110" t="s">
        <v>77</v>
      </c>
      <c r="L39" s="29"/>
    </row>
    <row r="40" spans="1:12" x14ac:dyDescent="0.25">
      <c r="A40" s="71"/>
      <c r="B40" s="74"/>
      <c r="C40" s="74"/>
      <c r="D40" s="73"/>
      <c r="E40" s="73"/>
      <c r="F40" s="73"/>
      <c r="G40" s="80"/>
      <c r="H40" s="73"/>
      <c r="I40" s="73"/>
      <c r="J40" s="75"/>
      <c r="K40" s="74"/>
      <c r="L40" s="76"/>
    </row>
    <row r="41" spans="1:12" ht="15" customHeight="1" x14ac:dyDescent="0.25">
      <c r="A41" s="25"/>
      <c r="B41" s="26"/>
      <c r="C41" s="26"/>
      <c r="D41" s="26"/>
      <c r="E41" s="28"/>
      <c r="F41" s="40"/>
      <c r="G41" s="27"/>
      <c r="H41" s="26"/>
      <c r="I41" s="31"/>
      <c r="J41" s="31"/>
      <c r="K41" s="43"/>
      <c r="L41" s="29"/>
    </row>
    <row r="42" spans="1:12" x14ac:dyDescent="0.25">
      <c r="A42" s="25"/>
      <c r="B42" s="37" t="s">
        <v>13</v>
      </c>
      <c r="C42" s="26"/>
      <c r="D42" s="31"/>
      <c r="E42" s="98">
        <v>300</v>
      </c>
      <c r="F42" s="27" t="s">
        <v>6</v>
      </c>
      <c r="G42" s="28"/>
      <c r="H42" s="26"/>
      <c r="I42" s="28"/>
      <c r="J42" s="26"/>
      <c r="K42" s="26"/>
      <c r="L42" s="29"/>
    </row>
    <row r="43" spans="1:12" ht="16.5" x14ac:dyDescent="0.25">
      <c r="A43" s="25"/>
      <c r="B43" s="26" t="s">
        <v>7</v>
      </c>
      <c r="C43" s="26"/>
      <c r="D43" s="35" t="s">
        <v>8</v>
      </c>
      <c r="E43" s="36" t="s">
        <v>9</v>
      </c>
      <c r="F43" s="28" t="s">
        <v>11</v>
      </c>
      <c r="G43" s="39">
        <f>J23</f>
        <v>5266</v>
      </c>
      <c r="H43" s="28" t="s">
        <v>4</v>
      </c>
      <c r="I43" s="34">
        <f>G43/G44</f>
        <v>17.553333333333335</v>
      </c>
      <c r="J43" s="27" t="s">
        <v>38</v>
      </c>
      <c r="K43" s="84">
        <f>I43/3.28/3.28</f>
        <v>1.6315932976402938</v>
      </c>
      <c r="L43" s="42" t="s">
        <v>29</v>
      </c>
    </row>
    <row r="44" spans="1:12" x14ac:dyDescent="0.25">
      <c r="A44" s="25"/>
      <c r="B44" s="26"/>
      <c r="C44" s="26"/>
      <c r="D44" s="26"/>
      <c r="E44" s="28" t="s">
        <v>10</v>
      </c>
      <c r="F44" s="26"/>
      <c r="G44" s="28">
        <f>E42</f>
        <v>300</v>
      </c>
      <c r="H44" s="26"/>
      <c r="I44" s="26"/>
      <c r="J44" s="26"/>
      <c r="K44" s="26"/>
      <c r="L44" s="29"/>
    </row>
    <row r="45" spans="1:12" x14ac:dyDescent="0.25">
      <c r="A45" s="25"/>
      <c r="B45" s="27" t="s">
        <v>43</v>
      </c>
      <c r="C45" s="31"/>
      <c r="D45" s="31"/>
      <c r="E45" s="26"/>
      <c r="F45" s="82">
        <v>0.5</v>
      </c>
      <c r="G45" s="26"/>
      <c r="H45" s="85"/>
      <c r="I45" s="85"/>
      <c r="J45" s="85"/>
      <c r="K45" s="26"/>
      <c r="L45" s="29"/>
    </row>
    <row r="46" spans="1:12" x14ac:dyDescent="0.25">
      <c r="A46" s="25"/>
      <c r="B46" s="27"/>
      <c r="C46" s="31"/>
      <c r="D46" s="31"/>
      <c r="E46" s="26"/>
      <c r="G46" s="28" t="s">
        <v>15</v>
      </c>
      <c r="H46" s="35"/>
      <c r="I46" s="28" t="s">
        <v>16</v>
      </c>
      <c r="J46" s="26"/>
      <c r="L46" s="29"/>
    </row>
    <row r="47" spans="1:12" ht="16.5" x14ac:dyDescent="0.25">
      <c r="A47" s="25"/>
      <c r="B47" s="67" t="s">
        <v>64</v>
      </c>
      <c r="C47" s="31"/>
      <c r="D47" s="47"/>
      <c r="E47" s="26"/>
      <c r="G47" s="64">
        <f>I47/F45</f>
        <v>35.106666666666669</v>
      </c>
      <c r="H47" s="110" t="s">
        <v>77</v>
      </c>
      <c r="I47" s="65">
        <f>I43</f>
        <v>17.553333333333335</v>
      </c>
      <c r="J47" s="110" t="s">
        <v>77</v>
      </c>
      <c r="L47" s="29"/>
    </row>
    <row r="48" spans="1:12" x14ac:dyDescent="0.25">
      <c r="A48" s="25"/>
      <c r="B48" s="67"/>
      <c r="C48" s="31"/>
      <c r="D48" s="47"/>
      <c r="E48" s="26"/>
      <c r="G48" s="46"/>
      <c r="H48" s="44"/>
      <c r="I48" s="46"/>
      <c r="J48" s="26"/>
      <c r="L48" s="29"/>
    </row>
    <row r="49" spans="1:12" x14ac:dyDescent="0.25">
      <c r="A49" s="25"/>
      <c r="B49" s="70" t="s">
        <v>37</v>
      </c>
      <c r="C49" s="26"/>
      <c r="D49" s="31"/>
      <c r="E49" s="26"/>
      <c r="G49" s="46"/>
      <c r="H49" s="44"/>
      <c r="I49" s="46"/>
      <c r="J49" s="26"/>
      <c r="L49" s="29"/>
    </row>
    <row r="50" spans="1:12" ht="16.5" x14ac:dyDescent="0.25">
      <c r="A50" s="25"/>
      <c r="B50" s="34">
        <f>ActiveT</f>
        <v>1</v>
      </c>
      <c r="C50" s="27" t="s">
        <v>65</v>
      </c>
      <c r="D50" s="31"/>
      <c r="E50" s="26"/>
      <c r="G50" s="64">
        <f>G47*ActiveT</f>
        <v>35.106666666666669</v>
      </c>
      <c r="H50" s="110" t="s">
        <v>77</v>
      </c>
      <c r="I50" s="65">
        <f>I47*ActiveT</f>
        <v>17.553333333333335</v>
      </c>
      <c r="J50" s="110" t="s">
        <v>77</v>
      </c>
      <c r="L50" s="29"/>
    </row>
    <row r="51" spans="1:12" ht="15.75" thickBot="1" x14ac:dyDescent="0.3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</row>
  </sheetData>
  <mergeCells count="10">
    <mergeCell ref="J29:K29"/>
    <mergeCell ref="D23:E23"/>
    <mergeCell ref="G23:H23"/>
    <mergeCell ref="J25:K25"/>
    <mergeCell ref="B4:C4"/>
    <mergeCell ref="K4:L4"/>
    <mergeCell ref="K5:L5"/>
    <mergeCell ref="K6:L6"/>
    <mergeCell ref="E19:F19"/>
    <mergeCell ref="F26:G26"/>
  </mergeCells>
  <phoneticPr fontId="0" type="noConversion"/>
  <dataValidations disablePrompts="1" count="1">
    <dataValidation type="list" allowBlank="1" showInputMessage="1" showErrorMessage="1" sqref="F34 F45">
      <formula1>PercentFreeArea</formula1>
    </dataValidation>
  </dataValidations>
  <printOptions horizontalCentered="1"/>
  <pageMargins left="0.5" right="0.5" top="0.5" bottom="0.5" header="0.5" footer="0.5"/>
  <pageSetup paperSize="9" orientation="portrait" r:id="rId1"/>
  <headerFooter alignWithMargins="0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D10"/>
  <sheetViews>
    <sheetView showGridLines="0" workbookViewId="0">
      <selection activeCell="F9" sqref="F9"/>
    </sheetView>
  </sheetViews>
  <sheetFormatPr defaultRowHeight="15" x14ac:dyDescent="0.25"/>
  <sheetData>
    <row r="2" spans="2:4" x14ac:dyDescent="0.25">
      <c r="B2" s="57">
        <v>0.25</v>
      </c>
      <c r="D2" t="s">
        <v>40</v>
      </c>
    </row>
    <row r="3" spans="2:4" x14ac:dyDescent="0.25">
      <c r="B3" s="58">
        <v>0.3</v>
      </c>
      <c r="D3" t="s">
        <v>41</v>
      </c>
    </row>
    <row r="4" spans="2:4" x14ac:dyDescent="0.25">
      <c r="B4" s="58">
        <v>0.4</v>
      </c>
    </row>
    <row r="5" spans="2:4" x14ac:dyDescent="0.25">
      <c r="B5" s="58">
        <v>0.5</v>
      </c>
    </row>
    <row r="6" spans="2:4" x14ac:dyDescent="0.25">
      <c r="B6" s="58">
        <v>0.55000000000000004</v>
      </c>
    </row>
    <row r="7" spans="2:4" x14ac:dyDescent="0.25">
      <c r="B7" s="58">
        <v>0.6</v>
      </c>
    </row>
    <row r="8" spans="2:4" x14ac:dyDescent="0.25">
      <c r="B8" s="58">
        <v>0.65</v>
      </c>
    </row>
    <row r="9" spans="2:4" x14ac:dyDescent="0.25">
      <c r="B9" s="58">
        <v>0.7</v>
      </c>
    </row>
    <row r="10" spans="2:4" x14ac:dyDescent="0.25">
      <c r="B10" s="59">
        <v>0.75</v>
      </c>
    </row>
  </sheetData>
  <phoneticPr fontId="0" type="noConversion"/>
  <pageMargins left="0.75" right="0.75" top="1" bottom="1" header="0.5" footer="0.5"/>
  <headerFooter alignWithMargins="0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Generators</vt:lpstr>
      <vt:lpstr>Transformer</vt:lpstr>
      <vt:lpstr>Data</vt:lpstr>
      <vt:lpstr>active</vt:lpstr>
      <vt:lpstr>ActiveT</vt:lpstr>
      <vt:lpstr>GeneratorCooling</vt:lpstr>
      <vt:lpstr>PercentFreeArea</vt:lpstr>
    </vt:vector>
  </TitlesOfParts>
  <Company>DAR AL-HANDASAH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GEORGES EL- HADDAD</dc:creator>
  <cp:lastModifiedBy>User</cp:lastModifiedBy>
  <cp:lastPrinted>2008-02-18T09:36:22Z</cp:lastPrinted>
  <dcterms:created xsi:type="dcterms:W3CDTF">2000-02-15T15:25:12Z</dcterms:created>
  <dcterms:modified xsi:type="dcterms:W3CDTF">2020-01-15T08:39:28Z</dcterms:modified>
</cp:coreProperties>
</file>