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 Basic" sheetId="1" state="visible" r:id="rId3"/>
    <sheet name="2. Intermediate" sheetId="2" state="visible" r:id="rId4"/>
    <sheet name="3. Detailed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<sst xmlns="http://schemas.openxmlformats.org/spreadsheetml/2006/main" count="67" uniqueCount="35">
  <si>
    <t xml:space="preserve">  Tcharts</t>
  </si>
  <si>
    <t xml:space="preserve">WIP Schedule — Basic</t>
  </si>
  <si>
    <t xml:space="preserve">Five projects. Type the four inputs; every other column calculates itself.</t>
  </si>
  <si>
    <t xml:space="preserve">Legend:  blue cells with a tan fill are inputs you type  ·  green cells are formulas — don't overwrite them</t>
  </si>
  <si>
    <t xml:space="preserve">Project</t>
  </si>
  <si>
    <t xml:space="preserve">Contract value</t>
  </si>
  <si>
    <t xml:space="preserve">Costs to date</t>
  </si>
  <si>
    <t xml:space="preserve">Est. total cost</t>
  </si>
  <si>
    <t xml:space="preserve">% complete</t>
  </si>
  <si>
    <t xml:space="preserve">Revenue earned</t>
  </si>
  <si>
    <t xml:space="preserve">Billings to date</t>
  </si>
  <si>
    <t xml:space="preserve">Over/(under) billing</t>
  </si>
  <si>
    <t xml:space="preserve">Project A — Office fit-out</t>
  </si>
  <si>
    <t xml:space="preserve">Project B — Retail center</t>
  </si>
  <si>
    <t xml:space="preserve">Project C — Warehouse slab</t>
  </si>
  <si>
    <t xml:space="preserve">Project D — Bridge repair</t>
  </si>
  <si>
    <t xml:space="preserve">Project E — Mixed-use tower</t>
  </si>
  <si>
    <t xml:space="preserve">Total</t>
  </si>
  <si>
    <t xml:space="preserve">WIP Schedule — Intermediate</t>
  </si>
  <si>
    <t xml:space="preserve">Adds the multi-year split (prior vs current year), cost-to-complete, and retainage.</t>
  </si>
  <si>
    <t xml:space="preserve">Revenue earned (PTD)</t>
  </si>
  <si>
    <t xml:space="preserve">Prior-year revenue</t>
  </si>
  <si>
    <t xml:space="preserve">Current-year revenue</t>
  </si>
  <si>
    <t xml:space="preserve">Est. cost to complete</t>
  </si>
  <si>
    <t xml:space="preserve">Retainage rec.</t>
  </si>
  <si>
    <t xml:space="preserve">WIP Schedule — Detailed</t>
  </si>
  <si>
    <t xml:space="preserve">Full executive view: balance-sheet split, AR/AP, retainage, and net working capital.</t>
  </si>
  <si>
    <t xml:space="preserve">Contract asset (under-bill)</t>
  </si>
  <si>
    <t xml:space="preserve">Contract liability (over-bill)</t>
  </si>
  <si>
    <t xml:space="preserve">Check</t>
  </si>
  <si>
    <t xml:space="preserve">Accounts receivable</t>
  </si>
  <si>
    <t xml:space="preserve">Accounts payable</t>
  </si>
  <si>
    <t xml:space="preserve">Net working capital</t>
  </si>
  <si>
    <t xml:space="preserve">How the split works: a project is either under-billed (a contract asset) or over-billed (a contract liability) — never both.</t>
  </si>
  <si>
    <t xml:space="preserve">The IF formula sends the amount to one column and 0 to the other, so the totals don't double-count. The Check column confirms the split ties to the net over/(under) billing.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</si>
</sst>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3DBF62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i val="true"/>
      <sz val="10"/>
      <color rgb="FF6B6B6B"/>
      <name val="Arial"/>
      <family val="0"/>
      <charset val="1"/>
    </font>
    <font>
      <i val="true"/>
      <sz val="9"/>
      <color rgb="FF6B6B6B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9"/>
      <color rgb="FF2EA34F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2EA34F"/>
        <bgColor rgb="FF3DBF62"/>
      </patternFill>
    </fill>
    <fill>
      <patternFill patternType="solid">
        <fgColor rgb="FFFFF8E1"/>
        <bgColor rgb="FFFFFFFF"/>
      </patternFill>
    </fill>
    <fill>
      <patternFill patternType="solid">
        <fgColor rgb="FFEAFBF0"/>
        <bgColor rgb="FFFFF8E1"/>
      </patternFill>
    </fill>
    <fill>
      <patternFill patternType="solid">
        <fgColor rgb="FFD8EFDF"/>
        <bgColor rgb="FFEAFBF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9C9C9C"/>
      </top>
      <bottom style="thin">
        <color rgb="FF9C9C9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1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1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9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8E1"/>
      <rgbColor rgb="FFEAFBF0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8EFDF"/>
      <rgbColor rgb="FFFFFF99"/>
      <rgbColor rgb="FF99CCFF"/>
      <rgbColor rgb="FFFF99CC"/>
      <rgbColor rgb="FFCC99FF"/>
      <rgbColor rgb="FFFFCC99"/>
      <rgbColor rgb="FF3366FF"/>
      <rgbColor rgb="FF3DBF62"/>
      <rgbColor rgb="FF99CC00"/>
      <rgbColor rgb="FFFFCC00"/>
      <rgbColor rgb="FFFF9900"/>
      <rgbColor rgb="FFFF6600"/>
      <rgbColor rgb="FF6B6B6B"/>
      <rgbColor rgb="FF9C9C9C"/>
      <rgbColor rgb="FF003366"/>
      <rgbColor rgb="FF2EA34F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5"/>
    <col collapsed="false" customWidth="true" hidden="false" outlineLevel="0" max="4" min="3" style="0" width="14"/>
    <col collapsed="false" customWidth="true" hidden="false" outlineLevel="0" max="5" min="5" style="0" width="12"/>
    <col collapsed="false" customWidth="true" hidden="false" outlineLevel="0" max="7" min="6" style="0" width="15"/>
    <col collapsed="false" customWidth="true" hidden="false" outlineLevel="0" max="8" min="8" style="0" width="17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2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18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15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</row>
    <row r="5" customFormat="false" ht="30" hidden="false" customHeight="true" outlineLevel="0" collapsed="false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customFormat="false" ht="19.5" hidden="false" customHeight="true" outlineLevel="0" collapsed="false">
      <c r="A6" s="6" t="s">
        <v>12</v>
      </c>
      <c r="B6" s="7" t="n">
        <v>2000000</v>
      </c>
      <c r="C6" s="7" t="n">
        <v>800000</v>
      </c>
      <c r="D6" s="7" t="n">
        <v>1600000</v>
      </c>
      <c r="E6" s="8" t="n">
        <f aca="false">IF(D6=0,0,C6/D6)</f>
        <v>0.5</v>
      </c>
      <c r="F6" s="9" t="n">
        <f aca="false">B6*E6</f>
        <v>1000000</v>
      </c>
      <c r="G6" s="7" t="n">
        <v>850000</v>
      </c>
      <c r="H6" s="9" t="n">
        <f aca="false">F6-G6</f>
        <v>150000</v>
      </c>
    </row>
    <row r="7" customFormat="false" ht="19.5" hidden="false" customHeight="true" outlineLevel="0" collapsed="false">
      <c r="A7" s="6" t="s">
        <v>13</v>
      </c>
      <c r="B7" s="7" t="n">
        <v>3500000</v>
      </c>
      <c r="C7" s="7" t="n">
        <v>2900000</v>
      </c>
      <c r="D7" s="7" t="n">
        <v>3100000</v>
      </c>
      <c r="E7" s="8" t="n">
        <f aca="false">IF(D7=0,0,C7/D7)</f>
        <v>0.935483870967742</v>
      </c>
      <c r="F7" s="9" t="n">
        <f aca="false">B7*E7</f>
        <v>3274193.5483871</v>
      </c>
      <c r="G7" s="7" t="n">
        <v>3300000</v>
      </c>
      <c r="H7" s="9" t="n">
        <f aca="false">F7-G7</f>
        <v>-25806.4516129033</v>
      </c>
    </row>
    <row r="8" customFormat="false" ht="19.5" hidden="false" customHeight="true" outlineLevel="0" collapsed="false">
      <c r="A8" s="6" t="s">
        <v>14</v>
      </c>
      <c r="B8" s="7" t="n">
        <v>750000</v>
      </c>
      <c r="C8" s="7" t="n">
        <v>90000</v>
      </c>
      <c r="D8" s="7" t="n">
        <v>600000</v>
      </c>
      <c r="E8" s="8" t="n">
        <f aca="false">IF(D8=0,0,C8/D8)</f>
        <v>0.15</v>
      </c>
      <c r="F8" s="9" t="n">
        <f aca="false">B8*E8</f>
        <v>112500</v>
      </c>
      <c r="G8" s="7" t="n">
        <v>120000</v>
      </c>
      <c r="H8" s="9" t="n">
        <f aca="false">F8-G8</f>
        <v>-7500</v>
      </c>
    </row>
    <row r="9" customFormat="false" ht="19.5" hidden="false" customHeight="true" outlineLevel="0" collapsed="false">
      <c r="A9" s="6" t="s">
        <v>15</v>
      </c>
      <c r="B9" s="7" t="n">
        <v>1200000</v>
      </c>
      <c r="C9" s="7" t="n">
        <v>1050000</v>
      </c>
      <c r="D9" s="7" t="n">
        <v>1150000</v>
      </c>
      <c r="E9" s="8" t="n">
        <f aca="false">IF(D9=0,0,C9/D9)</f>
        <v>0.91304347826087</v>
      </c>
      <c r="F9" s="9" t="n">
        <f aca="false">B9*E9</f>
        <v>1095652.17391304</v>
      </c>
      <c r="G9" s="7" t="n">
        <v>1180000</v>
      </c>
      <c r="H9" s="9" t="n">
        <f aca="false">F9-G9</f>
        <v>-84347.8260869565</v>
      </c>
    </row>
    <row r="10" customFormat="false" ht="19.5" hidden="false" customHeight="true" outlineLevel="0" collapsed="false">
      <c r="A10" s="6" t="s">
        <v>16</v>
      </c>
      <c r="B10" s="7" t="n">
        <v>6000000</v>
      </c>
      <c r="C10" s="7" t="n">
        <v>1800000</v>
      </c>
      <c r="D10" s="7" t="n">
        <v>5400000</v>
      </c>
      <c r="E10" s="8" t="n">
        <f aca="false">IF(D10=0,0,C10/D10)</f>
        <v>0.333333333333333</v>
      </c>
      <c r="F10" s="9" t="n">
        <f aca="false">B10*E10</f>
        <v>2000000</v>
      </c>
      <c r="G10" s="7" t="n">
        <v>1500000</v>
      </c>
      <c r="H10" s="9" t="n">
        <f aca="false">F10-G10</f>
        <v>500000</v>
      </c>
    </row>
    <row r="11" customFormat="false" ht="15" hidden="false" customHeight="false" outlineLevel="0" collapsed="false">
      <c r="A11" s="10" t="s">
        <v>17</v>
      </c>
      <c r="B11" s="11" t="n">
        <f aca="false">SUM(B6:B10)</f>
        <v>13450000</v>
      </c>
      <c r="C11" s="11" t="n">
        <f aca="false">SUM(C6:C10)</f>
        <v>6640000</v>
      </c>
      <c r="D11" s="11" t="n">
        <f aca="false">SUM(D6:D10)</f>
        <v>11850000</v>
      </c>
      <c r="E11" s="12" t="n">
        <f aca="false">IF(D11=0,0,C11/D11)</f>
        <v>0.560337552742616</v>
      </c>
      <c r="F11" s="11" t="n">
        <f aca="false">SUM(F6:F10)</f>
        <v>7482345.72230014</v>
      </c>
      <c r="G11" s="11" t="n">
        <f aca="false">SUM(G6:G10)</f>
        <v>6950000</v>
      </c>
      <c r="H11" s="11" t="n">
        <f aca="false">SUM(H6:H10)</f>
        <v>532345.72230014</v>
      </c>
    </row>
  </sheetData>
  <mergeCells count="4">
    <mergeCell ref="A1:H1"/>
    <mergeCell ref="A2:H2"/>
    <mergeCell ref="A3:H3"/>
    <mergeCell ref="A4:H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4"/>
    <col collapsed="false" customWidth="true" hidden="false" outlineLevel="0" max="4" min="3" style="0" width="13"/>
    <col collapsed="false" customWidth="true" hidden="false" outlineLevel="0" max="5" min="5" style="0" width="10"/>
    <col collapsed="false" customWidth="true" hidden="false" outlineLevel="0" max="6" min="6" style="0" width="15"/>
    <col collapsed="false" customWidth="true" hidden="false" outlineLevel="0" max="7" min="7" style="0" width="14"/>
    <col collapsed="false" customWidth="true" hidden="false" outlineLevel="0" max="9" min="8" style="0" width="15"/>
    <col collapsed="false" customWidth="true" hidden="false" outlineLevel="0" max="10" min="10" style="0" width="14"/>
    <col collapsed="false" customWidth="true" hidden="false" outlineLevel="0" max="11" min="11" style="0" width="16"/>
    <col collapsed="false" customWidth="true" hidden="false" outlineLevel="0" max="12" min="12" style="0" width="13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24" hidden="false" customHeight="true" outlineLevel="0" collapsed="false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18" hidden="false" customHeight="true" outlineLevel="0" collapsed="false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customFormat="false" ht="15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customFormat="false" ht="37.5" hidden="false" customHeight="true" outlineLevel="0" collapsed="false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10</v>
      </c>
      <c r="K5" s="5" t="s">
        <v>11</v>
      </c>
      <c r="L5" s="5" t="s">
        <v>24</v>
      </c>
    </row>
    <row r="6" customFormat="false" ht="19.5" hidden="false" customHeight="true" outlineLevel="0" collapsed="false">
      <c r="A6" s="6" t="s">
        <v>12</v>
      </c>
      <c r="B6" s="7" t="n">
        <v>2000000</v>
      </c>
      <c r="C6" s="7" t="n">
        <v>800000</v>
      </c>
      <c r="D6" s="7" t="n">
        <v>1600000</v>
      </c>
      <c r="E6" s="8" t="n">
        <f aca="false">IF(D6=0,0,C6/D6)</f>
        <v>0.5</v>
      </c>
      <c r="F6" s="9" t="n">
        <f aca="false">B6*E6</f>
        <v>1000000</v>
      </c>
      <c r="G6" s="7" t="n">
        <v>400000</v>
      </c>
      <c r="H6" s="9" t="n">
        <f aca="false">F6-G6</f>
        <v>600000</v>
      </c>
      <c r="I6" s="9" t="n">
        <f aca="false">D6-C6</f>
        <v>800000</v>
      </c>
      <c r="J6" s="7" t="n">
        <v>850000</v>
      </c>
      <c r="K6" s="9" t="n">
        <f aca="false">F6-J6</f>
        <v>150000</v>
      </c>
      <c r="L6" s="7" t="n">
        <v>100000</v>
      </c>
    </row>
    <row r="7" customFormat="false" ht="19.5" hidden="false" customHeight="true" outlineLevel="0" collapsed="false">
      <c r="A7" s="6" t="s">
        <v>13</v>
      </c>
      <c r="B7" s="7" t="n">
        <v>3500000</v>
      </c>
      <c r="C7" s="7" t="n">
        <v>2900000</v>
      </c>
      <c r="D7" s="7" t="n">
        <v>3100000</v>
      </c>
      <c r="E7" s="8" t="n">
        <f aca="false">IF(D7=0,0,C7/D7)</f>
        <v>0.935483870967742</v>
      </c>
      <c r="F7" s="9" t="n">
        <f aca="false">B7*E7</f>
        <v>3274193.5483871</v>
      </c>
      <c r="G7" s="7" t="n">
        <v>1500000</v>
      </c>
      <c r="H7" s="9" t="n">
        <f aca="false">F7-G7</f>
        <v>1774193.5483871</v>
      </c>
      <c r="I7" s="9" t="n">
        <f aca="false">D7-C7</f>
        <v>200000</v>
      </c>
      <c r="J7" s="7" t="n">
        <v>3300000</v>
      </c>
      <c r="K7" s="9" t="n">
        <f aca="false">F7-J7</f>
        <v>-25806.4516129033</v>
      </c>
      <c r="L7" s="7" t="n">
        <v>165000</v>
      </c>
    </row>
    <row r="8" customFormat="false" ht="19.5" hidden="false" customHeight="true" outlineLevel="0" collapsed="false">
      <c r="A8" s="6" t="s">
        <v>14</v>
      </c>
      <c r="B8" s="7" t="n">
        <v>750000</v>
      </c>
      <c r="C8" s="7" t="n">
        <v>90000</v>
      </c>
      <c r="D8" s="7" t="n">
        <v>600000</v>
      </c>
      <c r="E8" s="8" t="n">
        <f aca="false">IF(D8=0,0,C8/D8)</f>
        <v>0.15</v>
      </c>
      <c r="F8" s="9" t="n">
        <f aca="false">B8*E8</f>
        <v>112500</v>
      </c>
      <c r="G8" s="7" t="n">
        <v>0</v>
      </c>
      <c r="H8" s="9" t="n">
        <f aca="false">F8-G8</f>
        <v>112500</v>
      </c>
      <c r="I8" s="9" t="n">
        <f aca="false">D8-C8</f>
        <v>510000</v>
      </c>
      <c r="J8" s="7" t="n">
        <v>120000</v>
      </c>
      <c r="K8" s="9" t="n">
        <f aca="false">F8-J8</f>
        <v>-7500</v>
      </c>
      <c r="L8" s="7" t="n">
        <v>12000</v>
      </c>
    </row>
    <row r="9" customFormat="false" ht="19.5" hidden="false" customHeight="true" outlineLevel="0" collapsed="false">
      <c r="A9" s="6" t="s">
        <v>15</v>
      </c>
      <c r="B9" s="7" t="n">
        <v>1200000</v>
      </c>
      <c r="C9" s="7" t="n">
        <v>1050000</v>
      </c>
      <c r="D9" s="7" t="n">
        <v>1150000</v>
      </c>
      <c r="E9" s="8" t="n">
        <f aca="false">IF(D9=0,0,C9/D9)</f>
        <v>0.91304347826087</v>
      </c>
      <c r="F9" s="9" t="n">
        <f aca="false">B9*E9</f>
        <v>1095652.17391304</v>
      </c>
      <c r="G9" s="7" t="n">
        <v>600000</v>
      </c>
      <c r="H9" s="9" t="n">
        <f aca="false">F9-G9</f>
        <v>495652.173913043</v>
      </c>
      <c r="I9" s="9" t="n">
        <f aca="false">D9-C9</f>
        <v>100000</v>
      </c>
      <c r="J9" s="7" t="n">
        <v>1180000</v>
      </c>
      <c r="K9" s="9" t="n">
        <f aca="false">F9-J9</f>
        <v>-84347.8260869565</v>
      </c>
      <c r="L9" s="7" t="n">
        <v>60000</v>
      </c>
    </row>
    <row r="10" customFormat="false" ht="19.5" hidden="false" customHeight="true" outlineLevel="0" collapsed="false">
      <c r="A10" s="6" t="s">
        <v>16</v>
      </c>
      <c r="B10" s="7" t="n">
        <v>6000000</v>
      </c>
      <c r="C10" s="7" t="n">
        <v>1800000</v>
      </c>
      <c r="D10" s="7" t="n">
        <v>5400000</v>
      </c>
      <c r="E10" s="8" t="n">
        <f aca="false">IF(D10=0,0,C10/D10)</f>
        <v>0.333333333333333</v>
      </c>
      <c r="F10" s="9" t="n">
        <f aca="false">B10*E10</f>
        <v>2000000</v>
      </c>
      <c r="G10" s="7" t="n">
        <v>900000</v>
      </c>
      <c r="H10" s="9" t="n">
        <f aca="false">F10-G10</f>
        <v>1100000</v>
      </c>
      <c r="I10" s="9" t="n">
        <f aca="false">D10-C10</f>
        <v>3600000</v>
      </c>
      <c r="J10" s="7" t="n">
        <v>1500000</v>
      </c>
      <c r="K10" s="9" t="n">
        <f aca="false">F10-J10</f>
        <v>500000</v>
      </c>
      <c r="L10" s="7" t="n">
        <v>250000</v>
      </c>
    </row>
    <row r="11" customFormat="false" ht="15" hidden="false" customHeight="false" outlineLevel="0" collapsed="false">
      <c r="A11" s="10" t="s">
        <v>17</v>
      </c>
      <c r="B11" s="11" t="n">
        <f aca="false">SUM(B6:B10)</f>
        <v>13450000</v>
      </c>
      <c r="C11" s="11" t="n">
        <f aca="false">SUM(C6:C10)</f>
        <v>6640000</v>
      </c>
      <c r="D11" s="11" t="n">
        <f aca="false">SUM(D6:D10)</f>
        <v>11850000</v>
      </c>
      <c r="E11" s="12" t="n">
        <f aca="false">IF(D11=0,0,C11/D11)</f>
        <v>0.560337552742616</v>
      </c>
      <c r="F11" s="11" t="n">
        <f aca="false">SUM(F6:F10)</f>
        <v>7482345.72230014</v>
      </c>
      <c r="G11" s="11" t="n">
        <f aca="false">SUM(G6:G10)</f>
        <v>3400000</v>
      </c>
      <c r="H11" s="11" t="n">
        <f aca="false">SUM(H6:H10)</f>
        <v>4082345.72230014</v>
      </c>
      <c r="I11" s="11" t="n">
        <f aca="false">SUM(I6:I10)</f>
        <v>5210000</v>
      </c>
      <c r="J11" s="11" t="n">
        <f aca="false">SUM(J6:J10)</f>
        <v>6950000</v>
      </c>
      <c r="K11" s="11" t="n">
        <f aca="false">SUM(K6:K10)</f>
        <v>532345.72230014</v>
      </c>
      <c r="L11" s="11" t="n">
        <f aca="false">SUM(L6:L10)</f>
        <v>587000</v>
      </c>
    </row>
  </sheetData>
  <mergeCells count="4">
    <mergeCell ref="A1:L1"/>
    <mergeCell ref="A2:L2"/>
    <mergeCell ref="A3:L3"/>
    <mergeCell ref="A4:L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3"/>
    <col collapsed="false" customWidth="true" hidden="false" outlineLevel="0" max="4" min="3" style="0" width="12"/>
    <col collapsed="false" customWidth="true" hidden="false" outlineLevel="0" max="5" min="5" style="0" width="9"/>
    <col collapsed="false" customWidth="true" hidden="false" outlineLevel="0" max="6" min="6" style="0" width="15"/>
    <col collapsed="false" customWidth="true" hidden="false" outlineLevel="0" max="7" min="7" style="0" width="13"/>
    <col collapsed="false" customWidth="true" hidden="false" outlineLevel="0" max="8" min="8" style="0" width="15"/>
    <col collapsed="false" customWidth="true" hidden="false" outlineLevel="0" max="10" min="9" style="0" width="16"/>
    <col collapsed="false" customWidth="true" hidden="false" outlineLevel="0" max="11" min="11" style="0" width="8"/>
    <col collapsed="false" customWidth="true" hidden="false" outlineLevel="0" max="12" min="12" style="0" width="14"/>
    <col collapsed="false" customWidth="true" hidden="false" outlineLevel="0" max="13" min="13" style="0" width="12"/>
    <col collapsed="false" customWidth="true" hidden="false" outlineLevel="0" max="14" min="14" style="0" width="13"/>
    <col collapsed="false" customWidth="true" hidden="false" outlineLevel="0" max="15" min="15" style="0" width="15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24" hidden="false" customHeight="true" outlineLevel="0" collapsed="false">
      <c r="A2" s="2" t="s">
        <v>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18" hidden="false" customHeight="true" outlineLevel="0" collapsed="false">
      <c r="A3" s="3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customFormat="false" ht="15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customFormat="false" ht="43.5" hidden="false" customHeight="true" outlineLevel="0" collapsed="false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20</v>
      </c>
      <c r="G5" s="5" t="s">
        <v>10</v>
      </c>
      <c r="H5" s="5" t="s">
        <v>11</v>
      </c>
      <c r="I5" s="5" t="s">
        <v>27</v>
      </c>
      <c r="J5" s="5" t="s">
        <v>28</v>
      </c>
      <c r="K5" s="5" t="s">
        <v>29</v>
      </c>
      <c r="L5" s="5" t="s">
        <v>30</v>
      </c>
      <c r="M5" s="5" t="s">
        <v>24</v>
      </c>
      <c r="N5" s="5" t="s">
        <v>31</v>
      </c>
      <c r="O5" s="5" t="s">
        <v>32</v>
      </c>
    </row>
    <row r="6" customFormat="false" ht="19.5" hidden="false" customHeight="true" outlineLevel="0" collapsed="false">
      <c r="A6" s="6" t="s">
        <v>12</v>
      </c>
      <c r="B6" s="7" t="n">
        <v>2000000</v>
      </c>
      <c r="C6" s="7" t="n">
        <v>800000</v>
      </c>
      <c r="D6" s="7" t="n">
        <v>1600000</v>
      </c>
      <c r="E6" s="8" t="n">
        <f aca="false">IF(D6=0,0,C6/D6)</f>
        <v>0.5</v>
      </c>
      <c r="F6" s="9" t="n">
        <f aca="false">B6*E6</f>
        <v>1000000</v>
      </c>
      <c r="G6" s="7" t="n">
        <v>850000</v>
      </c>
      <c r="H6" s="9" t="n">
        <f aca="false">F6-G6</f>
        <v>150000</v>
      </c>
      <c r="I6" s="9" t="n">
        <f aca="false">IF(F6&gt;G6,F6-G6,0)</f>
        <v>150000</v>
      </c>
      <c r="J6" s="9" t="n">
        <f aca="false">IF(G6&gt;F6,G6-F6,0)</f>
        <v>0</v>
      </c>
      <c r="K6" s="13" t="str">
        <f aca="false">IF(ROUND(I6-J6-H6,2)=0,"OK","ERR")</f>
        <v>OK</v>
      </c>
      <c r="L6" s="7" t="n">
        <v>120000</v>
      </c>
      <c r="M6" s="7" t="n">
        <v>100000</v>
      </c>
      <c r="N6" s="7" t="n">
        <v>90000</v>
      </c>
      <c r="O6" s="9" t="n">
        <f aca="false">L6+M6+I6-N6-J6</f>
        <v>280000</v>
      </c>
    </row>
    <row r="7" customFormat="false" ht="19.5" hidden="false" customHeight="true" outlineLevel="0" collapsed="false">
      <c r="A7" s="6" t="s">
        <v>13</v>
      </c>
      <c r="B7" s="7" t="n">
        <v>3500000</v>
      </c>
      <c r="C7" s="7" t="n">
        <v>2900000</v>
      </c>
      <c r="D7" s="7" t="n">
        <v>3100000</v>
      </c>
      <c r="E7" s="8" t="n">
        <f aca="false">IF(D7=0,0,C7/D7)</f>
        <v>0.935483870967742</v>
      </c>
      <c r="F7" s="9" t="n">
        <f aca="false">B7*E7</f>
        <v>3274193.5483871</v>
      </c>
      <c r="G7" s="7" t="n">
        <v>3300000</v>
      </c>
      <c r="H7" s="9" t="n">
        <f aca="false">F7-G7</f>
        <v>-25806.4516129033</v>
      </c>
      <c r="I7" s="9" t="n">
        <f aca="false">IF(F7&gt;G7,F7-G7,0)</f>
        <v>0</v>
      </c>
      <c r="J7" s="9" t="n">
        <f aca="false">IF(G7&gt;F7,G7-F7,0)</f>
        <v>25806.4516129033</v>
      </c>
      <c r="K7" s="13" t="str">
        <f aca="false">IF(ROUND(I7-J7-H7,2)=0,"OK","ERR")</f>
        <v>OK</v>
      </c>
      <c r="L7" s="7" t="n">
        <v>210000</v>
      </c>
      <c r="M7" s="7" t="n">
        <v>165000</v>
      </c>
      <c r="N7" s="7" t="n">
        <v>140000</v>
      </c>
      <c r="O7" s="9" t="n">
        <f aca="false">L7+M7+I7-N7-J7</f>
        <v>209193.548387097</v>
      </c>
    </row>
    <row r="8" customFormat="false" ht="19.5" hidden="false" customHeight="true" outlineLevel="0" collapsed="false">
      <c r="A8" s="6" t="s">
        <v>14</v>
      </c>
      <c r="B8" s="7" t="n">
        <v>750000</v>
      </c>
      <c r="C8" s="7" t="n">
        <v>90000</v>
      </c>
      <c r="D8" s="7" t="n">
        <v>600000</v>
      </c>
      <c r="E8" s="8" t="n">
        <f aca="false">IF(D8=0,0,C8/D8)</f>
        <v>0.15</v>
      </c>
      <c r="F8" s="9" t="n">
        <f aca="false">B8*E8</f>
        <v>112500</v>
      </c>
      <c r="G8" s="7" t="n">
        <v>120000</v>
      </c>
      <c r="H8" s="9" t="n">
        <f aca="false">F8-G8</f>
        <v>-7500</v>
      </c>
      <c r="I8" s="9" t="n">
        <f aca="false">IF(F8&gt;G8,F8-G8,0)</f>
        <v>0</v>
      </c>
      <c r="J8" s="9" t="n">
        <f aca="false">IF(G8&gt;F8,G8-F8,0)</f>
        <v>7500</v>
      </c>
      <c r="K8" s="13" t="str">
        <f aca="false">IF(ROUND(I8-J8-H8,2)=0,"OK","ERR")</f>
        <v>OK</v>
      </c>
      <c r="L8" s="7" t="n">
        <v>30000</v>
      </c>
      <c r="M8" s="7" t="n">
        <v>12000</v>
      </c>
      <c r="N8" s="7" t="n">
        <v>45000</v>
      </c>
      <c r="O8" s="9" t="n">
        <f aca="false">L8+M8+I8-N8-J8</f>
        <v>-10500</v>
      </c>
    </row>
    <row r="9" customFormat="false" ht="19.5" hidden="false" customHeight="true" outlineLevel="0" collapsed="false">
      <c r="A9" s="6" t="s">
        <v>15</v>
      </c>
      <c r="B9" s="7" t="n">
        <v>1200000</v>
      </c>
      <c r="C9" s="7" t="n">
        <v>1050000</v>
      </c>
      <c r="D9" s="7" t="n">
        <v>1150000</v>
      </c>
      <c r="E9" s="8" t="n">
        <f aca="false">IF(D9=0,0,C9/D9)</f>
        <v>0.91304347826087</v>
      </c>
      <c r="F9" s="9" t="n">
        <f aca="false">B9*E9</f>
        <v>1095652.17391304</v>
      </c>
      <c r="G9" s="7" t="n">
        <v>1180000</v>
      </c>
      <c r="H9" s="9" t="n">
        <f aca="false">F9-G9</f>
        <v>-84347.8260869565</v>
      </c>
      <c r="I9" s="9" t="n">
        <f aca="false">IF(F9&gt;G9,F9-G9,0)</f>
        <v>0</v>
      </c>
      <c r="J9" s="9" t="n">
        <f aca="false">IF(G9&gt;F9,G9-F9,0)</f>
        <v>84347.8260869565</v>
      </c>
      <c r="K9" s="13" t="str">
        <f aca="false">IF(ROUND(I9-J9-H9,2)=0,"OK","ERR")</f>
        <v>OK</v>
      </c>
      <c r="L9" s="7" t="n">
        <v>75000</v>
      </c>
      <c r="M9" s="7" t="n">
        <v>60000</v>
      </c>
      <c r="N9" s="7" t="n">
        <v>130000</v>
      </c>
      <c r="O9" s="9" t="n">
        <f aca="false">L9+M9+I9-N9-J9</f>
        <v>-79347.8260869565</v>
      </c>
    </row>
    <row r="10" customFormat="false" ht="19.5" hidden="false" customHeight="true" outlineLevel="0" collapsed="false">
      <c r="A10" s="6" t="s">
        <v>16</v>
      </c>
      <c r="B10" s="7" t="n">
        <v>6000000</v>
      </c>
      <c r="C10" s="7" t="n">
        <v>1800000</v>
      </c>
      <c r="D10" s="7" t="n">
        <v>5400000</v>
      </c>
      <c r="E10" s="8" t="n">
        <f aca="false">IF(D10=0,0,C10/D10)</f>
        <v>0.333333333333333</v>
      </c>
      <c r="F10" s="9" t="n">
        <f aca="false">B10*E10</f>
        <v>2000000</v>
      </c>
      <c r="G10" s="7" t="n">
        <v>1500000</v>
      </c>
      <c r="H10" s="9" t="n">
        <f aca="false">F10-G10</f>
        <v>500000</v>
      </c>
      <c r="I10" s="9" t="n">
        <f aca="false">IF(F10&gt;G10,F10-G10,0)</f>
        <v>500000</v>
      </c>
      <c r="J10" s="9" t="n">
        <f aca="false">IF(G10&gt;F10,G10-F10,0)</f>
        <v>0</v>
      </c>
      <c r="K10" s="13" t="str">
        <f aca="false">IF(ROUND(I10-J10-H10,2)=0,"OK","ERR")</f>
        <v>OK</v>
      </c>
      <c r="L10" s="7" t="n">
        <v>340000</v>
      </c>
      <c r="M10" s="7" t="n">
        <v>250000</v>
      </c>
      <c r="N10" s="7" t="n">
        <v>220000</v>
      </c>
      <c r="O10" s="9" t="n">
        <f aca="false">L10+M10+I10-N10-J10</f>
        <v>870000</v>
      </c>
    </row>
    <row r="11" customFormat="false" ht="15" hidden="false" customHeight="false" outlineLevel="0" collapsed="false">
      <c r="A11" s="10" t="s">
        <v>17</v>
      </c>
      <c r="B11" s="11" t="n">
        <f aca="false">SUM(B6:B10)</f>
        <v>13450000</v>
      </c>
      <c r="C11" s="11" t="n">
        <f aca="false">SUM(C6:C10)</f>
        <v>6640000</v>
      </c>
      <c r="D11" s="11" t="n">
        <f aca="false">SUM(D6:D10)</f>
        <v>11850000</v>
      </c>
      <c r="E11" s="12" t="n">
        <f aca="false">IF(D11=0,0,C11/D11)</f>
        <v>0.560337552742616</v>
      </c>
      <c r="F11" s="11" t="n">
        <f aca="false">SUM(F6:F10)</f>
        <v>7482345.72230014</v>
      </c>
      <c r="G11" s="11" t="n">
        <f aca="false">SUM(G6:G10)</f>
        <v>6950000</v>
      </c>
      <c r="H11" s="11" t="n">
        <f aca="false">SUM(H6:H10)</f>
        <v>532345.72230014</v>
      </c>
      <c r="I11" s="11" t="n">
        <f aca="false">SUM(I6:I10)</f>
        <v>650000</v>
      </c>
      <c r="J11" s="11" t="n">
        <f aca="false">SUM(J6:J10)</f>
        <v>117654.27769986</v>
      </c>
      <c r="K11" s="14" t="str">
        <f aca="false">IF(ROUND(I11-J11-H11,2)=0,"OK","ERR")</f>
        <v>OK</v>
      </c>
      <c r="L11" s="11" t="n">
        <f aca="false">SUM(L6:L10)</f>
        <v>775000</v>
      </c>
      <c r="M11" s="11" t="n">
        <f aca="false">SUM(M6:M10)</f>
        <v>587000</v>
      </c>
      <c r="N11" s="11" t="n">
        <f aca="false">SUM(N6:N10)</f>
        <v>625000</v>
      </c>
      <c r="O11" s="11" t="n">
        <f aca="false">SUM(O6:O10)</f>
        <v>1269345.72230014</v>
      </c>
    </row>
    <row r="13" customFormat="false" ht="15" hidden="false" customHeight="false" outlineLevel="0" collapsed="false">
      <c r="A13" s="4" t="s">
        <v>33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customFormat="false" ht="15" hidden="false" customHeight="false" outlineLevel="0" collapsed="false">
      <c r="A14" s="4" t="s">
        <v>34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</sheetData>
  <mergeCells count="6">
    <mergeCell ref="A1:O1"/>
    <mergeCell ref="A2:O2"/>
    <mergeCell ref="A3:O3"/>
    <mergeCell ref="A4:O4"/>
    <mergeCell ref="A13:O13"/>
    <mergeCell ref="A14:O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2026-06-11T02:55:43Z</dcterms:created>
  <dc:creator>openpyxl</dc:creator>
  <dc:description/>
  <dc:language>en-US</dc:language>
  <cp:lastModifiedBy/>
  <dcterms:modified xsi:type="dcterms:W3CDTF">2026-06-11T02:55:44Z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