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. Prepaid Waterfall" sheetId="1" state="visible" r:id="rId3"/>
    <sheet name="2. Journal Entry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<sst xmlns="http://schemas.openxmlformats.org/spreadsheetml/2006/main" count="82" uniqueCount="69">
  <si>
    <t xml:space="preserve">  Tcharts</t>
  </si>
  <si>
    <t xml:space="preserve">Prepaid Expense Workbook — Waterfall</t>
  </si>
  <si>
    <t xml:space="preserve">Type the inputs; the monthly amortization and balances calculate themselves. One control account in the GL; the detail lives here.</t>
  </si>
  <si>
    <t xml:space="preserve">Legend:  blue cells on tan fill are inputs you type  ·  green cells are formulas — don't overwrite them.  Policy: prepay if ≥ $1,200 and ≥ 3 months.</t>
  </si>
  <si>
    <t xml:space="preserve">Vendor</t>
  </si>
  <si>
    <t xml:space="preserve">Invoice #</t>
  </si>
  <si>
    <t xml:space="preserve">Description</t>
  </si>
  <si>
    <t xml:space="preserve">Invoice date</t>
  </si>
  <si>
    <t xml:space="preserve">Total amount</t>
  </si>
  <si>
    <t xml:space="preserve">Coverage start</t>
  </si>
  <si>
    <t xml:space="preserve">Coverage end</t>
  </si>
  <si>
    <t xml:space="preserve">Months</t>
  </si>
  <si>
    <t xml:space="preserve">Monthly amort.</t>
  </si>
  <si>
    <t xml:space="preserve">Jan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</si>
  <si>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</si>
  <si>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</si>
  <si>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</si>
  <si>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</si>
  <si>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</si>
  <si>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</si>
  <si>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</si>
  <si>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</si>
  <si>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</si>
  <si>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</si>
  <si>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</si>
  <si>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Amortized to date</t>
  </si>
  <si>
    <t xml:space="preserve">Remaining balance</t>
  </si>
  <si>
    <t xml:space="preserve">Example Software Co.</t>
  </si>
  <si>
    <t xml:space="preserve">INV-2041</t>
  </si>
  <si>
    <t xml:space="preserve">Annual SaaS license</t>
  </si>
  <si>
    <t xml:space="preserve">1/1/2025</t>
  </si>
  <si>
    <t xml:space="preserve">Premier Insurance</t>
  </si>
  <si>
    <t xml:space="preserve">POL-8832</t>
  </si>
  <si>
    <t xml:space="preserve">General liability (12 mo)</t>
  </si>
  <si>
    <t xml:space="preserve">Acme Maintenance</t>
  </si>
  <si>
    <t xml:space="preserve">INV-5567</t>
  </si>
  <si>
    <t xml:space="preserve">Equipment service contract</t>
  </si>
  <si>
    <t xml:space="preserve">3/1/2025</t>
  </si>
  <si>
    <t xml:space="preserve">Feb (yr2)</t>
  </si>
  <si>
    <t xml:space="preserve">DataVault Backup</t>
  </si>
  <si>
    <t xml:space="preserve">INV-3310</t>
  </si>
  <si>
    <t xml:space="preserve">Cloud backup, annual</t>
  </si>
  <si>
    <t xml:space="preserve">2/1/2025</t>
  </si>
  <si>
    <t xml:space="preserve">Jan (yr2)</t>
  </si>
  <si>
    <t xml:space="preserve">Summit Events</t>
  </si>
  <si>
    <t xml:space="preserve">SP-2025</t>
  </si>
  <si>
    <t xml:space="preserve">Conference sponsorship</t>
  </si>
  <si>
    <t xml:space="preserve">4/1/2025</t>
  </si>
  <si>
    <t xml:space="preserve">Total</t>
  </si>
  <si>
    <t xml:space="preserve">Control check:</t>
  </si>
  <si>
    <t xml:space="preserve">Amortized-to-date + Remaining balance must equal Total amount. If this ever reads ERR, a row has broken.</t>
  </si>
  <si>
    <t xml:space="preserve">Prepaid Expense Workbook — Journal Entry</t>
  </si>
  <si>
    <t xml:space="preserve">References the waterfall. Pick the month; the entry assembles itself, ready to review and post.</t>
  </si>
  <si>
    <t xml:space="preserve">Green cells pull from the Waterfall tab. Change the month in the blue cell to roll the entry forward.</t>
  </si>
  <si>
    <t xml:space="preserve">Month to post:</t>
  </si>
  <si>
    <t xml:space="preserve">(type a month: Jan, Feb, ...)</t>
  </si>
  <si>
    <t xml:space="preserve">Account</t>
  </si>
  <si>
    <t xml:space="preserve">Debit</t>
  </si>
  <si>
    <t xml:space="preserve">Credit</t>
  </si>
  <si>
    <t xml:space="preserve">Operating expense (by category)</t>
  </si>
  <si>
    <t xml:space="preserve">—</t>
  </si>
  <si>
    <t xml:space="preserve">Prepaid expenses (control account)</t>
  </si>
  <si>
    <t xml:space="preserve">Entry balances?</t>
  </si>
  <si>
    <t xml:space="preserve">How to use this tab:</t>
  </si>
  <si>
    <t xml:space="preserve">1.  Maintain the Waterfall tab — one row per prepaid item, inputs in blue.</t>
  </si>
  <si>
    <t xml:space="preserve">2.  Type the month you're closing in the blue cell above (e.g. "Mar").</t>
  </si>
  <si>
    <t xml:space="preserve">3.  The entry pulls that month's total amortization straight from the waterfall — nothing typed by hand.</t>
  </si>
  <si>
    <t xml:space="preserve">4.  Replace "Operating expense (by category)" with the specific expense account(s) per your chart of accounts.</t>
  </si>
  <si>
    <t xml:space="preserve">5.  Review, post, and attach this workbook to the journal entry when your system allows.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</si>
</sst>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/d/yyyy"/>
    <numFmt numFmtId="166" formatCode="\$#,##0;&quot;($&quot;#,##0\);\-"/>
    <numFmt numFmtId="167" formatCode="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3DBF62"/>
      <name val="Arial"/>
      <family val="0"/>
      <charset val="1"/>
    </font>
    <font>
      <b val="true"/>
      <sz val="15"/>
      <color rgb="FF000000"/>
      <name val="Arial"/>
      <family val="0"/>
      <charset val="1"/>
    </font>
    <font>
      <i val="true"/>
      <sz val="10"/>
      <color rgb="FF6B6B6B"/>
      <name val="Arial"/>
      <family val="0"/>
      <charset val="1"/>
    </font>
    <font>
      <i val="true"/>
      <sz val="9"/>
      <color rgb="FF6B6B6B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2EA34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9"/>
      <color rgb="FF6B6B6B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2EA34F"/>
        <bgColor rgb="FF3DBF62"/>
      </patternFill>
    </fill>
    <fill>
      <patternFill patternType="solid">
        <fgColor rgb="FFFFF8E1"/>
        <bgColor rgb="FFFFFFFF"/>
      </patternFill>
    </fill>
    <fill>
      <patternFill patternType="solid">
        <fgColor rgb="FFEAFBF0"/>
        <bgColor rgb="FFFFF8E1"/>
      </patternFill>
    </fill>
    <fill>
      <patternFill patternType="solid">
        <fgColor rgb="FFD7F3E0"/>
        <bgColor rgb="FFEAFBF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9C9C9C"/>
      </top>
      <bottom style="thin">
        <color rgb="FF9C9C9C"/>
      </bottom>
      <diagonal/>
    </border>
    <border diagonalUp="false" diagonalDown="false">
      <left/>
      <right/>
      <top style="thin">
        <color rgb="FF9C9C9C"/>
      </top>
      <bottom style="thin">
        <color rgb="FF9C9C9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6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6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6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E1"/>
      <rgbColor rgb="FFEAFBF0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F3E0"/>
      <rgbColor rgb="FFFFFF99"/>
      <rgbColor rgb="FF99CCFF"/>
      <rgbColor rgb="FFFF99CC"/>
      <rgbColor rgb="FFCC99FF"/>
      <rgbColor rgb="FFFFCC99"/>
      <rgbColor rgb="FF3366FF"/>
      <rgbColor rgb="FF3DBF62"/>
      <rgbColor rgb="FF99CC00"/>
      <rgbColor rgb="FFFFCC00"/>
      <rgbColor rgb="FFFF9900"/>
      <rgbColor rgb="FFFF6600"/>
      <rgbColor rgb="FF6B6B6B"/>
      <rgbColor rgb="FF9C9C9C"/>
      <rgbColor rgb="FF003366"/>
      <rgbColor rgb="FF2EA34F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1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2"/>
    <col collapsed="false" customWidth="true" hidden="false" outlineLevel="0" max="3" min="3" style="0" width="22"/>
    <col collapsed="false" customWidth="true" hidden="false" outlineLevel="0" max="4" min="4" style="0" width="12"/>
    <col collapsed="false" customWidth="true" hidden="false" outlineLevel="0" max="5" min="5" style="0" width="13"/>
    <col collapsed="false" customWidth="true" hidden="false" outlineLevel="0" max="7" min="6" style="0" width="12"/>
    <col collapsed="false" customWidth="true" hidden="false" outlineLevel="0" max="8" min="8" style="0" width="8"/>
    <col collapsed="false" customWidth="true" hidden="false" outlineLevel="0" max="9" min="9" style="0" width="12"/>
    <col collapsed="false" customWidth="true" hidden="false" outlineLevel="0" max="21" min="10" style="0" width="7"/>
    <col collapsed="false" customWidth="true" hidden="false" outlineLevel="0" max="23" min="22" style="0" width="14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customFormat="false" ht="24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customFormat="false" ht="18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customFormat="false" ht="15.75" hidden="false" customHeight="true" outlineLevel="0" collapsed="false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customFormat="false" ht="33.75" hidden="false" customHeight="true" outlineLevel="0" collapsed="false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  <c r="J5" s="5" t="s">
        <v>13</v>
      </c>
      <c r="K5" s="5" t="s">
        <v>14</v>
      </c>
      <c r="L5" s="5" t="s">
        <v>15</v>
      </c>
      <c r="M5" s="5" t="s">
        <v>16</v>
      </c>
      <c r="N5" s="5" t="s">
        <v>17</v>
      </c>
      <c r="O5" s="5" t="s">
        <v>18</v>
      </c>
      <c r="P5" s="5" t="s">
        <v>19</v>
      </c>
      <c r="Q5" s="5" t="s">
        <v>20</v>
      </c>
      <c r="R5" s="5" t="s">
        <v>21</v>
      </c>
      <c r="S5" s="5" t="s">
        <v>22</v>
      </c>
      <c r="T5" s="5" t="s">
        <v>23</v>
      </c>
      <c r="U5" s="5" t="s">
        <v>24</v>
      </c>
      <c r="V5" s="5" t="s">
        <v>25</v>
      </c>
      <c r="W5" s="5" t="s">
        <v>26</v>
      </c>
    </row>
    <row r="6" customFormat="false" ht="19.5" hidden="false" customHeight="true" outlineLevel="0" collapsed="false">
      <c r="A6" s="6" t="s">
        <v>27</v>
      </c>
      <c r="B6" s="7" t="s">
        <v>28</v>
      </c>
      <c r="C6" s="6" t="s">
        <v>29</v>
      </c>
      <c r="D6" s="8" t="s">
        <v>30</v>
      </c>
      <c r="E6" s="9" t="n">
        <v>4800</v>
      </c>
      <c r="F6" s="10" t="s">
        <v>13</v>
      </c>
      <c r="G6" s="10" t="s">
        <v>24</v>
      </c>
      <c r="H6" s="11" t="n">
        <v>12</v>
      </c>
      <c r="I6" s="12" t="n">
        <f aca="false">IF(H6=0,0,E6/H6)</f>
        <v>400</v>
      </c>
      <c r="J6" s="12" t="n">
        <f aca="false">IF(AND(0&gt;=MATCH($F6,$J$5:$U$5,0)-1,0&lt;MATCH($F6,$J$5:$U$5,0)-1+$H6),$I6,0)</f>
        <v>400</v>
      </c>
      <c r="K6" s="12" t="n">
        <f aca="false">IF(AND(1&gt;=MATCH($F6,$J$5:$U$5,0)-1,1&lt;MATCH($F6,$J$5:$U$5,0)-1+$H6),$I6,0)</f>
        <v>400</v>
      </c>
      <c r="L6" s="12" t="n">
        <f aca="false">IF(AND(2&gt;=MATCH($F6,$J$5:$U$5,0)-1,2&lt;MATCH($F6,$J$5:$U$5,0)-1+$H6),$I6,0)</f>
        <v>400</v>
      </c>
      <c r="M6" s="12" t="n">
        <f aca="false">IF(AND(3&gt;=MATCH($F6,$J$5:$U$5,0)-1,3&lt;MATCH($F6,$J$5:$U$5,0)-1+$H6),$I6,0)</f>
        <v>400</v>
      </c>
      <c r="N6" s="12" t="n">
        <f aca="false">IF(AND(4&gt;=MATCH($F6,$J$5:$U$5,0)-1,4&lt;MATCH($F6,$J$5:$U$5,0)-1+$H6),$I6,0)</f>
        <v>400</v>
      </c>
      <c r="O6" s="12" t="n">
        <f aca="false">IF(AND(5&gt;=MATCH($F6,$J$5:$U$5,0)-1,5&lt;MATCH($F6,$J$5:$U$5,0)-1+$H6),$I6,0)</f>
        <v>400</v>
      </c>
      <c r="P6" s="12" t="n">
        <f aca="false">IF(AND(6&gt;=MATCH($F6,$J$5:$U$5,0)-1,6&lt;MATCH($F6,$J$5:$U$5,0)-1+$H6),$I6,0)</f>
        <v>400</v>
      </c>
      <c r="Q6" s="12" t="n">
        <f aca="false">IF(AND(7&gt;=MATCH($F6,$J$5:$U$5,0)-1,7&lt;MATCH($F6,$J$5:$U$5,0)-1+$H6),$I6,0)</f>
        <v>400</v>
      </c>
      <c r="R6" s="12" t="n">
        <f aca="false">IF(AND(8&gt;=MATCH($F6,$J$5:$U$5,0)-1,8&lt;MATCH($F6,$J$5:$U$5,0)-1+$H6),$I6,0)</f>
        <v>400</v>
      </c>
      <c r="S6" s="12" t="n">
        <f aca="false">IF(AND(9&gt;=MATCH($F6,$J$5:$U$5,0)-1,9&lt;MATCH($F6,$J$5:$U$5,0)-1+$H6),$I6,0)</f>
        <v>400</v>
      </c>
      <c r="T6" s="12" t="n">
        <f aca="false">IF(AND(10&gt;=MATCH($F6,$J$5:$U$5,0)-1,10&lt;MATCH($F6,$J$5:$U$5,0)-1+$H6),$I6,0)</f>
        <v>400</v>
      </c>
      <c r="U6" s="12" t="n">
        <f aca="false">IF(AND(11&gt;=MATCH($F6,$J$5:$U$5,0)-1,11&lt;MATCH($F6,$J$5:$U$5,0)-1+$H6),$I6,0)</f>
        <v>400</v>
      </c>
      <c r="V6" s="12" t="n">
        <f aca="false">SUM(J6:U6)</f>
        <v>4800</v>
      </c>
      <c r="W6" s="12" t="n">
        <f aca="false">E6-V6</f>
        <v>0</v>
      </c>
    </row>
    <row r="7" customFormat="false" ht="19.5" hidden="false" customHeight="true" outlineLevel="0" collapsed="false">
      <c r="A7" s="6" t="s">
        <v>31</v>
      </c>
      <c r="B7" s="7" t="s">
        <v>32</v>
      </c>
      <c r="C7" s="6" t="s">
        <v>33</v>
      </c>
      <c r="D7" s="8" t="s">
        <v>30</v>
      </c>
      <c r="E7" s="9" t="n">
        <v>9000</v>
      </c>
      <c r="F7" s="10" t="s">
        <v>13</v>
      </c>
      <c r="G7" s="10" t="s">
        <v>24</v>
      </c>
      <c r="H7" s="11" t="n">
        <v>12</v>
      </c>
      <c r="I7" s="12" t="n">
        <f aca="false">IF(H7=0,0,E7/H7)</f>
        <v>750</v>
      </c>
      <c r="J7" s="12" t="n">
        <f aca="false">IF(AND(0&gt;=MATCH($F7,$J$5:$U$5,0)-1,0&lt;MATCH($F7,$J$5:$U$5,0)-1+$H7),$I7,0)</f>
        <v>750</v>
      </c>
      <c r="K7" s="12" t="n">
        <f aca="false">IF(AND(1&gt;=MATCH($F7,$J$5:$U$5,0)-1,1&lt;MATCH($F7,$J$5:$U$5,0)-1+$H7),$I7,0)</f>
        <v>750</v>
      </c>
      <c r="L7" s="12" t="n">
        <f aca="false">IF(AND(2&gt;=MATCH($F7,$J$5:$U$5,0)-1,2&lt;MATCH($F7,$J$5:$U$5,0)-1+$H7),$I7,0)</f>
        <v>750</v>
      </c>
      <c r="M7" s="12" t="n">
        <f aca="false">IF(AND(3&gt;=MATCH($F7,$J$5:$U$5,0)-1,3&lt;MATCH($F7,$J$5:$U$5,0)-1+$H7),$I7,0)</f>
        <v>750</v>
      </c>
      <c r="N7" s="12" t="n">
        <f aca="false">IF(AND(4&gt;=MATCH($F7,$J$5:$U$5,0)-1,4&lt;MATCH($F7,$J$5:$U$5,0)-1+$H7),$I7,0)</f>
        <v>750</v>
      </c>
      <c r="O7" s="12" t="n">
        <f aca="false">IF(AND(5&gt;=MATCH($F7,$J$5:$U$5,0)-1,5&lt;MATCH($F7,$J$5:$U$5,0)-1+$H7),$I7,0)</f>
        <v>750</v>
      </c>
      <c r="P7" s="12" t="n">
        <f aca="false">IF(AND(6&gt;=MATCH($F7,$J$5:$U$5,0)-1,6&lt;MATCH($F7,$J$5:$U$5,0)-1+$H7),$I7,0)</f>
        <v>750</v>
      </c>
      <c r="Q7" s="12" t="n">
        <f aca="false">IF(AND(7&gt;=MATCH($F7,$J$5:$U$5,0)-1,7&lt;MATCH($F7,$J$5:$U$5,0)-1+$H7),$I7,0)</f>
        <v>750</v>
      </c>
      <c r="R7" s="12" t="n">
        <f aca="false">IF(AND(8&gt;=MATCH($F7,$J$5:$U$5,0)-1,8&lt;MATCH($F7,$J$5:$U$5,0)-1+$H7),$I7,0)</f>
        <v>750</v>
      </c>
      <c r="S7" s="12" t="n">
        <f aca="false">IF(AND(9&gt;=MATCH($F7,$J$5:$U$5,0)-1,9&lt;MATCH($F7,$J$5:$U$5,0)-1+$H7),$I7,0)</f>
        <v>750</v>
      </c>
      <c r="T7" s="12" t="n">
        <f aca="false">IF(AND(10&gt;=MATCH($F7,$J$5:$U$5,0)-1,10&lt;MATCH($F7,$J$5:$U$5,0)-1+$H7),$I7,0)</f>
        <v>750</v>
      </c>
      <c r="U7" s="12" t="n">
        <f aca="false">IF(AND(11&gt;=MATCH($F7,$J$5:$U$5,0)-1,11&lt;MATCH($F7,$J$5:$U$5,0)-1+$H7),$I7,0)</f>
        <v>750</v>
      </c>
      <c r="V7" s="12" t="n">
        <f aca="false">SUM(J7:U7)</f>
        <v>9000</v>
      </c>
      <c r="W7" s="12" t="n">
        <f aca="false">E7-V7</f>
        <v>0</v>
      </c>
    </row>
    <row r="8" customFormat="false" ht="19.5" hidden="false" customHeight="true" outlineLevel="0" collapsed="false">
      <c r="A8" s="6" t="s">
        <v>34</v>
      </c>
      <c r="B8" s="7" t="s">
        <v>35</v>
      </c>
      <c r="C8" s="6" t="s">
        <v>36</v>
      </c>
      <c r="D8" s="8" t="s">
        <v>37</v>
      </c>
      <c r="E8" s="9" t="n">
        <v>3600</v>
      </c>
      <c r="F8" s="10" t="s">
        <v>15</v>
      </c>
      <c r="G8" s="10" t="s">
        <v>38</v>
      </c>
      <c r="H8" s="11" t="n">
        <v>12</v>
      </c>
      <c r="I8" s="12" t="n">
        <f aca="false">IF(H8=0,0,E8/H8)</f>
        <v>300</v>
      </c>
      <c r="J8" s="12" t="n">
        <f aca="false">IF(AND(0&gt;=MATCH($F8,$J$5:$U$5,0)-1,0&lt;MATCH($F8,$J$5:$U$5,0)-1+$H8),$I8,0)</f>
        <v>0</v>
      </c>
      <c r="K8" s="12" t="n">
        <f aca="false">IF(AND(1&gt;=MATCH($F8,$J$5:$U$5,0)-1,1&lt;MATCH($F8,$J$5:$U$5,0)-1+$H8),$I8,0)</f>
        <v>0</v>
      </c>
      <c r="L8" s="12" t="n">
        <f aca="false">IF(AND(2&gt;=MATCH($F8,$J$5:$U$5,0)-1,2&lt;MATCH($F8,$J$5:$U$5,0)-1+$H8),$I8,0)</f>
        <v>300</v>
      </c>
      <c r="M8" s="12" t="n">
        <f aca="false">IF(AND(3&gt;=MATCH($F8,$J$5:$U$5,0)-1,3&lt;MATCH($F8,$J$5:$U$5,0)-1+$H8),$I8,0)</f>
        <v>300</v>
      </c>
      <c r="N8" s="12" t="n">
        <f aca="false">IF(AND(4&gt;=MATCH($F8,$J$5:$U$5,0)-1,4&lt;MATCH($F8,$J$5:$U$5,0)-1+$H8),$I8,0)</f>
        <v>300</v>
      </c>
      <c r="O8" s="12" t="n">
        <f aca="false">IF(AND(5&gt;=MATCH($F8,$J$5:$U$5,0)-1,5&lt;MATCH($F8,$J$5:$U$5,0)-1+$H8),$I8,0)</f>
        <v>300</v>
      </c>
      <c r="P8" s="12" t="n">
        <f aca="false">IF(AND(6&gt;=MATCH($F8,$J$5:$U$5,0)-1,6&lt;MATCH($F8,$J$5:$U$5,0)-1+$H8),$I8,0)</f>
        <v>300</v>
      </c>
      <c r="Q8" s="12" t="n">
        <f aca="false">IF(AND(7&gt;=MATCH($F8,$J$5:$U$5,0)-1,7&lt;MATCH($F8,$J$5:$U$5,0)-1+$H8),$I8,0)</f>
        <v>300</v>
      </c>
      <c r="R8" s="12" t="n">
        <f aca="false">IF(AND(8&gt;=MATCH($F8,$J$5:$U$5,0)-1,8&lt;MATCH($F8,$J$5:$U$5,0)-1+$H8),$I8,0)</f>
        <v>300</v>
      </c>
      <c r="S8" s="12" t="n">
        <f aca="false">IF(AND(9&gt;=MATCH($F8,$J$5:$U$5,0)-1,9&lt;MATCH($F8,$J$5:$U$5,0)-1+$H8),$I8,0)</f>
        <v>300</v>
      </c>
      <c r="T8" s="12" t="n">
        <f aca="false">IF(AND(10&gt;=MATCH($F8,$J$5:$U$5,0)-1,10&lt;MATCH($F8,$J$5:$U$5,0)-1+$H8),$I8,0)</f>
        <v>300</v>
      </c>
      <c r="U8" s="12" t="n">
        <f aca="false">IF(AND(11&gt;=MATCH($F8,$J$5:$U$5,0)-1,11&lt;MATCH($F8,$J$5:$U$5,0)-1+$H8),$I8,0)</f>
        <v>300</v>
      </c>
      <c r="V8" s="12" t="n">
        <f aca="false">SUM(J8:U8)</f>
        <v>3000</v>
      </c>
      <c r="W8" s="12" t="n">
        <f aca="false">E8-V8</f>
        <v>600</v>
      </c>
    </row>
    <row r="9" customFormat="false" ht="19.5" hidden="false" customHeight="true" outlineLevel="0" collapsed="false">
      <c r="A9" s="6" t="s">
        <v>39</v>
      </c>
      <c r="B9" s="7" t="s">
        <v>40</v>
      </c>
      <c r="C9" s="6" t="s">
        <v>41</v>
      </c>
      <c r="D9" s="8" t="s">
        <v>42</v>
      </c>
      <c r="E9" s="9" t="n">
        <v>2400</v>
      </c>
      <c r="F9" s="10" t="s">
        <v>14</v>
      </c>
      <c r="G9" s="10" t="s">
        <v>43</v>
      </c>
      <c r="H9" s="11" t="n">
        <v>12</v>
      </c>
      <c r="I9" s="12" t="n">
        <f aca="false">IF(H9=0,0,E9/H9)</f>
        <v>200</v>
      </c>
      <c r="J9" s="12" t="n">
        <f aca="false">IF(AND(0&gt;=MATCH($F9,$J$5:$U$5,0)-1,0&lt;MATCH($F9,$J$5:$U$5,0)-1+$H9),$I9,0)</f>
        <v>0</v>
      </c>
      <c r="K9" s="12" t="n">
        <f aca="false">IF(AND(1&gt;=MATCH($F9,$J$5:$U$5,0)-1,1&lt;MATCH($F9,$J$5:$U$5,0)-1+$H9),$I9,0)</f>
        <v>200</v>
      </c>
      <c r="L9" s="12" t="n">
        <f aca="false">IF(AND(2&gt;=MATCH($F9,$J$5:$U$5,0)-1,2&lt;MATCH($F9,$J$5:$U$5,0)-1+$H9),$I9,0)</f>
        <v>200</v>
      </c>
      <c r="M9" s="12" t="n">
        <f aca="false">IF(AND(3&gt;=MATCH($F9,$J$5:$U$5,0)-1,3&lt;MATCH($F9,$J$5:$U$5,0)-1+$H9),$I9,0)</f>
        <v>200</v>
      </c>
      <c r="N9" s="12" t="n">
        <f aca="false">IF(AND(4&gt;=MATCH($F9,$J$5:$U$5,0)-1,4&lt;MATCH($F9,$J$5:$U$5,0)-1+$H9),$I9,0)</f>
        <v>200</v>
      </c>
      <c r="O9" s="12" t="n">
        <f aca="false">IF(AND(5&gt;=MATCH($F9,$J$5:$U$5,0)-1,5&lt;MATCH($F9,$J$5:$U$5,0)-1+$H9),$I9,0)</f>
        <v>200</v>
      </c>
      <c r="P9" s="12" t="n">
        <f aca="false">IF(AND(6&gt;=MATCH($F9,$J$5:$U$5,0)-1,6&lt;MATCH($F9,$J$5:$U$5,0)-1+$H9),$I9,0)</f>
        <v>200</v>
      </c>
      <c r="Q9" s="12" t="n">
        <f aca="false">IF(AND(7&gt;=MATCH($F9,$J$5:$U$5,0)-1,7&lt;MATCH($F9,$J$5:$U$5,0)-1+$H9),$I9,0)</f>
        <v>200</v>
      </c>
      <c r="R9" s="12" t="n">
        <f aca="false">IF(AND(8&gt;=MATCH($F9,$J$5:$U$5,0)-1,8&lt;MATCH($F9,$J$5:$U$5,0)-1+$H9),$I9,0)</f>
        <v>200</v>
      </c>
      <c r="S9" s="12" t="n">
        <f aca="false">IF(AND(9&gt;=MATCH($F9,$J$5:$U$5,0)-1,9&lt;MATCH($F9,$J$5:$U$5,0)-1+$H9),$I9,0)</f>
        <v>200</v>
      </c>
      <c r="T9" s="12" t="n">
        <f aca="false">IF(AND(10&gt;=MATCH($F9,$J$5:$U$5,0)-1,10&lt;MATCH($F9,$J$5:$U$5,0)-1+$H9),$I9,0)</f>
        <v>200</v>
      </c>
      <c r="U9" s="12" t="n">
        <f aca="false">IF(AND(11&gt;=MATCH($F9,$J$5:$U$5,0)-1,11&lt;MATCH($F9,$J$5:$U$5,0)-1+$H9),$I9,0)</f>
        <v>200</v>
      </c>
      <c r="V9" s="12" t="n">
        <f aca="false">SUM(J9:U9)</f>
        <v>2200</v>
      </c>
      <c r="W9" s="12" t="n">
        <f aca="false">E9-V9</f>
        <v>200</v>
      </c>
    </row>
    <row r="10" customFormat="false" ht="19.5" hidden="false" customHeight="true" outlineLevel="0" collapsed="false">
      <c r="A10" s="6" t="s">
        <v>44</v>
      </c>
      <c r="B10" s="7" t="s">
        <v>45</v>
      </c>
      <c r="C10" s="6" t="s">
        <v>46</v>
      </c>
      <c r="D10" s="8" t="s">
        <v>47</v>
      </c>
      <c r="E10" s="9" t="n">
        <v>6000</v>
      </c>
      <c r="F10" s="10" t="s">
        <v>16</v>
      </c>
      <c r="G10" s="10" t="s">
        <v>21</v>
      </c>
      <c r="H10" s="11" t="n">
        <v>6</v>
      </c>
      <c r="I10" s="12" t="n">
        <f aca="false">IF(H10=0,0,E10/H10)</f>
        <v>1000</v>
      </c>
      <c r="J10" s="12" t="n">
        <f aca="false">IF(AND(0&gt;=MATCH($F10,$J$5:$U$5,0)-1,0&lt;MATCH($F10,$J$5:$U$5,0)-1+$H10),$I10,0)</f>
        <v>0</v>
      </c>
      <c r="K10" s="12" t="n">
        <f aca="false">IF(AND(1&gt;=MATCH($F10,$J$5:$U$5,0)-1,1&lt;MATCH($F10,$J$5:$U$5,0)-1+$H10),$I10,0)</f>
        <v>0</v>
      </c>
      <c r="L10" s="12" t="n">
        <f aca="false">IF(AND(2&gt;=MATCH($F10,$J$5:$U$5,0)-1,2&lt;MATCH($F10,$J$5:$U$5,0)-1+$H10),$I10,0)</f>
        <v>0</v>
      </c>
      <c r="M10" s="12" t="n">
        <f aca="false">IF(AND(3&gt;=MATCH($F10,$J$5:$U$5,0)-1,3&lt;MATCH($F10,$J$5:$U$5,0)-1+$H10),$I10,0)</f>
        <v>1000</v>
      </c>
      <c r="N10" s="12" t="n">
        <f aca="false">IF(AND(4&gt;=MATCH($F10,$J$5:$U$5,0)-1,4&lt;MATCH($F10,$J$5:$U$5,0)-1+$H10),$I10,0)</f>
        <v>1000</v>
      </c>
      <c r="O10" s="12" t="n">
        <f aca="false">IF(AND(5&gt;=MATCH($F10,$J$5:$U$5,0)-1,5&lt;MATCH($F10,$J$5:$U$5,0)-1+$H10),$I10,0)</f>
        <v>1000</v>
      </c>
      <c r="P10" s="12" t="n">
        <f aca="false">IF(AND(6&gt;=MATCH($F10,$J$5:$U$5,0)-1,6&lt;MATCH($F10,$J$5:$U$5,0)-1+$H10),$I10,0)</f>
        <v>1000</v>
      </c>
      <c r="Q10" s="12" t="n">
        <f aca="false">IF(AND(7&gt;=MATCH($F10,$J$5:$U$5,0)-1,7&lt;MATCH($F10,$J$5:$U$5,0)-1+$H10),$I10,0)</f>
        <v>1000</v>
      </c>
      <c r="R10" s="12" t="n">
        <f aca="false">IF(AND(8&gt;=MATCH($F10,$J$5:$U$5,0)-1,8&lt;MATCH($F10,$J$5:$U$5,0)-1+$H10),$I10,0)</f>
        <v>1000</v>
      </c>
      <c r="S10" s="12" t="n">
        <f aca="false">IF(AND(9&gt;=MATCH($F10,$J$5:$U$5,0)-1,9&lt;MATCH($F10,$J$5:$U$5,0)-1+$H10),$I10,0)</f>
        <v>0</v>
      </c>
      <c r="T10" s="12" t="n">
        <f aca="false">IF(AND(10&gt;=MATCH($F10,$J$5:$U$5,0)-1,10&lt;MATCH($F10,$J$5:$U$5,0)-1+$H10),$I10,0)</f>
        <v>0</v>
      </c>
      <c r="U10" s="12" t="n">
        <f aca="false">IF(AND(11&gt;=MATCH($F10,$J$5:$U$5,0)-1,11&lt;MATCH($F10,$J$5:$U$5,0)-1+$H10),$I10,0)</f>
        <v>0</v>
      </c>
      <c r="V10" s="12" t="n">
        <f aca="false">SUM(J10:U10)</f>
        <v>6000</v>
      </c>
      <c r="W10" s="12" t="n">
        <f aca="false">E10-V10</f>
        <v>0</v>
      </c>
    </row>
    <row r="11" customFormat="false" ht="15" hidden="false" customHeight="false" outlineLevel="0" collapsed="false">
      <c r="A11" s="13" t="s">
        <v>48</v>
      </c>
      <c r="B11" s="14"/>
      <c r="C11" s="14"/>
      <c r="D11" s="14"/>
      <c r="E11" s="15" t="n">
        <f aca="false">SUM(E6:E10)</f>
        <v>25800</v>
      </c>
      <c r="F11" s="14"/>
      <c r="G11" s="14"/>
      <c r="H11" s="14"/>
      <c r="I11" s="14"/>
      <c r="J11" s="15" t="n">
        <f aca="false">SUM(J6:J10)</f>
        <v>1150</v>
      </c>
      <c r="K11" s="15" t="n">
        <f aca="false">SUM(K6:K10)</f>
        <v>1350</v>
      </c>
      <c r="L11" s="15" t="n">
        <f aca="false">SUM(L6:L10)</f>
        <v>1650</v>
      </c>
      <c r="M11" s="15" t="n">
        <f aca="false">SUM(M6:M10)</f>
        <v>2650</v>
      </c>
      <c r="N11" s="15" t="n">
        <f aca="false">SUM(N6:N10)</f>
        <v>2650</v>
      </c>
      <c r="O11" s="15" t="n">
        <f aca="false">SUM(O6:O10)</f>
        <v>2650</v>
      </c>
      <c r="P11" s="15" t="n">
        <f aca="false">SUM(P6:P10)</f>
        <v>2650</v>
      </c>
      <c r="Q11" s="15" t="n">
        <f aca="false">SUM(Q6:Q10)</f>
        <v>2650</v>
      </c>
      <c r="R11" s="15" t="n">
        <f aca="false">SUM(R6:R10)</f>
        <v>2650</v>
      </c>
      <c r="S11" s="15" t="n">
        <f aca="false">SUM(S6:S10)</f>
        <v>1650</v>
      </c>
      <c r="T11" s="15" t="n">
        <f aca="false">SUM(T6:T10)</f>
        <v>1650</v>
      </c>
      <c r="U11" s="15" t="n">
        <f aca="false">SUM(U6:U10)</f>
        <v>1650</v>
      </c>
      <c r="V11" s="15" t="n">
        <f aca="false">SUM(V6:V10)</f>
        <v>25000</v>
      </c>
      <c r="W11" s="15" t="n">
        <f aca="false">SUM(W6:W10)</f>
        <v>800</v>
      </c>
    </row>
    <row r="13" customFormat="false" ht="15" hidden="false" customHeight="false" outlineLevel="0" collapsed="false">
      <c r="A13" s="16" t="s">
        <v>49</v>
      </c>
      <c r="B13" s="16"/>
      <c r="C13" s="16"/>
      <c r="D13" s="16"/>
      <c r="E13" s="17" t="str">
        <f aca="false">IF(ROUND(V11+W11-E11,2)=0,"OK","ERR")</f>
        <v>OK</v>
      </c>
      <c r="F13" s="4" t="s">
        <v>50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</sheetData>
  <mergeCells count="6">
    <mergeCell ref="A1:W1"/>
    <mergeCell ref="A2:W2"/>
    <mergeCell ref="A3:W3"/>
    <mergeCell ref="A4:W4"/>
    <mergeCell ref="A13:D13"/>
    <mergeCell ref="F13:W1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0"/>
    <col collapsed="false" customWidth="true" hidden="false" outlineLevel="0" max="4" min="3" style="0" width="16"/>
    <col collapsed="false" customWidth="true" hidden="false" outlineLevel="0" max="5" min="5" style="0" width="4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</row>
    <row r="2" customFormat="false" ht="24" hidden="false" customHeight="true" outlineLevel="0" collapsed="false">
      <c r="A2" s="2" t="s">
        <v>51</v>
      </c>
      <c r="B2" s="2"/>
      <c r="C2" s="2"/>
      <c r="D2" s="2"/>
      <c r="E2" s="2"/>
    </row>
    <row r="3" customFormat="false" ht="18" hidden="false" customHeight="true" outlineLevel="0" collapsed="false">
      <c r="A3" s="3" t="s">
        <v>52</v>
      </c>
      <c r="B3" s="3"/>
      <c r="C3" s="3"/>
      <c r="D3" s="3"/>
      <c r="E3" s="3"/>
    </row>
    <row r="4" customFormat="false" ht="15.75" hidden="false" customHeight="true" outlineLevel="0" collapsed="false">
      <c r="A4" s="4" t="s">
        <v>53</v>
      </c>
      <c r="B4" s="4"/>
      <c r="C4" s="4"/>
      <c r="D4" s="4"/>
      <c r="E4" s="4"/>
    </row>
    <row r="6" customFormat="false" ht="15" hidden="false" customHeight="false" outlineLevel="0" collapsed="false">
      <c r="B6" s="18" t="s">
        <v>54</v>
      </c>
      <c r="C6" s="10" t="s">
        <v>13</v>
      </c>
      <c r="D6" s="19" t="s">
        <v>55</v>
      </c>
    </row>
    <row r="9" customFormat="false" ht="21.75" hidden="false" customHeight="true" outlineLevel="0" collapsed="false">
      <c r="B9" s="20" t="s">
        <v>56</v>
      </c>
      <c r="C9" s="20" t="s">
        <v>57</v>
      </c>
      <c r="D9" s="20" t="s">
        <v>58</v>
      </c>
    </row>
    <row r="10" customFormat="false" ht="15" hidden="false" customHeight="false" outlineLevel="0" collapsed="false">
      <c r="B10" s="6" t="s">
        <v>59</v>
      </c>
      <c r="C10" s="21" t="n">
        <f aca="false">SUMPRODUCT(('1. Prepaid Waterfall'!$J$5:$U$5=$C$6)*'1. Prepaid Waterfall'!$J$6:$U$10)</f>
        <v>1150</v>
      </c>
      <c r="D10" s="22" t="s">
        <v>60</v>
      </c>
    </row>
    <row r="11" customFormat="false" ht="15" hidden="false" customHeight="false" outlineLevel="0" collapsed="false">
      <c r="B11" s="6" t="s">
        <v>61</v>
      </c>
      <c r="C11" s="22" t="s">
        <v>60</v>
      </c>
      <c r="D11" s="21" t="n">
        <f aca="false">SUMPRODUCT(('1. Prepaid Waterfall'!$J$5:$U$5=$C$6)*'1. Prepaid Waterfall'!$J$6:$U$10)</f>
        <v>1150</v>
      </c>
    </row>
    <row r="12" customFormat="false" ht="15" hidden="false" customHeight="false" outlineLevel="0" collapsed="false">
      <c r="B12" s="23" t="s">
        <v>48</v>
      </c>
      <c r="C12" s="24" t="n">
        <f aca="false">SUM(C10:C11)</f>
        <v>1150</v>
      </c>
      <c r="D12" s="24" t="n">
        <f aca="false">SUM(D10:D11)</f>
        <v>1150</v>
      </c>
    </row>
    <row r="14" customFormat="false" ht="15" hidden="false" customHeight="false" outlineLevel="0" collapsed="false">
      <c r="B14" s="25" t="s">
        <v>62</v>
      </c>
      <c r="C14" s="17" t="str">
        <f aca="false">IF(ROUND(C12-D12,2)=0,"OK","ERR")</f>
        <v>OK</v>
      </c>
    </row>
    <row r="16" customFormat="false" ht="15" hidden="false" customHeight="false" outlineLevel="0" collapsed="false">
      <c r="B16" s="26" t="s">
        <v>63</v>
      </c>
      <c r="C16" s="26"/>
      <c r="D16" s="26"/>
      <c r="E16" s="26"/>
    </row>
    <row r="17" customFormat="false" ht="15" hidden="false" customHeight="false" outlineLevel="0" collapsed="false">
      <c r="B17" s="27" t="s">
        <v>64</v>
      </c>
      <c r="C17" s="27"/>
      <c r="D17" s="27"/>
      <c r="E17" s="27"/>
    </row>
    <row r="18" customFormat="false" ht="15" hidden="false" customHeight="false" outlineLevel="0" collapsed="false">
      <c r="B18" s="27" t="s">
        <v>65</v>
      </c>
      <c r="C18" s="27"/>
      <c r="D18" s="27"/>
      <c r="E18" s="27"/>
    </row>
    <row r="19" customFormat="false" ht="15" hidden="false" customHeight="false" outlineLevel="0" collapsed="false">
      <c r="B19" s="27" t="s">
        <v>66</v>
      </c>
      <c r="C19" s="27"/>
      <c r="D19" s="27"/>
      <c r="E19" s="27"/>
    </row>
    <row r="20" customFormat="false" ht="15" hidden="false" customHeight="false" outlineLevel="0" collapsed="false">
      <c r="B20" s="27" t="s">
        <v>67</v>
      </c>
      <c r="C20" s="27"/>
      <c r="D20" s="27"/>
      <c r="E20" s="27"/>
    </row>
    <row r="21" customFormat="false" ht="15" hidden="false" customHeight="false" outlineLevel="0" collapsed="false">
      <c r="B21" s="27" t="s">
        <v>68</v>
      </c>
      <c r="C21" s="27"/>
      <c r="D21" s="27"/>
      <c r="E21" s="27"/>
    </row>
  </sheetData>
  <mergeCells count="10">
    <mergeCell ref="A1:E1"/>
    <mergeCell ref="A2:E2"/>
    <mergeCell ref="A3:E3"/>
    <mergeCell ref="A4:E4"/>
    <mergeCell ref="B16:E16"/>
    <mergeCell ref="B17:E17"/>
    <mergeCell ref="B18:E18"/>
    <mergeCell ref="B19:E19"/>
    <mergeCell ref="B20:E20"/>
    <mergeCell ref="B21:E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2026-06-11T04:14:29Z</dcterms:created>
  <dc:creator>openpyxl</dc:creator>
  <dc:description/>
  <dc:language>en-US</dc:language>
  <cp:lastModifiedBy/>
  <dcterms:modified xsi:type="dcterms:W3CDTF">2026-06-11T04:14:29Z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